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72FB69BA-EA17-434B-945D-93021DA11916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ex" sheetId="1" r:id="rId1"/>
    <sheet name="Sheet2" sheetId="4" r:id="rId2"/>
    <sheet name="res" sheetId="2" r:id="rId3"/>
    <sheet name="Sheet1" sheetId="3" r:id="rId4"/>
    <sheet name="model" sheetId="5" r:id="rId5"/>
    <sheet name="Sheet3" sheetId="6" r:id="rId6"/>
    <sheet name="Sheet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9" i="7" l="1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88" i="7"/>
  <c r="K57" i="3" l="1"/>
  <c r="K58" i="3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5" i="5"/>
  <c r="K53" i="3"/>
  <c r="K54" i="3"/>
  <c r="K55" i="3"/>
  <c r="K56" i="3"/>
  <c r="G4" i="1" l="1"/>
  <c r="H4" i="1" s="1"/>
  <c r="E4" i="1" s="1"/>
  <c r="I4" i="1"/>
  <c r="L4" i="1"/>
  <c r="G5" i="1"/>
  <c r="H5" i="1" s="1"/>
  <c r="E5" i="1" s="1"/>
  <c r="I5" i="1"/>
  <c r="L5" i="1"/>
  <c r="G6" i="1"/>
  <c r="I6" i="1" s="1"/>
  <c r="H6" i="1"/>
  <c r="L6" i="1"/>
  <c r="G7" i="1"/>
  <c r="H7" i="1"/>
  <c r="E7" i="1" s="1"/>
  <c r="I7" i="1"/>
  <c r="L7" i="1"/>
  <c r="G8" i="1"/>
  <c r="H8" i="1"/>
  <c r="E8" i="1" s="1"/>
  <c r="I8" i="1"/>
  <c r="L8" i="1"/>
  <c r="G9" i="1"/>
  <c r="H9" i="1" s="1"/>
  <c r="E9" i="1" s="1"/>
  <c r="I9" i="1"/>
  <c r="L9" i="1"/>
  <c r="G10" i="1"/>
  <c r="H10" i="1" s="1"/>
  <c r="E10" i="1" s="1"/>
  <c r="I10" i="1"/>
  <c r="L10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E49" i="1"/>
  <c r="E50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C14" i="1"/>
  <c r="E6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2" i="1"/>
  <c r="G43" i="1"/>
  <c r="I43" i="1" s="1"/>
  <c r="G44" i="1"/>
  <c r="H44" i="1" s="1"/>
  <c r="G45" i="1"/>
  <c r="H45" i="1" s="1"/>
  <c r="G46" i="1"/>
  <c r="G47" i="1"/>
  <c r="H47" i="1" s="1"/>
  <c r="G48" i="1"/>
  <c r="H48" i="1" s="1"/>
  <c r="G3" i="1"/>
  <c r="I44" i="1"/>
  <c r="H46" i="1"/>
  <c r="K14" i="3"/>
  <c r="M132" i="5"/>
  <c r="M133" i="5"/>
  <c r="M134" i="5"/>
  <c r="M135" i="5"/>
  <c r="M136" i="5"/>
  <c r="M137" i="5"/>
  <c r="M138" i="5"/>
  <c r="M139" i="5"/>
  <c r="M140" i="5"/>
  <c r="M141" i="5"/>
  <c r="M142" i="5"/>
  <c r="M143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5" i="5"/>
  <c r="T3" i="5"/>
  <c r="U2" i="5" s="1"/>
  <c r="V2" i="5" s="1"/>
  <c r="V3" i="5" s="1"/>
  <c r="W3" i="5" s="1"/>
  <c r="T2" i="5"/>
  <c r="E44" i="1" l="1"/>
  <c r="I48" i="1"/>
  <c r="E48" i="1" s="1"/>
  <c r="H43" i="1"/>
  <c r="E43" i="1"/>
  <c r="I47" i="1"/>
  <c r="E47" i="1" s="1"/>
  <c r="I45" i="1"/>
  <c r="E45" i="1" s="1"/>
  <c r="I46" i="1"/>
  <c r="E46" i="1" s="1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8" i="6"/>
  <c r="L6" i="6"/>
  <c r="L5" i="6"/>
  <c r="L4" i="6"/>
  <c r="L2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8" i="6"/>
  <c r="J54" i="6"/>
  <c r="H38" i="1" l="1"/>
  <c r="L42" i="1"/>
  <c r="L46" i="1"/>
  <c r="H3" i="1" l="1"/>
  <c r="L45" i="1"/>
  <c r="L38" i="1"/>
  <c r="L3" i="1"/>
  <c r="L44" i="1"/>
  <c r="L43" i="1"/>
  <c r="I42" i="1"/>
  <c r="H42" i="1"/>
  <c r="I38" i="1"/>
  <c r="E38" i="1" s="1"/>
  <c r="AB35" i="1"/>
  <c r="AB36" i="1"/>
  <c r="AB37" i="1"/>
  <c r="AB38" i="1"/>
  <c r="AB39" i="1"/>
  <c r="AB40" i="1"/>
  <c r="AB41" i="1"/>
  <c r="AB34" i="1"/>
  <c r="E42" i="1" l="1"/>
  <c r="I3" i="1"/>
  <c r="E3" i="1" s="1"/>
  <c r="K43" i="3"/>
  <c r="K45" i="3"/>
  <c r="K46" i="3"/>
  <c r="K47" i="3"/>
  <c r="K51" i="3"/>
  <c r="K5" i="3"/>
  <c r="K6" i="3"/>
  <c r="K7" i="3"/>
  <c r="K11" i="3"/>
  <c r="K13" i="3"/>
  <c r="K15" i="3"/>
  <c r="K16" i="3"/>
  <c r="K20" i="3"/>
  <c r="K22" i="3"/>
  <c r="K23" i="3"/>
  <c r="K24" i="3"/>
  <c r="K28" i="3"/>
  <c r="K30" i="3"/>
  <c r="K31" i="3"/>
  <c r="K32" i="3"/>
  <c r="K36" i="3"/>
  <c r="K38" i="3"/>
  <c r="K39" i="3"/>
  <c r="K4" i="3"/>
  <c r="L2" i="3"/>
  <c r="K40" i="3" s="1"/>
  <c r="O30" i="2"/>
  <c r="P30" i="2"/>
  <c r="Q30" i="2"/>
  <c r="R30" i="2"/>
  <c r="S30" i="2"/>
  <c r="T30" i="2"/>
  <c r="U30" i="2"/>
  <c r="N30" i="2"/>
  <c r="N32" i="2"/>
  <c r="O32" i="2"/>
  <c r="P32" i="2"/>
  <c r="Q32" i="2"/>
  <c r="R32" i="2"/>
  <c r="S32" i="2"/>
  <c r="T32" i="2"/>
  <c r="U32" i="2"/>
  <c r="N33" i="2"/>
  <c r="O33" i="2"/>
  <c r="P33" i="2"/>
  <c r="Q33" i="2"/>
  <c r="R33" i="2"/>
  <c r="S33" i="2"/>
  <c r="T33" i="2"/>
  <c r="U33" i="2"/>
  <c r="N34" i="2"/>
  <c r="O34" i="2"/>
  <c r="P34" i="2"/>
  <c r="Q34" i="2"/>
  <c r="R34" i="2"/>
  <c r="S34" i="2"/>
  <c r="T34" i="2"/>
  <c r="U34" i="2"/>
  <c r="N35" i="2"/>
  <c r="O35" i="2"/>
  <c r="P35" i="2"/>
  <c r="Q35" i="2"/>
  <c r="R35" i="2"/>
  <c r="S35" i="2"/>
  <c r="T35" i="2"/>
  <c r="U35" i="2"/>
  <c r="N36" i="2"/>
  <c r="O36" i="2"/>
  <c r="P36" i="2"/>
  <c r="Q36" i="2"/>
  <c r="R36" i="2"/>
  <c r="S36" i="2"/>
  <c r="T36" i="2"/>
  <c r="U36" i="2"/>
  <c r="N37" i="2"/>
  <c r="O37" i="2"/>
  <c r="P37" i="2"/>
  <c r="Q37" i="2"/>
  <c r="R37" i="2"/>
  <c r="S37" i="2"/>
  <c r="T37" i="2"/>
  <c r="U37" i="2"/>
  <c r="N38" i="2"/>
  <c r="O38" i="2"/>
  <c r="P38" i="2"/>
  <c r="Q38" i="2"/>
  <c r="R38" i="2"/>
  <c r="S38" i="2"/>
  <c r="T38" i="2"/>
  <c r="U38" i="2"/>
  <c r="N39" i="2"/>
  <c r="O39" i="2"/>
  <c r="P39" i="2"/>
  <c r="Q39" i="2"/>
  <c r="R39" i="2"/>
  <c r="S39" i="2"/>
  <c r="T39" i="2"/>
  <c r="U39" i="2"/>
  <c r="N40" i="2"/>
  <c r="O40" i="2"/>
  <c r="P40" i="2"/>
  <c r="Q40" i="2"/>
  <c r="R40" i="2"/>
  <c r="S40" i="2"/>
  <c r="T40" i="2"/>
  <c r="U40" i="2"/>
  <c r="N41" i="2"/>
  <c r="O41" i="2"/>
  <c r="P41" i="2"/>
  <c r="Q41" i="2"/>
  <c r="R41" i="2"/>
  <c r="S41" i="2"/>
  <c r="T41" i="2"/>
  <c r="U41" i="2"/>
  <c r="N42" i="2"/>
  <c r="O42" i="2"/>
  <c r="P42" i="2"/>
  <c r="Q42" i="2"/>
  <c r="R42" i="2"/>
  <c r="S42" i="2"/>
  <c r="T42" i="2"/>
  <c r="U42" i="2"/>
  <c r="N43" i="2"/>
  <c r="O43" i="2"/>
  <c r="P43" i="2"/>
  <c r="Q43" i="2"/>
  <c r="R43" i="2"/>
  <c r="S43" i="2"/>
  <c r="T43" i="2"/>
  <c r="U43" i="2"/>
  <c r="N44" i="2"/>
  <c r="O44" i="2"/>
  <c r="P44" i="2"/>
  <c r="Q44" i="2"/>
  <c r="R44" i="2"/>
  <c r="S44" i="2"/>
  <c r="T44" i="2"/>
  <c r="U44" i="2"/>
  <c r="N45" i="2"/>
  <c r="O45" i="2"/>
  <c r="P45" i="2"/>
  <c r="Q45" i="2"/>
  <c r="R45" i="2"/>
  <c r="S45" i="2"/>
  <c r="T45" i="2"/>
  <c r="U45" i="2"/>
  <c r="O31" i="2"/>
  <c r="P31" i="2"/>
  <c r="Q31" i="2"/>
  <c r="R31" i="2"/>
  <c r="S31" i="2"/>
  <c r="T31" i="2"/>
  <c r="U31" i="2"/>
  <c r="N31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" i="2"/>
  <c r="K37" i="3" l="1"/>
  <c r="K29" i="3"/>
  <c r="K21" i="3"/>
  <c r="K12" i="3"/>
  <c r="K52" i="3"/>
  <c r="K44" i="3"/>
  <c r="K35" i="3"/>
  <c r="K27" i="3"/>
  <c r="K19" i="3"/>
  <c r="K10" i="3"/>
  <c r="K50" i="3"/>
  <c r="K42" i="3"/>
  <c r="K34" i="3"/>
  <c r="K26" i="3"/>
  <c r="K18" i="3"/>
  <c r="K9" i="3"/>
  <c r="K49" i="3"/>
  <c r="K41" i="3"/>
  <c r="K33" i="3"/>
  <c r="K25" i="3"/>
  <c r="K17" i="3"/>
  <c r="K8" i="3"/>
  <c r="K48" i="3"/>
  <c r="C12" i="1"/>
  <c r="J4" i="1" l="1"/>
  <c r="J6" i="1"/>
  <c r="J7" i="1"/>
  <c r="J9" i="1"/>
  <c r="J10" i="1"/>
  <c r="J5" i="1"/>
  <c r="K4" i="1"/>
  <c r="D4" i="1" s="1"/>
  <c r="K5" i="1"/>
  <c r="D5" i="1" s="1"/>
  <c r="K6" i="1"/>
  <c r="D6" i="1" s="1"/>
  <c r="K7" i="1"/>
  <c r="D7" i="1" s="1"/>
  <c r="K8" i="1"/>
  <c r="D8" i="1" s="1"/>
  <c r="K9" i="1"/>
  <c r="D9" i="1" s="1"/>
  <c r="K10" i="1"/>
  <c r="D10" i="1" s="1"/>
  <c r="J8" i="1"/>
  <c r="K3" i="1"/>
  <c r="D3" i="1" s="1"/>
  <c r="J3" i="1"/>
  <c r="K46" i="1"/>
  <c r="D46" i="1" s="1"/>
  <c r="K42" i="1"/>
  <c r="D42" i="1" s="1"/>
  <c r="J46" i="1"/>
  <c r="J42" i="1"/>
  <c r="K43" i="1"/>
  <c r="D43" i="1" s="1"/>
  <c r="K38" i="1"/>
  <c r="D38" i="1" s="1"/>
  <c r="J38" i="1"/>
  <c r="J45" i="1"/>
  <c r="J44" i="1"/>
  <c r="J43" i="1"/>
  <c r="K44" i="1"/>
  <c r="D44" i="1" s="1"/>
  <c r="K45" i="1"/>
  <c r="D45" i="1" s="1"/>
  <c r="Q5" i="2"/>
  <c r="Q6" i="2"/>
  <c r="Q7" i="2"/>
  <c r="Q8" i="2"/>
  <c r="Q9" i="2"/>
  <c r="Q10" i="2"/>
  <c r="Q11" i="2"/>
  <c r="Q12" i="2"/>
  <c r="Q13" i="2"/>
  <c r="Q14" i="2"/>
  <c r="Q4" i="2"/>
  <c r="P5" i="2"/>
  <c r="P6" i="2"/>
  <c r="P7" i="2"/>
  <c r="P8" i="2"/>
  <c r="P9" i="2"/>
  <c r="P10" i="2"/>
  <c r="P11" i="2"/>
  <c r="P12" i="2"/>
  <c r="P13" i="2"/>
  <c r="P14" i="2"/>
  <c r="P4" i="2"/>
  <c r="F5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J13" i="2" l="1"/>
  <c r="Y1" i="1" l="1"/>
  <c r="N4" i="1" l="1"/>
  <c r="Y4" i="1"/>
  <c r="N5" i="1" l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T53" i="1" l="1"/>
  <c r="I12" i="1"/>
  <c r="K20" i="1"/>
  <c r="D20" i="1" s="1"/>
  <c r="J28" i="1"/>
  <c r="K36" i="1"/>
  <c r="D36" i="1" s="1"/>
  <c r="K27" i="1" l="1"/>
  <c r="D27" i="1" s="1"/>
  <c r="J35" i="1"/>
  <c r="J19" i="1"/>
  <c r="I11" i="1"/>
  <c r="I34" i="1"/>
  <c r="K26" i="1"/>
  <c r="D26" i="1" s="1"/>
  <c r="I18" i="1"/>
  <c r="L13" i="1"/>
  <c r="L21" i="1"/>
  <c r="L29" i="1"/>
  <c r="L37" i="1"/>
  <c r="L14" i="1"/>
  <c r="L22" i="1"/>
  <c r="L30" i="1"/>
  <c r="L15" i="1"/>
  <c r="L23" i="1"/>
  <c r="L31" i="1"/>
  <c r="L47" i="1"/>
  <c r="L24" i="1"/>
  <c r="L33" i="1"/>
  <c r="L34" i="1"/>
  <c r="L11" i="1"/>
  <c r="L35" i="1"/>
  <c r="L12" i="1"/>
  <c r="L16" i="1"/>
  <c r="L32" i="1"/>
  <c r="L18" i="1"/>
  <c r="L27" i="1"/>
  <c r="L36" i="1"/>
  <c r="L17" i="1"/>
  <c r="L25" i="1"/>
  <c r="L26" i="1"/>
  <c r="L19" i="1"/>
  <c r="L20" i="1"/>
  <c r="L28" i="1"/>
  <c r="O4" i="1"/>
  <c r="O53" i="1"/>
  <c r="Q53" i="1" s="1"/>
  <c r="R53" i="1" s="1"/>
  <c r="U53" i="1" s="1"/>
  <c r="O16" i="1"/>
  <c r="O32" i="1"/>
  <c r="O27" i="1"/>
  <c r="O49" i="1"/>
  <c r="O18" i="1"/>
  <c r="O51" i="1"/>
  <c r="O5" i="1"/>
  <c r="O15" i="1"/>
  <c r="O34" i="1"/>
  <c r="O21" i="1"/>
  <c r="O37" i="1"/>
  <c r="O36" i="1"/>
  <c r="O6" i="1"/>
  <c r="O19" i="1"/>
  <c r="O10" i="1"/>
  <c r="O42" i="1"/>
  <c r="O52" i="1"/>
  <c r="O11" i="1"/>
  <c r="O47" i="1"/>
  <c r="O20" i="1"/>
  <c r="O43" i="1"/>
  <c r="O13" i="1"/>
  <c r="O24" i="1"/>
  <c r="O44" i="1"/>
  <c r="O28" i="1"/>
  <c r="O7" i="1"/>
  <c r="O22" i="1"/>
  <c r="O45" i="1"/>
  <c r="O9" i="1"/>
  <c r="O38" i="1"/>
  <c r="O48" i="1"/>
  <c r="O46" i="1"/>
  <c r="O26" i="1"/>
  <c r="O29" i="1"/>
  <c r="O17" i="1"/>
  <c r="O12" i="1"/>
  <c r="O33" i="1"/>
  <c r="O31" i="1"/>
  <c r="O8" i="1"/>
  <c r="O14" i="1"/>
  <c r="O50" i="1"/>
  <c r="O23" i="1"/>
  <c r="O25" i="1"/>
  <c r="O35" i="1"/>
  <c r="O30" i="1"/>
  <c r="K33" i="1"/>
  <c r="D33" i="1" s="1"/>
  <c r="J25" i="1"/>
  <c r="I17" i="1"/>
  <c r="K24" i="1"/>
  <c r="D24" i="1" s="1"/>
  <c r="H23" i="1"/>
  <c r="K15" i="1"/>
  <c r="D15" i="1" s="1"/>
  <c r="H32" i="1"/>
  <c r="I16" i="1"/>
  <c r="J47" i="1"/>
  <c r="H31" i="1"/>
  <c r="J30" i="1"/>
  <c r="H22" i="1"/>
  <c r="H14" i="1"/>
  <c r="K37" i="1"/>
  <c r="D37" i="1" s="1"/>
  <c r="J29" i="1"/>
  <c r="I21" i="1"/>
  <c r="K13" i="1"/>
  <c r="D13" i="1" s="1"/>
  <c r="I35" i="1"/>
  <c r="H35" i="1"/>
  <c r="I32" i="1"/>
  <c r="J12" i="1"/>
  <c r="K12" i="1"/>
  <c r="D12" i="1" s="1"/>
  <c r="H29" i="1"/>
  <c r="H12" i="1"/>
  <c r="E12" i="1" s="1"/>
  <c r="J20" i="1"/>
  <c r="H27" i="1"/>
  <c r="H11" i="1"/>
  <c r="J11" i="1"/>
  <c r="K35" i="1"/>
  <c r="D35" i="1" s="1"/>
  <c r="K11" i="1"/>
  <c r="D11" i="1" s="1"/>
  <c r="H20" i="1"/>
  <c r="I36" i="1"/>
  <c r="J16" i="1"/>
  <c r="K34" i="1"/>
  <c r="D34" i="1" s="1"/>
  <c r="I22" i="1"/>
  <c r="K25" i="1"/>
  <c r="D25" i="1" s="1"/>
  <c r="K29" i="1"/>
  <c r="D29" i="1" s="1"/>
  <c r="H36" i="1"/>
  <c r="H18" i="1"/>
  <c r="I29" i="1"/>
  <c r="I20" i="1"/>
  <c r="E20" i="1" s="1"/>
  <c r="J36" i="1"/>
  <c r="J22" i="1"/>
  <c r="K18" i="1"/>
  <c r="D18" i="1" s="1"/>
  <c r="K22" i="1"/>
  <c r="D22" i="1" s="1"/>
  <c r="H25" i="1"/>
  <c r="K14" i="1"/>
  <c r="D14" i="1" s="1"/>
  <c r="I25" i="1"/>
  <c r="J34" i="1"/>
  <c r="J32" i="1"/>
  <c r="J24" i="1"/>
  <c r="H17" i="1"/>
  <c r="H34" i="1"/>
  <c r="H28" i="1"/>
  <c r="I28" i="1"/>
  <c r="K28" i="1"/>
  <c r="D28" i="1" s="1"/>
  <c r="E29" i="1" l="1"/>
  <c r="E25" i="1"/>
  <c r="E32" i="1"/>
  <c r="E18" i="1"/>
  <c r="E17" i="1"/>
  <c r="E28" i="1"/>
  <c r="E22" i="1"/>
  <c r="E34" i="1"/>
  <c r="E35" i="1"/>
  <c r="E11" i="1"/>
  <c r="E36" i="1"/>
  <c r="I14" i="1"/>
  <c r="E14" i="1" s="1"/>
  <c r="K16" i="1"/>
  <c r="D16" i="1" s="1"/>
  <c r="I24" i="1"/>
  <c r="H15" i="1"/>
  <c r="H24" i="1"/>
  <c r="I15" i="1"/>
  <c r="K47" i="1"/>
  <c r="D47" i="1" s="1"/>
  <c r="H33" i="1"/>
  <c r="J15" i="1"/>
  <c r="H26" i="1"/>
  <c r="J14" i="1"/>
  <c r="J18" i="1"/>
  <c r="H37" i="1"/>
  <c r="J31" i="1"/>
  <c r="J17" i="1"/>
  <c r="K19" i="1"/>
  <c r="D19" i="1" s="1"/>
  <c r="H30" i="1"/>
  <c r="I33" i="1"/>
  <c r="E33" i="1" s="1"/>
  <c r="I31" i="1"/>
  <c r="E31" i="1" s="1"/>
  <c r="K17" i="1"/>
  <c r="D17" i="1" s="1"/>
  <c r="J27" i="1"/>
  <c r="I27" i="1"/>
  <c r="E27" i="1" s="1"/>
  <c r="H19" i="1"/>
  <c r="H21" i="1"/>
  <c r="E21" i="1" s="1"/>
  <c r="K23" i="1"/>
  <c r="D23" i="1" s="1"/>
  <c r="I13" i="1"/>
  <c r="I30" i="1"/>
  <c r="I23" i="1"/>
  <c r="E23" i="1" s="1"/>
  <c r="P35" i="1"/>
  <c r="S35" i="1"/>
  <c r="Q35" i="1"/>
  <c r="P12" i="1"/>
  <c r="S12" i="1"/>
  <c r="Q12" i="1"/>
  <c r="P41" i="1"/>
  <c r="S41" i="1"/>
  <c r="Q41" i="1"/>
  <c r="Q10" i="1"/>
  <c r="P10" i="1"/>
  <c r="S10" i="1"/>
  <c r="P15" i="1"/>
  <c r="Q15" i="1"/>
  <c r="S15" i="1"/>
  <c r="J26" i="1"/>
  <c r="S25" i="1"/>
  <c r="P25" i="1"/>
  <c r="Q25" i="1"/>
  <c r="P17" i="1"/>
  <c r="Q17" i="1"/>
  <c r="S17" i="1"/>
  <c r="Q45" i="1"/>
  <c r="S45" i="1"/>
  <c r="P45" i="1"/>
  <c r="Q43" i="1"/>
  <c r="P43" i="1"/>
  <c r="S43" i="1"/>
  <c r="Q19" i="1"/>
  <c r="S19" i="1"/>
  <c r="P19" i="1"/>
  <c r="P5" i="1"/>
  <c r="Q5" i="1"/>
  <c r="S5" i="1"/>
  <c r="S4" i="1"/>
  <c r="Q4" i="1"/>
  <c r="P4" i="1"/>
  <c r="S9" i="1"/>
  <c r="P9" i="1"/>
  <c r="Q9" i="1"/>
  <c r="I26" i="1"/>
  <c r="E26" i="1" s="1"/>
  <c r="J33" i="1"/>
  <c r="J13" i="1"/>
  <c r="K30" i="1"/>
  <c r="D30" i="1" s="1"/>
  <c r="H13" i="1"/>
  <c r="I37" i="1"/>
  <c r="Q23" i="1"/>
  <c r="P23" i="1"/>
  <c r="S23" i="1"/>
  <c r="S29" i="1"/>
  <c r="P29" i="1"/>
  <c r="Q29" i="1"/>
  <c r="P22" i="1"/>
  <c r="Q22" i="1"/>
  <c r="S22" i="1"/>
  <c r="P39" i="1"/>
  <c r="Q39" i="1"/>
  <c r="S39" i="1"/>
  <c r="Q6" i="1"/>
  <c r="P6" i="1"/>
  <c r="S6" i="1"/>
  <c r="P51" i="1"/>
  <c r="S51" i="1"/>
  <c r="Q51" i="1"/>
  <c r="I19" i="1"/>
  <c r="E19" i="1" s="1"/>
  <c r="J23" i="1"/>
  <c r="J21" i="1"/>
  <c r="S50" i="1"/>
  <c r="P50" i="1"/>
  <c r="Q50" i="1"/>
  <c r="S26" i="1"/>
  <c r="Q26" i="1"/>
  <c r="P26" i="1"/>
  <c r="S7" i="1"/>
  <c r="Q7" i="1"/>
  <c r="P7" i="1"/>
  <c r="S20" i="1"/>
  <c r="P20" i="1"/>
  <c r="Q20" i="1"/>
  <c r="S36" i="1"/>
  <c r="Q36" i="1"/>
  <c r="P36" i="1"/>
  <c r="S18" i="1"/>
  <c r="P18" i="1"/>
  <c r="Q18" i="1"/>
  <c r="P46" i="1"/>
  <c r="Q46" i="1"/>
  <c r="S46" i="1"/>
  <c r="P47" i="1"/>
  <c r="S47" i="1"/>
  <c r="Q47" i="1"/>
  <c r="S14" i="1"/>
  <c r="P14" i="1"/>
  <c r="Q14" i="1"/>
  <c r="P28" i="1"/>
  <c r="Q28" i="1"/>
  <c r="S28" i="1"/>
  <c r="S37" i="1"/>
  <c r="P37" i="1"/>
  <c r="Q37" i="1"/>
  <c r="S49" i="1"/>
  <c r="Q49" i="1"/>
  <c r="P49" i="1"/>
  <c r="K21" i="1"/>
  <c r="D21" i="1" s="1"/>
  <c r="K31" i="1"/>
  <c r="D31" i="1" s="1"/>
  <c r="P8" i="1"/>
  <c r="Q8" i="1"/>
  <c r="S8" i="1"/>
  <c r="K48" i="1"/>
  <c r="J48" i="1"/>
  <c r="Q44" i="1"/>
  <c r="P44" i="1"/>
  <c r="S44" i="1"/>
  <c r="P11" i="1"/>
  <c r="Q11" i="1"/>
  <c r="S11" i="1"/>
  <c r="P40" i="1"/>
  <c r="S40" i="1"/>
  <c r="Q40" i="1"/>
  <c r="P27" i="1"/>
  <c r="Q27" i="1"/>
  <c r="S27" i="1"/>
  <c r="P48" i="1"/>
  <c r="Q48" i="1"/>
  <c r="S48" i="1"/>
  <c r="Q32" i="1"/>
  <c r="S32" i="1"/>
  <c r="P32" i="1"/>
  <c r="P31" i="1"/>
  <c r="S31" i="1"/>
  <c r="Q31" i="1"/>
  <c r="S24" i="1"/>
  <c r="Q24" i="1"/>
  <c r="P24" i="1"/>
  <c r="S52" i="1"/>
  <c r="T52" i="1" s="1"/>
  <c r="Q52" i="1"/>
  <c r="P52" i="1"/>
  <c r="Q21" i="1"/>
  <c r="S21" i="1"/>
  <c r="P21" i="1"/>
  <c r="J37" i="1"/>
  <c r="K32" i="1"/>
  <c r="D32" i="1" s="1"/>
  <c r="H16" i="1"/>
  <c r="E16" i="1" s="1"/>
  <c r="S30" i="1"/>
  <c r="Q30" i="1"/>
  <c r="P30" i="1"/>
  <c r="S33" i="1"/>
  <c r="Q33" i="1"/>
  <c r="P33" i="1"/>
  <c r="P38" i="1"/>
  <c r="Q38" i="1"/>
  <c r="S38" i="1"/>
  <c r="Q13" i="1"/>
  <c r="P13" i="1"/>
  <c r="S13" i="1"/>
  <c r="S42" i="1"/>
  <c r="P42" i="1"/>
  <c r="Q42" i="1"/>
  <c r="S34" i="1"/>
  <c r="Q34" i="1"/>
  <c r="P34" i="1"/>
  <c r="Q16" i="1"/>
  <c r="S16" i="1"/>
  <c r="P16" i="1"/>
  <c r="E30" i="1" l="1"/>
  <c r="I57" i="1"/>
  <c r="E57" i="1" s="1"/>
  <c r="D48" i="1"/>
  <c r="E15" i="1"/>
  <c r="E37" i="1"/>
  <c r="E24" i="1"/>
  <c r="E13" i="1"/>
  <c r="T21" i="1"/>
  <c r="T24" i="1"/>
  <c r="T42" i="1"/>
  <c r="R4" i="1"/>
  <c r="R17" i="1"/>
  <c r="T7" i="1"/>
  <c r="R44" i="1"/>
  <c r="R7" i="1"/>
  <c r="T50" i="1"/>
  <c r="R6" i="1"/>
  <c r="T9" i="1"/>
  <c r="R24" i="1"/>
  <c r="T40" i="1"/>
  <c r="T47" i="1"/>
  <c r="R36" i="1"/>
  <c r="R13" i="1"/>
  <c r="R30" i="1"/>
  <c r="R26" i="1"/>
  <c r="R39" i="1"/>
  <c r="R45" i="1"/>
  <c r="R35" i="1"/>
  <c r="R31" i="1"/>
  <c r="R28" i="1"/>
  <c r="T22" i="1"/>
  <c r="T27" i="1"/>
  <c r="R20" i="1"/>
  <c r="R22" i="1"/>
  <c r="R25" i="1"/>
  <c r="R12" i="1"/>
  <c r="T35" i="1"/>
  <c r="R18" i="1"/>
  <c r="T45" i="1"/>
  <c r="T48" i="1"/>
  <c r="T37" i="1"/>
  <c r="T29" i="1"/>
  <c r="T17" i="1"/>
  <c r="T11" i="1"/>
  <c r="T51" i="1"/>
  <c r="T34" i="1"/>
  <c r="T31" i="1"/>
  <c r="T8" i="1"/>
  <c r="T10" i="1"/>
  <c r="T39" i="1"/>
  <c r="T18" i="1"/>
  <c r="T19" i="1"/>
  <c r="T41" i="1"/>
  <c r="R34" i="1"/>
  <c r="H52" i="1"/>
  <c r="E52" i="1" s="1"/>
  <c r="H51" i="1"/>
  <c r="E51" i="1" s="1"/>
  <c r="T28" i="1"/>
  <c r="T23" i="1"/>
  <c r="T14" i="1"/>
  <c r="T15" i="1"/>
  <c r="T38" i="1"/>
  <c r="T30" i="1"/>
  <c r="R21" i="1"/>
  <c r="R48" i="1"/>
  <c r="T46" i="1"/>
  <c r="T36" i="1"/>
  <c r="R51" i="1"/>
  <c r="R23" i="1"/>
  <c r="T43" i="1"/>
  <c r="R15" i="1"/>
  <c r="R38" i="1"/>
  <c r="R11" i="1"/>
  <c r="R49" i="1"/>
  <c r="R46" i="1"/>
  <c r="T26" i="1"/>
  <c r="R43" i="1"/>
  <c r="T12" i="1"/>
  <c r="T4" i="1"/>
  <c r="T5" i="1"/>
  <c r="R42" i="1"/>
  <c r="R33" i="1"/>
  <c r="R52" i="1"/>
  <c r="U52" i="1" s="1"/>
  <c r="R27" i="1"/>
  <c r="T44" i="1"/>
  <c r="R8" i="1"/>
  <c r="T49" i="1"/>
  <c r="R14" i="1"/>
  <c r="T20" i="1"/>
  <c r="R50" i="1"/>
  <c r="T6" i="1"/>
  <c r="R5" i="1"/>
  <c r="T25" i="1"/>
  <c r="R10" i="1"/>
  <c r="R16" i="1"/>
  <c r="R32" i="1"/>
  <c r="T16" i="1"/>
  <c r="T13" i="1"/>
  <c r="T33" i="1"/>
  <c r="T32" i="1"/>
  <c r="R40" i="1"/>
  <c r="R37" i="1"/>
  <c r="R47" i="1"/>
  <c r="R29" i="1"/>
  <c r="R9" i="1"/>
  <c r="R19" i="1"/>
  <c r="R41" i="1"/>
  <c r="U16" i="1" l="1"/>
  <c r="U6" i="1"/>
  <c r="U22" i="1"/>
  <c r="U45" i="1"/>
  <c r="U50" i="1"/>
  <c r="U21" i="1"/>
  <c r="U17" i="1"/>
  <c r="U24" i="1"/>
  <c r="U4" i="1"/>
  <c r="U48" i="1"/>
  <c r="U36" i="1"/>
  <c r="U10" i="1"/>
  <c r="U25" i="1"/>
  <c r="U44" i="1"/>
  <c r="U34" i="1"/>
  <c r="U35" i="1"/>
  <c r="U31" i="1"/>
  <c r="U47" i="1"/>
  <c r="U39" i="1"/>
  <c r="U11" i="1"/>
  <c r="U46" i="1"/>
  <c r="U12" i="1"/>
  <c r="U20" i="1"/>
  <c r="U30" i="1"/>
  <c r="U13" i="1"/>
  <c r="U19" i="1"/>
  <c r="U33" i="1"/>
  <c r="U38" i="1"/>
  <c r="U8" i="1"/>
  <c r="U7" i="1"/>
  <c r="U9" i="1"/>
  <c r="U41" i="1"/>
  <c r="U42" i="1"/>
  <c r="U26" i="1"/>
  <c r="U27" i="1"/>
  <c r="U32" i="1"/>
  <c r="U43" i="1"/>
  <c r="U23" i="1"/>
  <c r="U15" i="1"/>
  <c r="U29" i="1"/>
  <c r="U28" i="1"/>
  <c r="U37" i="1"/>
  <c r="U14" i="1"/>
  <c r="U5" i="1"/>
  <c r="U51" i="1"/>
  <c r="U40" i="1"/>
  <c r="U18" i="1"/>
  <c r="U49" i="1"/>
  <c r="R1" i="1" l="1"/>
  <c r="R2" i="1" s="1"/>
  <c r="J57" i="1" s="1"/>
</calcChain>
</file>

<file path=xl/sharedStrings.xml><?xml version="1.0" encoding="utf-8"?>
<sst xmlns="http://schemas.openxmlformats.org/spreadsheetml/2006/main" count="200" uniqueCount="65">
  <si>
    <t>Swi =</t>
  </si>
  <si>
    <t>Sor =</t>
  </si>
  <si>
    <t>a1 =</t>
  </si>
  <si>
    <t>a2 =</t>
  </si>
  <si>
    <t>visco =</t>
  </si>
  <si>
    <t>cP</t>
  </si>
  <si>
    <t>viscw =</t>
  </si>
  <si>
    <t>m =</t>
  </si>
  <si>
    <t>n =</t>
  </si>
  <si>
    <t>Sw</t>
  </si>
  <si>
    <t>Swd</t>
  </si>
  <si>
    <t>Kro</t>
  </si>
  <si>
    <t>Krw</t>
  </si>
  <si>
    <t>A =</t>
  </si>
  <si>
    <t>dfw/dSw</t>
  </si>
  <si>
    <t>fw</t>
  </si>
  <si>
    <t>X</t>
  </si>
  <si>
    <t>Y</t>
  </si>
  <si>
    <t>La</t>
  </si>
  <si>
    <t>La Calculation</t>
  </si>
  <si>
    <t>Sw =</t>
  </si>
  <si>
    <t>N =</t>
  </si>
  <si>
    <t>dSw =</t>
  </si>
  <si>
    <t>1-Sowc =</t>
  </si>
  <si>
    <t>h</t>
  </si>
  <si>
    <t>Sum =</t>
  </si>
  <si>
    <t>La.av =</t>
  </si>
  <si>
    <t>Average apparent viscosity</t>
  </si>
  <si>
    <t>Swf</t>
  </si>
  <si>
    <t>fSwf</t>
  </si>
  <si>
    <t>visc.a</t>
  </si>
  <si>
    <t>q(t)</t>
  </si>
  <si>
    <t xml:space="preserve"> - </t>
  </si>
  <si>
    <t>Qi</t>
  </si>
  <si>
    <t>Qi (PV)</t>
  </si>
  <si>
    <t xml:space="preserve">t </t>
  </si>
  <si>
    <t>Time</t>
  </si>
  <si>
    <t>qo</t>
  </si>
  <si>
    <t>qw</t>
  </si>
  <si>
    <t>qt</t>
  </si>
  <si>
    <t>WCT</t>
  </si>
  <si>
    <t>Np</t>
  </si>
  <si>
    <t>days</t>
  </si>
  <si>
    <t>B/D</t>
  </si>
  <si>
    <t>PV</t>
  </si>
  <si>
    <t>bbl</t>
  </si>
  <si>
    <t>cp</t>
  </si>
  <si>
    <t>Date</t>
  </si>
  <si>
    <t>P1</t>
  </si>
  <si>
    <t>WLPR</t>
  </si>
  <si>
    <t>SM3/DAY</t>
  </si>
  <si>
    <t>WOPR</t>
  </si>
  <si>
    <t>WWCT</t>
  </si>
  <si>
    <t>WOPT</t>
  </si>
  <si>
    <t>SM3</t>
  </si>
  <si>
    <t xml:space="preserve"> Computed perfomance at linear waterflooding</t>
  </si>
  <si>
    <t xml:space="preserve"> at constant pressure drop of 500 psi</t>
  </si>
  <si>
    <t>--------------------------------------------------</t>
  </si>
  <si>
    <t>QГ</t>
  </si>
  <si>
    <t>Q/Qo</t>
  </si>
  <si>
    <t>До модификации</t>
  </si>
  <si>
    <t>SWOF</t>
  </si>
  <si>
    <t>ViscT</t>
  </si>
  <si>
    <t>WOPTH</t>
  </si>
  <si>
    <t>WWCTH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</si>
</sst>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7" formatCode="0.000000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Pro Cond"/>
      <family val="2"/>
      <charset val="204"/>
    </font>
    <font>
      <b/>
      <sz val="11"/>
      <color theme="1"/>
      <name val="Segoe Pro Cond"/>
      <family val="2"/>
      <charset val="204"/>
    </font>
    <font>
      <sz val="11"/>
      <color theme="1"/>
      <name val="Segoe Pro Black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2" fontId="1" fillId="0" borderId="0" xfId="0" applyNumberFormat="1" applyFont="1"/>
    <xf numFmtId="164" fontId="1" fillId="0" borderId="0" xfId="0" applyNumberFormat="1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164" fontId="2" fillId="0" borderId="0" xfId="0" applyNumberFormat="1" applyFont="1"/>
    <xf numFmtId="0" fontId="2" fillId="0" borderId="0" xfId="0" applyFont="1"/>
    <xf numFmtId="166" fontId="1" fillId="0" borderId="0" xfId="0" applyNumberFormat="1" applyFont="1"/>
    <xf numFmtId="167" fontId="2" fillId="2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1" fillId="0" borderId="0" xfId="0" applyFont="1" applyFill="1"/>
    <xf numFmtId="165" fontId="2" fillId="0" borderId="0" xfId="0" applyNumberFormat="1" applyFont="1" applyFill="1"/>
    <xf numFmtId="165" fontId="1" fillId="0" borderId="0" xfId="0" applyNumberFormat="1" applyFont="1" applyFill="1"/>
    <xf numFmtId="165" fontId="2" fillId="0" borderId="0" xfId="0" applyNumberFormat="1" applyFont="1"/>
    <xf numFmtId="168" fontId="1" fillId="0" borderId="0" xfId="0" applyNumberFormat="1" applyFont="1"/>
    <xf numFmtId="2" fontId="2" fillId="0" borderId="0" xfId="0" applyNumberFormat="1" applyFont="1"/>
    <xf numFmtId="168" fontId="2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2" fontId="1" fillId="0" borderId="4" xfId="0" applyNumberFormat="1" applyFont="1" applyBorder="1"/>
    <xf numFmtId="2" fontId="1" fillId="0" borderId="0" xfId="0" applyNumberFormat="1" applyFont="1" applyBorder="1"/>
    <xf numFmtId="2" fontId="1" fillId="0" borderId="5" xfId="0" applyNumberFormat="1" applyFont="1" applyBorder="1"/>
    <xf numFmtId="2" fontId="1" fillId="0" borderId="6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5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Black" panose="020B0A02040504020203" pitchFamily="34" charset="0"/>
                <a:ea typeface="+mn-ea"/>
                <a:cs typeface="+mn-cs"/>
              </a:defRPr>
            </a:pPr>
            <a:r>
              <a:rPr lang="en-US">
                <a:latin typeface="Segoe Pro Black" panose="020B0A02040504020203" pitchFamily="34" charset="0"/>
              </a:rPr>
              <a:t>Rel Perms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Pro Black" panose="020B0A02040504020203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ex!$H$2</c:f>
              <c:strCache>
                <c:ptCount val="1"/>
                <c:pt idx="0">
                  <c:v>Kro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ex!$F$3:$F$47</c:f>
              <c:numCache>
                <c:formatCode>General</c:formatCode>
                <c:ptCount val="45"/>
                <c:pt idx="0">
                  <c:v>0.37190000000000001</c:v>
                </c:pt>
                <c:pt idx="1">
                  <c:v>0.37190000000000001</c:v>
                </c:pt>
                <c:pt idx="2">
                  <c:v>0.37190000000000001</c:v>
                </c:pt>
                <c:pt idx="3">
                  <c:v>0.37190000000000001</c:v>
                </c:pt>
                <c:pt idx="4">
                  <c:v>0.37190000000000001</c:v>
                </c:pt>
                <c:pt idx="5">
                  <c:v>0.37190000000000001</c:v>
                </c:pt>
                <c:pt idx="6">
                  <c:v>0.37190000000000001</c:v>
                </c:pt>
                <c:pt idx="7">
                  <c:v>0.37190000000000001</c:v>
                </c:pt>
                <c:pt idx="8">
                  <c:v>0.38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0.48</c:v>
                </c:pt>
                <c:pt idx="19">
                  <c:v>0.49</c:v>
                </c:pt>
                <c:pt idx="20">
                  <c:v>0.5</c:v>
                </c:pt>
                <c:pt idx="21">
                  <c:v>0.51</c:v>
                </c:pt>
                <c:pt idx="22">
                  <c:v>0.52</c:v>
                </c:pt>
                <c:pt idx="23">
                  <c:v>0.53</c:v>
                </c:pt>
                <c:pt idx="24">
                  <c:v>0.54</c:v>
                </c:pt>
                <c:pt idx="25">
                  <c:v>0.55000000000000004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0.59</c:v>
                </c:pt>
                <c:pt idx="30">
                  <c:v>0.6</c:v>
                </c:pt>
                <c:pt idx="31">
                  <c:v>0.61</c:v>
                </c:pt>
                <c:pt idx="32">
                  <c:v>0.62</c:v>
                </c:pt>
                <c:pt idx="33">
                  <c:v>0.63</c:v>
                </c:pt>
                <c:pt idx="34">
                  <c:v>0.64</c:v>
                </c:pt>
                <c:pt idx="35">
                  <c:v>0.65</c:v>
                </c:pt>
                <c:pt idx="39">
                  <c:v>0.65549999999999997</c:v>
                </c:pt>
                <c:pt idx="40">
                  <c:v>0.5</c:v>
                </c:pt>
                <c:pt idx="41">
                  <c:v>0.505</c:v>
                </c:pt>
                <c:pt idx="42">
                  <c:v>0.51</c:v>
                </c:pt>
                <c:pt idx="43">
                  <c:v>0.51500000000000001</c:v>
                </c:pt>
                <c:pt idx="44">
                  <c:v>0.52</c:v>
                </c:pt>
              </c:numCache>
            </c:numRef>
          </c:xVal>
          <c:yVal>
            <c:numRef>
              <c:f>ex!$H$3:$H$47</c:f>
              <c:numCache>
                <c:formatCode>0.0000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0.94369304290394895</c:v>
                </c:pt>
                <c:pt idx="9">
                  <c:v>0.87642871423427571</c:v>
                </c:pt>
                <c:pt idx="10">
                  <c:v>0.81165105205886035</c:v>
                </c:pt>
                <c:pt idx="11">
                  <c:v>0.74936005637770287</c:v>
                </c:pt>
                <c:pt idx="12">
                  <c:v>0.68955572719080305</c:v>
                </c:pt>
                <c:pt idx="13">
                  <c:v>0.63223806449816089</c:v>
                </c:pt>
                <c:pt idx="14">
                  <c:v>0.57740706829977662</c:v>
                </c:pt>
                <c:pt idx="15">
                  <c:v>0.52506273859565</c:v>
                </c:pt>
                <c:pt idx="16">
                  <c:v>0.47520507538578127</c:v>
                </c:pt>
                <c:pt idx="17">
                  <c:v>0.42783407867017076</c:v>
                </c:pt>
                <c:pt idx="18">
                  <c:v>0.38294974844881741</c:v>
                </c:pt>
                <c:pt idx="19">
                  <c:v>0.34055208472172216</c:v>
                </c:pt>
                <c:pt idx="20">
                  <c:v>0.30064108748888457</c:v>
                </c:pt>
                <c:pt idx="21">
                  <c:v>0.26321675675030481</c:v>
                </c:pt>
                <c:pt idx="22">
                  <c:v>0.2282790925059828</c:v>
                </c:pt>
                <c:pt idx="23">
                  <c:v>0.19582809475591859</c:v>
                </c:pt>
                <c:pt idx="24">
                  <c:v>0.16586376350011228</c:v>
                </c:pt>
                <c:pt idx="25">
                  <c:v>0.13838609873856367</c:v>
                </c:pt>
                <c:pt idx="26">
                  <c:v>0.11339510047127287</c:v>
                </c:pt>
                <c:pt idx="27">
                  <c:v>9.0890768698240129E-2</c:v>
                </c:pt>
                <c:pt idx="28">
                  <c:v>7.0873103419464872E-2</c:v>
                </c:pt>
                <c:pt idx="29">
                  <c:v>5.3342104634947422E-2</c:v>
                </c:pt>
                <c:pt idx="30">
                  <c:v>3.8297772344687772E-2</c:v>
                </c:pt>
                <c:pt idx="31">
                  <c:v>2.5740106548685918E-2</c:v>
                </c:pt>
                <c:pt idx="32">
                  <c:v>1.5669107246941892E-2</c:v>
                </c:pt>
                <c:pt idx="33">
                  <c:v>8.0847744394556241E-3</c:v>
                </c:pt>
                <c:pt idx="34">
                  <c:v>2.9871081262271546E-3</c:v>
                </c:pt>
                <c:pt idx="35">
                  <c:v>3.7610830725648306E-4</c:v>
                </c:pt>
                <c:pt idx="39">
                  <c:v>0</c:v>
                </c:pt>
                <c:pt idx="40">
                  <c:v>0.30064108748888457</c:v>
                </c:pt>
                <c:pt idx="41">
                  <c:v>0.28161808880781253</c:v>
                </c:pt>
                <c:pt idx="42">
                  <c:v>0.26321675675030481</c:v>
                </c:pt>
                <c:pt idx="43">
                  <c:v>0.24543709131636163</c:v>
                </c:pt>
                <c:pt idx="44">
                  <c:v>0.2282790925059828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B-4EA4-8F23-2946A669C4C9}"/>
            </c:ext>
          </c:extLst>
        </c:ser>
        <c:ser>
          <c:idx val="1"/>
          <c:order val="1"/>
          <c:tx>
            <c:strRef>
              <c:f>ex!$I$2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ex!$F$3:$F$42</c:f>
              <c:numCache>
                <c:formatCode>General</c:formatCode>
                <c:ptCount val="40"/>
                <c:pt idx="0">
                  <c:v>0.37190000000000001</c:v>
                </c:pt>
                <c:pt idx="1">
                  <c:v>0.37190000000000001</c:v>
                </c:pt>
                <c:pt idx="2">
                  <c:v>0.37190000000000001</c:v>
                </c:pt>
                <c:pt idx="3">
                  <c:v>0.37190000000000001</c:v>
                </c:pt>
                <c:pt idx="4">
                  <c:v>0.37190000000000001</c:v>
                </c:pt>
                <c:pt idx="5">
                  <c:v>0.37190000000000001</c:v>
                </c:pt>
                <c:pt idx="6">
                  <c:v>0.37190000000000001</c:v>
                </c:pt>
                <c:pt idx="7">
                  <c:v>0.37190000000000001</c:v>
                </c:pt>
                <c:pt idx="8">
                  <c:v>0.38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0.48</c:v>
                </c:pt>
                <c:pt idx="19">
                  <c:v>0.49</c:v>
                </c:pt>
                <c:pt idx="20">
                  <c:v>0.5</c:v>
                </c:pt>
                <c:pt idx="21">
                  <c:v>0.51</c:v>
                </c:pt>
                <c:pt idx="22">
                  <c:v>0.52</c:v>
                </c:pt>
                <c:pt idx="23">
                  <c:v>0.53</c:v>
                </c:pt>
                <c:pt idx="24">
                  <c:v>0.54</c:v>
                </c:pt>
                <c:pt idx="25">
                  <c:v>0.55000000000000004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0.59</c:v>
                </c:pt>
                <c:pt idx="30">
                  <c:v>0.6</c:v>
                </c:pt>
                <c:pt idx="31">
                  <c:v>0.61</c:v>
                </c:pt>
                <c:pt idx="32">
                  <c:v>0.62</c:v>
                </c:pt>
                <c:pt idx="33">
                  <c:v>0.63</c:v>
                </c:pt>
                <c:pt idx="34">
                  <c:v>0.64</c:v>
                </c:pt>
                <c:pt idx="35">
                  <c:v>0.65</c:v>
                </c:pt>
                <c:pt idx="39">
                  <c:v>0.65549999999999997</c:v>
                </c:pt>
              </c:numCache>
            </c:numRef>
          </c:xVal>
          <c:yVal>
            <c:numRef>
              <c:f>ex!$I$3:$I$42</c:f>
              <c:numCache>
                <c:formatCode>0.0000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4.325494801710324E-6</c:v>
                </c:pt>
                <c:pt idx="9">
                  <c:v>4.4534553943985135E-5</c:v>
                </c:pt>
                <c:pt idx="10">
                  <c:v>1.5946947608094976E-4</c:v>
                </c:pt>
                <c:pt idx="11">
                  <c:v>3.855774875711619E-4</c:v>
                </c:pt>
                <c:pt idx="12">
                  <c:v>7.5796641222852811E-4</c:v>
                </c:pt>
                <c:pt idx="13">
                  <c:v>1.3108108382053623E-3</c:v>
                </c:pt>
                <c:pt idx="14">
                  <c:v>2.0775709507735445E-3</c:v>
                </c:pt>
                <c:pt idx="15">
                  <c:v>3.0911297712890675E-3</c:v>
                </c:pt>
                <c:pt idx="16">
                  <c:v>4.3838872313660179E-3</c:v>
                </c:pt>
                <c:pt idx="17">
                  <c:v>5.9878286109813503E-3</c:v>
                </c:pt>
                <c:pt idx="18">
                  <c:v>7.9345765084721052E-3</c:v>
                </c:pt>
                <c:pt idx="19">
                  <c:v>1.0255431608966373E-2</c:v>
                </c:pt>
                <c:pt idx="20">
                  <c:v>1.2981405492756335E-2</c:v>
                </c:pt>
                <c:pt idx="21">
                  <c:v>1.6143247587721829E-2</c:v>
                </c:pt>
                <c:pt idx="22">
                  <c:v>1.9771467690740702E-2</c:v>
                </c:pt>
                <c:pt idx="23">
                  <c:v>2.3896355057082794E-2</c:v>
                </c:pt>
                <c:pt idx="24">
                  <c:v>2.8547994778678965E-2</c:v>
                </c:pt>
                <c:pt idx="25">
                  <c:v>3.3756281984351072E-2</c:v>
                </c:pt>
                <c:pt idx="26">
                  <c:v>3.9550934264572811E-2</c:v>
                </c:pt>
                <c:pt idx="27">
                  <c:v>4.5961502630363339E-2</c:v>
                </c:pt>
                <c:pt idx="28">
                  <c:v>5.3017381248252851E-2</c:v>
                </c:pt>
                <c:pt idx="29">
                  <c:v>6.0747816143073022E-2</c:v>
                </c:pt>
                <c:pt idx="30">
                  <c:v>6.918191302247792E-2</c:v>
                </c:pt>
                <c:pt idx="31">
                  <c:v>7.834864434811975E-2</c:v>
                </c:pt>
                <c:pt idx="32">
                  <c:v>8.8276855755921743E-2</c:v>
                </c:pt>
                <c:pt idx="33">
                  <c:v>9.899527191022954E-2</c:v>
                </c:pt>
                <c:pt idx="34">
                  <c:v>0.11053250186259857</c:v>
                </c:pt>
                <c:pt idx="35">
                  <c:v>0.12291704397472693</c:v>
                </c:pt>
                <c:pt idx="39">
                  <c:v>0.13009999999999999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B-4EA4-8F23-2946A669C4C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ex!$A$17:$A$22</c:f>
              <c:numCache>
                <c:formatCode>General</c:formatCode>
                <c:ptCount val="6"/>
                <c:pt idx="0">
                  <c:v>0.37190000000000001</c:v>
                </c:pt>
                <c:pt idx="1">
                  <c:v>0.4204</c:v>
                </c:pt>
                <c:pt idx="2">
                  <c:v>0.48499999999999999</c:v>
                </c:pt>
                <c:pt idx="3">
                  <c:v>0.54200000000000004</c:v>
                </c:pt>
                <c:pt idx="4">
                  <c:v>0.59399999999999997</c:v>
                </c:pt>
                <c:pt idx="5">
                  <c:v>0.65500000000000003</c:v>
                </c:pt>
              </c:numCache>
            </c:numRef>
          </c:xVal>
          <c:yVal>
            <c:numRef>
              <c:f>ex!$C$17:$C$22</c:f>
              <c:numCache>
                <c:formatCode>General</c:formatCode>
                <c:ptCount val="6"/>
                <c:pt idx="0">
                  <c:v>1</c:v>
                </c:pt>
                <c:pt idx="1">
                  <c:v>0.70099999999999996</c:v>
                </c:pt>
                <c:pt idx="2">
                  <c:v>0.34899999999999998</c:v>
                </c:pt>
                <c:pt idx="3">
                  <c:v>0.111</c:v>
                </c:pt>
                <c:pt idx="4">
                  <c:v>3.0099999999999998E-2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E2-437C-9ABC-15E563A3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66528"/>
        <c:axId val="592667184"/>
      </c:scatterChart>
      <c:valAx>
        <c:axId val="5926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592667184"/>
        <c:crosses val="autoZero"/>
        <c:crossBetween val="midCat"/>
      </c:valAx>
      <c:valAx>
        <c:axId val="59266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5926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Pro Cond" panose="020B0506040504020203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Pro Cond" panose="020B05060405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res!$E$5:$E$55</c:f>
              <c:numCache>
                <c:formatCode>0.0</c:formatCode>
                <c:ptCount val="51"/>
                <c:pt idx="0">
                  <c:v>527.45709828393137</c:v>
                </c:pt>
                <c:pt idx="1">
                  <c:v>520.22587449937441</c:v>
                </c:pt>
                <c:pt idx="2">
                  <c:v>512.86296714366335</c:v>
                </c:pt>
                <c:pt idx="3">
                  <c:v>505.53992807497235</c:v>
                </c:pt>
                <c:pt idx="4">
                  <c:v>498.19816137056705</c:v>
                </c:pt>
                <c:pt idx="5">
                  <c:v>490.84185084986018</c:v>
                </c:pt>
                <c:pt idx="6">
                  <c:v>483.47517460127574</c:v>
                </c:pt>
                <c:pt idx="7">
                  <c:v>476.10230720020081</c:v>
                </c:pt>
                <c:pt idx="8">
                  <c:v>468.72741874684874</c:v>
                </c:pt>
                <c:pt idx="9">
                  <c:v>461.35467244190875</c:v>
                </c:pt>
                <c:pt idx="10">
                  <c:v>453.98822141883136</c:v>
                </c:pt>
                <c:pt idx="11">
                  <c:v>446.63220518059137</c:v>
                </c:pt>
                <c:pt idx="12">
                  <c:v>439.29074582776997</c:v>
                </c:pt>
                <c:pt idx="13">
                  <c:v>431.96794418683209</c:v>
                </c:pt>
                <c:pt idx="14">
                  <c:v>424.667875906544</c:v>
                </c:pt>
                <c:pt idx="15">
                  <c:v>417.39458756749531</c:v>
                </c:pt>
                <c:pt idx="16">
                  <c:v>410.15209283609914</c:v>
                </c:pt>
                <c:pt idx="17">
                  <c:v>402.94436868601008</c:v>
                </c:pt>
                <c:pt idx="18">
                  <c:v>395.77535170443895</c:v>
                </c:pt>
                <c:pt idx="19">
                  <c:v>388.64893449717005</c:v>
                </c:pt>
                <c:pt idx="20">
                  <c:v>381.56896220352229</c:v>
                </c:pt>
                <c:pt idx="21">
                  <c:v>374.53922913063758</c:v>
                </c:pt>
                <c:pt idx="22">
                  <c:v>367.56347551508884</c:v>
                </c:pt>
                <c:pt idx="23">
                  <c:v>360.6453844187356</c:v>
                </c:pt>
                <c:pt idx="24">
                  <c:v>353.78857876489894</c:v>
                </c:pt>
                <c:pt idx="25">
                  <c:v>346.99661852025707</c:v>
                </c:pt>
                <c:pt idx="26">
                  <c:v>340.27299802729033</c:v>
                </c:pt>
                <c:pt idx="27">
                  <c:v>333.62114349165722</c:v>
                </c:pt>
                <c:pt idx="28">
                  <c:v>327.04441062850549</c:v>
                </c:pt>
                <c:pt idx="29">
                  <c:v>320.54608247141465</c:v>
                </c:pt>
                <c:pt idx="30">
                  <c:v>314.12936734745068</c:v>
                </c:pt>
                <c:pt idx="31">
                  <c:v>307.79739702163891</c:v>
                </c:pt>
                <c:pt idx="32">
                  <c:v>301.55322501407397</c:v>
                </c:pt>
                <c:pt idx="33">
                  <c:v>295.39982509286136</c:v>
                </c:pt>
                <c:pt idx="34">
                  <c:v>289.34008994613561</c:v>
                </c:pt>
                <c:pt idx="35">
                  <c:v>283.3768300365353</c:v>
                </c:pt>
                <c:pt idx="36">
                  <c:v>277.51277264172313</c:v>
                </c:pt>
                <c:pt idx="37">
                  <c:v>271.7505610848649</c:v>
                </c:pt>
                <c:pt idx="38">
                  <c:v>266.09275415937987</c:v>
                </c:pt>
                <c:pt idx="39">
                  <c:v>260.54182575280845</c:v>
                </c:pt>
                <c:pt idx="40">
                  <c:v>255.10016467529624</c:v>
                </c:pt>
                <c:pt idx="41">
                  <c:v>249.77007469897529</c:v>
                </c:pt>
                <c:pt idx="42">
                  <c:v>244.55377481547305</c:v>
                </c:pt>
                <c:pt idx="43">
                  <c:v>239.45339971989404</c:v>
                </c:pt>
                <c:pt idx="44">
                  <c:v>234.47100053092271</c:v>
                </c:pt>
                <c:pt idx="45">
                  <c:v>229.60854575823228</c:v>
                </c:pt>
                <c:pt idx="46">
                  <c:v>224.86792253014463</c:v>
                </c:pt>
                <c:pt idx="47">
                  <c:v>220.25093809655095</c:v>
                </c:pt>
                <c:pt idx="48">
                  <c:v>215.75932162445747</c:v>
                </c:pt>
                <c:pt idx="49">
                  <c:v>211.39472630626361</c:v>
                </c:pt>
                <c:pt idx="50">
                  <c:v>207.15873180401826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F-4636-83C5-9E03DAE6E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5448"/>
        <c:axId val="731641512"/>
      </c:scatterChart>
      <c:valAx>
        <c:axId val="73164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641512"/>
        <c:crosses val="autoZero"/>
        <c:crossBetween val="midCat"/>
      </c:valAx>
      <c:valAx>
        <c:axId val="7316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64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Движение фронта вытеснения</a:t>
            </a:r>
            <a:r>
              <a:rPr lang="en-US"/>
              <a:t> (</a:t>
            </a:r>
            <a:r>
              <a:rPr lang="ru-RU"/>
              <a:t>после</a:t>
            </a:r>
            <a:r>
              <a:rPr lang="ru-RU" baseline="0"/>
              <a:t> прорыва, большие времена)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res!$N$30:$N$45</c:f>
              <c:numCache>
                <c:formatCode>0.00</c:formatCode>
                <c:ptCount val="16"/>
                <c:pt idx="0">
                  <c:v>32.726384904250914</c:v>
                </c:pt>
                <c:pt idx="1">
                  <c:v>32.726384904250914</c:v>
                </c:pt>
                <c:pt idx="2">
                  <c:v>28.531595830261679</c:v>
                </c:pt>
                <c:pt idx="3">
                  <c:v>22.427414821170032</c:v>
                </c:pt>
                <c:pt idx="4">
                  <c:v>17.29527062553905</c:v>
                </c:pt>
                <c:pt idx="5">
                  <c:v>13.08197889070652</c:v>
                </c:pt>
                <c:pt idx="6">
                  <c:v>9.6918067504893664</c:v>
                </c:pt>
                <c:pt idx="7">
                  <c:v>7.0119572514839126</c:v>
                </c:pt>
                <c:pt idx="8">
                  <c:v>4.9288959337165625</c:v>
                </c:pt>
                <c:pt idx="9">
                  <c:v>3.3376121923924993</c:v>
                </c:pt>
                <c:pt idx="10">
                  <c:v>2.1460463185137355</c:v>
                </c:pt>
                <c:pt idx="11">
                  <c:v>1.2765611073284515</c:v>
                </c:pt>
                <c:pt idx="12">
                  <c:v>0.6659221695057318</c:v>
                </c:pt>
                <c:pt idx="13">
                  <c:v>0.26514064362477324</c:v>
                </c:pt>
                <c:pt idx="14">
                  <c:v>4.2285539518978663E-2</c:v>
                </c:pt>
                <c:pt idx="15">
                  <c:v>0</c:v>
                </c:pt>
              </c:numCache>
            </c:numRef>
          </c:xVal>
          <c:yVal>
            <c:numRef>
              <c:f>res!$L$30:$L$45</c:f>
              <c:numCache>
                <c:formatCode>General</c:formatCode>
                <c:ptCount val="16"/>
                <c:pt idx="0">
                  <c:v>0.36299999999999999</c:v>
                </c:pt>
                <c:pt idx="1">
                  <c:v>0.66390000000000005</c:v>
                </c:pt>
                <c:pt idx="2">
                  <c:v>0.67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0.79</c:v>
                </c:pt>
                <c:pt idx="15">
                  <c:v>0.79500000000000004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5E-43C1-9EA8-835C5461FDDF}"/>
            </c:ext>
          </c:extLst>
        </c:ser>
        <c:ser>
          <c:idx val="3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res!$P$30:$P$45</c:f>
              <c:numCache>
                <c:formatCode>0.00</c:formatCode>
                <c:ptCount val="16"/>
                <c:pt idx="0">
                  <c:v>892.53777011593399</c:v>
                </c:pt>
                <c:pt idx="1">
                  <c:v>892.53777011593399</c:v>
                </c:pt>
                <c:pt idx="2">
                  <c:v>778.13443173440953</c:v>
                </c:pt>
                <c:pt idx="3">
                  <c:v>611.6567678500918</c:v>
                </c:pt>
                <c:pt idx="4">
                  <c:v>471.68919887833772</c:v>
                </c:pt>
                <c:pt idx="5">
                  <c:v>356.78124247381419</c:v>
                </c:pt>
                <c:pt idx="6">
                  <c:v>264.3220022860736</c:v>
                </c:pt>
                <c:pt idx="7">
                  <c:v>191.23519776774307</c:v>
                </c:pt>
                <c:pt idx="8">
                  <c:v>134.42443455590626</c:v>
                </c:pt>
                <c:pt idx="9">
                  <c:v>91.025787065249972</c:v>
                </c:pt>
                <c:pt idx="10">
                  <c:v>58.528535959465522</c:v>
                </c:pt>
                <c:pt idx="11">
                  <c:v>34.815302927139584</c:v>
                </c:pt>
                <c:pt idx="12">
                  <c:v>18.161513713792683</c:v>
                </c:pt>
                <c:pt idx="13">
                  <c:v>7.2311084624938156</c:v>
                </c:pt>
                <c:pt idx="14">
                  <c:v>1.1532419868812362</c:v>
                </c:pt>
                <c:pt idx="15">
                  <c:v>0</c:v>
                </c:pt>
              </c:numCache>
            </c:numRef>
          </c:xVal>
          <c:yVal>
            <c:numRef>
              <c:f>res!$L$30:$L$45</c:f>
              <c:numCache>
                <c:formatCode>General</c:formatCode>
                <c:ptCount val="16"/>
                <c:pt idx="0">
                  <c:v>0.36299999999999999</c:v>
                </c:pt>
                <c:pt idx="1">
                  <c:v>0.66390000000000005</c:v>
                </c:pt>
                <c:pt idx="2">
                  <c:v>0.67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0.79</c:v>
                </c:pt>
                <c:pt idx="15">
                  <c:v>0.79500000000000004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5E-43C1-9EA8-835C5461FDDF}"/>
            </c:ext>
          </c:extLst>
        </c:ser>
        <c:ser>
          <c:idx val="1"/>
          <c:order val="2"/>
          <c:spPr>
            <a:ln w="317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res!$Q$30:$Q$45</c:f>
              <c:numCache>
                <c:formatCode>0.00</c:formatCode>
                <c:ptCount val="16"/>
                <c:pt idx="0">
                  <c:v>14875.629501932233</c:v>
                </c:pt>
                <c:pt idx="1">
                  <c:v>14875.629501932233</c:v>
                </c:pt>
                <c:pt idx="2">
                  <c:v>12968.907195573491</c:v>
                </c:pt>
                <c:pt idx="3">
                  <c:v>10194.279464168196</c:v>
                </c:pt>
                <c:pt idx="4">
                  <c:v>7861.4866479722959</c:v>
                </c:pt>
                <c:pt idx="5">
                  <c:v>5946.3540412302364</c:v>
                </c:pt>
                <c:pt idx="6">
                  <c:v>4405.3667047678937</c:v>
                </c:pt>
                <c:pt idx="7">
                  <c:v>3187.2532961290513</c:v>
                </c:pt>
                <c:pt idx="8">
                  <c:v>2240.4072425984377</c:v>
                </c:pt>
                <c:pt idx="9">
                  <c:v>1517.0964510874996</c:v>
                </c:pt>
                <c:pt idx="10">
                  <c:v>975.47559932442527</c:v>
                </c:pt>
                <c:pt idx="11">
                  <c:v>580.25504878565971</c:v>
                </c:pt>
                <c:pt idx="12">
                  <c:v>302.69189522987807</c:v>
                </c:pt>
                <c:pt idx="13">
                  <c:v>120.51847437489693</c:v>
                </c:pt>
                <c:pt idx="14">
                  <c:v>19.220699781353936</c:v>
                </c:pt>
                <c:pt idx="15">
                  <c:v>0</c:v>
                </c:pt>
              </c:numCache>
            </c:numRef>
          </c:xVal>
          <c:yVal>
            <c:numRef>
              <c:f>res!$L$30:$L$45</c:f>
              <c:numCache>
                <c:formatCode>General</c:formatCode>
                <c:ptCount val="16"/>
                <c:pt idx="0">
                  <c:v>0.36299999999999999</c:v>
                </c:pt>
                <c:pt idx="1">
                  <c:v>0.66390000000000005</c:v>
                </c:pt>
                <c:pt idx="2">
                  <c:v>0.67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0.79</c:v>
                </c:pt>
                <c:pt idx="15">
                  <c:v>0.79500000000000004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5E-43C1-9EA8-835C5461FDDF}"/>
            </c:ext>
          </c:extLst>
        </c:ser>
        <c:ser>
          <c:idx val="0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res!$O$30:$O$45</c:f>
              <c:numCache>
                <c:formatCode>0.00</c:formatCode>
                <c:ptCount val="16"/>
                <c:pt idx="0">
                  <c:v>297.51259003864465</c:v>
                </c:pt>
                <c:pt idx="1">
                  <c:v>297.51259003864465</c:v>
                </c:pt>
                <c:pt idx="2">
                  <c:v>259.37814391146981</c:v>
                </c:pt>
                <c:pt idx="3">
                  <c:v>203.88558928336394</c:v>
                </c:pt>
                <c:pt idx="4">
                  <c:v>157.22973295944593</c:v>
                </c:pt>
                <c:pt idx="5">
                  <c:v>118.92708082460473</c:v>
                </c:pt>
                <c:pt idx="6">
                  <c:v>88.107334095357871</c:v>
                </c:pt>
                <c:pt idx="7">
                  <c:v>63.74506592258102</c:v>
                </c:pt>
                <c:pt idx="8">
                  <c:v>44.808144851968748</c:v>
                </c:pt>
                <c:pt idx="9">
                  <c:v>30.341929021749991</c:v>
                </c:pt>
                <c:pt idx="10">
                  <c:v>19.509511986488505</c:v>
                </c:pt>
                <c:pt idx="11">
                  <c:v>11.605100975713196</c:v>
                </c:pt>
                <c:pt idx="12">
                  <c:v>6.0538379045975619</c:v>
                </c:pt>
                <c:pt idx="13">
                  <c:v>2.4103694874979387</c:v>
                </c:pt>
                <c:pt idx="14">
                  <c:v>0.38441399562707873</c:v>
                </c:pt>
                <c:pt idx="15">
                  <c:v>0</c:v>
                </c:pt>
              </c:numCache>
            </c:numRef>
          </c:xVal>
          <c:yVal>
            <c:numRef>
              <c:f>res!$L$30:$L$45</c:f>
              <c:numCache>
                <c:formatCode>General</c:formatCode>
                <c:ptCount val="16"/>
                <c:pt idx="0">
                  <c:v>0.36299999999999999</c:v>
                </c:pt>
                <c:pt idx="1">
                  <c:v>0.66390000000000005</c:v>
                </c:pt>
                <c:pt idx="2">
                  <c:v>0.67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0.79</c:v>
                </c:pt>
                <c:pt idx="15">
                  <c:v>0.79500000000000004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5E-43C1-9EA8-835C5461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60512"/>
        <c:axId val="876967400"/>
      </c:scatterChart>
      <c:valAx>
        <c:axId val="876960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76967400"/>
        <c:crosses val="autoZero"/>
        <c:crossBetween val="midCat"/>
      </c:valAx>
      <c:valAx>
        <c:axId val="876967400"/>
        <c:scaling>
          <c:orientation val="minMax"/>
          <c:min val="0.36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769605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Segoe Pro Cond" panose="020B05060405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Положение фронта вытеснения</a:t>
            </a:r>
            <a:r>
              <a:rPr lang="en-US"/>
              <a:t>,</a:t>
            </a:r>
            <a:r>
              <a:rPr lang="ru-RU"/>
              <a:t> </a:t>
            </a:r>
            <a:r>
              <a:rPr lang="en-US"/>
              <a:t>t1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res!$N$30:$N$45</c:f>
              <c:numCache>
                <c:formatCode>0.00</c:formatCode>
                <c:ptCount val="16"/>
                <c:pt idx="0">
                  <c:v>32.726384904250914</c:v>
                </c:pt>
                <c:pt idx="1">
                  <c:v>32.726384904250914</c:v>
                </c:pt>
                <c:pt idx="2">
                  <c:v>28.531595830261679</c:v>
                </c:pt>
                <c:pt idx="3">
                  <c:v>22.427414821170032</c:v>
                </c:pt>
                <c:pt idx="4">
                  <c:v>17.29527062553905</c:v>
                </c:pt>
                <c:pt idx="5">
                  <c:v>13.08197889070652</c:v>
                </c:pt>
                <c:pt idx="6">
                  <c:v>9.6918067504893664</c:v>
                </c:pt>
                <c:pt idx="7">
                  <c:v>7.0119572514839126</c:v>
                </c:pt>
                <c:pt idx="8">
                  <c:v>4.9288959337165625</c:v>
                </c:pt>
                <c:pt idx="9">
                  <c:v>3.3376121923924993</c:v>
                </c:pt>
                <c:pt idx="10">
                  <c:v>2.1460463185137355</c:v>
                </c:pt>
                <c:pt idx="11">
                  <c:v>1.2765611073284515</c:v>
                </c:pt>
                <c:pt idx="12">
                  <c:v>0.6659221695057318</c:v>
                </c:pt>
                <c:pt idx="13">
                  <c:v>0.26514064362477324</c:v>
                </c:pt>
                <c:pt idx="14">
                  <c:v>4.2285539518978663E-2</c:v>
                </c:pt>
                <c:pt idx="15">
                  <c:v>0</c:v>
                </c:pt>
              </c:numCache>
            </c:numRef>
          </c:xVal>
          <c:yVal>
            <c:numRef>
              <c:f>res!$L$30:$L$45</c:f>
              <c:numCache>
                <c:formatCode>General</c:formatCode>
                <c:ptCount val="16"/>
                <c:pt idx="0">
                  <c:v>0.36299999999999999</c:v>
                </c:pt>
                <c:pt idx="1">
                  <c:v>0.66390000000000005</c:v>
                </c:pt>
                <c:pt idx="2">
                  <c:v>0.67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0.79</c:v>
                </c:pt>
                <c:pt idx="15">
                  <c:v>0.79500000000000004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4-4E1B-B7DD-52C2BA53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60512"/>
        <c:axId val="876967400"/>
      </c:scatterChart>
      <c:valAx>
        <c:axId val="8769605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76967400"/>
        <c:crosses val="autoZero"/>
        <c:crossBetween val="midCat"/>
      </c:valAx>
      <c:valAx>
        <c:axId val="876967400"/>
        <c:scaling>
          <c:orientation val="minMax"/>
          <c:min val="0.36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769605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Segoe Pro Cond" panose="020B05060405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Положение фронта вытеснения, </a:t>
            </a:r>
            <a:r>
              <a:rPr lang="en-US"/>
              <a:t>t2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res!$O$30:$O$45</c:f>
              <c:numCache>
                <c:formatCode>0.00</c:formatCode>
                <c:ptCount val="16"/>
                <c:pt idx="0">
                  <c:v>297.51259003864465</c:v>
                </c:pt>
                <c:pt idx="1">
                  <c:v>297.51259003864465</c:v>
                </c:pt>
                <c:pt idx="2">
                  <c:v>259.37814391146981</c:v>
                </c:pt>
                <c:pt idx="3">
                  <c:v>203.88558928336394</c:v>
                </c:pt>
                <c:pt idx="4">
                  <c:v>157.22973295944593</c:v>
                </c:pt>
                <c:pt idx="5">
                  <c:v>118.92708082460473</c:v>
                </c:pt>
                <c:pt idx="6">
                  <c:v>88.107334095357871</c:v>
                </c:pt>
                <c:pt idx="7">
                  <c:v>63.74506592258102</c:v>
                </c:pt>
                <c:pt idx="8">
                  <c:v>44.808144851968748</c:v>
                </c:pt>
                <c:pt idx="9">
                  <c:v>30.341929021749991</c:v>
                </c:pt>
                <c:pt idx="10">
                  <c:v>19.509511986488505</c:v>
                </c:pt>
                <c:pt idx="11">
                  <c:v>11.605100975713196</c:v>
                </c:pt>
                <c:pt idx="12">
                  <c:v>6.0538379045975619</c:v>
                </c:pt>
                <c:pt idx="13">
                  <c:v>2.4103694874979387</c:v>
                </c:pt>
                <c:pt idx="14">
                  <c:v>0.38441399562707873</c:v>
                </c:pt>
                <c:pt idx="15">
                  <c:v>0</c:v>
                </c:pt>
              </c:numCache>
            </c:numRef>
          </c:xVal>
          <c:yVal>
            <c:numRef>
              <c:f>res!$L$30:$L$45</c:f>
              <c:numCache>
                <c:formatCode>General</c:formatCode>
                <c:ptCount val="16"/>
                <c:pt idx="0">
                  <c:v>0.36299999999999999</c:v>
                </c:pt>
                <c:pt idx="1">
                  <c:v>0.66390000000000005</c:v>
                </c:pt>
                <c:pt idx="2">
                  <c:v>0.67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0.79</c:v>
                </c:pt>
                <c:pt idx="15">
                  <c:v>0.79500000000000004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C-4A8F-9C67-874092DA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60512"/>
        <c:axId val="876967400"/>
      </c:scatterChart>
      <c:valAx>
        <c:axId val="8769605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76967400"/>
        <c:crosses val="autoZero"/>
        <c:crossBetween val="midCat"/>
      </c:valAx>
      <c:valAx>
        <c:axId val="876967400"/>
        <c:scaling>
          <c:orientation val="minMax"/>
          <c:min val="0.36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769605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Segoe Pro Cond" panose="020B05060405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Sheet1!$B$4:$B$52</c:f>
              <c:numCache>
                <c:formatCode>General</c:formatCode>
                <c:ptCount val="49"/>
                <c:pt idx="0">
                  <c:v>0</c:v>
                </c:pt>
                <c:pt idx="1">
                  <c:v>749.503698129089</c:v>
                </c:pt>
                <c:pt idx="2">
                  <c:v>1451.72013228526</c:v>
                </c:pt>
                <c:pt idx="3">
                  <c:v>2106.6421048102102</c:v>
                </c:pt>
                <c:pt idx="4">
                  <c:v>2714.2607418999</c:v>
                </c:pt>
                <c:pt idx="5">
                  <c:v>3274.56492936525</c:v>
                </c:pt>
                <c:pt idx="6">
                  <c:v>3787.54048915156</c:v>
                </c:pt>
                <c:pt idx="7">
                  <c:v>4253.1689392230401</c:v>
                </c:pt>
                <c:pt idx="8">
                  <c:v>4671.4255553817202</c:v>
                </c:pt>
                <c:pt idx="9">
                  <c:v>5042.2762036688</c:v>
                </c:pt>
                <c:pt idx="10">
                  <c:v>5365.6718715736497</c:v>
                </c:pt>
                <c:pt idx="11">
                  <c:v>5634.6</c:v>
                </c:pt>
                <c:pt idx="12">
                  <c:v>5923.8</c:v>
                </c:pt>
                <c:pt idx="13">
                  <c:v>6233.4</c:v>
                </c:pt>
                <c:pt idx="14">
                  <c:v>6563.8</c:v>
                </c:pt>
                <c:pt idx="15">
                  <c:v>6915.2</c:v>
                </c:pt>
                <c:pt idx="16">
                  <c:v>7288.3</c:v>
                </c:pt>
                <c:pt idx="17">
                  <c:v>7683.7</c:v>
                </c:pt>
                <c:pt idx="18">
                  <c:v>8102.5</c:v>
                </c:pt>
                <c:pt idx="19">
                  <c:v>8545.5</c:v>
                </c:pt>
                <c:pt idx="20">
                  <c:v>9014.1</c:v>
                </c:pt>
                <c:pt idx="21">
                  <c:v>9509.5</c:v>
                </c:pt>
                <c:pt idx="22">
                  <c:v>10033.4</c:v>
                </c:pt>
                <c:pt idx="23">
                  <c:v>10587.6</c:v>
                </c:pt>
                <c:pt idx="24">
                  <c:v>11174.1</c:v>
                </c:pt>
                <c:pt idx="25">
                  <c:v>11795.1</c:v>
                </c:pt>
                <c:pt idx="26">
                  <c:v>12453.5</c:v>
                </c:pt>
                <c:pt idx="27">
                  <c:v>13151.9</c:v>
                </c:pt>
                <c:pt idx="28">
                  <c:v>13893.9</c:v>
                </c:pt>
                <c:pt idx="29">
                  <c:v>14683.2</c:v>
                </c:pt>
                <c:pt idx="30">
                  <c:v>15524.1</c:v>
                </c:pt>
                <c:pt idx="31">
                  <c:v>16421.400000000001</c:v>
                </c:pt>
                <c:pt idx="32">
                  <c:v>17380.8</c:v>
                </c:pt>
                <c:pt idx="33">
                  <c:v>18408.8</c:v>
                </c:pt>
                <c:pt idx="34">
                  <c:v>19512.7</c:v>
                </c:pt>
                <c:pt idx="35">
                  <c:v>20701.099999999999</c:v>
                </c:pt>
                <c:pt idx="36">
                  <c:v>21984.1</c:v>
                </c:pt>
                <c:pt idx="37">
                  <c:v>23373.4</c:v>
                </c:pt>
                <c:pt idx="38">
                  <c:v>24882.7</c:v>
                </c:pt>
                <c:pt idx="39">
                  <c:v>26528.400000000001</c:v>
                </c:pt>
                <c:pt idx="40">
                  <c:v>28330.2</c:v>
                </c:pt>
                <c:pt idx="41">
                  <c:v>30311.599999999999</c:v>
                </c:pt>
                <c:pt idx="42">
                  <c:v>32501.5</c:v>
                </c:pt>
                <c:pt idx="43">
                  <c:v>34935.199999999997</c:v>
                </c:pt>
                <c:pt idx="44">
                  <c:v>37656.800000000003</c:v>
                </c:pt>
                <c:pt idx="45">
                  <c:v>40721.800000000003</c:v>
                </c:pt>
                <c:pt idx="46">
                  <c:v>44201.3</c:v>
                </c:pt>
                <c:pt idx="47">
                  <c:v>48187.9</c:v>
                </c:pt>
                <c:pt idx="48">
                  <c:v>52804.3</c:v>
                </c:pt>
              </c:numCache>
            </c:numRef>
          </c:xVal>
          <c:yVal>
            <c:numRef>
              <c:f>Sheet1!$C$4:$C$52</c:f>
              <c:numCache>
                <c:formatCode>General</c:formatCode>
                <c:ptCount val="49"/>
                <c:pt idx="0">
                  <c:v>4.51</c:v>
                </c:pt>
                <c:pt idx="1">
                  <c:v>4.8</c:v>
                </c:pt>
                <c:pt idx="2">
                  <c:v>5.13</c:v>
                </c:pt>
                <c:pt idx="3">
                  <c:v>5.52</c:v>
                </c:pt>
                <c:pt idx="4">
                  <c:v>5.96</c:v>
                </c:pt>
                <c:pt idx="5">
                  <c:v>6.49</c:v>
                </c:pt>
                <c:pt idx="6">
                  <c:v>7.11</c:v>
                </c:pt>
                <c:pt idx="7">
                  <c:v>7.87</c:v>
                </c:pt>
                <c:pt idx="8">
                  <c:v>8.81</c:v>
                </c:pt>
                <c:pt idx="9">
                  <c:v>10</c:v>
                </c:pt>
                <c:pt idx="10">
                  <c:v>2.8</c:v>
                </c:pt>
                <c:pt idx="11">
                  <c:v>2.67</c:v>
                </c:pt>
                <c:pt idx="12">
                  <c:v>2.54</c:v>
                </c:pt>
                <c:pt idx="13">
                  <c:v>2.42</c:v>
                </c:pt>
                <c:pt idx="14">
                  <c:v>2.2999999999999998</c:v>
                </c:pt>
                <c:pt idx="15">
                  <c:v>2.19</c:v>
                </c:pt>
                <c:pt idx="16">
                  <c:v>2.08</c:v>
                </c:pt>
                <c:pt idx="17">
                  <c:v>1.98</c:v>
                </c:pt>
                <c:pt idx="18">
                  <c:v>1.87</c:v>
                </c:pt>
                <c:pt idx="19">
                  <c:v>1.78</c:v>
                </c:pt>
                <c:pt idx="20">
                  <c:v>1.68</c:v>
                </c:pt>
                <c:pt idx="21">
                  <c:v>1.59</c:v>
                </c:pt>
                <c:pt idx="22">
                  <c:v>1.5</c:v>
                </c:pt>
                <c:pt idx="23">
                  <c:v>1.41</c:v>
                </c:pt>
                <c:pt idx="24">
                  <c:v>1.33</c:v>
                </c:pt>
                <c:pt idx="25">
                  <c:v>1.25</c:v>
                </c:pt>
                <c:pt idx="26">
                  <c:v>1.17</c:v>
                </c:pt>
                <c:pt idx="27">
                  <c:v>1.0900000000000001</c:v>
                </c:pt>
                <c:pt idx="28">
                  <c:v>1.02</c:v>
                </c:pt>
                <c:pt idx="29">
                  <c:v>0.95</c:v>
                </c:pt>
                <c:pt idx="30">
                  <c:v>0.89</c:v>
                </c:pt>
                <c:pt idx="31">
                  <c:v>0.82</c:v>
                </c:pt>
                <c:pt idx="32">
                  <c:v>0.76</c:v>
                </c:pt>
                <c:pt idx="33">
                  <c:v>0.7</c:v>
                </c:pt>
                <c:pt idx="34">
                  <c:v>0.65</c:v>
                </c:pt>
                <c:pt idx="35">
                  <c:v>0.59</c:v>
                </c:pt>
                <c:pt idx="36">
                  <c:v>0.54</c:v>
                </c:pt>
                <c:pt idx="37">
                  <c:v>0.49</c:v>
                </c:pt>
                <c:pt idx="38">
                  <c:v>0.45</c:v>
                </c:pt>
                <c:pt idx="39">
                  <c:v>0.4</c:v>
                </c:pt>
                <c:pt idx="40">
                  <c:v>0.36</c:v>
                </c:pt>
                <c:pt idx="41">
                  <c:v>0.32</c:v>
                </c:pt>
                <c:pt idx="42">
                  <c:v>0.28999999999999998</c:v>
                </c:pt>
                <c:pt idx="43">
                  <c:v>0.25</c:v>
                </c:pt>
                <c:pt idx="44">
                  <c:v>0.22</c:v>
                </c:pt>
                <c:pt idx="45">
                  <c:v>0.19</c:v>
                </c:pt>
                <c:pt idx="46">
                  <c:v>0.17</c:v>
                </c:pt>
                <c:pt idx="47">
                  <c:v>0.14000000000000001</c:v>
                </c:pt>
                <c:pt idx="48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A64-8AE2-2296AE466B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Sheet1!$B$4:$B$52</c:f>
              <c:numCache>
                <c:formatCode>General</c:formatCode>
                <c:ptCount val="49"/>
                <c:pt idx="0">
                  <c:v>0</c:v>
                </c:pt>
                <c:pt idx="1">
                  <c:v>749.503698129089</c:v>
                </c:pt>
                <c:pt idx="2">
                  <c:v>1451.72013228526</c:v>
                </c:pt>
                <c:pt idx="3">
                  <c:v>2106.6421048102102</c:v>
                </c:pt>
                <c:pt idx="4">
                  <c:v>2714.2607418999</c:v>
                </c:pt>
                <c:pt idx="5">
                  <c:v>3274.56492936525</c:v>
                </c:pt>
                <c:pt idx="6">
                  <c:v>3787.54048915156</c:v>
                </c:pt>
                <c:pt idx="7">
                  <c:v>4253.1689392230401</c:v>
                </c:pt>
                <c:pt idx="8">
                  <c:v>4671.4255553817202</c:v>
                </c:pt>
                <c:pt idx="9">
                  <c:v>5042.2762036688</c:v>
                </c:pt>
                <c:pt idx="10">
                  <c:v>5365.6718715736497</c:v>
                </c:pt>
                <c:pt idx="11">
                  <c:v>5634.6</c:v>
                </c:pt>
                <c:pt idx="12">
                  <c:v>5923.8</c:v>
                </c:pt>
                <c:pt idx="13">
                  <c:v>6233.4</c:v>
                </c:pt>
                <c:pt idx="14">
                  <c:v>6563.8</c:v>
                </c:pt>
                <c:pt idx="15">
                  <c:v>6915.2</c:v>
                </c:pt>
                <c:pt idx="16">
                  <c:v>7288.3</c:v>
                </c:pt>
                <c:pt idx="17">
                  <c:v>7683.7</c:v>
                </c:pt>
                <c:pt idx="18">
                  <c:v>8102.5</c:v>
                </c:pt>
                <c:pt idx="19">
                  <c:v>8545.5</c:v>
                </c:pt>
                <c:pt idx="20">
                  <c:v>9014.1</c:v>
                </c:pt>
                <c:pt idx="21">
                  <c:v>9509.5</c:v>
                </c:pt>
                <c:pt idx="22">
                  <c:v>10033.4</c:v>
                </c:pt>
                <c:pt idx="23">
                  <c:v>10587.6</c:v>
                </c:pt>
                <c:pt idx="24">
                  <c:v>11174.1</c:v>
                </c:pt>
                <c:pt idx="25">
                  <c:v>11795.1</c:v>
                </c:pt>
                <c:pt idx="26">
                  <c:v>12453.5</c:v>
                </c:pt>
                <c:pt idx="27">
                  <c:v>13151.9</c:v>
                </c:pt>
                <c:pt idx="28">
                  <c:v>13893.9</c:v>
                </c:pt>
                <c:pt idx="29">
                  <c:v>14683.2</c:v>
                </c:pt>
                <c:pt idx="30">
                  <c:v>15524.1</c:v>
                </c:pt>
                <c:pt idx="31">
                  <c:v>16421.400000000001</c:v>
                </c:pt>
                <c:pt idx="32">
                  <c:v>17380.8</c:v>
                </c:pt>
                <c:pt idx="33">
                  <c:v>18408.8</c:v>
                </c:pt>
                <c:pt idx="34">
                  <c:v>19512.7</c:v>
                </c:pt>
                <c:pt idx="35">
                  <c:v>20701.099999999999</c:v>
                </c:pt>
                <c:pt idx="36">
                  <c:v>21984.1</c:v>
                </c:pt>
                <c:pt idx="37">
                  <c:v>23373.4</c:v>
                </c:pt>
                <c:pt idx="38">
                  <c:v>24882.7</c:v>
                </c:pt>
                <c:pt idx="39">
                  <c:v>26528.400000000001</c:v>
                </c:pt>
                <c:pt idx="40">
                  <c:v>28330.2</c:v>
                </c:pt>
                <c:pt idx="41">
                  <c:v>30311.599999999999</c:v>
                </c:pt>
                <c:pt idx="42">
                  <c:v>32501.5</c:v>
                </c:pt>
                <c:pt idx="43">
                  <c:v>34935.199999999997</c:v>
                </c:pt>
                <c:pt idx="44">
                  <c:v>37656.800000000003</c:v>
                </c:pt>
                <c:pt idx="45">
                  <c:v>40721.800000000003</c:v>
                </c:pt>
                <c:pt idx="46">
                  <c:v>44201.3</c:v>
                </c:pt>
                <c:pt idx="47">
                  <c:v>48187.9</c:v>
                </c:pt>
                <c:pt idx="48">
                  <c:v>52804.3</c:v>
                </c:pt>
              </c:numCache>
            </c:numRef>
          </c:xVal>
          <c:yVal>
            <c:numRef>
              <c:f>Sheet1!$E$4:$E$52</c:f>
              <c:numCache>
                <c:formatCode>General</c:formatCode>
                <c:ptCount val="49"/>
                <c:pt idx="0">
                  <c:v>4.51</c:v>
                </c:pt>
                <c:pt idx="1">
                  <c:v>4.8</c:v>
                </c:pt>
                <c:pt idx="2">
                  <c:v>5.13</c:v>
                </c:pt>
                <c:pt idx="3">
                  <c:v>5.52</c:v>
                </c:pt>
                <c:pt idx="4">
                  <c:v>5.96</c:v>
                </c:pt>
                <c:pt idx="5">
                  <c:v>6.49</c:v>
                </c:pt>
                <c:pt idx="6">
                  <c:v>7.11</c:v>
                </c:pt>
                <c:pt idx="7">
                  <c:v>7.87</c:v>
                </c:pt>
                <c:pt idx="8">
                  <c:v>8.81</c:v>
                </c:pt>
                <c:pt idx="9">
                  <c:v>10</c:v>
                </c:pt>
                <c:pt idx="10">
                  <c:v>11.57</c:v>
                </c:pt>
                <c:pt idx="11">
                  <c:v>12.22</c:v>
                </c:pt>
                <c:pt idx="12">
                  <c:v>12.91</c:v>
                </c:pt>
                <c:pt idx="13">
                  <c:v>13.65</c:v>
                </c:pt>
                <c:pt idx="14">
                  <c:v>14.45</c:v>
                </c:pt>
                <c:pt idx="15">
                  <c:v>15.29</c:v>
                </c:pt>
                <c:pt idx="16">
                  <c:v>16.18</c:v>
                </c:pt>
                <c:pt idx="17">
                  <c:v>17.12</c:v>
                </c:pt>
                <c:pt idx="18">
                  <c:v>18.11</c:v>
                </c:pt>
                <c:pt idx="19">
                  <c:v>19.149999999999999</c:v>
                </c:pt>
                <c:pt idx="20">
                  <c:v>20.239999999999998</c:v>
                </c:pt>
                <c:pt idx="21">
                  <c:v>21.38</c:v>
                </c:pt>
                <c:pt idx="22">
                  <c:v>22.56</c:v>
                </c:pt>
                <c:pt idx="23">
                  <c:v>23.79</c:v>
                </c:pt>
                <c:pt idx="24">
                  <c:v>25.07</c:v>
                </c:pt>
                <c:pt idx="25">
                  <c:v>26.4</c:v>
                </c:pt>
                <c:pt idx="26">
                  <c:v>27.77</c:v>
                </c:pt>
                <c:pt idx="27">
                  <c:v>29.19</c:v>
                </c:pt>
                <c:pt idx="28">
                  <c:v>30.65</c:v>
                </c:pt>
                <c:pt idx="29">
                  <c:v>32.159999999999997</c:v>
                </c:pt>
                <c:pt idx="30">
                  <c:v>33.700000000000003</c:v>
                </c:pt>
                <c:pt idx="31">
                  <c:v>35.29</c:v>
                </c:pt>
                <c:pt idx="32">
                  <c:v>36.92</c:v>
                </c:pt>
                <c:pt idx="33">
                  <c:v>38.58</c:v>
                </c:pt>
                <c:pt idx="34">
                  <c:v>40.28</c:v>
                </c:pt>
                <c:pt idx="35">
                  <c:v>42.01</c:v>
                </c:pt>
                <c:pt idx="36">
                  <c:v>43.77</c:v>
                </c:pt>
                <c:pt idx="37">
                  <c:v>45.57</c:v>
                </c:pt>
                <c:pt idx="38">
                  <c:v>47.38</c:v>
                </c:pt>
                <c:pt idx="39">
                  <c:v>49.23</c:v>
                </c:pt>
                <c:pt idx="40">
                  <c:v>51.09</c:v>
                </c:pt>
                <c:pt idx="41">
                  <c:v>52.98</c:v>
                </c:pt>
                <c:pt idx="42">
                  <c:v>54.88</c:v>
                </c:pt>
                <c:pt idx="43">
                  <c:v>56.79</c:v>
                </c:pt>
                <c:pt idx="44">
                  <c:v>58.71</c:v>
                </c:pt>
                <c:pt idx="45">
                  <c:v>60.64</c:v>
                </c:pt>
                <c:pt idx="46">
                  <c:v>62.57</c:v>
                </c:pt>
                <c:pt idx="47">
                  <c:v>64.510000000000005</c:v>
                </c:pt>
                <c:pt idx="48">
                  <c:v>66.44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7-4A64-8AE2-2296AE46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836440"/>
        <c:axId val="876810200"/>
      </c:scatterChart>
      <c:valAx>
        <c:axId val="87683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810200"/>
        <c:crosses val="autoZero"/>
        <c:crossBetween val="midCat"/>
      </c:valAx>
      <c:valAx>
        <c:axId val="87681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B/D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83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Sheet1!$B$4:$B$52</c:f>
              <c:numCache>
                <c:formatCode>General</c:formatCode>
                <c:ptCount val="49"/>
                <c:pt idx="0">
                  <c:v>0</c:v>
                </c:pt>
                <c:pt idx="1">
                  <c:v>749.503698129089</c:v>
                </c:pt>
                <c:pt idx="2">
                  <c:v>1451.72013228526</c:v>
                </c:pt>
                <c:pt idx="3">
                  <c:v>2106.6421048102102</c:v>
                </c:pt>
                <c:pt idx="4">
                  <c:v>2714.2607418999</c:v>
                </c:pt>
                <c:pt idx="5">
                  <c:v>3274.56492936525</c:v>
                </c:pt>
                <c:pt idx="6">
                  <c:v>3787.54048915156</c:v>
                </c:pt>
                <c:pt idx="7">
                  <c:v>4253.1689392230401</c:v>
                </c:pt>
                <c:pt idx="8">
                  <c:v>4671.4255553817202</c:v>
                </c:pt>
                <c:pt idx="9">
                  <c:v>5042.2762036688</c:v>
                </c:pt>
                <c:pt idx="10">
                  <c:v>5365.6718715736497</c:v>
                </c:pt>
                <c:pt idx="11">
                  <c:v>5634.6</c:v>
                </c:pt>
                <c:pt idx="12">
                  <c:v>5923.8</c:v>
                </c:pt>
                <c:pt idx="13">
                  <c:v>6233.4</c:v>
                </c:pt>
                <c:pt idx="14">
                  <c:v>6563.8</c:v>
                </c:pt>
                <c:pt idx="15">
                  <c:v>6915.2</c:v>
                </c:pt>
                <c:pt idx="16">
                  <c:v>7288.3</c:v>
                </c:pt>
                <c:pt idx="17">
                  <c:v>7683.7</c:v>
                </c:pt>
                <c:pt idx="18">
                  <c:v>8102.5</c:v>
                </c:pt>
                <c:pt idx="19">
                  <c:v>8545.5</c:v>
                </c:pt>
                <c:pt idx="20">
                  <c:v>9014.1</c:v>
                </c:pt>
                <c:pt idx="21">
                  <c:v>9509.5</c:v>
                </c:pt>
                <c:pt idx="22">
                  <c:v>10033.4</c:v>
                </c:pt>
                <c:pt idx="23">
                  <c:v>10587.6</c:v>
                </c:pt>
                <c:pt idx="24">
                  <c:v>11174.1</c:v>
                </c:pt>
                <c:pt idx="25">
                  <c:v>11795.1</c:v>
                </c:pt>
                <c:pt idx="26">
                  <c:v>12453.5</c:v>
                </c:pt>
                <c:pt idx="27">
                  <c:v>13151.9</c:v>
                </c:pt>
                <c:pt idx="28">
                  <c:v>13893.9</c:v>
                </c:pt>
                <c:pt idx="29">
                  <c:v>14683.2</c:v>
                </c:pt>
                <c:pt idx="30">
                  <c:v>15524.1</c:v>
                </c:pt>
                <c:pt idx="31">
                  <c:v>16421.400000000001</c:v>
                </c:pt>
                <c:pt idx="32">
                  <c:v>17380.8</c:v>
                </c:pt>
                <c:pt idx="33">
                  <c:v>18408.8</c:v>
                </c:pt>
                <c:pt idx="34">
                  <c:v>19512.7</c:v>
                </c:pt>
                <c:pt idx="35">
                  <c:v>20701.099999999999</c:v>
                </c:pt>
                <c:pt idx="36">
                  <c:v>21984.1</c:v>
                </c:pt>
                <c:pt idx="37">
                  <c:v>23373.4</c:v>
                </c:pt>
                <c:pt idx="38">
                  <c:v>24882.7</c:v>
                </c:pt>
                <c:pt idx="39">
                  <c:v>26528.400000000001</c:v>
                </c:pt>
                <c:pt idx="40">
                  <c:v>28330.2</c:v>
                </c:pt>
                <c:pt idx="41">
                  <c:v>30311.599999999999</c:v>
                </c:pt>
                <c:pt idx="42">
                  <c:v>32501.5</c:v>
                </c:pt>
                <c:pt idx="43">
                  <c:v>34935.199999999997</c:v>
                </c:pt>
                <c:pt idx="44">
                  <c:v>37656.800000000003</c:v>
                </c:pt>
                <c:pt idx="45">
                  <c:v>40721.800000000003</c:v>
                </c:pt>
                <c:pt idx="46">
                  <c:v>44201.3</c:v>
                </c:pt>
                <c:pt idx="47">
                  <c:v>48187.9</c:v>
                </c:pt>
                <c:pt idx="48">
                  <c:v>52804.3</c:v>
                </c:pt>
              </c:numCache>
            </c:numRef>
          </c:xVal>
          <c:yVal>
            <c:numRef>
              <c:f>Sheet1!$F$4:$F$52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0.75800000000000001</c:v>
                </c:pt>
                <c:pt idx="11">
                  <c:v>0.78200000000000003</c:v>
                </c:pt>
                <c:pt idx="12">
                  <c:v>0.80300000000000005</c:v>
                </c:pt>
                <c:pt idx="13">
                  <c:v>0.82299999999999995</c:v>
                </c:pt>
                <c:pt idx="14">
                  <c:v>0.84099999999999997</c:v>
                </c:pt>
                <c:pt idx="15">
                  <c:v>0.85699999999999998</c:v>
                </c:pt>
                <c:pt idx="16">
                  <c:v>0.871</c:v>
                </c:pt>
                <c:pt idx="17">
                  <c:v>0.88500000000000001</c:v>
                </c:pt>
                <c:pt idx="18">
                  <c:v>0.89700000000000002</c:v>
                </c:pt>
                <c:pt idx="19">
                  <c:v>0.90700000000000003</c:v>
                </c:pt>
                <c:pt idx="20">
                  <c:v>0.91700000000000004</c:v>
                </c:pt>
                <c:pt idx="21">
                  <c:v>0.92600000000000005</c:v>
                </c:pt>
                <c:pt idx="22">
                  <c:v>0.93400000000000005</c:v>
                </c:pt>
                <c:pt idx="23">
                  <c:v>0.94099999999999995</c:v>
                </c:pt>
                <c:pt idx="24">
                  <c:v>0.94699999999999995</c:v>
                </c:pt>
                <c:pt idx="25">
                  <c:v>0.95299999999999996</c:v>
                </c:pt>
                <c:pt idx="26">
                  <c:v>0.95799999999999996</c:v>
                </c:pt>
                <c:pt idx="27">
                  <c:v>0.96199999999999997</c:v>
                </c:pt>
                <c:pt idx="28">
                  <c:v>0.96699999999999997</c:v>
                </c:pt>
                <c:pt idx="29">
                  <c:v>0.97</c:v>
                </c:pt>
                <c:pt idx="30">
                  <c:v>0.97399999999999998</c:v>
                </c:pt>
                <c:pt idx="31">
                  <c:v>0.97699999999999998</c:v>
                </c:pt>
                <c:pt idx="32">
                  <c:v>0.97899999999999998</c:v>
                </c:pt>
                <c:pt idx="33">
                  <c:v>0.98199999999999998</c:v>
                </c:pt>
                <c:pt idx="34">
                  <c:v>0.98399999999999999</c:v>
                </c:pt>
                <c:pt idx="35">
                  <c:v>0.98599999999999999</c:v>
                </c:pt>
                <c:pt idx="36">
                  <c:v>0.98799999999999999</c:v>
                </c:pt>
                <c:pt idx="37">
                  <c:v>0.98899999999999999</c:v>
                </c:pt>
                <c:pt idx="38">
                  <c:v>0.99099999999999999</c:v>
                </c:pt>
                <c:pt idx="39">
                  <c:v>0.99199999999999999</c:v>
                </c:pt>
                <c:pt idx="40">
                  <c:v>0.99299999999999999</c:v>
                </c:pt>
                <c:pt idx="41">
                  <c:v>0.99399999999999999</c:v>
                </c:pt>
                <c:pt idx="42">
                  <c:v>0.995</c:v>
                </c:pt>
                <c:pt idx="43">
                  <c:v>0.996</c:v>
                </c:pt>
                <c:pt idx="44">
                  <c:v>0.996</c:v>
                </c:pt>
                <c:pt idx="45">
                  <c:v>0.997</c:v>
                </c:pt>
                <c:pt idx="46">
                  <c:v>0.997</c:v>
                </c:pt>
                <c:pt idx="47">
                  <c:v>0.998</c:v>
                </c:pt>
                <c:pt idx="48">
                  <c:v>0.998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A-4499-9668-61C2E592C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836440"/>
        <c:axId val="876810200"/>
      </c:scatterChart>
      <c:valAx>
        <c:axId val="87683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810200"/>
        <c:crosses val="autoZero"/>
        <c:crossBetween val="midCat"/>
      </c:valAx>
      <c:valAx>
        <c:axId val="876810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WCUT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83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Sheet1!$K$4:$K$52</c:f>
              <c:numCache>
                <c:formatCode>0.000</c:formatCode>
                <c:ptCount val="49"/>
                <c:pt idx="0">
                  <c:v>0</c:v>
                </c:pt>
                <c:pt idx="1">
                  <c:v>5.038767750499977E-2</c:v>
                </c:pt>
                <c:pt idx="2">
                  <c:v>0.10076091314198436</c:v>
                </c:pt>
                <c:pt idx="3">
                  <c:v>0.1511485906469841</c:v>
                </c:pt>
                <c:pt idx="4">
                  <c:v>0.20152182628396872</c:v>
                </c:pt>
                <c:pt idx="5">
                  <c:v>0.25190950378896848</c:v>
                </c:pt>
                <c:pt idx="6">
                  <c:v>0.30229718129396821</c:v>
                </c:pt>
                <c:pt idx="7">
                  <c:v>0.35267041693095286</c:v>
                </c:pt>
                <c:pt idx="8">
                  <c:v>0.40305809443595259</c:v>
                </c:pt>
                <c:pt idx="9">
                  <c:v>0.45343133007293718</c:v>
                </c:pt>
                <c:pt idx="10">
                  <c:v>0.50381900757793696</c:v>
                </c:pt>
                <c:pt idx="11">
                  <c:v>0.5144193387010868</c:v>
                </c:pt>
                <c:pt idx="12">
                  <c:v>0.52529406531652523</c:v>
                </c:pt>
                <c:pt idx="13">
                  <c:v>0.53637097808417644</c:v>
                </c:pt>
                <c:pt idx="14">
                  <c:v>0.54763563513602509</c:v>
                </c:pt>
                <c:pt idx="15">
                  <c:v>0.5590302690000104</c:v>
                </c:pt>
                <c:pt idx="16">
                  <c:v>0.57052599594010212</c:v>
                </c:pt>
                <c:pt idx="17">
                  <c:v>0.58210837408828486</c:v>
                </c:pt>
                <c:pt idx="18">
                  <c:v>0.59374851970852838</c:v>
                </c:pt>
                <c:pt idx="19">
                  <c:v>0.60541754906480238</c:v>
                </c:pt>
                <c:pt idx="20">
                  <c:v>0.61710102028909142</c:v>
                </c:pt>
                <c:pt idx="21">
                  <c:v>0.62878449151338067</c:v>
                </c:pt>
                <c:pt idx="22">
                  <c:v>0.64045352086965457</c:v>
                </c:pt>
                <c:pt idx="23">
                  <c:v>0.65209366648989819</c:v>
                </c:pt>
                <c:pt idx="24">
                  <c:v>0.66369048650609619</c:v>
                </c:pt>
                <c:pt idx="25">
                  <c:v>0.67522953905023342</c:v>
                </c:pt>
                <c:pt idx="26">
                  <c:v>0.68671082412230977</c:v>
                </c:pt>
                <c:pt idx="27">
                  <c:v>0.69813434172232558</c:v>
                </c:pt>
                <c:pt idx="28">
                  <c:v>0.70947120811425013</c:v>
                </c:pt>
                <c:pt idx="29">
                  <c:v>0.72072142329808364</c:v>
                </c:pt>
                <c:pt idx="30">
                  <c:v>0.73187054540581065</c:v>
                </c:pt>
                <c:pt idx="31">
                  <c:v>0.74293301630544661</c:v>
                </c:pt>
                <c:pt idx="32">
                  <c:v>0.75389439412897619</c:v>
                </c:pt>
                <c:pt idx="33">
                  <c:v>0.76474023700838434</c:v>
                </c:pt>
                <c:pt idx="34">
                  <c:v>0.77547054494367085</c:v>
                </c:pt>
                <c:pt idx="35">
                  <c:v>0.78607087606682069</c:v>
                </c:pt>
                <c:pt idx="36">
                  <c:v>0.796555672245849</c:v>
                </c:pt>
                <c:pt idx="37">
                  <c:v>0.80691049161274064</c:v>
                </c:pt>
                <c:pt idx="38">
                  <c:v>0.81712089229948037</c:v>
                </c:pt>
                <c:pt idx="39">
                  <c:v>0.82720131617408332</c:v>
                </c:pt>
                <c:pt idx="40">
                  <c:v>0.83713732136853447</c:v>
                </c:pt>
                <c:pt idx="41">
                  <c:v>0.84691446601481846</c:v>
                </c:pt>
                <c:pt idx="42">
                  <c:v>0.85656163384896578</c:v>
                </c:pt>
                <c:pt idx="43">
                  <c:v>0.86603549926693069</c:v>
                </c:pt>
                <c:pt idx="44">
                  <c:v>0.87536494600474379</c:v>
                </c:pt>
                <c:pt idx="45">
                  <c:v>0.8845210903263746</c:v>
                </c:pt>
                <c:pt idx="46">
                  <c:v>0.89351837409983825</c:v>
                </c:pt>
                <c:pt idx="47">
                  <c:v>0.90234235545711972</c:v>
                </c:pt>
                <c:pt idx="48">
                  <c:v>0.91099303439821888</c:v>
                </c:pt>
              </c:numCache>
            </c:numRef>
          </c:xVal>
          <c:yVal>
            <c:numRef>
              <c:f>Sheet1!$F$4:$F$52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0.75800000000000001</c:v>
                </c:pt>
                <c:pt idx="11">
                  <c:v>0.78200000000000003</c:v>
                </c:pt>
                <c:pt idx="12">
                  <c:v>0.80300000000000005</c:v>
                </c:pt>
                <c:pt idx="13">
                  <c:v>0.82299999999999995</c:v>
                </c:pt>
                <c:pt idx="14">
                  <c:v>0.84099999999999997</c:v>
                </c:pt>
                <c:pt idx="15">
                  <c:v>0.85699999999999998</c:v>
                </c:pt>
                <c:pt idx="16">
                  <c:v>0.871</c:v>
                </c:pt>
                <c:pt idx="17">
                  <c:v>0.88500000000000001</c:v>
                </c:pt>
                <c:pt idx="18">
                  <c:v>0.89700000000000002</c:v>
                </c:pt>
                <c:pt idx="19">
                  <c:v>0.90700000000000003</c:v>
                </c:pt>
                <c:pt idx="20">
                  <c:v>0.91700000000000004</c:v>
                </c:pt>
                <c:pt idx="21">
                  <c:v>0.92600000000000005</c:v>
                </c:pt>
                <c:pt idx="22">
                  <c:v>0.93400000000000005</c:v>
                </c:pt>
                <c:pt idx="23">
                  <c:v>0.94099999999999995</c:v>
                </c:pt>
                <c:pt idx="24">
                  <c:v>0.94699999999999995</c:v>
                </c:pt>
                <c:pt idx="25">
                  <c:v>0.95299999999999996</c:v>
                </c:pt>
                <c:pt idx="26">
                  <c:v>0.95799999999999996</c:v>
                </c:pt>
                <c:pt idx="27">
                  <c:v>0.96199999999999997</c:v>
                </c:pt>
                <c:pt idx="28">
                  <c:v>0.96699999999999997</c:v>
                </c:pt>
                <c:pt idx="29">
                  <c:v>0.97</c:v>
                </c:pt>
                <c:pt idx="30">
                  <c:v>0.97399999999999998</c:v>
                </c:pt>
                <c:pt idx="31">
                  <c:v>0.97699999999999998</c:v>
                </c:pt>
                <c:pt idx="32">
                  <c:v>0.97899999999999998</c:v>
                </c:pt>
                <c:pt idx="33">
                  <c:v>0.98199999999999998</c:v>
                </c:pt>
                <c:pt idx="34">
                  <c:v>0.98399999999999999</c:v>
                </c:pt>
                <c:pt idx="35">
                  <c:v>0.98599999999999999</c:v>
                </c:pt>
                <c:pt idx="36">
                  <c:v>0.98799999999999999</c:v>
                </c:pt>
                <c:pt idx="37">
                  <c:v>0.98899999999999999</c:v>
                </c:pt>
                <c:pt idx="38">
                  <c:v>0.99099999999999999</c:v>
                </c:pt>
                <c:pt idx="39">
                  <c:v>0.99199999999999999</c:v>
                </c:pt>
                <c:pt idx="40">
                  <c:v>0.99299999999999999</c:v>
                </c:pt>
                <c:pt idx="41">
                  <c:v>0.99399999999999999</c:v>
                </c:pt>
                <c:pt idx="42">
                  <c:v>0.995</c:v>
                </c:pt>
                <c:pt idx="43">
                  <c:v>0.996</c:v>
                </c:pt>
                <c:pt idx="44">
                  <c:v>0.996</c:v>
                </c:pt>
                <c:pt idx="45">
                  <c:v>0.997</c:v>
                </c:pt>
                <c:pt idx="46">
                  <c:v>0.997</c:v>
                </c:pt>
                <c:pt idx="47">
                  <c:v>0.998</c:v>
                </c:pt>
                <c:pt idx="48">
                  <c:v>0.998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F-464A-BF02-D225CA03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836440"/>
        <c:axId val="876810200"/>
      </c:scatterChart>
      <c:valAx>
        <c:axId val="876836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Q/Qo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810200"/>
        <c:crosses val="autoZero"/>
        <c:crossBetween val="midCat"/>
      </c:valAx>
      <c:valAx>
        <c:axId val="876810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WCUT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83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Sheet1!$K$4:$K$52</c:f>
              <c:numCache>
                <c:formatCode>0.000</c:formatCode>
                <c:ptCount val="49"/>
                <c:pt idx="0">
                  <c:v>0</c:v>
                </c:pt>
                <c:pt idx="1">
                  <c:v>5.038767750499977E-2</c:v>
                </c:pt>
                <c:pt idx="2">
                  <c:v>0.10076091314198436</c:v>
                </c:pt>
                <c:pt idx="3">
                  <c:v>0.1511485906469841</c:v>
                </c:pt>
                <c:pt idx="4">
                  <c:v>0.20152182628396872</c:v>
                </c:pt>
                <c:pt idx="5">
                  <c:v>0.25190950378896848</c:v>
                </c:pt>
                <c:pt idx="6">
                  <c:v>0.30229718129396821</c:v>
                </c:pt>
                <c:pt idx="7">
                  <c:v>0.35267041693095286</c:v>
                </c:pt>
                <c:pt idx="8">
                  <c:v>0.40305809443595259</c:v>
                </c:pt>
                <c:pt idx="9">
                  <c:v>0.45343133007293718</c:v>
                </c:pt>
                <c:pt idx="10">
                  <c:v>0.50381900757793696</c:v>
                </c:pt>
                <c:pt idx="11">
                  <c:v>0.5144193387010868</c:v>
                </c:pt>
                <c:pt idx="12">
                  <c:v>0.52529406531652523</c:v>
                </c:pt>
                <c:pt idx="13">
                  <c:v>0.53637097808417644</c:v>
                </c:pt>
                <c:pt idx="14">
                  <c:v>0.54763563513602509</c:v>
                </c:pt>
                <c:pt idx="15">
                  <c:v>0.5590302690000104</c:v>
                </c:pt>
                <c:pt idx="16">
                  <c:v>0.57052599594010212</c:v>
                </c:pt>
                <c:pt idx="17">
                  <c:v>0.58210837408828486</c:v>
                </c:pt>
                <c:pt idx="18">
                  <c:v>0.59374851970852838</c:v>
                </c:pt>
                <c:pt idx="19">
                  <c:v>0.60541754906480238</c:v>
                </c:pt>
                <c:pt idx="20">
                  <c:v>0.61710102028909142</c:v>
                </c:pt>
                <c:pt idx="21">
                  <c:v>0.62878449151338067</c:v>
                </c:pt>
                <c:pt idx="22">
                  <c:v>0.64045352086965457</c:v>
                </c:pt>
                <c:pt idx="23">
                  <c:v>0.65209366648989819</c:v>
                </c:pt>
                <c:pt idx="24">
                  <c:v>0.66369048650609619</c:v>
                </c:pt>
                <c:pt idx="25">
                  <c:v>0.67522953905023342</c:v>
                </c:pt>
                <c:pt idx="26">
                  <c:v>0.68671082412230977</c:v>
                </c:pt>
                <c:pt idx="27">
                  <c:v>0.69813434172232558</c:v>
                </c:pt>
                <c:pt idx="28">
                  <c:v>0.70947120811425013</c:v>
                </c:pt>
                <c:pt idx="29">
                  <c:v>0.72072142329808364</c:v>
                </c:pt>
                <c:pt idx="30">
                  <c:v>0.73187054540581065</c:v>
                </c:pt>
                <c:pt idx="31">
                  <c:v>0.74293301630544661</c:v>
                </c:pt>
                <c:pt idx="32">
                  <c:v>0.75389439412897619</c:v>
                </c:pt>
                <c:pt idx="33">
                  <c:v>0.76474023700838434</c:v>
                </c:pt>
                <c:pt idx="34">
                  <c:v>0.77547054494367085</c:v>
                </c:pt>
                <c:pt idx="35">
                  <c:v>0.78607087606682069</c:v>
                </c:pt>
                <c:pt idx="36">
                  <c:v>0.796555672245849</c:v>
                </c:pt>
                <c:pt idx="37">
                  <c:v>0.80691049161274064</c:v>
                </c:pt>
                <c:pt idx="38">
                  <c:v>0.81712089229948037</c:v>
                </c:pt>
                <c:pt idx="39">
                  <c:v>0.82720131617408332</c:v>
                </c:pt>
                <c:pt idx="40">
                  <c:v>0.83713732136853447</c:v>
                </c:pt>
                <c:pt idx="41">
                  <c:v>0.84691446601481846</c:v>
                </c:pt>
                <c:pt idx="42">
                  <c:v>0.85656163384896578</c:v>
                </c:pt>
                <c:pt idx="43">
                  <c:v>0.86603549926693069</c:v>
                </c:pt>
                <c:pt idx="44">
                  <c:v>0.87536494600474379</c:v>
                </c:pt>
                <c:pt idx="45">
                  <c:v>0.8845210903263746</c:v>
                </c:pt>
                <c:pt idx="46">
                  <c:v>0.89351837409983825</c:v>
                </c:pt>
                <c:pt idx="47">
                  <c:v>0.90234235545711972</c:v>
                </c:pt>
                <c:pt idx="48">
                  <c:v>0.91099303439821888</c:v>
                </c:pt>
              </c:numCache>
            </c:numRef>
          </c:xVal>
          <c:yVal>
            <c:numRef>
              <c:f>Sheet1!$F$4:$F$52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0.75800000000000001</c:v>
                </c:pt>
                <c:pt idx="11">
                  <c:v>0.78200000000000003</c:v>
                </c:pt>
                <c:pt idx="12">
                  <c:v>0.80300000000000005</c:v>
                </c:pt>
                <c:pt idx="13">
                  <c:v>0.82299999999999995</c:v>
                </c:pt>
                <c:pt idx="14">
                  <c:v>0.84099999999999997</c:v>
                </c:pt>
                <c:pt idx="15">
                  <c:v>0.85699999999999998</c:v>
                </c:pt>
                <c:pt idx="16">
                  <c:v>0.871</c:v>
                </c:pt>
                <c:pt idx="17">
                  <c:v>0.88500000000000001</c:v>
                </c:pt>
                <c:pt idx="18">
                  <c:v>0.89700000000000002</c:v>
                </c:pt>
                <c:pt idx="19">
                  <c:v>0.90700000000000003</c:v>
                </c:pt>
                <c:pt idx="20">
                  <c:v>0.91700000000000004</c:v>
                </c:pt>
                <c:pt idx="21">
                  <c:v>0.92600000000000005</c:v>
                </c:pt>
                <c:pt idx="22">
                  <c:v>0.93400000000000005</c:v>
                </c:pt>
                <c:pt idx="23">
                  <c:v>0.94099999999999995</c:v>
                </c:pt>
                <c:pt idx="24">
                  <c:v>0.94699999999999995</c:v>
                </c:pt>
                <c:pt idx="25">
                  <c:v>0.95299999999999996</c:v>
                </c:pt>
                <c:pt idx="26">
                  <c:v>0.95799999999999996</c:v>
                </c:pt>
                <c:pt idx="27">
                  <c:v>0.96199999999999997</c:v>
                </c:pt>
                <c:pt idx="28">
                  <c:v>0.96699999999999997</c:v>
                </c:pt>
                <c:pt idx="29">
                  <c:v>0.97</c:v>
                </c:pt>
                <c:pt idx="30">
                  <c:v>0.97399999999999998</c:v>
                </c:pt>
                <c:pt idx="31">
                  <c:v>0.97699999999999998</c:v>
                </c:pt>
                <c:pt idx="32">
                  <c:v>0.97899999999999998</c:v>
                </c:pt>
                <c:pt idx="33">
                  <c:v>0.98199999999999998</c:v>
                </c:pt>
                <c:pt idx="34">
                  <c:v>0.98399999999999999</c:v>
                </c:pt>
                <c:pt idx="35">
                  <c:v>0.98599999999999999</c:v>
                </c:pt>
                <c:pt idx="36">
                  <c:v>0.98799999999999999</c:v>
                </c:pt>
                <c:pt idx="37">
                  <c:v>0.98899999999999999</c:v>
                </c:pt>
                <c:pt idx="38">
                  <c:v>0.99099999999999999</c:v>
                </c:pt>
                <c:pt idx="39">
                  <c:v>0.99199999999999999</c:v>
                </c:pt>
                <c:pt idx="40">
                  <c:v>0.99299999999999999</c:v>
                </c:pt>
                <c:pt idx="41">
                  <c:v>0.99399999999999999</c:v>
                </c:pt>
                <c:pt idx="42">
                  <c:v>0.995</c:v>
                </c:pt>
                <c:pt idx="43">
                  <c:v>0.996</c:v>
                </c:pt>
                <c:pt idx="44">
                  <c:v>0.996</c:v>
                </c:pt>
                <c:pt idx="45">
                  <c:v>0.997</c:v>
                </c:pt>
                <c:pt idx="46">
                  <c:v>0.997</c:v>
                </c:pt>
                <c:pt idx="47">
                  <c:v>0.998</c:v>
                </c:pt>
                <c:pt idx="48">
                  <c:v>0.998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D-457A-BCBD-0FDBC005E5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model!$F$5:$F$309</c:f>
              <c:numCache>
                <c:formatCode>General</c:formatCode>
                <c:ptCount val="305"/>
                <c:pt idx="0">
                  <c:v>0</c:v>
                </c:pt>
                <c:pt idx="1">
                  <c:v>6.9763923076923077E-4</c:v>
                </c:pt>
                <c:pt idx="2">
                  <c:v>1.8312646153846156E-3</c:v>
                </c:pt>
                <c:pt idx="3">
                  <c:v>3.7105488461538464E-3</c:v>
                </c:pt>
                <c:pt idx="4">
                  <c:v>7.2984461538461538E-3</c:v>
                </c:pt>
                <c:pt idx="5">
                  <c:v>1.284571153846154E-2</c:v>
                </c:pt>
                <c:pt idx="6">
                  <c:v>2.2461392307692306E-2</c:v>
                </c:pt>
                <c:pt idx="7">
                  <c:v>3.214426153846154E-2</c:v>
                </c:pt>
                <c:pt idx="8">
                  <c:v>4.2025423076923071E-2</c:v>
                </c:pt>
                <c:pt idx="9">
                  <c:v>5.2085269230769227E-2</c:v>
                </c:pt>
                <c:pt idx="10">
                  <c:v>6.2293346153846157E-2</c:v>
                </c:pt>
                <c:pt idx="11">
                  <c:v>7.2662884615384615E-2</c:v>
                </c:pt>
                <c:pt idx="12">
                  <c:v>8.3203692307692312E-2</c:v>
                </c:pt>
                <c:pt idx="13">
                  <c:v>9.3898807692307698E-2</c:v>
                </c:pt>
                <c:pt idx="14">
                  <c:v>0.10473153846153847</c:v>
                </c:pt>
                <c:pt idx="15">
                  <c:v>0.11575111538461538</c:v>
                </c:pt>
                <c:pt idx="16">
                  <c:v>0.12698657692307691</c:v>
                </c:pt>
                <c:pt idx="17">
                  <c:v>0.1384153076923077</c:v>
                </c:pt>
                <c:pt idx="18">
                  <c:v>0.15001688461538462</c:v>
                </c:pt>
                <c:pt idx="19">
                  <c:v>0.16182023076923077</c:v>
                </c:pt>
                <c:pt idx="20">
                  <c:v>0.17379742307692306</c:v>
                </c:pt>
                <c:pt idx="21">
                  <c:v>0.18591592307692306</c:v>
                </c:pt>
                <c:pt idx="22">
                  <c:v>0.19818426923076923</c:v>
                </c:pt>
                <c:pt idx="23">
                  <c:v>0.21058976923076925</c:v>
                </c:pt>
                <c:pt idx="24">
                  <c:v>0.22311623076923079</c:v>
                </c:pt>
                <c:pt idx="25">
                  <c:v>0.23574319230769233</c:v>
                </c:pt>
                <c:pt idx="26">
                  <c:v>0.24846542307692307</c:v>
                </c:pt>
                <c:pt idx="27">
                  <c:v>0.26122276923076926</c:v>
                </c:pt>
                <c:pt idx="28">
                  <c:v>0.27397415384615387</c:v>
                </c:pt>
                <c:pt idx="29">
                  <c:v>0.28671230769230771</c:v>
                </c:pt>
                <c:pt idx="30">
                  <c:v>0.29936446153846158</c:v>
                </c:pt>
                <c:pt idx="31">
                  <c:v>0.31190873076923076</c:v>
                </c:pt>
                <c:pt idx="32">
                  <c:v>0.32430846153846155</c:v>
                </c:pt>
                <c:pt idx="33">
                  <c:v>0.33647023076923077</c:v>
                </c:pt>
                <c:pt idx="34">
                  <c:v>0.34832811538461539</c:v>
                </c:pt>
                <c:pt idx="35">
                  <c:v>0.35980011538461543</c:v>
                </c:pt>
                <c:pt idx="36">
                  <c:v>0.37080303846153845</c:v>
                </c:pt>
                <c:pt idx="37">
                  <c:v>0.38112400000000002</c:v>
                </c:pt>
                <c:pt idx="38">
                  <c:v>0.39090769230769229</c:v>
                </c:pt>
                <c:pt idx="39">
                  <c:v>0.40025269230769228</c:v>
                </c:pt>
                <c:pt idx="40">
                  <c:v>0.40923307692307698</c:v>
                </c:pt>
                <c:pt idx="41">
                  <c:v>0.41790538461538462</c:v>
                </c:pt>
                <c:pt idx="42">
                  <c:v>0.42631038461538456</c:v>
                </c:pt>
                <c:pt idx="43">
                  <c:v>0.43446615384615389</c:v>
                </c:pt>
                <c:pt idx="44">
                  <c:v>0.44238615384615382</c:v>
                </c:pt>
                <c:pt idx="45">
                  <c:v>0.45008461538461542</c:v>
                </c:pt>
                <c:pt idx="46">
                  <c:v>0.45758769230769231</c:v>
                </c:pt>
                <c:pt idx="47">
                  <c:v>0.46489576923076925</c:v>
                </c:pt>
                <c:pt idx="48">
                  <c:v>0.47200884615384614</c:v>
                </c:pt>
                <c:pt idx="49">
                  <c:v>0.47892846153846153</c:v>
                </c:pt>
                <c:pt idx="50">
                  <c:v>0.48568230769230764</c:v>
                </c:pt>
                <c:pt idx="51">
                  <c:v>0.49225807692307694</c:v>
                </c:pt>
                <c:pt idx="52">
                  <c:v>0.49865115384615383</c:v>
                </c:pt>
                <c:pt idx="53">
                  <c:v>0.50485961538461543</c:v>
                </c:pt>
                <c:pt idx="54">
                  <c:v>0.51091230769230767</c:v>
                </c:pt>
                <c:pt idx="55">
                  <c:v>0.51678346153846155</c:v>
                </c:pt>
                <c:pt idx="56">
                  <c:v>0.52247038461538464</c:v>
                </c:pt>
                <c:pt idx="57">
                  <c:v>0.52798500000000004</c:v>
                </c:pt>
                <c:pt idx="58">
                  <c:v>0.5333119230769231</c:v>
                </c:pt>
                <c:pt idx="59">
                  <c:v>0.53843461538461546</c:v>
                </c:pt>
                <c:pt idx="60">
                  <c:v>0.54334307692307693</c:v>
                </c:pt>
                <c:pt idx="61">
                  <c:v>0.54807153846153855</c:v>
                </c:pt>
                <c:pt idx="62">
                  <c:v>0.55264346153846156</c:v>
                </c:pt>
                <c:pt idx="63">
                  <c:v>0.55707769230769233</c:v>
                </c:pt>
                <c:pt idx="64">
                  <c:v>0.56138692307692306</c:v>
                </c:pt>
                <c:pt idx="65">
                  <c:v>0.56558269230769231</c:v>
                </c:pt>
                <c:pt idx="66">
                  <c:v>0.569673076923077</c:v>
                </c:pt>
                <c:pt idx="67">
                  <c:v>0.57366423076923079</c:v>
                </c:pt>
                <c:pt idx="68">
                  <c:v>0.5775634615384615</c:v>
                </c:pt>
                <c:pt idx="69">
                  <c:v>0.58137692307692301</c:v>
                </c:pt>
                <c:pt idx="70">
                  <c:v>0.58510884615384606</c:v>
                </c:pt>
                <c:pt idx="71">
                  <c:v>0.5887619230769231</c:v>
                </c:pt>
                <c:pt idx="72">
                  <c:v>0.59233884615384613</c:v>
                </c:pt>
                <c:pt idx="73">
                  <c:v>0.59584230769230773</c:v>
                </c:pt>
                <c:pt idx="74">
                  <c:v>0.59927423076923081</c:v>
                </c:pt>
                <c:pt idx="75">
                  <c:v>0.60263692307692307</c:v>
                </c:pt>
                <c:pt idx="76">
                  <c:v>0.60593153846153847</c:v>
                </c:pt>
                <c:pt idx="77">
                  <c:v>0.60916038461538458</c:v>
                </c:pt>
                <c:pt idx="78">
                  <c:v>0.6123242307692307</c:v>
                </c:pt>
                <c:pt idx="79">
                  <c:v>0.61542730769230769</c:v>
                </c:pt>
                <c:pt idx="80">
                  <c:v>0.61847038461538462</c:v>
                </c:pt>
                <c:pt idx="81">
                  <c:v>0.62145461538461533</c:v>
                </c:pt>
                <c:pt idx="82">
                  <c:v>0.62438115384615389</c:v>
                </c:pt>
                <c:pt idx="83">
                  <c:v>0.62725038461538463</c:v>
                </c:pt>
                <c:pt idx="84">
                  <c:v>0.63006384615384614</c:v>
                </c:pt>
                <c:pt idx="85">
                  <c:v>0.63282230769230763</c:v>
                </c:pt>
                <c:pt idx="86">
                  <c:v>0.63552692307692304</c:v>
                </c:pt>
                <c:pt idx="87">
                  <c:v>0.63817846153846147</c:v>
                </c:pt>
                <c:pt idx="88">
                  <c:v>0.64078000000000002</c:v>
                </c:pt>
                <c:pt idx="89">
                  <c:v>0.64333153846153845</c:v>
                </c:pt>
                <c:pt idx="90">
                  <c:v>0.64583423076923085</c:v>
                </c:pt>
                <c:pt idx="91">
                  <c:v>0.64828884615384608</c:v>
                </c:pt>
                <c:pt idx="92">
                  <c:v>0.65069653846153841</c:v>
                </c:pt>
                <c:pt idx="93">
                  <c:v>0.65305769230769228</c:v>
                </c:pt>
                <c:pt idx="94">
                  <c:v>0.65537346153846154</c:v>
                </c:pt>
                <c:pt idx="95">
                  <c:v>0.65764461538461538</c:v>
                </c:pt>
                <c:pt idx="96">
                  <c:v>0.65987307692307695</c:v>
                </c:pt>
                <c:pt idx="97">
                  <c:v>0.66205999999999998</c:v>
                </c:pt>
                <c:pt idx="98">
                  <c:v>0.66420615384615378</c:v>
                </c:pt>
                <c:pt idx="99">
                  <c:v>0.66631230769230776</c:v>
                </c:pt>
                <c:pt idx="100">
                  <c:v>0.66837961538461543</c:v>
                </c:pt>
                <c:pt idx="101">
                  <c:v>0.67040846153846145</c:v>
                </c:pt>
                <c:pt idx="102">
                  <c:v>0.67240038461538465</c:v>
                </c:pt>
                <c:pt idx="103">
                  <c:v>0.67435653846153842</c:v>
                </c:pt>
                <c:pt idx="104">
                  <c:v>0.6762792307692308</c:v>
                </c:pt>
                <c:pt idx="105">
                  <c:v>0.6781696153846154</c:v>
                </c:pt>
                <c:pt idx="106">
                  <c:v>0.68002769230769222</c:v>
                </c:pt>
                <c:pt idx="107">
                  <c:v>0.68185499999999999</c:v>
                </c:pt>
                <c:pt idx="108">
                  <c:v>0.68365230769230778</c:v>
                </c:pt>
                <c:pt idx="109">
                  <c:v>0.68542076923076922</c:v>
                </c:pt>
                <c:pt idx="110">
                  <c:v>0.68716115384615384</c:v>
                </c:pt>
                <c:pt idx="111">
                  <c:v>0.68887423076923082</c:v>
                </c:pt>
                <c:pt idx="112">
                  <c:v>0.69056307692307695</c:v>
                </c:pt>
                <c:pt idx="113">
                  <c:v>0.69222807692307686</c:v>
                </c:pt>
                <c:pt idx="114">
                  <c:v>0.69387038461538464</c:v>
                </c:pt>
                <c:pt idx="115">
                  <c:v>0.69549076923076925</c:v>
                </c:pt>
                <c:pt idx="116">
                  <c:v>0.69709038461538464</c:v>
                </c:pt>
                <c:pt idx="117">
                  <c:v>0.69867000000000001</c:v>
                </c:pt>
                <c:pt idx="118">
                  <c:v>0.70023230769230771</c:v>
                </c:pt>
                <c:pt idx="119">
                  <c:v>0.70177846153846157</c:v>
                </c:pt>
                <c:pt idx="120">
                  <c:v>0.70330961538461534</c:v>
                </c:pt>
                <c:pt idx="121">
                  <c:v>0.70482653846153842</c:v>
                </c:pt>
                <c:pt idx="122">
                  <c:v>0.70633000000000001</c:v>
                </c:pt>
                <c:pt idx="123">
                  <c:v>0.70782076923076931</c:v>
                </c:pt>
                <c:pt idx="124">
                  <c:v>0.70930192307692308</c:v>
                </c:pt>
                <c:pt idx="125">
                  <c:v>0.71077576923076924</c:v>
                </c:pt>
                <c:pt idx="126">
                  <c:v>0.71224307692307698</c:v>
                </c:pt>
                <c:pt idx="127">
                  <c:v>0.71370307692307688</c:v>
                </c:pt>
                <c:pt idx="128">
                  <c:v>0.71515576923076918</c:v>
                </c:pt>
                <c:pt idx="129">
                  <c:v>0.71660153846153851</c:v>
                </c:pt>
                <c:pt idx="130">
                  <c:v>0.71803961538461536</c:v>
                </c:pt>
                <c:pt idx="131">
                  <c:v>0.71947038461538459</c:v>
                </c:pt>
                <c:pt idx="132">
                  <c:v>0.72089384615384622</c:v>
                </c:pt>
                <c:pt idx="133">
                  <c:v>0.72230961538461547</c:v>
                </c:pt>
                <c:pt idx="134">
                  <c:v>0.72371769230769234</c:v>
                </c:pt>
                <c:pt idx="135">
                  <c:v>0.72511807692307695</c:v>
                </c:pt>
                <c:pt idx="136">
                  <c:v>0.72651076923076929</c:v>
                </c:pt>
                <c:pt idx="137">
                  <c:v>0.72789576923076926</c:v>
                </c:pt>
                <c:pt idx="138">
                  <c:v>0.72927307692307686</c:v>
                </c:pt>
                <c:pt idx="139">
                  <c:v>0.7306426923076923</c:v>
                </c:pt>
                <c:pt idx="140">
                  <c:v>0.73200423076923082</c:v>
                </c:pt>
                <c:pt idx="141">
                  <c:v>0.73335807692307697</c:v>
                </c:pt>
                <c:pt idx="142">
                  <c:v>0.73470423076923075</c:v>
                </c:pt>
                <c:pt idx="143">
                  <c:v>0.73604230769230772</c:v>
                </c:pt>
                <c:pt idx="144">
                  <c:v>0.73737269230769231</c:v>
                </c:pt>
                <c:pt idx="145">
                  <c:v>0.73869499999999999</c:v>
                </c:pt>
                <c:pt idx="146">
                  <c:v>0.74001000000000006</c:v>
                </c:pt>
                <c:pt idx="147">
                  <c:v>0.74131653846153844</c:v>
                </c:pt>
                <c:pt idx="148">
                  <c:v>0.74261615384615376</c:v>
                </c:pt>
                <c:pt idx="149">
                  <c:v>0.74390769230769238</c:v>
                </c:pt>
                <c:pt idx="150">
                  <c:v>0.74519153846153852</c:v>
                </c:pt>
                <c:pt idx="151">
                  <c:v>0.74646807692307693</c:v>
                </c:pt>
                <c:pt idx="152">
                  <c:v>0.74773692307692308</c:v>
                </c:pt>
                <c:pt idx="153">
                  <c:v>0.74899807692307696</c:v>
                </c:pt>
                <c:pt idx="154">
                  <c:v>0.75025153846153847</c:v>
                </c:pt>
                <c:pt idx="155">
                  <c:v>0.75149730769230771</c:v>
                </c:pt>
                <c:pt idx="156">
                  <c:v>0.75273576923076924</c:v>
                </c:pt>
                <c:pt idx="157">
                  <c:v>0.75396653846153849</c:v>
                </c:pt>
                <c:pt idx="158">
                  <c:v>0.75518961538461538</c:v>
                </c:pt>
                <c:pt idx="159">
                  <c:v>0.75640538461538465</c:v>
                </c:pt>
                <c:pt idx="160">
                  <c:v>0.75761346153846154</c:v>
                </c:pt>
                <c:pt idx="161">
                  <c:v>0.75881384615384617</c:v>
                </c:pt>
                <c:pt idx="162">
                  <c:v>0.76000692307692308</c:v>
                </c:pt>
                <c:pt idx="163">
                  <c:v>0.76119230769230761</c:v>
                </c:pt>
                <c:pt idx="164">
                  <c:v>0.76237038461538464</c:v>
                </c:pt>
                <c:pt idx="165">
                  <c:v>0.76354076923076919</c:v>
                </c:pt>
                <c:pt idx="166">
                  <c:v>0.76470384615384612</c:v>
                </c:pt>
                <c:pt idx="167">
                  <c:v>0.76585961538461533</c:v>
                </c:pt>
                <c:pt idx="168">
                  <c:v>0.76700769230769228</c:v>
                </c:pt>
                <c:pt idx="169">
                  <c:v>0.76814884615384615</c:v>
                </c:pt>
                <c:pt idx="170">
                  <c:v>0.76928230769230765</c:v>
                </c:pt>
                <c:pt idx="171">
                  <c:v>0.77040846153846154</c:v>
                </c:pt>
                <c:pt idx="172">
                  <c:v>0.77152730769230771</c:v>
                </c:pt>
                <c:pt idx="173">
                  <c:v>0.77263884615384615</c:v>
                </c:pt>
                <c:pt idx="174">
                  <c:v>0.77374307692307687</c:v>
                </c:pt>
                <c:pt idx="175">
                  <c:v>0.77483999999999997</c:v>
                </c:pt>
                <c:pt idx="176">
                  <c:v>0.77592961538461536</c:v>
                </c:pt>
                <c:pt idx="177">
                  <c:v>0.77701230769230767</c:v>
                </c:pt>
                <c:pt idx="178">
                  <c:v>0.77808769230769237</c:v>
                </c:pt>
                <c:pt idx="179">
                  <c:v>0.77915615384615389</c:v>
                </c:pt>
                <c:pt idx="180">
                  <c:v>0.78021692307692314</c:v>
                </c:pt>
                <c:pt idx="181">
                  <c:v>0.78127115384615387</c:v>
                </c:pt>
                <c:pt idx="182">
                  <c:v>0.78231807692307698</c:v>
                </c:pt>
                <c:pt idx="183">
                  <c:v>0.78335807692307691</c:v>
                </c:pt>
                <c:pt idx="184">
                  <c:v>0.78439115384615377</c:v>
                </c:pt>
                <c:pt idx="185">
                  <c:v>0.78541730769230766</c:v>
                </c:pt>
                <c:pt idx="186">
                  <c:v>0.78643692307692314</c:v>
                </c:pt>
                <c:pt idx="187">
                  <c:v>0.78744961538461533</c:v>
                </c:pt>
                <c:pt idx="188">
                  <c:v>0.78845538461538456</c:v>
                </c:pt>
                <c:pt idx="189">
                  <c:v>0.78945423076923082</c:v>
                </c:pt>
                <c:pt idx="190">
                  <c:v>0.79044653846153845</c:v>
                </c:pt>
                <c:pt idx="191">
                  <c:v>0.79143192307692301</c:v>
                </c:pt>
                <c:pt idx="192">
                  <c:v>0.79241076923076925</c:v>
                </c:pt>
                <c:pt idx="193">
                  <c:v>0.79338307692307686</c:v>
                </c:pt>
                <c:pt idx="194">
                  <c:v>0.7943484615384615</c:v>
                </c:pt>
                <c:pt idx="195">
                  <c:v>0.79530769230769238</c:v>
                </c:pt>
                <c:pt idx="196">
                  <c:v>0.79625961538461543</c:v>
                </c:pt>
                <c:pt idx="197">
                  <c:v>0.79720538461538459</c:v>
                </c:pt>
                <c:pt idx="198">
                  <c:v>0.79814461538461534</c:v>
                </c:pt>
                <c:pt idx="199">
                  <c:v>0.79907730769230778</c:v>
                </c:pt>
                <c:pt idx="200">
                  <c:v>0.80000346153846158</c:v>
                </c:pt>
                <c:pt idx="201">
                  <c:v>0.80092307692307696</c:v>
                </c:pt>
                <c:pt idx="202">
                  <c:v>0.80183653846153846</c:v>
                </c:pt>
                <c:pt idx="203">
                  <c:v>0.80274346153846143</c:v>
                </c:pt>
                <c:pt idx="204">
                  <c:v>0.80364384615384621</c:v>
                </c:pt>
                <c:pt idx="205">
                  <c:v>0.80453807692307688</c:v>
                </c:pt>
                <c:pt idx="206">
                  <c:v>0.8054261538461539</c:v>
                </c:pt>
                <c:pt idx="207">
                  <c:v>0.80630769230769239</c:v>
                </c:pt>
                <c:pt idx="208">
                  <c:v>0.80718307692307689</c:v>
                </c:pt>
                <c:pt idx="209">
                  <c:v>0.80805192307692308</c:v>
                </c:pt>
                <c:pt idx="210">
                  <c:v>0.80891500000000005</c:v>
                </c:pt>
                <c:pt idx="211">
                  <c:v>0.80977153846153849</c:v>
                </c:pt>
                <c:pt idx="212">
                  <c:v>0.8106223076923077</c:v>
                </c:pt>
                <c:pt idx="213">
                  <c:v>0.81146692307692303</c:v>
                </c:pt>
                <c:pt idx="214">
                  <c:v>0.81230538461538471</c:v>
                </c:pt>
                <c:pt idx="215">
                  <c:v>0.81313807692307694</c:v>
                </c:pt>
                <c:pt idx="216">
                  <c:v>0.81396500000000005</c:v>
                </c:pt>
                <c:pt idx="217">
                  <c:v>0.81478576923076929</c:v>
                </c:pt>
                <c:pt idx="218">
                  <c:v>0.81560115384615384</c:v>
                </c:pt>
                <c:pt idx="219">
                  <c:v>0.81641000000000008</c:v>
                </c:pt>
                <c:pt idx="220">
                  <c:v>0.81721346153846153</c:v>
                </c:pt>
                <c:pt idx="221">
                  <c:v>0.81801115384615386</c:v>
                </c:pt>
                <c:pt idx="222">
                  <c:v>0.81880307692307686</c:v>
                </c:pt>
                <c:pt idx="223">
                  <c:v>0.81958923076923074</c:v>
                </c:pt>
                <c:pt idx="224">
                  <c:v>0.82036961538461528</c:v>
                </c:pt>
                <c:pt idx="225">
                  <c:v>0.82114461538461547</c:v>
                </c:pt>
                <c:pt idx="226">
                  <c:v>0.82191384615384622</c:v>
                </c:pt>
                <c:pt idx="227">
                  <c:v>0.82267769230769228</c:v>
                </c:pt>
                <c:pt idx="228">
                  <c:v>0.82343576923076922</c:v>
                </c:pt>
                <c:pt idx="229">
                  <c:v>0.82418846153846148</c:v>
                </c:pt>
                <c:pt idx="230">
                  <c:v>0.82493576923076928</c:v>
                </c:pt>
                <c:pt idx="231">
                  <c:v>0.82567730769230763</c:v>
                </c:pt>
                <c:pt idx="232">
                  <c:v>0.82641346153846162</c:v>
                </c:pt>
                <c:pt idx="233">
                  <c:v>0.82714461538461537</c:v>
                </c:pt>
                <c:pt idx="234">
                  <c:v>0.82786999999999999</c:v>
                </c:pt>
                <c:pt idx="235">
                  <c:v>0.82859038461538459</c:v>
                </c:pt>
                <c:pt idx="236">
                  <c:v>0.82930538461538461</c:v>
                </c:pt>
                <c:pt idx="237">
                  <c:v>0.83001500000000006</c:v>
                </c:pt>
                <c:pt idx="238">
                  <c:v>0.83071961538461547</c:v>
                </c:pt>
                <c:pt idx="239">
                  <c:v>0.83141884615384609</c:v>
                </c:pt>
                <c:pt idx="240">
                  <c:v>0.83211346153846155</c:v>
                </c:pt>
                <c:pt idx="241">
                  <c:v>0.83280230769230768</c:v>
                </c:pt>
                <c:pt idx="242">
                  <c:v>0.83348653846153853</c:v>
                </c:pt>
                <c:pt idx="243">
                  <c:v>0.83416576923076924</c:v>
                </c:pt>
                <c:pt idx="244">
                  <c:v>0.83483999999999992</c:v>
                </c:pt>
                <c:pt idx="245">
                  <c:v>0.83550961538461532</c:v>
                </c:pt>
                <c:pt idx="246">
                  <c:v>0.8361742307692307</c:v>
                </c:pt>
                <c:pt idx="247">
                  <c:v>0.83683384615384615</c:v>
                </c:pt>
                <c:pt idx="248">
                  <c:v>0.83748884615384611</c:v>
                </c:pt>
                <c:pt idx="249">
                  <c:v>0.83813884615384615</c:v>
                </c:pt>
                <c:pt idx="250">
                  <c:v>0.8387842307692307</c:v>
                </c:pt>
                <c:pt idx="251">
                  <c:v>0.83942500000000009</c:v>
                </c:pt>
                <c:pt idx="252">
                  <c:v>0.84006115384615387</c:v>
                </c:pt>
                <c:pt idx="253">
                  <c:v>0.84069269230769228</c:v>
                </c:pt>
                <c:pt idx="254">
                  <c:v>0.84131923076923065</c:v>
                </c:pt>
                <c:pt idx="255">
                  <c:v>0.84194192307692306</c:v>
                </c:pt>
                <c:pt idx="256">
                  <c:v>0.84255961538461543</c:v>
                </c:pt>
                <c:pt idx="257">
                  <c:v>0.84317307692307697</c:v>
                </c:pt>
                <c:pt idx="258">
                  <c:v>0.84378192307692312</c:v>
                </c:pt>
                <c:pt idx="259">
                  <c:v>0.84438653846153855</c:v>
                </c:pt>
                <c:pt idx="260">
                  <c:v>0.84498653846153848</c:v>
                </c:pt>
                <c:pt idx="261">
                  <c:v>0.84558230769230769</c:v>
                </c:pt>
                <c:pt idx="262">
                  <c:v>0.84617384615384617</c:v>
                </c:pt>
                <c:pt idx="263">
                  <c:v>0.84676115384615391</c:v>
                </c:pt>
                <c:pt idx="264">
                  <c:v>0.84734423076923071</c:v>
                </c:pt>
                <c:pt idx="265">
                  <c:v>0.84792307692307689</c:v>
                </c:pt>
                <c:pt idx="266">
                  <c:v>0.84849807692307688</c:v>
                </c:pt>
                <c:pt idx="267">
                  <c:v>0.84906884615384626</c:v>
                </c:pt>
                <c:pt idx="268">
                  <c:v>0.84963538461538468</c:v>
                </c:pt>
                <c:pt idx="269">
                  <c:v>0.85019846153846157</c:v>
                </c:pt>
                <c:pt idx="270">
                  <c:v>0.85075730769230773</c:v>
                </c:pt>
                <c:pt idx="271">
                  <c:v>0.85131230769230759</c:v>
                </c:pt>
                <c:pt idx="272">
                  <c:v>0.85186307692307695</c:v>
                </c:pt>
                <c:pt idx="273">
                  <c:v>0.85241038461538454</c:v>
                </c:pt>
                <c:pt idx="274">
                  <c:v>0.85295384615384606</c:v>
                </c:pt>
                <c:pt idx="275">
                  <c:v>0.85349384615384605</c:v>
                </c:pt>
                <c:pt idx="276">
                  <c:v>0.85403000000000007</c:v>
                </c:pt>
                <c:pt idx="277">
                  <c:v>0.85456230769230768</c:v>
                </c:pt>
                <c:pt idx="278">
                  <c:v>0.85509115384615386</c:v>
                </c:pt>
                <c:pt idx="279">
                  <c:v>0.85561615384615375</c:v>
                </c:pt>
                <c:pt idx="280">
                  <c:v>0.85613769230769232</c:v>
                </c:pt>
                <c:pt idx="281">
                  <c:v>0.8566561538461539</c:v>
                </c:pt>
                <c:pt idx="282">
                  <c:v>0.85717076923076918</c:v>
                </c:pt>
                <c:pt idx="283">
                  <c:v>0.85768192307692304</c:v>
                </c:pt>
                <c:pt idx="284">
                  <c:v>0.8581899999999999</c:v>
                </c:pt>
                <c:pt idx="285">
                  <c:v>0.85869423076923079</c:v>
                </c:pt>
                <c:pt idx="286">
                  <c:v>0.85919576923076924</c:v>
                </c:pt>
                <c:pt idx="287">
                  <c:v>0.85969346153846149</c:v>
                </c:pt>
                <c:pt idx="288">
                  <c:v>0.8601884615384614</c:v>
                </c:pt>
                <c:pt idx="289">
                  <c:v>0.86068</c:v>
                </c:pt>
                <c:pt idx="290">
                  <c:v>0.86116846153846149</c:v>
                </c:pt>
                <c:pt idx="291">
                  <c:v>0.86165384615384621</c:v>
                </c:pt>
                <c:pt idx="292">
                  <c:v>0.86213615384615383</c:v>
                </c:pt>
                <c:pt idx="293">
                  <c:v>0.86261538461538467</c:v>
                </c:pt>
                <c:pt idx="294">
                  <c:v>0.86309192307692317</c:v>
                </c:pt>
                <c:pt idx="295">
                  <c:v>0.86356538461538457</c:v>
                </c:pt>
                <c:pt idx="296">
                  <c:v>0.86403615384615395</c:v>
                </c:pt>
                <c:pt idx="297">
                  <c:v>0.86450384615384612</c:v>
                </c:pt>
                <c:pt idx="298">
                  <c:v>0.86496884615384606</c:v>
                </c:pt>
                <c:pt idx="299">
                  <c:v>0.86543115384615388</c:v>
                </c:pt>
                <c:pt idx="300">
                  <c:v>0.86589076923076913</c:v>
                </c:pt>
                <c:pt idx="301">
                  <c:v>0.86634769230769226</c:v>
                </c:pt>
                <c:pt idx="302">
                  <c:v>0.86680192307692305</c:v>
                </c:pt>
                <c:pt idx="303">
                  <c:v>0.86725384615384615</c:v>
                </c:pt>
                <c:pt idx="304">
                  <c:v>0.8677030769230768</c:v>
                </c:pt>
              </c:numCache>
            </c:numRef>
          </c:xVal>
          <c:yVal>
            <c:numRef>
              <c:f>model!$I$5:$I$309</c:f>
              <c:numCache>
                <c:formatCode>0.00E+00</c:formatCode>
                <c:ptCount val="305"/>
                <c:pt idx="0" formatCode="General">
                  <c:v>0</c:v>
                </c:pt>
                <c:pt idx="1">
                  <c:v>5.3679550000000002E-4</c:v>
                </c:pt>
                <c:pt idx="2">
                  <c:v>9.2694749999999997E-4</c:v>
                </c:pt>
                <c:pt idx="3">
                  <c:v>1.126333E-3</c:v>
                </c:pt>
                <c:pt idx="4">
                  <c:v>1.2058570000000001E-3</c:v>
                </c:pt>
                <c:pt idx="5">
                  <c:v>1.2134120000000001E-3</c:v>
                </c:pt>
                <c:pt idx="6">
                  <c:v>1.185321E-3</c:v>
                </c:pt>
                <c:pt idx="7">
                  <c:v>1.1511889999999999E-3</c:v>
                </c:pt>
                <c:pt idx="8">
                  <c:v>1.116318E-3</c:v>
                </c:pt>
                <c:pt idx="9">
                  <c:v>1.0879489999999999E-3</c:v>
                </c:pt>
                <c:pt idx="10">
                  <c:v>1.076729E-3</c:v>
                </c:pt>
                <c:pt idx="11">
                  <c:v>1.100738E-3</c:v>
                </c:pt>
                <c:pt idx="12" formatCode="General">
                  <c:v>1.1911560000000001E-3</c:v>
                </c:pt>
                <c:pt idx="13" formatCode="General">
                  <c:v>1.3953609999999999E-3</c:v>
                </c:pt>
                <c:pt idx="14" formatCode="General">
                  <c:v>1.7788560000000001E-3</c:v>
                </c:pt>
                <c:pt idx="15" formatCode="General">
                  <c:v>2.432315E-3</c:v>
                </c:pt>
                <c:pt idx="16" formatCode="General">
                  <c:v>3.4767209999999999E-3</c:v>
                </c:pt>
                <c:pt idx="17" formatCode="General">
                  <c:v>5.0565499999999999E-3</c:v>
                </c:pt>
                <c:pt idx="18" formatCode="General">
                  <c:v>7.3372389999999997E-3</c:v>
                </c:pt>
                <c:pt idx="19" formatCode="General">
                  <c:v>1.051852E-2</c:v>
                </c:pt>
                <c:pt idx="20" formatCode="General">
                  <c:v>1.4805260000000001E-2</c:v>
                </c:pt>
                <c:pt idx="21" formatCode="General">
                  <c:v>2.040053E-2</c:v>
                </c:pt>
                <c:pt idx="22" formatCode="General">
                  <c:v>2.7530059999999999E-2</c:v>
                </c:pt>
                <c:pt idx="23" formatCode="General">
                  <c:v>3.6411499999999999E-2</c:v>
                </c:pt>
                <c:pt idx="24" formatCode="General">
                  <c:v>4.7246629999999998E-2</c:v>
                </c:pt>
                <c:pt idx="25" formatCode="General">
                  <c:v>6.022127E-2</c:v>
                </c:pt>
                <c:pt idx="26" formatCode="General">
                  <c:v>7.5543460000000007E-2</c:v>
                </c:pt>
                <c:pt idx="27" formatCode="General">
                  <c:v>9.3305949999999999E-2</c:v>
                </c:pt>
                <c:pt idx="28" formatCode="General">
                  <c:v>0.11360149999999999</c:v>
                </c:pt>
                <c:pt idx="29" formatCode="General">
                  <c:v>0.1366667</c:v>
                </c:pt>
                <c:pt idx="30" formatCode="General">
                  <c:v>0.16243260000000001</c:v>
                </c:pt>
                <c:pt idx="31" formatCode="General">
                  <c:v>0.19115470000000001</c:v>
                </c:pt>
                <c:pt idx="32" formatCode="General">
                  <c:v>0.2232036</c:v>
                </c:pt>
                <c:pt idx="33" formatCode="General">
                  <c:v>0.25776929999999998</c:v>
                </c:pt>
                <c:pt idx="34" formatCode="General">
                  <c:v>0.2971741</c:v>
                </c:pt>
                <c:pt idx="35" formatCode="General">
                  <c:v>0.33937620000000002</c:v>
                </c:pt>
                <c:pt idx="36" formatCode="General">
                  <c:v>0.38388329999999998</c:v>
                </c:pt>
                <c:pt idx="37" formatCode="General">
                  <c:v>0.4411196</c:v>
                </c:pt>
                <c:pt idx="38" formatCode="General">
                  <c:v>0.48559089999999999</c:v>
                </c:pt>
                <c:pt idx="39" formatCode="General">
                  <c:v>0.52183349999999995</c:v>
                </c:pt>
                <c:pt idx="40" formatCode="General">
                  <c:v>0.55244899999999997</c:v>
                </c:pt>
                <c:pt idx="41" formatCode="General">
                  <c:v>0.57902940000000003</c:v>
                </c:pt>
                <c:pt idx="42" formatCode="General">
                  <c:v>0.60259890000000005</c:v>
                </c:pt>
                <c:pt idx="43" formatCode="General">
                  <c:v>0.6238146</c:v>
                </c:pt>
                <c:pt idx="44" formatCode="General">
                  <c:v>0.64314079999999996</c:v>
                </c:pt>
                <c:pt idx="45" formatCode="General">
                  <c:v>0.66092680000000004</c:v>
                </c:pt>
                <c:pt idx="46" formatCode="General">
                  <c:v>0.67746569999999995</c:v>
                </c:pt>
                <c:pt idx="47" formatCode="General">
                  <c:v>0.69294420000000001</c:v>
                </c:pt>
                <c:pt idx="48" formatCode="General">
                  <c:v>0.70749879999999998</c:v>
                </c:pt>
                <c:pt idx="49" formatCode="General">
                  <c:v>0.7212324</c:v>
                </c:pt>
                <c:pt idx="50" formatCode="General">
                  <c:v>0.73433459999999995</c:v>
                </c:pt>
                <c:pt idx="51" formatCode="General">
                  <c:v>0.74684209999999995</c:v>
                </c:pt>
                <c:pt idx="52" formatCode="General">
                  <c:v>0.75878849999999998</c:v>
                </c:pt>
                <c:pt idx="53" formatCode="General">
                  <c:v>0.77018560000000003</c:v>
                </c:pt>
                <c:pt idx="54" formatCode="General">
                  <c:v>0.78134329999999996</c:v>
                </c:pt>
                <c:pt idx="55" formatCode="General">
                  <c:v>0.79210729999999996</c:v>
                </c:pt>
                <c:pt idx="56" formatCode="General">
                  <c:v>0.8023865</c:v>
                </c:pt>
                <c:pt idx="57" formatCode="General">
                  <c:v>0.81298800000000004</c:v>
                </c:pt>
                <c:pt idx="58" formatCode="General">
                  <c:v>0.82301599999999997</c:v>
                </c:pt>
                <c:pt idx="59" formatCode="General">
                  <c:v>0.83329260000000005</c:v>
                </c:pt>
                <c:pt idx="60" formatCode="General">
                  <c:v>0.84360420000000003</c:v>
                </c:pt>
                <c:pt idx="61" formatCode="General">
                  <c:v>0.85228590000000004</c:v>
                </c:pt>
                <c:pt idx="62" formatCode="General">
                  <c:v>0.85978060000000001</c:v>
                </c:pt>
                <c:pt idx="63" formatCode="General">
                  <c:v>0.86637770000000003</c:v>
                </c:pt>
                <c:pt idx="64" formatCode="General">
                  <c:v>0.87227509999999997</c:v>
                </c:pt>
                <c:pt idx="65" formatCode="General">
                  <c:v>0.87761270000000002</c:v>
                </c:pt>
                <c:pt idx="66" formatCode="General">
                  <c:v>0.88249250000000001</c:v>
                </c:pt>
                <c:pt idx="67" formatCode="General">
                  <c:v>0.88699070000000002</c:v>
                </c:pt>
                <c:pt idx="68" formatCode="General">
                  <c:v>0.89116640000000003</c:v>
                </c:pt>
                <c:pt idx="69" formatCode="General">
                  <c:v>0.89506759999999996</c:v>
                </c:pt>
                <c:pt idx="70" formatCode="General">
                  <c:v>0.898729</c:v>
                </c:pt>
                <c:pt idx="71" formatCode="General">
                  <c:v>0.90217919999999996</c:v>
                </c:pt>
                <c:pt idx="72" formatCode="General">
                  <c:v>0.9054413</c:v>
                </c:pt>
                <c:pt idx="73" formatCode="General">
                  <c:v>0.90853479999999998</c:v>
                </c:pt>
                <c:pt idx="74" formatCode="General">
                  <c:v>0.9114757</c:v>
                </c:pt>
                <c:pt idx="75" formatCode="General">
                  <c:v>0.91427740000000002</c:v>
                </c:pt>
                <c:pt idx="76" formatCode="General">
                  <c:v>0.91695190000000004</c:v>
                </c:pt>
                <c:pt idx="77" formatCode="General">
                  <c:v>0.91950889999999996</c:v>
                </c:pt>
                <c:pt idx="78" formatCode="General">
                  <c:v>0.92195760000000004</c:v>
                </c:pt>
                <c:pt idx="79" formatCode="General">
                  <c:v>0.9243072</c:v>
                </c:pt>
                <c:pt idx="80" formatCode="General">
                  <c:v>0.9265639</c:v>
                </c:pt>
                <c:pt idx="81" formatCode="General">
                  <c:v>0.92873320000000004</c:v>
                </c:pt>
                <c:pt idx="82" formatCode="General">
                  <c:v>0.93082030000000004</c:v>
                </c:pt>
                <c:pt idx="83" formatCode="General">
                  <c:v>0.93282969999999998</c:v>
                </c:pt>
                <c:pt idx="84" formatCode="General">
                  <c:v>0.93476550000000003</c:v>
                </c:pt>
                <c:pt idx="85" formatCode="General">
                  <c:v>0.9366312</c:v>
                </c:pt>
                <c:pt idx="86" formatCode="General">
                  <c:v>0.9384304</c:v>
                </c:pt>
                <c:pt idx="87" formatCode="General">
                  <c:v>0.9401661</c:v>
                </c:pt>
                <c:pt idx="88" formatCode="General">
                  <c:v>0.94184259999999997</c:v>
                </c:pt>
                <c:pt idx="89" formatCode="General">
                  <c:v>0.94346169999999996</c:v>
                </c:pt>
                <c:pt idx="90" formatCode="General">
                  <c:v>0.94502569999999997</c:v>
                </c:pt>
                <c:pt idx="91" formatCode="General">
                  <c:v>0.94653670000000001</c:v>
                </c:pt>
                <c:pt idx="92" formatCode="General">
                  <c:v>0.94799639999999996</c:v>
                </c:pt>
                <c:pt idx="93" formatCode="General">
                  <c:v>0.94940659999999999</c:v>
                </c:pt>
                <c:pt idx="94" formatCode="General">
                  <c:v>0.95076890000000003</c:v>
                </c:pt>
                <c:pt idx="95" formatCode="General">
                  <c:v>0.95208479999999995</c:v>
                </c:pt>
                <c:pt idx="96" formatCode="General">
                  <c:v>0.95335669999999995</c:v>
                </c:pt>
                <c:pt idx="97" formatCode="General">
                  <c:v>0.95458560000000003</c:v>
                </c:pt>
                <c:pt idx="98" formatCode="General">
                  <c:v>0.95577250000000002</c:v>
                </c:pt>
                <c:pt idx="99" formatCode="General">
                  <c:v>0.95691850000000001</c:v>
                </c:pt>
                <c:pt idx="100" formatCode="General">
                  <c:v>0.9580244</c:v>
                </c:pt>
                <c:pt idx="101" formatCode="General">
                  <c:v>0.95909120000000003</c:v>
                </c:pt>
                <c:pt idx="102" formatCode="General">
                  <c:v>0.96011990000000003</c:v>
                </c:pt>
                <c:pt idx="103" formatCode="General">
                  <c:v>0.96111179999999996</c:v>
                </c:pt>
                <c:pt idx="104" formatCode="General">
                  <c:v>0.96206849999999999</c:v>
                </c:pt>
                <c:pt idx="105" formatCode="General">
                  <c:v>0.96298969999999995</c:v>
                </c:pt>
                <c:pt idx="106" formatCode="General">
                  <c:v>0.96387610000000001</c:v>
                </c:pt>
                <c:pt idx="107" formatCode="General">
                  <c:v>0.96472820000000004</c:v>
                </c:pt>
                <c:pt idx="108" formatCode="General">
                  <c:v>0.96554669999999998</c:v>
                </c:pt>
                <c:pt idx="109" formatCode="General">
                  <c:v>0.96633239999999998</c:v>
                </c:pt>
                <c:pt idx="110" formatCode="General">
                  <c:v>0.96708640000000001</c:v>
                </c:pt>
                <c:pt idx="111" formatCode="General">
                  <c:v>0.96780980000000005</c:v>
                </c:pt>
                <c:pt idx="112" formatCode="General">
                  <c:v>0.96850060000000004</c:v>
                </c:pt>
                <c:pt idx="113" formatCode="General">
                  <c:v>0.96915859999999998</c:v>
                </c:pt>
                <c:pt idx="114" formatCode="General">
                  <c:v>0.96978549999999997</c:v>
                </c:pt>
                <c:pt idx="115" formatCode="General">
                  <c:v>0.97038279999999999</c:v>
                </c:pt>
                <c:pt idx="116" formatCode="General">
                  <c:v>0.97095229999999999</c:v>
                </c:pt>
                <c:pt idx="117" formatCode="General">
                  <c:v>0.97149589999999997</c:v>
                </c:pt>
                <c:pt idx="118" formatCode="General">
                  <c:v>0.97200229999999999</c:v>
                </c:pt>
                <c:pt idx="119" formatCode="General">
                  <c:v>0.97247689999999998</c:v>
                </c:pt>
                <c:pt idx="120" formatCode="General">
                  <c:v>0.97292449999999997</c:v>
                </c:pt>
                <c:pt idx="121" formatCode="General">
                  <c:v>0.97334909999999997</c:v>
                </c:pt>
                <c:pt idx="122" formatCode="General">
                  <c:v>0.9737538</c:v>
                </c:pt>
                <c:pt idx="123" formatCode="General">
                  <c:v>0.97414109999999998</c:v>
                </c:pt>
                <c:pt idx="124" formatCode="General">
                  <c:v>0.97448000000000001</c:v>
                </c:pt>
                <c:pt idx="125" formatCode="General">
                  <c:v>0.97476589999999996</c:v>
                </c:pt>
                <c:pt idx="126" formatCode="General">
                  <c:v>0.97504979999999997</c:v>
                </c:pt>
                <c:pt idx="127" formatCode="General">
                  <c:v>0.97533150000000002</c:v>
                </c:pt>
                <c:pt idx="128" formatCode="General">
                  <c:v>0.97561089999999995</c:v>
                </c:pt>
                <c:pt idx="129" formatCode="General">
                  <c:v>0.97588779999999997</c:v>
                </c:pt>
                <c:pt idx="130" formatCode="General">
                  <c:v>0.97616199999999997</c:v>
                </c:pt>
                <c:pt idx="131" formatCode="General">
                  <c:v>0.97643349999999995</c:v>
                </c:pt>
                <c:pt idx="132" formatCode="General">
                  <c:v>0.97670199999999996</c:v>
                </c:pt>
                <c:pt idx="133" formatCode="General">
                  <c:v>0.97696769999999999</c:v>
                </c:pt>
                <c:pt idx="134" formatCode="General">
                  <c:v>0.97723040000000005</c:v>
                </c:pt>
                <c:pt idx="135" formatCode="General">
                  <c:v>0.97748999999999997</c:v>
                </c:pt>
                <c:pt idx="136" formatCode="General">
                  <c:v>0.97774660000000002</c:v>
                </c:pt>
                <c:pt idx="137" formatCode="General">
                  <c:v>0.97800019999999999</c:v>
                </c:pt>
                <c:pt idx="138" formatCode="General">
                  <c:v>0.97825059999999997</c:v>
                </c:pt>
                <c:pt idx="139" formatCode="General">
                  <c:v>0.97849790000000003</c:v>
                </c:pt>
                <c:pt idx="140" formatCode="General">
                  <c:v>0.97874209999999995</c:v>
                </c:pt>
                <c:pt idx="141" formatCode="General">
                  <c:v>0.97898320000000005</c:v>
                </c:pt>
                <c:pt idx="142" formatCode="General">
                  <c:v>0.97922120000000001</c:v>
                </c:pt>
                <c:pt idx="143" formatCode="General">
                  <c:v>0.9794562</c:v>
                </c:pt>
                <c:pt idx="144" formatCode="General">
                  <c:v>0.97968820000000001</c:v>
                </c:pt>
                <c:pt idx="145" formatCode="General">
                  <c:v>0.97991700000000004</c:v>
                </c:pt>
                <c:pt idx="146" formatCode="General">
                  <c:v>0.98014299999999999</c:v>
                </c:pt>
                <c:pt idx="147" formatCode="General">
                  <c:v>0.98036590000000001</c:v>
                </c:pt>
                <c:pt idx="148" formatCode="General">
                  <c:v>0.98058610000000002</c:v>
                </c:pt>
                <c:pt idx="149" formatCode="General">
                  <c:v>0.98080330000000004</c:v>
                </c:pt>
                <c:pt idx="150" formatCode="General">
                  <c:v>0.98101760000000005</c:v>
                </c:pt>
                <c:pt idx="151" formatCode="General">
                  <c:v>0.98122929999999997</c:v>
                </c:pt>
                <c:pt idx="152" formatCode="General">
                  <c:v>0.98143809999999998</c:v>
                </c:pt>
                <c:pt idx="153" formatCode="General">
                  <c:v>0.98164419999999997</c:v>
                </c:pt>
                <c:pt idx="154" formatCode="General">
                  <c:v>0.98184760000000004</c:v>
                </c:pt>
                <c:pt idx="155" formatCode="General">
                  <c:v>0.98204840000000004</c:v>
                </c:pt>
                <c:pt idx="156" formatCode="General">
                  <c:v>0.98224650000000002</c:v>
                </c:pt>
                <c:pt idx="157" formatCode="General">
                  <c:v>0.98244200000000004</c:v>
                </c:pt>
                <c:pt idx="158" formatCode="General">
                  <c:v>0.98263500000000004</c:v>
                </c:pt>
                <c:pt idx="159" formatCode="General">
                  <c:v>0.98282550000000002</c:v>
                </c:pt>
                <c:pt idx="160" formatCode="General">
                  <c:v>0.98301349999999998</c:v>
                </c:pt>
                <c:pt idx="161" formatCode="General">
                  <c:v>0.98319909999999999</c:v>
                </c:pt>
                <c:pt idx="162" formatCode="General">
                  <c:v>0.98338230000000004</c:v>
                </c:pt>
                <c:pt idx="163" formatCode="General">
                  <c:v>0.98356310000000002</c:v>
                </c:pt>
                <c:pt idx="164" formatCode="General">
                  <c:v>0.98374159999999999</c:v>
                </c:pt>
                <c:pt idx="165" formatCode="General">
                  <c:v>0.98391779999999995</c:v>
                </c:pt>
                <c:pt idx="166" formatCode="General">
                  <c:v>0.98409170000000001</c:v>
                </c:pt>
                <c:pt idx="167" formatCode="General">
                  <c:v>0.98426340000000001</c:v>
                </c:pt>
                <c:pt idx="168" formatCode="General">
                  <c:v>0.98443290000000006</c:v>
                </c:pt>
                <c:pt idx="169" formatCode="General">
                  <c:v>0.98460029999999998</c:v>
                </c:pt>
                <c:pt idx="170" formatCode="General">
                  <c:v>0.98476549999999996</c:v>
                </c:pt>
                <c:pt idx="171" formatCode="General">
                  <c:v>0.98492869999999999</c:v>
                </c:pt>
                <c:pt idx="172" formatCode="General">
                  <c:v>0.98508980000000002</c:v>
                </c:pt>
                <c:pt idx="173" formatCode="General">
                  <c:v>0.98524889999999998</c:v>
                </c:pt>
                <c:pt idx="174" formatCode="General">
                  <c:v>0.98540589999999995</c:v>
                </c:pt>
                <c:pt idx="175" formatCode="General">
                  <c:v>0.98556109999999997</c:v>
                </c:pt>
                <c:pt idx="176" formatCode="General">
                  <c:v>0.98571430000000004</c:v>
                </c:pt>
                <c:pt idx="177" formatCode="General">
                  <c:v>0.98586549999999995</c:v>
                </c:pt>
                <c:pt idx="178" formatCode="General">
                  <c:v>0.98601499999999997</c:v>
                </c:pt>
                <c:pt idx="179" formatCode="General">
                  <c:v>0.98616250000000005</c:v>
                </c:pt>
                <c:pt idx="180" formatCode="General">
                  <c:v>0.98630830000000003</c:v>
                </c:pt>
                <c:pt idx="181" formatCode="General">
                  <c:v>0.9864522</c:v>
                </c:pt>
                <c:pt idx="182" formatCode="General">
                  <c:v>0.98659439999999998</c:v>
                </c:pt>
                <c:pt idx="183" formatCode="General">
                  <c:v>0.98673489999999997</c:v>
                </c:pt>
                <c:pt idx="184" formatCode="General">
                  <c:v>0.98687369999999996</c:v>
                </c:pt>
                <c:pt idx="185" formatCode="General">
                  <c:v>0.98701079999999997</c:v>
                </c:pt>
                <c:pt idx="186" formatCode="General">
                  <c:v>0.98714639999999998</c:v>
                </c:pt>
                <c:pt idx="187" formatCode="General">
                  <c:v>0.98728020000000005</c:v>
                </c:pt>
                <c:pt idx="188" formatCode="General">
                  <c:v>0.98741250000000003</c:v>
                </c:pt>
                <c:pt idx="189" formatCode="General">
                  <c:v>0.98754319999999995</c:v>
                </c:pt>
                <c:pt idx="190" formatCode="General">
                  <c:v>0.98767240000000001</c:v>
                </c:pt>
                <c:pt idx="191" formatCode="General">
                  <c:v>0.98780000000000001</c:v>
                </c:pt>
                <c:pt idx="192" formatCode="General">
                  <c:v>0.98792610000000003</c:v>
                </c:pt>
                <c:pt idx="193" formatCode="General">
                  <c:v>0.98805080000000001</c:v>
                </c:pt>
                <c:pt idx="194" formatCode="General">
                  <c:v>0.98817390000000005</c:v>
                </c:pt>
                <c:pt idx="195" formatCode="General">
                  <c:v>0.9882957</c:v>
                </c:pt>
                <c:pt idx="196" formatCode="General">
                  <c:v>0.98841599999999996</c:v>
                </c:pt>
                <c:pt idx="197" formatCode="General">
                  <c:v>0.98853480000000005</c:v>
                </c:pt>
                <c:pt idx="198" formatCode="General">
                  <c:v>0.98865230000000004</c:v>
                </c:pt>
                <c:pt idx="199" formatCode="General">
                  <c:v>0.98876850000000005</c:v>
                </c:pt>
                <c:pt idx="200" formatCode="General">
                  <c:v>0.98888330000000002</c:v>
                </c:pt>
                <c:pt idx="201" formatCode="General">
                  <c:v>0.98899669999999995</c:v>
                </c:pt>
                <c:pt idx="202" formatCode="General">
                  <c:v>0.98910889999999996</c:v>
                </c:pt>
                <c:pt idx="203" formatCode="General">
                  <c:v>0.98921970000000004</c:v>
                </c:pt>
                <c:pt idx="204" formatCode="General">
                  <c:v>0.98932920000000002</c:v>
                </c:pt>
                <c:pt idx="205" formatCode="General">
                  <c:v>0.98943749999999997</c:v>
                </c:pt>
                <c:pt idx="206" formatCode="General">
                  <c:v>0.9895446</c:v>
                </c:pt>
                <c:pt idx="207" formatCode="General">
                  <c:v>0.98965040000000004</c:v>
                </c:pt>
                <c:pt idx="208" formatCode="General">
                  <c:v>0.98975500000000005</c:v>
                </c:pt>
                <c:pt idx="209" formatCode="General">
                  <c:v>0.98985840000000003</c:v>
                </c:pt>
                <c:pt idx="210" formatCode="General">
                  <c:v>0.98996059999999997</c:v>
                </c:pt>
                <c:pt idx="211" formatCode="General">
                  <c:v>0.99006159999999999</c:v>
                </c:pt>
                <c:pt idx="212" formatCode="General">
                  <c:v>0.99016150000000003</c:v>
                </c:pt>
                <c:pt idx="213" formatCode="General">
                  <c:v>0.99026020000000003</c:v>
                </c:pt>
                <c:pt idx="214" formatCode="General">
                  <c:v>0.99035790000000001</c:v>
                </c:pt>
                <c:pt idx="215" formatCode="General">
                  <c:v>0.99045450000000002</c:v>
                </c:pt>
                <c:pt idx="216" formatCode="General">
                  <c:v>0.99054989999999998</c:v>
                </c:pt>
                <c:pt idx="217" formatCode="General">
                  <c:v>0.99064430000000003</c:v>
                </c:pt>
                <c:pt idx="218" formatCode="General">
                  <c:v>0.9907376</c:v>
                </c:pt>
                <c:pt idx="219" formatCode="General">
                  <c:v>0.99082990000000004</c:v>
                </c:pt>
                <c:pt idx="220" formatCode="General">
                  <c:v>0.9909211</c:v>
                </c:pt>
                <c:pt idx="221" formatCode="General">
                  <c:v>0.99101130000000004</c:v>
                </c:pt>
                <c:pt idx="222" formatCode="General">
                  <c:v>0.99110039999999999</c:v>
                </c:pt>
                <c:pt idx="223" formatCode="General">
                  <c:v>0.99118859999999998</c:v>
                </c:pt>
                <c:pt idx="224" formatCode="General">
                  <c:v>0.99127580000000004</c:v>
                </c:pt>
                <c:pt idx="225" formatCode="General">
                  <c:v>0.99136199999999997</c:v>
                </c:pt>
                <c:pt idx="226" formatCode="General">
                  <c:v>0.99144719999999997</c:v>
                </c:pt>
                <c:pt idx="227" formatCode="General">
                  <c:v>0.99153139999999995</c:v>
                </c:pt>
                <c:pt idx="228" formatCode="General">
                  <c:v>0.99161469999999996</c:v>
                </c:pt>
                <c:pt idx="229" formatCode="General">
                  <c:v>0.9916971</c:v>
                </c:pt>
                <c:pt idx="230" formatCode="General">
                  <c:v>0.99177839999999995</c:v>
                </c:pt>
                <c:pt idx="231" formatCode="General">
                  <c:v>0.99185900000000005</c:v>
                </c:pt>
                <c:pt idx="232" formatCode="General">
                  <c:v>0.99193849999999995</c:v>
                </c:pt>
                <c:pt idx="233" formatCode="General">
                  <c:v>0.99201720000000004</c:v>
                </c:pt>
                <c:pt idx="234" formatCode="General">
                  <c:v>0.99209499999999995</c:v>
                </c:pt>
                <c:pt idx="235" formatCode="General">
                  <c:v>0.9921719</c:v>
                </c:pt>
                <c:pt idx="236" formatCode="General">
                  <c:v>0.99224789999999996</c:v>
                </c:pt>
                <c:pt idx="237" formatCode="General">
                  <c:v>0.99232299999999996</c:v>
                </c:pt>
                <c:pt idx="238" formatCode="General">
                  <c:v>0.99239730000000004</c:v>
                </c:pt>
                <c:pt idx="239" formatCode="General">
                  <c:v>0.99247070000000004</c:v>
                </c:pt>
                <c:pt idx="240" formatCode="General">
                  <c:v>0.99254330000000002</c:v>
                </c:pt>
                <c:pt idx="241" formatCode="General">
                  <c:v>0.99261509999999997</c:v>
                </c:pt>
                <c:pt idx="242" formatCode="General">
                  <c:v>0.99268599999999996</c:v>
                </c:pt>
                <c:pt idx="243" formatCode="General">
                  <c:v>0.99275619999999998</c:v>
                </c:pt>
                <c:pt idx="244" formatCode="General">
                  <c:v>0.99282550000000003</c:v>
                </c:pt>
                <c:pt idx="245" formatCode="General">
                  <c:v>0.99289400000000005</c:v>
                </c:pt>
                <c:pt idx="246" formatCode="General">
                  <c:v>0.99296169999999995</c:v>
                </c:pt>
                <c:pt idx="247" formatCode="General">
                  <c:v>0.99302869999999999</c:v>
                </c:pt>
                <c:pt idx="248" formatCode="General">
                  <c:v>0.9930949</c:v>
                </c:pt>
                <c:pt idx="249" formatCode="General">
                  <c:v>0.99316020000000005</c:v>
                </c:pt>
                <c:pt idx="250" formatCode="General">
                  <c:v>0.99322489999999997</c:v>
                </c:pt>
                <c:pt idx="251" formatCode="General">
                  <c:v>0.99328879999999997</c:v>
                </c:pt>
                <c:pt idx="252" formatCode="General">
                  <c:v>0.99335189999999995</c:v>
                </c:pt>
                <c:pt idx="253" formatCode="General">
                  <c:v>0.99341420000000002</c:v>
                </c:pt>
                <c:pt idx="254" formatCode="General">
                  <c:v>0.99347589999999997</c:v>
                </c:pt>
                <c:pt idx="255" formatCode="General">
                  <c:v>0.9935368</c:v>
                </c:pt>
                <c:pt idx="256" formatCode="General">
                  <c:v>0.99359690000000001</c:v>
                </c:pt>
                <c:pt idx="257" formatCode="General">
                  <c:v>0.9936564</c:v>
                </c:pt>
                <c:pt idx="258" formatCode="General">
                  <c:v>0.99371509999999996</c:v>
                </c:pt>
                <c:pt idx="259" formatCode="General">
                  <c:v>0.99377320000000002</c:v>
                </c:pt>
                <c:pt idx="260" formatCode="General">
                  <c:v>0.9938304</c:v>
                </c:pt>
                <c:pt idx="261" formatCode="General">
                  <c:v>0.99388710000000002</c:v>
                </c:pt>
                <c:pt idx="262" formatCode="General">
                  <c:v>0.99394300000000002</c:v>
                </c:pt>
                <c:pt idx="263" formatCode="General">
                  <c:v>0.99399820000000005</c:v>
                </c:pt>
                <c:pt idx="264" formatCode="General">
                  <c:v>0.99405279999999996</c:v>
                </c:pt>
                <c:pt idx="265" formatCode="General">
                  <c:v>0.99410659999999995</c:v>
                </c:pt>
                <c:pt idx="266" formatCode="General">
                  <c:v>0.99415980000000004</c:v>
                </c:pt>
                <c:pt idx="267" formatCode="General">
                  <c:v>0.99421230000000005</c:v>
                </c:pt>
                <c:pt idx="268" formatCode="General">
                  <c:v>0.99426420000000004</c:v>
                </c:pt>
                <c:pt idx="269" formatCode="General">
                  <c:v>0.99431539999999996</c:v>
                </c:pt>
                <c:pt idx="270" formatCode="General">
                  <c:v>0.99436599999999997</c:v>
                </c:pt>
                <c:pt idx="271" formatCode="General">
                  <c:v>0.99441590000000002</c:v>
                </c:pt>
                <c:pt idx="272" formatCode="General">
                  <c:v>0.99446520000000005</c:v>
                </c:pt>
                <c:pt idx="273" formatCode="General">
                  <c:v>0.9945138</c:v>
                </c:pt>
                <c:pt idx="274" formatCode="General">
                  <c:v>0.99456180000000005</c:v>
                </c:pt>
                <c:pt idx="275" formatCode="General">
                  <c:v>0.99460919999999997</c:v>
                </c:pt>
                <c:pt idx="276" formatCode="General">
                  <c:v>0.99465599999999998</c:v>
                </c:pt>
                <c:pt idx="277" formatCode="General">
                  <c:v>0.99470210000000003</c:v>
                </c:pt>
                <c:pt idx="278" formatCode="General">
                  <c:v>0.99474759999999995</c:v>
                </c:pt>
                <c:pt idx="279" formatCode="General">
                  <c:v>0.99479249999999997</c:v>
                </c:pt>
                <c:pt idx="280" formatCode="General">
                  <c:v>0.99483670000000002</c:v>
                </c:pt>
                <c:pt idx="281" formatCode="General">
                  <c:v>0.9948804</c:v>
                </c:pt>
                <c:pt idx="282" formatCode="General">
                  <c:v>0.99492349999999996</c:v>
                </c:pt>
                <c:pt idx="283" formatCode="General">
                  <c:v>0.99496600000000002</c:v>
                </c:pt>
                <c:pt idx="284" formatCode="General">
                  <c:v>0.99500789999999995</c:v>
                </c:pt>
                <c:pt idx="285" formatCode="General">
                  <c:v>0.99504919999999997</c:v>
                </c:pt>
                <c:pt idx="286" formatCode="General">
                  <c:v>0.99508989999999997</c:v>
                </c:pt>
                <c:pt idx="287" formatCode="General">
                  <c:v>0.99512999999999996</c:v>
                </c:pt>
                <c:pt idx="288" formatCode="General">
                  <c:v>0.99516959999999999</c:v>
                </c:pt>
                <c:pt idx="289" formatCode="General">
                  <c:v>0.9952086</c:v>
                </c:pt>
                <c:pt idx="290" formatCode="General">
                  <c:v>0.99524690000000005</c:v>
                </c:pt>
                <c:pt idx="291" formatCode="General">
                  <c:v>0.99528479999999997</c:v>
                </c:pt>
                <c:pt idx="292" formatCode="General">
                  <c:v>0.99532209999999999</c:v>
                </c:pt>
                <c:pt idx="293" formatCode="General">
                  <c:v>0.99535879999999999</c:v>
                </c:pt>
                <c:pt idx="294" formatCode="General">
                  <c:v>0.99539500000000003</c:v>
                </c:pt>
                <c:pt idx="295" formatCode="General">
                  <c:v>0.99543060000000005</c:v>
                </c:pt>
                <c:pt idx="296" formatCode="General">
                  <c:v>0.99546579999999996</c:v>
                </c:pt>
                <c:pt idx="297" formatCode="General">
                  <c:v>0.9955003</c:v>
                </c:pt>
                <c:pt idx="298" formatCode="General">
                  <c:v>0.99553429999999998</c:v>
                </c:pt>
                <c:pt idx="299" formatCode="General">
                  <c:v>0.99556770000000006</c:v>
                </c:pt>
                <c:pt idx="300" formatCode="General">
                  <c:v>0.99560059999999995</c:v>
                </c:pt>
                <c:pt idx="301" formatCode="General">
                  <c:v>0.99563310000000005</c:v>
                </c:pt>
                <c:pt idx="302" formatCode="General">
                  <c:v>0.99566489999999996</c:v>
                </c:pt>
                <c:pt idx="303" formatCode="General">
                  <c:v>0.99569620000000003</c:v>
                </c:pt>
                <c:pt idx="304" formatCode="General">
                  <c:v>0.99572700000000003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D-457A-BCBD-0FDBC005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836440"/>
        <c:axId val="876810200"/>
      </c:scatterChart>
      <c:valAx>
        <c:axId val="87683644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Q/Qo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810200"/>
        <c:crosses val="autoZero"/>
        <c:crossBetween val="midCat"/>
      </c:valAx>
      <c:valAx>
        <c:axId val="876810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WCUT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83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model!$N$2:$N$47</c:f>
              <c:numCache>
                <c:formatCode>General</c:formatCode>
                <c:ptCount val="46"/>
                <c:pt idx="0">
                  <c:v>0.36299999999999999</c:v>
                </c:pt>
                <c:pt idx="1">
                  <c:v>0.37</c:v>
                </c:pt>
                <c:pt idx="2">
                  <c:v>0.38</c:v>
                </c:pt>
                <c:pt idx="3">
                  <c:v>0.39</c:v>
                </c:pt>
                <c:pt idx="4">
                  <c:v>0.4</c:v>
                </c:pt>
                <c:pt idx="5">
                  <c:v>0.41</c:v>
                </c:pt>
                <c:pt idx="6">
                  <c:v>0.42</c:v>
                </c:pt>
                <c:pt idx="7">
                  <c:v>0.43</c:v>
                </c:pt>
                <c:pt idx="8">
                  <c:v>0.44</c:v>
                </c:pt>
                <c:pt idx="9">
                  <c:v>0.45</c:v>
                </c:pt>
                <c:pt idx="10">
                  <c:v>0.46</c:v>
                </c:pt>
                <c:pt idx="11">
                  <c:v>0.47</c:v>
                </c:pt>
                <c:pt idx="12">
                  <c:v>0.48</c:v>
                </c:pt>
                <c:pt idx="13">
                  <c:v>0.49</c:v>
                </c:pt>
                <c:pt idx="14">
                  <c:v>0.5</c:v>
                </c:pt>
                <c:pt idx="15">
                  <c:v>0.51</c:v>
                </c:pt>
                <c:pt idx="16">
                  <c:v>0.52</c:v>
                </c:pt>
                <c:pt idx="17">
                  <c:v>0.53</c:v>
                </c:pt>
                <c:pt idx="18">
                  <c:v>0.54</c:v>
                </c:pt>
                <c:pt idx="19">
                  <c:v>0.55000000000000004</c:v>
                </c:pt>
                <c:pt idx="20">
                  <c:v>0.56000000000000005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0.59</c:v>
                </c:pt>
                <c:pt idx="24">
                  <c:v>0.6</c:v>
                </c:pt>
                <c:pt idx="25">
                  <c:v>0.61</c:v>
                </c:pt>
                <c:pt idx="26">
                  <c:v>0.62</c:v>
                </c:pt>
                <c:pt idx="27">
                  <c:v>0.63</c:v>
                </c:pt>
                <c:pt idx="28">
                  <c:v>0.64</c:v>
                </c:pt>
                <c:pt idx="29">
                  <c:v>0.65</c:v>
                </c:pt>
                <c:pt idx="30">
                  <c:v>0.66</c:v>
                </c:pt>
                <c:pt idx="31">
                  <c:v>0.67</c:v>
                </c:pt>
                <c:pt idx="32">
                  <c:v>0.68</c:v>
                </c:pt>
                <c:pt idx="33">
                  <c:v>0.69</c:v>
                </c:pt>
                <c:pt idx="34">
                  <c:v>0.7</c:v>
                </c:pt>
                <c:pt idx="35">
                  <c:v>0.71</c:v>
                </c:pt>
                <c:pt idx="36">
                  <c:v>0.72</c:v>
                </c:pt>
                <c:pt idx="37">
                  <c:v>0.73</c:v>
                </c:pt>
                <c:pt idx="38">
                  <c:v>0.74</c:v>
                </c:pt>
                <c:pt idx="39">
                  <c:v>0.75</c:v>
                </c:pt>
                <c:pt idx="40">
                  <c:v>0.76</c:v>
                </c:pt>
                <c:pt idx="41">
                  <c:v>0.77</c:v>
                </c:pt>
                <c:pt idx="42">
                  <c:v>0.78</c:v>
                </c:pt>
                <c:pt idx="43">
                  <c:v>0.79</c:v>
                </c:pt>
                <c:pt idx="44">
                  <c:v>0.8</c:v>
                </c:pt>
                <c:pt idx="45">
                  <c:v>1</c:v>
                </c:pt>
              </c:numCache>
            </c:numRef>
          </c:xVal>
          <c:yVal>
            <c:numRef>
              <c:f>model!$O$2:$O$47</c:f>
              <c:numCache>
                <c:formatCode>General</c:formatCode>
                <c:ptCount val="46"/>
                <c:pt idx="0">
                  <c:v>0</c:v>
                </c:pt>
                <c:pt idx="1">
                  <c:v>1.0263399999999999E-4</c:v>
                </c:pt>
                <c:pt idx="2">
                  <c:v>6.0533400000000002E-4</c:v>
                </c:pt>
                <c:pt idx="3">
                  <c:v>1.5269490000000001E-3</c:v>
                </c:pt>
                <c:pt idx="4">
                  <c:v>2.8674809999999998E-3</c:v>
                </c:pt>
                <c:pt idx="5">
                  <c:v>4.6269290000000001E-3</c:v>
                </c:pt>
                <c:pt idx="6">
                  <c:v>6.8052929999999996E-3</c:v>
                </c:pt>
                <c:pt idx="7">
                  <c:v>9.4025729999999991E-3</c:v>
                </c:pt>
                <c:pt idx="8">
                  <c:v>1.2418770000000001E-2</c:v>
                </c:pt>
                <c:pt idx="9">
                  <c:v>1.5853882E-2</c:v>
                </c:pt>
                <c:pt idx="10">
                  <c:v>1.9707911000000002E-2</c:v>
                </c:pt>
                <c:pt idx="11">
                  <c:v>2.3980855999999998E-2</c:v>
                </c:pt>
                <c:pt idx="12">
                  <c:v>2.8672717E-2</c:v>
                </c:pt>
                <c:pt idx="13">
                  <c:v>3.3783493999999997E-2</c:v>
                </c:pt>
                <c:pt idx="14">
                  <c:v>3.9313186999999999E-2</c:v>
                </c:pt>
                <c:pt idx="15">
                  <c:v>4.5261796E-2</c:v>
                </c:pt>
                <c:pt idx="16">
                  <c:v>5.1629321999999998E-2</c:v>
                </c:pt>
                <c:pt idx="17">
                  <c:v>5.8415764000000002E-2</c:v>
                </c:pt>
                <c:pt idx="18">
                  <c:v>6.5621122000000004E-2</c:v>
                </c:pt>
                <c:pt idx="19">
                  <c:v>7.3245396000000004E-2</c:v>
                </c:pt>
                <c:pt idx="20">
                  <c:v>8.1288585999999996E-2</c:v>
                </c:pt>
                <c:pt idx="21">
                  <c:v>8.9750693000000006E-2</c:v>
                </c:pt>
                <c:pt idx="22">
                  <c:v>9.8631714999999995E-2</c:v>
                </c:pt>
                <c:pt idx="23">
                  <c:v>0.107931654</c:v>
                </c:pt>
                <c:pt idx="24">
                  <c:v>0.117650509</c:v>
                </c:pt>
                <c:pt idx="25">
                  <c:v>0.12778828</c:v>
                </c:pt>
                <c:pt idx="26">
                  <c:v>0.13834496700000001</c:v>
                </c:pt>
                <c:pt idx="27">
                  <c:v>0.14932057000000001</c:v>
                </c:pt>
                <c:pt idx="28">
                  <c:v>0.16071509</c:v>
                </c:pt>
                <c:pt idx="29">
                  <c:v>0.17252852599999999</c:v>
                </c:pt>
                <c:pt idx="30">
                  <c:v>0.18476087699999999</c:v>
                </c:pt>
                <c:pt idx="31">
                  <c:v>0.19741214500000001</c:v>
                </c:pt>
                <c:pt idx="32">
                  <c:v>0.21048233</c:v>
                </c:pt>
                <c:pt idx="33">
                  <c:v>0.22397143</c:v>
                </c:pt>
                <c:pt idx="34">
                  <c:v>0.23787944599999999</c:v>
                </c:pt>
                <c:pt idx="35">
                  <c:v>0.25220637899999998</c:v>
                </c:pt>
                <c:pt idx="36">
                  <c:v>0.26695222800000001</c:v>
                </c:pt>
                <c:pt idx="37">
                  <c:v>0.28211699299999998</c:v>
                </c:pt>
                <c:pt idx="38">
                  <c:v>0.297700674</c:v>
                </c:pt>
                <c:pt idx="39">
                  <c:v>0.31370327100000001</c:v>
                </c:pt>
                <c:pt idx="40">
                  <c:v>0.33012478499999998</c:v>
                </c:pt>
                <c:pt idx="41">
                  <c:v>0.34696521400000002</c:v>
                </c:pt>
                <c:pt idx="42">
                  <c:v>0.36422455999999998</c:v>
                </c:pt>
                <c:pt idx="43">
                  <c:v>0.38190282199999998</c:v>
                </c:pt>
                <c:pt idx="44">
                  <c:v>0.4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D-41E1-BAD2-29A37AFEE9C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model!$N$2:$N$47</c:f>
              <c:numCache>
                <c:formatCode>General</c:formatCode>
                <c:ptCount val="46"/>
                <c:pt idx="0">
                  <c:v>0.36299999999999999</c:v>
                </c:pt>
                <c:pt idx="1">
                  <c:v>0.37</c:v>
                </c:pt>
                <c:pt idx="2">
                  <c:v>0.38</c:v>
                </c:pt>
                <c:pt idx="3">
                  <c:v>0.39</c:v>
                </c:pt>
                <c:pt idx="4">
                  <c:v>0.4</c:v>
                </c:pt>
                <c:pt idx="5">
                  <c:v>0.41</c:v>
                </c:pt>
                <c:pt idx="6">
                  <c:v>0.42</c:v>
                </c:pt>
                <c:pt idx="7">
                  <c:v>0.43</c:v>
                </c:pt>
                <c:pt idx="8">
                  <c:v>0.44</c:v>
                </c:pt>
                <c:pt idx="9">
                  <c:v>0.45</c:v>
                </c:pt>
                <c:pt idx="10">
                  <c:v>0.46</c:v>
                </c:pt>
                <c:pt idx="11">
                  <c:v>0.47</c:v>
                </c:pt>
                <c:pt idx="12">
                  <c:v>0.48</c:v>
                </c:pt>
                <c:pt idx="13">
                  <c:v>0.49</c:v>
                </c:pt>
                <c:pt idx="14">
                  <c:v>0.5</c:v>
                </c:pt>
                <c:pt idx="15">
                  <c:v>0.51</c:v>
                </c:pt>
                <c:pt idx="16">
                  <c:v>0.52</c:v>
                </c:pt>
                <c:pt idx="17">
                  <c:v>0.53</c:v>
                </c:pt>
                <c:pt idx="18">
                  <c:v>0.54</c:v>
                </c:pt>
                <c:pt idx="19">
                  <c:v>0.55000000000000004</c:v>
                </c:pt>
                <c:pt idx="20">
                  <c:v>0.56000000000000005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0.59</c:v>
                </c:pt>
                <c:pt idx="24">
                  <c:v>0.6</c:v>
                </c:pt>
                <c:pt idx="25">
                  <c:v>0.61</c:v>
                </c:pt>
                <c:pt idx="26">
                  <c:v>0.62</c:v>
                </c:pt>
                <c:pt idx="27">
                  <c:v>0.63</c:v>
                </c:pt>
                <c:pt idx="28">
                  <c:v>0.64</c:v>
                </c:pt>
                <c:pt idx="29">
                  <c:v>0.65</c:v>
                </c:pt>
                <c:pt idx="30">
                  <c:v>0.66</c:v>
                </c:pt>
                <c:pt idx="31">
                  <c:v>0.67</c:v>
                </c:pt>
                <c:pt idx="32">
                  <c:v>0.68</c:v>
                </c:pt>
                <c:pt idx="33">
                  <c:v>0.69</c:v>
                </c:pt>
                <c:pt idx="34">
                  <c:v>0.7</c:v>
                </c:pt>
                <c:pt idx="35">
                  <c:v>0.71</c:v>
                </c:pt>
                <c:pt idx="36">
                  <c:v>0.72</c:v>
                </c:pt>
                <c:pt idx="37">
                  <c:v>0.73</c:v>
                </c:pt>
                <c:pt idx="38">
                  <c:v>0.74</c:v>
                </c:pt>
                <c:pt idx="39">
                  <c:v>0.75</c:v>
                </c:pt>
                <c:pt idx="40">
                  <c:v>0.76</c:v>
                </c:pt>
                <c:pt idx="41">
                  <c:v>0.77</c:v>
                </c:pt>
                <c:pt idx="42">
                  <c:v>0.78</c:v>
                </c:pt>
                <c:pt idx="43">
                  <c:v>0.79</c:v>
                </c:pt>
                <c:pt idx="44">
                  <c:v>0.8</c:v>
                </c:pt>
                <c:pt idx="45">
                  <c:v>1</c:v>
                </c:pt>
              </c:numCache>
            </c:numRef>
          </c:xVal>
          <c:yVal>
            <c:numRef>
              <c:f>model!$P$2:$P$47</c:f>
              <c:numCache>
                <c:formatCode>General</c:formatCode>
                <c:ptCount val="46"/>
                <c:pt idx="0">
                  <c:v>1</c:v>
                </c:pt>
                <c:pt idx="1">
                  <c:v>0.96821997299999996</c:v>
                </c:pt>
                <c:pt idx="2">
                  <c:v>0.92371013099999999</c:v>
                </c:pt>
                <c:pt idx="3">
                  <c:v>0.88024757899999995</c:v>
                </c:pt>
                <c:pt idx="4">
                  <c:v>0.83783231800000002</c:v>
                </c:pt>
                <c:pt idx="5">
                  <c:v>0.79646434799999999</c:v>
                </c:pt>
                <c:pt idx="6">
                  <c:v>0.75614366700000002</c:v>
                </c:pt>
                <c:pt idx="7">
                  <c:v>0.71687027699999994</c:v>
                </c:pt>
                <c:pt idx="8">
                  <c:v>0.67864417799999999</c:v>
                </c:pt>
                <c:pt idx="9">
                  <c:v>0.64146536899999995</c:v>
                </c:pt>
                <c:pt idx="10">
                  <c:v>0.60533384999999995</c:v>
                </c:pt>
                <c:pt idx="11">
                  <c:v>0.57024962199999996</c:v>
                </c:pt>
                <c:pt idx="12">
                  <c:v>0.53621268399999999</c:v>
                </c:pt>
                <c:pt idx="13">
                  <c:v>0.50322303599999996</c:v>
                </c:pt>
                <c:pt idx="14">
                  <c:v>0.47128067899999998</c:v>
                </c:pt>
                <c:pt idx="15">
                  <c:v>0.44038561199999998</c:v>
                </c:pt>
                <c:pt idx="16">
                  <c:v>0.41053783599999999</c:v>
                </c:pt>
                <c:pt idx="17">
                  <c:v>0.38173734999999998</c:v>
                </c:pt>
                <c:pt idx="18">
                  <c:v>0.353984154</c:v>
                </c:pt>
                <c:pt idx="19">
                  <c:v>0.32727824900000002</c:v>
                </c:pt>
                <c:pt idx="20">
                  <c:v>0.301619635</c:v>
                </c:pt>
                <c:pt idx="21">
                  <c:v>0.27700830999999998</c:v>
                </c:pt>
                <c:pt idx="22">
                  <c:v>0.25344427600000002</c:v>
                </c:pt>
                <c:pt idx="23">
                  <c:v>0.23092753299999999</c:v>
                </c:pt>
                <c:pt idx="24">
                  <c:v>0.20945807999999999</c:v>
                </c:pt>
                <c:pt idx="25">
                  <c:v>0.189035917</c:v>
                </c:pt>
                <c:pt idx="26">
                  <c:v>0.16966104400000001</c:v>
                </c:pt>
                <c:pt idx="27">
                  <c:v>0.151333462</c:v>
                </c:pt>
                <c:pt idx="28">
                  <c:v>0.134053171</c:v>
                </c:pt>
                <c:pt idx="29">
                  <c:v>0.11782017</c:v>
                </c:pt>
                <c:pt idx="30">
                  <c:v>0.102634459</c:v>
                </c:pt>
                <c:pt idx="31">
                  <c:v>8.8496038999999999E-2</c:v>
                </c:pt>
                <c:pt idx="32">
                  <c:v>7.5404909000000006E-2</c:v>
                </c:pt>
                <c:pt idx="33">
                  <c:v>6.3361069000000006E-2</c:v>
                </c:pt>
                <c:pt idx="34">
                  <c:v>5.2364519999999998E-2</c:v>
                </c:pt>
                <c:pt idx="35">
                  <c:v>4.2415261000000003E-2</c:v>
                </c:pt>
                <c:pt idx="36">
                  <c:v>3.3513293E-2</c:v>
                </c:pt>
                <c:pt idx="37">
                  <c:v>2.5658614999999999E-2</c:v>
                </c:pt>
                <c:pt idx="38">
                  <c:v>1.8851227000000002E-2</c:v>
                </c:pt>
                <c:pt idx="39">
                  <c:v>1.3091129999999999E-2</c:v>
                </c:pt>
                <c:pt idx="40">
                  <c:v>8.378323E-3</c:v>
                </c:pt>
                <c:pt idx="41">
                  <c:v>4.7128070000000003E-3</c:v>
                </c:pt>
                <c:pt idx="42">
                  <c:v>2.0945809999999999E-3</c:v>
                </c:pt>
                <c:pt idx="43">
                  <c:v>5.2364499999999999E-4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D-41E1-BAD2-29A37AFEE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80848"/>
        <c:axId val="661806456"/>
      </c:scatterChart>
      <c:valAx>
        <c:axId val="659980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806456"/>
        <c:crosses val="autoZero"/>
        <c:crossBetween val="midCat"/>
      </c:valAx>
      <c:valAx>
        <c:axId val="661806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98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40220245735817E-2"/>
          <c:y val="1.8959222790097444E-2"/>
          <c:w val="0.90056509689144204"/>
          <c:h val="0.802992597327906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model!$AN$6:$AN$51</c:f>
              <c:numCache>
                <c:formatCode>General</c:formatCode>
                <c:ptCount val="46"/>
                <c:pt idx="0">
                  <c:v>0.36299999999999999</c:v>
                </c:pt>
                <c:pt idx="1">
                  <c:v>0.75</c:v>
                </c:pt>
                <c:pt idx="2">
                  <c:v>0.753</c:v>
                </c:pt>
                <c:pt idx="3">
                  <c:v>0.76</c:v>
                </c:pt>
                <c:pt idx="4">
                  <c:v>0.77</c:v>
                </c:pt>
                <c:pt idx="5">
                  <c:v>0.78</c:v>
                </c:pt>
                <c:pt idx="6">
                  <c:v>0.79</c:v>
                </c:pt>
                <c:pt idx="7">
                  <c:v>0.8</c:v>
                </c:pt>
                <c:pt idx="8">
                  <c:v>1</c:v>
                </c:pt>
              </c:numCache>
            </c:numRef>
          </c:xVal>
          <c:yVal>
            <c:numRef>
              <c:f>model!$AO$6:$AO$51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0.31370327100000001</c:v>
                </c:pt>
                <c:pt idx="3">
                  <c:v>0.33012478499999998</c:v>
                </c:pt>
                <c:pt idx="4">
                  <c:v>0.34696521400000002</c:v>
                </c:pt>
                <c:pt idx="5">
                  <c:v>0.36422455999999998</c:v>
                </c:pt>
                <c:pt idx="6">
                  <c:v>0.38190282199999998</c:v>
                </c:pt>
                <c:pt idx="7">
                  <c:v>0.4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0-4B88-8449-1F45BCE091BC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model!$AN$6:$AN$51</c:f>
              <c:numCache>
                <c:formatCode>General</c:formatCode>
                <c:ptCount val="46"/>
                <c:pt idx="0">
                  <c:v>0.36299999999999999</c:v>
                </c:pt>
                <c:pt idx="1">
                  <c:v>0.75</c:v>
                </c:pt>
                <c:pt idx="2">
                  <c:v>0.753</c:v>
                </c:pt>
                <c:pt idx="3">
                  <c:v>0.76</c:v>
                </c:pt>
                <c:pt idx="4">
                  <c:v>0.77</c:v>
                </c:pt>
                <c:pt idx="5">
                  <c:v>0.78</c:v>
                </c:pt>
                <c:pt idx="6">
                  <c:v>0.79</c:v>
                </c:pt>
                <c:pt idx="7">
                  <c:v>0.8</c:v>
                </c:pt>
                <c:pt idx="8">
                  <c:v>1</c:v>
                </c:pt>
              </c:numCache>
            </c:numRef>
          </c:xVal>
          <c:yVal>
            <c:numRef>
              <c:f>model!$AP$6:$AP$51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1.3091129999999999E-2</c:v>
                </c:pt>
                <c:pt idx="3">
                  <c:v>8.378323E-3</c:v>
                </c:pt>
                <c:pt idx="4">
                  <c:v>4.7128070000000003E-3</c:v>
                </c:pt>
                <c:pt idx="5">
                  <c:v>2.0945809999999999E-3</c:v>
                </c:pt>
                <c:pt idx="6">
                  <c:v>5.2364499999999999E-4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0-4B88-8449-1F45BCE0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80848"/>
        <c:axId val="661806456"/>
      </c:scatterChart>
      <c:valAx>
        <c:axId val="659980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806456"/>
        <c:crosses val="autoZero"/>
        <c:crossBetween val="midCat"/>
      </c:valAx>
      <c:valAx>
        <c:axId val="661806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98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Black" panose="020B0A02040504020203" pitchFamily="34" charset="0"/>
                <a:ea typeface="+mn-ea"/>
                <a:cs typeface="+mn-cs"/>
              </a:defRPr>
            </a:pPr>
            <a:r>
              <a:rPr lang="en-US">
                <a:latin typeface="Segoe Pro Black" panose="020B0A02040504020203" pitchFamily="34" charset="0"/>
              </a:rPr>
              <a:t>fw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Pro Black" panose="020B0A02040504020203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ex!$F$2</c:f>
              <c:strCache>
                <c:ptCount val="1"/>
                <c:pt idx="0">
                  <c:v>Sw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ex!$F$3:$F$47</c:f>
              <c:numCache>
                <c:formatCode>General</c:formatCode>
                <c:ptCount val="45"/>
                <c:pt idx="0">
                  <c:v>0.37190000000000001</c:v>
                </c:pt>
                <c:pt idx="1">
                  <c:v>0.37190000000000001</c:v>
                </c:pt>
                <c:pt idx="2">
                  <c:v>0.37190000000000001</c:v>
                </c:pt>
                <c:pt idx="3">
                  <c:v>0.37190000000000001</c:v>
                </c:pt>
                <c:pt idx="4">
                  <c:v>0.37190000000000001</c:v>
                </c:pt>
                <c:pt idx="5">
                  <c:v>0.37190000000000001</c:v>
                </c:pt>
                <c:pt idx="6">
                  <c:v>0.37190000000000001</c:v>
                </c:pt>
                <c:pt idx="7">
                  <c:v>0.37190000000000001</c:v>
                </c:pt>
                <c:pt idx="8">
                  <c:v>0.38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0.48</c:v>
                </c:pt>
                <c:pt idx="19">
                  <c:v>0.49</c:v>
                </c:pt>
                <c:pt idx="20">
                  <c:v>0.5</c:v>
                </c:pt>
                <c:pt idx="21">
                  <c:v>0.51</c:v>
                </c:pt>
                <c:pt idx="22">
                  <c:v>0.52</c:v>
                </c:pt>
                <c:pt idx="23">
                  <c:v>0.53</c:v>
                </c:pt>
                <c:pt idx="24">
                  <c:v>0.54</c:v>
                </c:pt>
                <c:pt idx="25">
                  <c:v>0.55000000000000004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0.59</c:v>
                </c:pt>
                <c:pt idx="30">
                  <c:v>0.6</c:v>
                </c:pt>
                <c:pt idx="31">
                  <c:v>0.61</c:v>
                </c:pt>
                <c:pt idx="32">
                  <c:v>0.62</c:v>
                </c:pt>
                <c:pt idx="33">
                  <c:v>0.63</c:v>
                </c:pt>
                <c:pt idx="34">
                  <c:v>0.64</c:v>
                </c:pt>
                <c:pt idx="35">
                  <c:v>0.65</c:v>
                </c:pt>
                <c:pt idx="39">
                  <c:v>0.65549999999999997</c:v>
                </c:pt>
                <c:pt idx="40">
                  <c:v>0.5</c:v>
                </c:pt>
                <c:pt idx="41">
                  <c:v>0.505</c:v>
                </c:pt>
                <c:pt idx="42">
                  <c:v>0.51</c:v>
                </c:pt>
                <c:pt idx="43">
                  <c:v>0.51500000000000001</c:v>
                </c:pt>
                <c:pt idx="44">
                  <c:v>0.52</c:v>
                </c:pt>
              </c:numCache>
            </c:numRef>
          </c:xVal>
          <c:yVal>
            <c:numRef>
              <c:f>ex!$J$3:$J$47</c:f>
              <c:numCache>
                <c:formatCode>0.000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9.1670807198916207E-6</c:v>
                </c:pt>
                <c:pt idx="9">
                  <c:v>1.0161700034008394E-4</c:v>
                </c:pt>
                <c:pt idx="10">
                  <c:v>3.9279647732396312E-4</c:v>
                </c:pt>
                <c:pt idx="11">
                  <c:v>1.0280267818100286E-3</c:v>
                </c:pt>
                <c:pt idx="12">
                  <c:v>2.1935971508708395E-3</c:v>
                </c:pt>
                <c:pt idx="13">
                  <c:v>4.1294505439582125E-3</c:v>
                </c:pt>
                <c:pt idx="14">
                  <c:v>7.1447935038775508E-3</c:v>
                </c:pt>
                <c:pt idx="15">
                  <c:v>1.1637304001438396E-2</c:v>
                </c:pt>
                <c:pt idx="16">
                  <c:v>1.811625273086374E-2</c:v>
                </c:pt>
                <c:pt idx="17">
                  <c:v>2.7229177175149707E-2</c:v>
                </c:pt>
                <c:pt idx="18">
                  <c:v>3.9790373421673367E-2</c:v>
                </c:pt>
                <c:pt idx="19">
                  <c:v>5.6806890141939369E-2</c:v>
                </c:pt>
                <c:pt idx="20">
                  <c:v>7.94932672475369E-2</c:v>
                </c:pt>
                <c:pt idx="21">
                  <c:v>0.10925935658926804</c:v>
                </c:pt>
                <c:pt idx="22">
                  <c:v>0.1476463145820735</c:v>
                </c:pt>
                <c:pt idx="23">
                  <c:v>0.19617663663680956</c:v>
                </c:pt>
                <c:pt idx="24">
                  <c:v>0.25608204518705602</c:v>
                </c:pt>
                <c:pt idx="25" formatCode="0.0000">
                  <c:v>0.3278921926010146</c:v>
                </c:pt>
                <c:pt idx="26">
                  <c:v>0.41092526775823501</c:v>
                </c:pt>
                <c:pt idx="27">
                  <c:v>0.50282319143720045</c:v>
                </c:pt>
                <c:pt idx="28">
                  <c:v>0.59937845017513869</c:v>
                </c:pt>
                <c:pt idx="29">
                  <c:v>0.6949050841408374</c:v>
                </c:pt>
                <c:pt idx="30">
                  <c:v>0.78321393730278355</c:v>
                </c:pt>
                <c:pt idx="31">
                  <c:v>0.85890992077512751</c:v>
                </c:pt>
                <c:pt idx="32">
                  <c:v>0.9184846661383913</c:v>
                </c:pt>
                <c:pt idx="33">
                  <c:v>0.96076786629411581</c:v>
                </c:pt>
                <c:pt idx="34">
                  <c:v>0.98666779749789646</c:v>
                </c:pt>
                <c:pt idx="35">
                  <c:v>0.99847240970124429</c:v>
                </c:pt>
                <c:pt idx="39">
                  <c:v>1</c:v>
                </c:pt>
                <c:pt idx="40">
                  <c:v>7.94932672475369E-2</c:v>
                </c:pt>
                <c:pt idx="41">
                  <c:v>9.3396858590522644E-2</c:v>
                </c:pt>
                <c:pt idx="42">
                  <c:v>0.10925935658926804</c:v>
                </c:pt>
                <c:pt idx="43">
                  <c:v>0.12727712002265254</c:v>
                </c:pt>
                <c:pt idx="44">
                  <c:v>0.1476463145820735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1-48B3-A974-98E910E1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66528"/>
        <c:axId val="592667184"/>
      </c:scatterChart>
      <c:valAx>
        <c:axId val="5926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592667184"/>
        <c:crosses val="autoZero"/>
        <c:crossBetween val="midCat"/>
      </c:valAx>
      <c:valAx>
        <c:axId val="592667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5926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Pro Cond" panose="020B0506040504020203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Pro Cond" panose="020B05060405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r>
              <a:rPr lang="ru-RU"/>
              <a:t>Сравнение дебитов нефти и жидкости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Pro Cond" panose="020B0506040504020203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model!$AA$7:$AA$133</c:f>
              <c:numCache>
                <c:formatCode>m/d/yyyy\ h:mm</c:formatCode>
                <c:ptCount val="127"/>
                <c:pt idx="0">
                  <c:v>40544</c:v>
                </c:pt>
                <c:pt idx="1">
                  <c:v>40545</c:v>
                </c:pt>
                <c:pt idx="2">
                  <c:v>40547.375081018516</c:v>
                </c:pt>
                <c:pt idx="3">
                  <c:v>40554.500358796293</c:v>
                </c:pt>
                <c:pt idx="4">
                  <c:v>40564.250173611108</c:v>
                </c:pt>
                <c:pt idx="5">
                  <c:v>40574</c:v>
                </c:pt>
                <c:pt idx="6">
                  <c:v>40589</c:v>
                </c:pt>
                <c:pt idx="7">
                  <c:v>40604</c:v>
                </c:pt>
                <c:pt idx="8">
                  <c:v>40619</c:v>
                </c:pt>
                <c:pt idx="9">
                  <c:v>40634</c:v>
                </c:pt>
                <c:pt idx="10">
                  <c:v>40664</c:v>
                </c:pt>
                <c:pt idx="11">
                  <c:v>40694</c:v>
                </c:pt>
                <c:pt idx="12">
                  <c:v>40724</c:v>
                </c:pt>
                <c:pt idx="13">
                  <c:v>40754</c:v>
                </c:pt>
                <c:pt idx="14">
                  <c:v>40784</c:v>
                </c:pt>
                <c:pt idx="15">
                  <c:v>40814</c:v>
                </c:pt>
                <c:pt idx="16">
                  <c:v>40844</c:v>
                </c:pt>
                <c:pt idx="17">
                  <c:v>40874</c:v>
                </c:pt>
                <c:pt idx="18">
                  <c:v>40904</c:v>
                </c:pt>
                <c:pt idx="19">
                  <c:v>40934</c:v>
                </c:pt>
                <c:pt idx="20">
                  <c:v>40964</c:v>
                </c:pt>
                <c:pt idx="21">
                  <c:v>40994</c:v>
                </c:pt>
                <c:pt idx="22">
                  <c:v>41024</c:v>
                </c:pt>
                <c:pt idx="23">
                  <c:v>41054</c:v>
                </c:pt>
                <c:pt idx="24">
                  <c:v>41084</c:v>
                </c:pt>
                <c:pt idx="25">
                  <c:v>41114</c:v>
                </c:pt>
                <c:pt idx="26">
                  <c:v>41144</c:v>
                </c:pt>
                <c:pt idx="27">
                  <c:v>41174</c:v>
                </c:pt>
                <c:pt idx="28">
                  <c:v>41204</c:v>
                </c:pt>
                <c:pt idx="29">
                  <c:v>41234</c:v>
                </c:pt>
                <c:pt idx="30">
                  <c:v>41264</c:v>
                </c:pt>
                <c:pt idx="31">
                  <c:v>41294</c:v>
                </c:pt>
                <c:pt idx="32">
                  <c:v>41324</c:v>
                </c:pt>
                <c:pt idx="33">
                  <c:v>41354</c:v>
                </c:pt>
                <c:pt idx="34">
                  <c:v>41384</c:v>
                </c:pt>
                <c:pt idx="35">
                  <c:v>41414</c:v>
                </c:pt>
                <c:pt idx="36">
                  <c:v>41444</c:v>
                </c:pt>
                <c:pt idx="37">
                  <c:v>41474</c:v>
                </c:pt>
                <c:pt idx="38">
                  <c:v>41504</c:v>
                </c:pt>
                <c:pt idx="39">
                  <c:v>41534</c:v>
                </c:pt>
                <c:pt idx="40">
                  <c:v>41564</c:v>
                </c:pt>
                <c:pt idx="41">
                  <c:v>41594</c:v>
                </c:pt>
                <c:pt idx="42">
                  <c:v>41624</c:v>
                </c:pt>
                <c:pt idx="43">
                  <c:v>41654</c:v>
                </c:pt>
                <c:pt idx="44">
                  <c:v>41684</c:v>
                </c:pt>
                <c:pt idx="45">
                  <c:v>41714</c:v>
                </c:pt>
                <c:pt idx="46">
                  <c:v>41744</c:v>
                </c:pt>
                <c:pt idx="47">
                  <c:v>41774</c:v>
                </c:pt>
                <c:pt idx="48">
                  <c:v>41804</c:v>
                </c:pt>
                <c:pt idx="49">
                  <c:v>41834</c:v>
                </c:pt>
                <c:pt idx="50">
                  <c:v>41864</c:v>
                </c:pt>
                <c:pt idx="51">
                  <c:v>41894</c:v>
                </c:pt>
                <c:pt idx="52">
                  <c:v>41924</c:v>
                </c:pt>
                <c:pt idx="53">
                  <c:v>41954</c:v>
                </c:pt>
                <c:pt idx="54">
                  <c:v>41984</c:v>
                </c:pt>
                <c:pt idx="55">
                  <c:v>42014</c:v>
                </c:pt>
                <c:pt idx="56">
                  <c:v>42044</c:v>
                </c:pt>
                <c:pt idx="57">
                  <c:v>42074</c:v>
                </c:pt>
                <c:pt idx="58">
                  <c:v>42104</c:v>
                </c:pt>
                <c:pt idx="59">
                  <c:v>42134</c:v>
                </c:pt>
                <c:pt idx="60">
                  <c:v>42164</c:v>
                </c:pt>
                <c:pt idx="61">
                  <c:v>42194</c:v>
                </c:pt>
                <c:pt idx="62">
                  <c:v>42224</c:v>
                </c:pt>
                <c:pt idx="63">
                  <c:v>42254</c:v>
                </c:pt>
                <c:pt idx="64">
                  <c:v>42284</c:v>
                </c:pt>
                <c:pt idx="65">
                  <c:v>42314</c:v>
                </c:pt>
                <c:pt idx="66">
                  <c:v>42344</c:v>
                </c:pt>
                <c:pt idx="67">
                  <c:v>42374</c:v>
                </c:pt>
                <c:pt idx="68">
                  <c:v>42404</c:v>
                </c:pt>
                <c:pt idx="69">
                  <c:v>42434</c:v>
                </c:pt>
                <c:pt idx="70">
                  <c:v>42464</c:v>
                </c:pt>
                <c:pt idx="71">
                  <c:v>42494</c:v>
                </c:pt>
                <c:pt idx="72">
                  <c:v>42524</c:v>
                </c:pt>
                <c:pt idx="73">
                  <c:v>42554</c:v>
                </c:pt>
                <c:pt idx="74">
                  <c:v>42584</c:v>
                </c:pt>
                <c:pt idx="75">
                  <c:v>42614</c:v>
                </c:pt>
                <c:pt idx="76">
                  <c:v>42644</c:v>
                </c:pt>
                <c:pt idx="77">
                  <c:v>42674</c:v>
                </c:pt>
                <c:pt idx="78">
                  <c:v>42704</c:v>
                </c:pt>
                <c:pt idx="79">
                  <c:v>42734</c:v>
                </c:pt>
                <c:pt idx="80">
                  <c:v>42764</c:v>
                </c:pt>
                <c:pt idx="81">
                  <c:v>42794</c:v>
                </c:pt>
                <c:pt idx="82">
                  <c:v>42824</c:v>
                </c:pt>
                <c:pt idx="83">
                  <c:v>42854</c:v>
                </c:pt>
                <c:pt idx="84">
                  <c:v>42884</c:v>
                </c:pt>
                <c:pt idx="85">
                  <c:v>42914</c:v>
                </c:pt>
                <c:pt idx="86">
                  <c:v>42944</c:v>
                </c:pt>
                <c:pt idx="87">
                  <c:v>42974</c:v>
                </c:pt>
                <c:pt idx="88">
                  <c:v>43004</c:v>
                </c:pt>
                <c:pt idx="89">
                  <c:v>43034</c:v>
                </c:pt>
                <c:pt idx="90">
                  <c:v>43064</c:v>
                </c:pt>
                <c:pt idx="91">
                  <c:v>43094</c:v>
                </c:pt>
                <c:pt idx="92">
                  <c:v>43124</c:v>
                </c:pt>
                <c:pt idx="93">
                  <c:v>43154</c:v>
                </c:pt>
                <c:pt idx="94">
                  <c:v>43184</c:v>
                </c:pt>
                <c:pt idx="95">
                  <c:v>43214</c:v>
                </c:pt>
                <c:pt idx="96">
                  <c:v>43244</c:v>
                </c:pt>
                <c:pt idx="97">
                  <c:v>43274</c:v>
                </c:pt>
                <c:pt idx="98">
                  <c:v>43304</c:v>
                </c:pt>
                <c:pt idx="99">
                  <c:v>43334</c:v>
                </c:pt>
                <c:pt idx="100">
                  <c:v>43364</c:v>
                </c:pt>
                <c:pt idx="101">
                  <c:v>43394</c:v>
                </c:pt>
                <c:pt idx="102">
                  <c:v>43424</c:v>
                </c:pt>
                <c:pt idx="103">
                  <c:v>43454</c:v>
                </c:pt>
                <c:pt idx="104">
                  <c:v>43484</c:v>
                </c:pt>
                <c:pt idx="105">
                  <c:v>43514</c:v>
                </c:pt>
                <c:pt idx="106">
                  <c:v>43544</c:v>
                </c:pt>
                <c:pt idx="107">
                  <c:v>43574</c:v>
                </c:pt>
                <c:pt idx="108">
                  <c:v>43604</c:v>
                </c:pt>
                <c:pt idx="109">
                  <c:v>43634</c:v>
                </c:pt>
                <c:pt idx="110">
                  <c:v>43664</c:v>
                </c:pt>
                <c:pt idx="111">
                  <c:v>43694</c:v>
                </c:pt>
                <c:pt idx="112">
                  <c:v>43724</c:v>
                </c:pt>
                <c:pt idx="113">
                  <c:v>43754</c:v>
                </c:pt>
                <c:pt idx="114">
                  <c:v>43784</c:v>
                </c:pt>
                <c:pt idx="115">
                  <c:v>43814</c:v>
                </c:pt>
                <c:pt idx="116">
                  <c:v>43844</c:v>
                </c:pt>
                <c:pt idx="117">
                  <c:v>43874</c:v>
                </c:pt>
                <c:pt idx="118">
                  <c:v>43904</c:v>
                </c:pt>
                <c:pt idx="119">
                  <c:v>43934</c:v>
                </c:pt>
                <c:pt idx="120">
                  <c:v>43964</c:v>
                </c:pt>
                <c:pt idx="121">
                  <c:v>43994</c:v>
                </c:pt>
                <c:pt idx="122">
                  <c:v>44024</c:v>
                </c:pt>
                <c:pt idx="123">
                  <c:v>44054</c:v>
                </c:pt>
                <c:pt idx="124">
                  <c:v>44084</c:v>
                </c:pt>
                <c:pt idx="125">
                  <c:v>44114</c:v>
                </c:pt>
                <c:pt idx="126">
                  <c:v>44144</c:v>
                </c:pt>
              </c:numCache>
            </c:numRef>
          </c:xVal>
          <c:yVal>
            <c:numRef>
              <c:f>model!$AB$7:$AB$133</c:f>
              <c:numCache>
                <c:formatCode>General</c:formatCode>
                <c:ptCount val="127"/>
                <c:pt idx="0">
                  <c:v>0</c:v>
                </c:pt>
                <c:pt idx="1">
                  <c:v>28.34863</c:v>
                </c:pt>
                <c:pt idx="2">
                  <c:v>19.810639999999999</c:v>
                </c:pt>
                <c:pt idx="3">
                  <c:v>17.3672</c:v>
                </c:pt>
                <c:pt idx="4">
                  <c:v>16.025580000000001</c:v>
                </c:pt>
                <c:pt idx="5">
                  <c:v>15.37494</c:v>
                </c:pt>
                <c:pt idx="6">
                  <c:v>14.674149999999999</c:v>
                </c:pt>
                <c:pt idx="7">
                  <c:v>14.11619</c:v>
                </c:pt>
                <c:pt idx="8">
                  <c:v>13.64053</c:v>
                </c:pt>
                <c:pt idx="9">
                  <c:v>13.22456</c:v>
                </c:pt>
                <c:pt idx="10">
                  <c:v>12.42665</c:v>
                </c:pt>
                <c:pt idx="11">
                  <c:v>11.785310000000001</c:v>
                </c:pt>
                <c:pt idx="12">
                  <c:v>11.26904</c:v>
                </c:pt>
                <c:pt idx="13">
                  <c:v>10.89696</c:v>
                </c:pt>
                <c:pt idx="14">
                  <c:v>10.785690000000001</c:v>
                </c:pt>
                <c:pt idx="15">
                  <c:v>10.946910000000001</c:v>
                </c:pt>
                <c:pt idx="16">
                  <c:v>11.221360000000001</c:v>
                </c:pt>
                <c:pt idx="17">
                  <c:v>11.50656</c:v>
                </c:pt>
                <c:pt idx="18">
                  <c:v>11.77242</c:v>
                </c:pt>
                <c:pt idx="19">
                  <c:v>12.011760000000001</c:v>
                </c:pt>
                <c:pt idx="20">
                  <c:v>12.23057</c:v>
                </c:pt>
                <c:pt idx="21">
                  <c:v>12.42651</c:v>
                </c:pt>
                <c:pt idx="22">
                  <c:v>12.60403</c:v>
                </c:pt>
                <c:pt idx="23">
                  <c:v>12.76689</c:v>
                </c:pt>
                <c:pt idx="24">
                  <c:v>12.91662</c:v>
                </c:pt>
                <c:pt idx="25">
                  <c:v>13.055009999999999</c:v>
                </c:pt>
                <c:pt idx="26">
                  <c:v>13.18206</c:v>
                </c:pt>
                <c:pt idx="27">
                  <c:v>13.300420000000001</c:v>
                </c:pt>
                <c:pt idx="28">
                  <c:v>13.410600000000001</c:v>
                </c:pt>
                <c:pt idx="29">
                  <c:v>13.5124</c:v>
                </c:pt>
                <c:pt idx="30">
                  <c:v>13.60871</c:v>
                </c:pt>
                <c:pt idx="31">
                  <c:v>13.6982</c:v>
                </c:pt>
                <c:pt idx="32">
                  <c:v>13.782539999999999</c:v>
                </c:pt>
                <c:pt idx="33">
                  <c:v>13.86162</c:v>
                </c:pt>
                <c:pt idx="34">
                  <c:v>13.93601</c:v>
                </c:pt>
                <c:pt idx="35">
                  <c:v>14.00651</c:v>
                </c:pt>
                <c:pt idx="36">
                  <c:v>14.073460000000001</c:v>
                </c:pt>
                <c:pt idx="37">
                  <c:v>14.13625</c:v>
                </c:pt>
                <c:pt idx="38">
                  <c:v>14.19589</c:v>
                </c:pt>
                <c:pt idx="39">
                  <c:v>14.252230000000001</c:v>
                </c:pt>
                <c:pt idx="40">
                  <c:v>14.306039999999999</c:v>
                </c:pt>
                <c:pt idx="41">
                  <c:v>14.35769</c:v>
                </c:pt>
                <c:pt idx="42">
                  <c:v>14.406840000000001</c:v>
                </c:pt>
                <c:pt idx="43">
                  <c:v>14.454000000000001</c:v>
                </c:pt>
                <c:pt idx="44">
                  <c:v>14.49883</c:v>
                </c:pt>
                <c:pt idx="45">
                  <c:v>14.54143</c:v>
                </c:pt>
                <c:pt idx="46">
                  <c:v>14.582319999999999</c:v>
                </c:pt>
                <c:pt idx="47">
                  <c:v>14.62162</c:v>
                </c:pt>
                <c:pt idx="48">
                  <c:v>14.65915</c:v>
                </c:pt>
                <c:pt idx="49">
                  <c:v>14.695040000000001</c:v>
                </c:pt>
                <c:pt idx="50">
                  <c:v>14.729850000000001</c:v>
                </c:pt>
                <c:pt idx="51">
                  <c:v>14.76361</c:v>
                </c:pt>
                <c:pt idx="52">
                  <c:v>14.79612</c:v>
                </c:pt>
                <c:pt idx="53">
                  <c:v>14.82733</c:v>
                </c:pt>
                <c:pt idx="54">
                  <c:v>14.8573</c:v>
                </c:pt>
                <c:pt idx="55">
                  <c:v>14.88607</c:v>
                </c:pt>
                <c:pt idx="56">
                  <c:v>14.913880000000001</c:v>
                </c:pt>
                <c:pt idx="57">
                  <c:v>14.94061</c:v>
                </c:pt>
                <c:pt idx="58">
                  <c:v>14.96632</c:v>
                </c:pt>
                <c:pt idx="59">
                  <c:v>14.991009999999999</c:v>
                </c:pt>
                <c:pt idx="60">
                  <c:v>15.015029999999999</c:v>
                </c:pt>
                <c:pt idx="61">
                  <c:v>15.03843</c:v>
                </c:pt>
                <c:pt idx="62">
                  <c:v>15.06099</c:v>
                </c:pt>
                <c:pt idx="63">
                  <c:v>15.08281</c:v>
                </c:pt>
                <c:pt idx="64">
                  <c:v>15.10393</c:v>
                </c:pt>
                <c:pt idx="65">
                  <c:v>15.12452</c:v>
                </c:pt>
                <c:pt idx="66">
                  <c:v>15.14462</c:v>
                </c:pt>
                <c:pt idx="67">
                  <c:v>15.16431</c:v>
                </c:pt>
                <c:pt idx="68">
                  <c:v>15.183450000000001</c:v>
                </c:pt>
                <c:pt idx="69">
                  <c:v>15.20205</c:v>
                </c:pt>
                <c:pt idx="70">
                  <c:v>15.22012</c:v>
                </c:pt>
                <c:pt idx="71">
                  <c:v>15.23767</c:v>
                </c:pt>
                <c:pt idx="72">
                  <c:v>15.2547</c:v>
                </c:pt>
                <c:pt idx="73">
                  <c:v>15.27122</c:v>
                </c:pt>
                <c:pt idx="74">
                  <c:v>15.28725</c:v>
                </c:pt>
                <c:pt idx="75">
                  <c:v>15.30293</c:v>
                </c:pt>
                <c:pt idx="76">
                  <c:v>15.31808</c:v>
                </c:pt>
                <c:pt idx="77">
                  <c:v>15.332789999999999</c:v>
                </c:pt>
                <c:pt idx="78">
                  <c:v>15.347049999999999</c:v>
                </c:pt>
                <c:pt idx="79">
                  <c:v>15.36093</c:v>
                </c:pt>
                <c:pt idx="80">
                  <c:v>15.37439</c:v>
                </c:pt>
                <c:pt idx="81">
                  <c:v>15.387449999999999</c:v>
                </c:pt>
                <c:pt idx="82">
                  <c:v>15.400230000000001</c:v>
                </c:pt>
                <c:pt idx="83">
                  <c:v>15.412649999999999</c:v>
                </c:pt>
                <c:pt idx="84">
                  <c:v>15.424720000000001</c:v>
                </c:pt>
                <c:pt idx="85">
                  <c:v>15.43648</c:v>
                </c:pt>
                <c:pt idx="86">
                  <c:v>15.447929999999999</c:v>
                </c:pt>
                <c:pt idx="87">
                  <c:v>15.459099999999999</c:v>
                </c:pt>
                <c:pt idx="88">
                  <c:v>15.46998</c:v>
                </c:pt>
                <c:pt idx="89">
                  <c:v>15.48061</c:v>
                </c:pt>
                <c:pt idx="90">
                  <c:v>15.49113</c:v>
                </c:pt>
                <c:pt idx="91">
                  <c:v>15.501379999999999</c:v>
                </c:pt>
                <c:pt idx="92">
                  <c:v>15.51144</c:v>
                </c:pt>
                <c:pt idx="93">
                  <c:v>15.52129</c:v>
                </c:pt>
                <c:pt idx="94">
                  <c:v>15.53097</c:v>
                </c:pt>
                <c:pt idx="95">
                  <c:v>15.540459999999999</c:v>
                </c:pt>
                <c:pt idx="96">
                  <c:v>15.54983</c:v>
                </c:pt>
                <c:pt idx="97">
                  <c:v>15.55911</c:v>
                </c:pt>
                <c:pt idx="98">
                  <c:v>15.56827</c:v>
                </c:pt>
                <c:pt idx="99">
                  <c:v>15.577299999999999</c:v>
                </c:pt>
                <c:pt idx="100">
                  <c:v>15.5862</c:v>
                </c:pt>
                <c:pt idx="101">
                  <c:v>15.59497</c:v>
                </c:pt>
                <c:pt idx="102">
                  <c:v>15.6036</c:v>
                </c:pt>
                <c:pt idx="103">
                  <c:v>15.6121</c:v>
                </c:pt>
                <c:pt idx="104">
                  <c:v>15.62046</c:v>
                </c:pt>
                <c:pt idx="105">
                  <c:v>15.628690000000001</c:v>
                </c:pt>
                <c:pt idx="106">
                  <c:v>15.63678</c:v>
                </c:pt>
                <c:pt idx="107">
                  <c:v>15.64472</c:v>
                </c:pt>
                <c:pt idx="108">
                  <c:v>15.65253</c:v>
                </c:pt>
                <c:pt idx="109">
                  <c:v>15.6602</c:v>
                </c:pt>
                <c:pt idx="110">
                  <c:v>15.667730000000001</c:v>
                </c:pt>
                <c:pt idx="111">
                  <c:v>15.67512</c:v>
                </c:pt>
                <c:pt idx="112">
                  <c:v>15.682370000000001</c:v>
                </c:pt>
                <c:pt idx="113">
                  <c:v>15.68948</c:v>
                </c:pt>
                <c:pt idx="114">
                  <c:v>15.696490000000001</c:v>
                </c:pt>
                <c:pt idx="115">
                  <c:v>15.703340000000001</c:v>
                </c:pt>
                <c:pt idx="116">
                  <c:v>15.71006</c:v>
                </c:pt>
                <c:pt idx="117">
                  <c:v>15.71665</c:v>
                </c:pt>
                <c:pt idx="118">
                  <c:v>15.723100000000001</c:v>
                </c:pt>
                <c:pt idx="119">
                  <c:v>15.729430000000001</c:v>
                </c:pt>
                <c:pt idx="120">
                  <c:v>15.735620000000001</c:v>
                </c:pt>
                <c:pt idx="121">
                  <c:v>15.74169</c:v>
                </c:pt>
                <c:pt idx="122">
                  <c:v>15.747629999999999</c:v>
                </c:pt>
                <c:pt idx="123">
                  <c:v>15.753450000000001</c:v>
                </c:pt>
                <c:pt idx="124">
                  <c:v>15.75915</c:v>
                </c:pt>
                <c:pt idx="125">
                  <c:v>15.764720000000001</c:v>
                </c:pt>
                <c:pt idx="126">
                  <c:v>15.770189999999999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C7-469B-8AEB-E8806D3074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model!$AA$7:$AA$133</c:f>
              <c:numCache>
                <c:formatCode>m/d/yyyy\ h:mm</c:formatCode>
                <c:ptCount val="127"/>
                <c:pt idx="0">
                  <c:v>40544</c:v>
                </c:pt>
                <c:pt idx="1">
                  <c:v>40545</c:v>
                </c:pt>
                <c:pt idx="2">
                  <c:v>40547.375081018516</c:v>
                </c:pt>
                <c:pt idx="3">
                  <c:v>40554.500358796293</c:v>
                </c:pt>
                <c:pt idx="4">
                  <c:v>40564.250173611108</c:v>
                </c:pt>
                <c:pt idx="5">
                  <c:v>40574</c:v>
                </c:pt>
                <c:pt idx="6">
                  <c:v>40589</c:v>
                </c:pt>
                <c:pt idx="7">
                  <c:v>40604</c:v>
                </c:pt>
                <c:pt idx="8">
                  <c:v>40619</c:v>
                </c:pt>
                <c:pt idx="9">
                  <c:v>40634</c:v>
                </c:pt>
                <c:pt idx="10">
                  <c:v>40664</c:v>
                </c:pt>
                <c:pt idx="11">
                  <c:v>40694</c:v>
                </c:pt>
                <c:pt idx="12">
                  <c:v>40724</c:v>
                </c:pt>
                <c:pt idx="13">
                  <c:v>40754</c:v>
                </c:pt>
                <c:pt idx="14">
                  <c:v>40784</c:v>
                </c:pt>
                <c:pt idx="15">
                  <c:v>40814</c:v>
                </c:pt>
                <c:pt idx="16">
                  <c:v>40844</c:v>
                </c:pt>
                <c:pt idx="17">
                  <c:v>40874</c:v>
                </c:pt>
                <c:pt idx="18">
                  <c:v>40904</c:v>
                </c:pt>
                <c:pt idx="19">
                  <c:v>40934</c:v>
                </c:pt>
                <c:pt idx="20">
                  <c:v>40964</c:v>
                </c:pt>
                <c:pt idx="21">
                  <c:v>40994</c:v>
                </c:pt>
                <c:pt idx="22">
                  <c:v>41024</c:v>
                </c:pt>
                <c:pt idx="23">
                  <c:v>41054</c:v>
                </c:pt>
                <c:pt idx="24">
                  <c:v>41084</c:v>
                </c:pt>
                <c:pt idx="25">
                  <c:v>41114</c:v>
                </c:pt>
                <c:pt idx="26">
                  <c:v>41144</c:v>
                </c:pt>
                <c:pt idx="27">
                  <c:v>41174</c:v>
                </c:pt>
                <c:pt idx="28">
                  <c:v>41204</c:v>
                </c:pt>
                <c:pt idx="29">
                  <c:v>41234</c:v>
                </c:pt>
                <c:pt idx="30">
                  <c:v>41264</c:v>
                </c:pt>
                <c:pt idx="31">
                  <c:v>41294</c:v>
                </c:pt>
                <c:pt idx="32">
                  <c:v>41324</c:v>
                </c:pt>
                <c:pt idx="33">
                  <c:v>41354</c:v>
                </c:pt>
                <c:pt idx="34">
                  <c:v>41384</c:v>
                </c:pt>
                <c:pt idx="35">
                  <c:v>41414</c:v>
                </c:pt>
                <c:pt idx="36">
                  <c:v>41444</c:v>
                </c:pt>
                <c:pt idx="37">
                  <c:v>41474</c:v>
                </c:pt>
                <c:pt idx="38">
                  <c:v>41504</c:v>
                </c:pt>
                <c:pt idx="39">
                  <c:v>41534</c:v>
                </c:pt>
                <c:pt idx="40">
                  <c:v>41564</c:v>
                </c:pt>
                <c:pt idx="41">
                  <c:v>41594</c:v>
                </c:pt>
                <c:pt idx="42">
                  <c:v>41624</c:v>
                </c:pt>
                <c:pt idx="43">
                  <c:v>41654</c:v>
                </c:pt>
                <c:pt idx="44">
                  <c:v>41684</c:v>
                </c:pt>
                <c:pt idx="45">
                  <c:v>41714</c:v>
                </c:pt>
                <c:pt idx="46">
                  <c:v>41744</c:v>
                </c:pt>
                <c:pt idx="47">
                  <c:v>41774</c:v>
                </c:pt>
                <c:pt idx="48">
                  <c:v>41804</c:v>
                </c:pt>
                <c:pt idx="49">
                  <c:v>41834</c:v>
                </c:pt>
                <c:pt idx="50">
                  <c:v>41864</c:v>
                </c:pt>
                <c:pt idx="51">
                  <c:v>41894</c:v>
                </c:pt>
                <c:pt idx="52">
                  <c:v>41924</c:v>
                </c:pt>
                <c:pt idx="53">
                  <c:v>41954</c:v>
                </c:pt>
                <c:pt idx="54">
                  <c:v>41984</c:v>
                </c:pt>
                <c:pt idx="55">
                  <c:v>42014</c:v>
                </c:pt>
                <c:pt idx="56">
                  <c:v>42044</c:v>
                </c:pt>
                <c:pt idx="57">
                  <c:v>42074</c:v>
                </c:pt>
                <c:pt idx="58">
                  <c:v>42104</c:v>
                </c:pt>
                <c:pt idx="59">
                  <c:v>42134</c:v>
                </c:pt>
                <c:pt idx="60">
                  <c:v>42164</c:v>
                </c:pt>
                <c:pt idx="61">
                  <c:v>42194</c:v>
                </c:pt>
                <c:pt idx="62">
                  <c:v>42224</c:v>
                </c:pt>
                <c:pt idx="63">
                  <c:v>42254</c:v>
                </c:pt>
                <c:pt idx="64">
                  <c:v>42284</c:v>
                </c:pt>
                <c:pt idx="65">
                  <c:v>42314</c:v>
                </c:pt>
                <c:pt idx="66">
                  <c:v>42344</c:v>
                </c:pt>
                <c:pt idx="67">
                  <c:v>42374</c:v>
                </c:pt>
                <c:pt idx="68">
                  <c:v>42404</c:v>
                </c:pt>
                <c:pt idx="69">
                  <c:v>42434</c:v>
                </c:pt>
                <c:pt idx="70">
                  <c:v>42464</c:v>
                </c:pt>
                <c:pt idx="71">
                  <c:v>42494</c:v>
                </c:pt>
                <c:pt idx="72">
                  <c:v>42524</c:v>
                </c:pt>
                <c:pt idx="73">
                  <c:v>42554</c:v>
                </c:pt>
                <c:pt idx="74">
                  <c:v>42584</c:v>
                </c:pt>
                <c:pt idx="75">
                  <c:v>42614</c:v>
                </c:pt>
                <c:pt idx="76">
                  <c:v>42644</c:v>
                </c:pt>
                <c:pt idx="77">
                  <c:v>42674</c:v>
                </c:pt>
                <c:pt idx="78">
                  <c:v>42704</c:v>
                </c:pt>
                <c:pt idx="79">
                  <c:v>42734</c:v>
                </c:pt>
                <c:pt idx="80">
                  <c:v>42764</c:v>
                </c:pt>
                <c:pt idx="81">
                  <c:v>42794</c:v>
                </c:pt>
                <c:pt idx="82">
                  <c:v>42824</c:v>
                </c:pt>
                <c:pt idx="83">
                  <c:v>42854</c:v>
                </c:pt>
                <c:pt idx="84">
                  <c:v>42884</c:v>
                </c:pt>
                <c:pt idx="85">
                  <c:v>42914</c:v>
                </c:pt>
                <c:pt idx="86">
                  <c:v>42944</c:v>
                </c:pt>
                <c:pt idx="87">
                  <c:v>42974</c:v>
                </c:pt>
                <c:pt idx="88">
                  <c:v>43004</c:v>
                </c:pt>
                <c:pt idx="89">
                  <c:v>43034</c:v>
                </c:pt>
                <c:pt idx="90">
                  <c:v>43064</c:v>
                </c:pt>
                <c:pt idx="91">
                  <c:v>43094</c:v>
                </c:pt>
                <c:pt idx="92">
                  <c:v>43124</c:v>
                </c:pt>
                <c:pt idx="93">
                  <c:v>43154</c:v>
                </c:pt>
                <c:pt idx="94">
                  <c:v>43184</c:v>
                </c:pt>
                <c:pt idx="95">
                  <c:v>43214</c:v>
                </c:pt>
                <c:pt idx="96">
                  <c:v>43244</c:v>
                </c:pt>
                <c:pt idx="97">
                  <c:v>43274</c:v>
                </c:pt>
                <c:pt idx="98">
                  <c:v>43304</c:v>
                </c:pt>
                <c:pt idx="99">
                  <c:v>43334</c:v>
                </c:pt>
                <c:pt idx="100">
                  <c:v>43364</c:v>
                </c:pt>
                <c:pt idx="101">
                  <c:v>43394</c:v>
                </c:pt>
                <c:pt idx="102">
                  <c:v>43424</c:v>
                </c:pt>
                <c:pt idx="103">
                  <c:v>43454</c:v>
                </c:pt>
                <c:pt idx="104">
                  <c:v>43484</c:v>
                </c:pt>
                <c:pt idx="105">
                  <c:v>43514</c:v>
                </c:pt>
                <c:pt idx="106">
                  <c:v>43544</c:v>
                </c:pt>
                <c:pt idx="107">
                  <c:v>43574</c:v>
                </c:pt>
                <c:pt idx="108">
                  <c:v>43604</c:v>
                </c:pt>
                <c:pt idx="109">
                  <c:v>43634</c:v>
                </c:pt>
                <c:pt idx="110">
                  <c:v>43664</c:v>
                </c:pt>
                <c:pt idx="111">
                  <c:v>43694</c:v>
                </c:pt>
                <c:pt idx="112">
                  <c:v>43724</c:v>
                </c:pt>
                <c:pt idx="113">
                  <c:v>43754</c:v>
                </c:pt>
                <c:pt idx="114">
                  <c:v>43784</c:v>
                </c:pt>
                <c:pt idx="115">
                  <c:v>43814</c:v>
                </c:pt>
                <c:pt idx="116">
                  <c:v>43844</c:v>
                </c:pt>
                <c:pt idx="117">
                  <c:v>43874</c:v>
                </c:pt>
                <c:pt idx="118">
                  <c:v>43904</c:v>
                </c:pt>
                <c:pt idx="119">
                  <c:v>43934</c:v>
                </c:pt>
                <c:pt idx="120">
                  <c:v>43964</c:v>
                </c:pt>
                <c:pt idx="121">
                  <c:v>43994</c:v>
                </c:pt>
                <c:pt idx="122">
                  <c:v>44024</c:v>
                </c:pt>
                <c:pt idx="123">
                  <c:v>44054</c:v>
                </c:pt>
                <c:pt idx="124">
                  <c:v>44084</c:v>
                </c:pt>
                <c:pt idx="125">
                  <c:v>44114</c:v>
                </c:pt>
                <c:pt idx="126">
                  <c:v>44144</c:v>
                </c:pt>
              </c:numCache>
            </c:numRef>
          </c:xVal>
          <c:yVal>
            <c:numRef>
              <c:f>model!$AC$7:$AC$133</c:f>
              <c:numCache>
                <c:formatCode>General</c:formatCode>
                <c:ptCount val="127"/>
                <c:pt idx="0">
                  <c:v>0</c:v>
                </c:pt>
                <c:pt idx="1">
                  <c:v>28.348510000000001</c:v>
                </c:pt>
                <c:pt idx="2">
                  <c:v>19.810559999999999</c:v>
                </c:pt>
                <c:pt idx="3">
                  <c:v>17.36712</c:v>
                </c:pt>
                <c:pt idx="4">
                  <c:v>16.025510000000001</c:v>
                </c:pt>
                <c:pt idx="5">
                  <c:v>15.37487</c:v>
                </c:pt>
                <c:pt idx="6">
                  <c:v>14.67408</c:v>
                </c:pt>
                <c:pt idx="7">
                  <c:v>14.11612</c:v>
                </c:pt>
                <c:pt idx="8">
                  <c:v>13.640470000000001</c:v>
                </c:pt>
                <c:pt idx="9">
                  <c:v>13.224500000000001</c:v>
                </c:pt>
                <c:pt idx="10">
                  <c:v>12.426589999999999</c:v>
                </c:pt>
                <c:pt idx="11">
                  <c:v>11.78514</c:v>
                </c:pt>
                <c:pt idx="12">
                  <c:v>11.256180000000001</c:v>
                </c:pt>
                <c:pt idx="13">
                  <c:v>10.42685</c:v>
                </c:pt>
                <c:pt idx="14">
                  <c:v>8.2322489999999995</c:v>
                </c:pt>
                <c:pt idx="15">
                  <c:v>5.7109240000000003</c:v>
                </c:pt>
                <c:pt idx="16">
                  <c:v>4.011158</c:v>
                </c:pt>
                <c:pt idx="17">
                  <c:v>2.9878990000000001</c:v>
                </c:pt>
                <c:pt idx="18">
                  <c:v>2.3470209999999998</c:v>
                </c:pt>
                <c:pt idx="19">
                  <c:v>1.916941</c:v>
                </c:pt>
                <c:pt idx="20">
                  <c:v>1.612428</c:v>
                </c:pt>
                <c:pt idx="21">
                  <c:v>1.384574</c:v>
                </c:pt>
                <c:pt idx="22">
                  <c:v>1.2067490000000001</c:v>
                </c:pt>
                <c:pt idx="23">
                  <c:v>1.066916</c:v>
                </c:pt>
                <c:pt idx="24">
                  <c:v>0.95135550000000002</c:v>
                </c:pt>
                <c:pt idx="25">
                  <c:v>0.85637940000000001</c:v>
                </c:pt>
                <c:pt idx="26">
                  <c:v>0.77416370000000001</c:v>
                </c:pt>
                <c:pt idx="27">
                  <c:v>0.70671910000000004</c:v>
                </c:pt>
                <c:pt idx="28">
                  <c:v>0.64684390000000003</c:v>
                </c:pt>
                <c:pt idx="29">
                  <c:v>0.59357930000000003</c:v>
                </c:pt>
                <c:pt idx="30">
                  <c:v>0.54919110000000004</c:v>
                </c:pt>
                <c:pt idx="31">
                  <c:v>0.50888429999999996</c:v>
                </c:pt>
                <c:pt idx="32">
                  <c:v>0.47250340000000002</c:v>
                </c:pt>
                <c:pt idx="33">
                  <c:v>0.43966060000000001</c:v>
                </c:pt>
                <c:pt idx="34">
                  <c:v>0.41113529999999998</c:v>
                </c:pt>
                <c:pt idx="35">
                  <c:v>0.38599030000000001</c:v>
                </c:pt>
                <c:pt idx="36">
                  <c:v>0.36235240000000002</c:v>
                </c:pt>
                <c:pt idx="37">
                  <c:v>0.3402386</c:v>
                </c:pt>
                <c:pt idx="38">
                  <c:v>0.32027240000000001</c:v>
                </c:pt>
                <c:pt idx="39">
                  <c:v>0.30193799999999998</c:v>
                </c:pt>
                <c:pt idx="40">
                  <c:v>0.28568209999999999</c:v>
                </c:pt>
                <c:pt idx="41">
                  <c:v>0.27165800000000001</c:v>
                </c:pt>
                <c:pt idx="42">
                  <c:v>0.25807639999999998</c:v>
                </c:pt>
                <c:pt idx="43">
                  <c:v>0.24512049999999999</c:v>
                </c:pt>
                <c:pt idx="44">
                  <c:v>0.23285310000000001</c:v>
                </c:pt>
                <c:pt idx="45">
                  <c:v>0.22127640000000001</c:v>
                </c:pt>
                <c:pt idx="46">
                  <c:v>0.21054129999999999</c:v>
                </c:pt>
                <c:pt idx="47">
                  <c:v>0.2007216</c:v>
                </c:pt>
                <c:pt idx="48">
                  <c:v>0.19160369999999999</c:v>
                </c:pt>
                <c:pt idx="49">
                  <c:v>0.1830965</c:v>
                </c:pt>
                <c:pt idx="50">
                  <c:v>0.1763536</c:v>
                </c:pt>
                <c:pt idx="51">
                  <c:v>0.16967650000000001</c:v>
                </c:pt>
                <c:pt idx="52">
                  <c:v>0.1631145</c:v>
                </c:pt>
                <c:pt idx="53">
                  <c:v>0.15670890000000001</c:v>
                </c:pt>
                <c:pt idx="54">
                  <c:v>0.15049129999999999</c:v>
                </c:pt>
                <c:pt idx="55">
                  <c:v>0.14448269999999999</c:v>
                </c:pt>
                <c:pt idx="56">
                  <c:v>0.13873540000000001</c:v>
                </c:pt>
                <c:pt idx="57">
                  <c:v>0.13326959999999999</c:v>
                </c:pt>
                <c:pt idx="58">
                  <c:v>0.12808620000000001</c:v>
                </c:pt>
                <c:pt idx="59">
                  <c:v>0.1231744</c:v>
                </c:pt>
                <c:pt idx="60">
                  <c:v>0.1185182</c:v>
                </c:pt>
                <c:pt idx="61">
                  <c:v>0.11430319999999999</c:v>
                </c:pt>
                <c:pt idx="62">
                  <c:v>0.1103922</c:v>
                </c:pt>
                <c:pt idx="63">
                  <c:v>0.10672089999999999</c:v>
                </c:pt>
                <c:pt idx="64">
                  <c:v>0.10324120000000001</c:v>
                </c:pt>
                <c:pt idx="65">
                  <c:v>0.1002941</c:v>
                </c:pt>
                <c:pt idx="66">
                  <c:v>9.7791050000000004E-2</c:v>
                </c:pt>
                <c:pt idx="67">
                  <c:v>9.526714E-2</c:v>
                </c:pt>
                <c:pt idx="68">
                  <c:v>9.2733960000000004E-2</c:v>
                </c:pt>
                <c:pt idx="69">
                  <c:v>9.0203459999999999E-2</c:v>
                </c:pt>
                <c:pt idx="70">
                  <c:v>8.7686550000000002E-2</c:v>
                </c:pt>
                <c:pt idx="71">
                  <c:v>8.5193060000000001E-2</c:v>
                </c:pt>
                <c:pt idx="72">
                  <c:v>8.2731750000000007E-2</c:v>
                </c:pt>
                <c:pt idx="73">
                  <c:v>8.0310190000000004E-2</c:v>
                </c:pt>
                <c:pt idx="74">
                  <c:v>7.793477E-2</c:v>
                </c:pt>
                <c:pt idx="75">
                  <c:v>7.5613920000000001E-2</c:v>
                </c:pt>
                <c:pt idx="76">
                  <c:v>7.3353440000000006E-2</c:v>
                </c:pt>
                <c:pt idx="77">
                  <c:v>7.1159E-2</c:v>
                </c:pt>
                <c:pt idx="78">
                  <c:v>6.9034590000000007E-2</c:v>
                </c:pt>
                <c:pt idx="79">
                  <c:v>6.6982949999999999E-2</c:v>
                </c:pt>
                <c:pt idx="80">
                  <c:v>6.5005170000000001E-2</c:v>
                </c:pt>
                <c:pt idx="81">
                  <c:v>6.310143E-2</c:v>
                </c:pt>
                <c:pt idx="82">
                  <c:v>6.1280979999999999E-2</c:v>
                </c:pt>
                <c:pt idx="83">
                  <c:v>5.9546429999999997E-2</c:v>
                </c:pt>
                <c:pt idx="84">
                  <c:v>5.7897539999999997E-2</c:v>
                </c:pt>
                <c:pt idx="85">
                  <c:v>5.633175E-2</c:v>
                </c:pt>
                <c:pt idx="86">
                  <c:v>5.4845049999999999E-2</c:v>
                </c:pt>
                <c:pt idx="87">
                  <c:v>5.3432489999999999E-2</c:v>
                </c:pt>
                <c:pt idx="88">
                  <c:v>5.208865E-2</c:v>
                </c:pt>
                <c:pt idx="89">
                  <c:v>5.0807909999999998E-2</c:v>
                </c:pt>
                <c:pt idx="90">
                  <c:v>4.9670029999999997E-2</c:v>
                </c:pt>
                <c:pt idx="91">
                  <c:v>4.8611059999999998E-2</c:v>
                </c:pt>
                <c:pt idx="92">
                  <c:v>4.7616930000000002E-2</c:v>
                </c:pt>
                <c:pt idx="93">
                  <c:v>4.6675889999999998E-2</c:v>
                </c:pt>
                <c:pt idx="94">
                  <c:v>4.5778270000000003E-2</c:v>
                </c:pt>
                <c:pt idx="95">
                  <c:v>4.4916089999999999E-2</c:v>
                </c:pt>
                <c:pt idx="96">
                  <c:v>4.4190029999999998E-2</c:v>
                </c:pt>
                <c:pt idx="97">
                  <c:v>4.3659469999999999E-2</c:v>
                </c:pt>
                <c:pt idx="98">
                  <c:v>4.311384E-2</c:v>
                </c:pt>
                <c:pt idx="99">
                  <c:v>4.2554380000000003E-2</c:v>
                </c:pt>
                <c:pt idx="100">
                  <c:v>4.1982329999999998E-2</c:v>
                </c:pt>
                <c:pt idx="101">
                  <c:v>4.1398940000000002E-2</c:v>
                </c:pt>
                <c:pt idx="102">
                  <c:v>4.080541E-2</c:v>
                </c:pt>
                <c:pt idx="103">
                  <c:v>4.0202950000000001E-2</c:v>
                </c:pt>
                <c:pt idx="104">
                  <c:v>3.9592740000000001E-2</c:v>
                </c:pt>
                <c:pt idx="105">
                  <c:v>3.8975940000000001E-2</c:v>
                </c:pt>
                <c:pt idx="106">
                  <c:v>3.8353690000000003E-2</c:v>
                </c:pt>
                <c:pt idx="107">
                  <c:v>3.7727080000000003E-2</c:v>
                </c:pt>
                <c:pt idx="108">
                  <c:v>3.7097190000000002E-2</c:v>
                </c:pt>
                <c:pt idx="109">
                  <c:v>3.6465049999999999E-2</c:v>
                </c:pt>
                <c:pt idx="110">
                  <c:v>3.583165E-2</c:v>
                </c:pt>
                <c:pt idx="111">
                  <c:v>3.5197970000000002E-2</c:v>
                </c:pt>
                <c:pt idx="112">
                  <c:v>3.4564919999999999E-2</c:v>
                </c:pt>
                <c:pt idx="113">
                  <c:v>3.3933390000000001E-2</c:v>
                </c:pt>
                <c:pt idx="114">
                  <c:v>3.3304269999999997E-2</c:v>
                </c:pt>
                <c:pt idx="115">
                  <c:v>3.2678270000000002E-2</c:v>
                </c:pt>
                <c:pt idx="116">
                  <c:v>3.2056189999999998E-2</c:v>
                </c:pt>
                <c:pt idx="117">
                  <c:v>3.1438729999999998E-2</c:v>
                </c:pt>
                <c:pt idx="118">
                  <c:v>3.0826599999999999E-2</c:v>
                </c:pt>
                <c:pt idx="119">
                  <c:v>3.0220420000000001E-2</c:v>
                </c:pt>
                <c:pt idx="120">
                  <c:v>2.9620799999999999E-2</c:v>
                </c:pt>
                <c:pt idx="121">
                  <c:v>2.90283E-2</c:v>
                </c:pt>
                <c:pt idx="122">
                  <c:v>2.844346E-2</c:v>
                </c:pt>
                <c:pt idx="123">
                  <c:v>2.7866760000000001E-2</c:v>
                </c:pt>
                <c:pt idx="124">
                  <c:v>2.7298650000000001E-2</c:v>
                </c:pt>
                <c:pt idx="125">
                  <c:v>2.6739550000000001E-2</c:v>
                </c:pt>
                <c:pt idx="126">
                  <c:v>2.6189819999999999E-2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C7-469B-8AEB-E8806D30746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model!$AE$7:$AE$148</c:f>
              <c:numCache>
                <c:formatCode>m/d/yyyy\ h:mm</c:formatCode>
                <c:ptCount val="142"/>
                <c:pt idx="0">
                  <c:v>40544</c:v>
                </c:pt>
                <c:pt idx="1">
                  <c:v>40545</c:v>
                </c:pt>
                <c:pt idx="2">
                  <c:v>40547.348946759259</c:v>
                </c:pt>
                <c:pt idx="3">
                  <c:v>40554.395798611113</c:v>
                </c:pt>
                <c:pt idx="4">
                  <c:v>40574</c:v>
                </c:pt>
                <c:pt idx="5">
                  <c:v>40586.225370370368</c:v>
                </c:pt>
                <c:pt idx="6">
                  <c:v>40595.112685185188</c:v>
                </c:pt>
                <c:pt idx="7">
                  <c:v>40599.556342592594</c:v>
                </c:pt>
                <c:pt idx="8">
                  <c:v>40604</c:v>
                </c:pt>
                <c:pt idx="9">
                  <c:v>40613.019872685189</c:v>
                </c:pt>
                <c:pt idx="10">
                  <c:v>40621.587233796294</c:v>
                </c:pt>
                <c:pt idx="11">
                  <c:v>40634</c:v>
                </c:pt>
                <c:pt idx="12">
                  <c:v>40643.871481481481</c:v>
                </c:pt>
                <c:pt idx="13">
                  <c:v>40653.935740740744</c:v>
                </c:pt>
                <c:pt idx="14">
                  <c:v>40658.967870370368</c:v>
                </c:pt>
                <c:pt idx="15">
                  <c:v>40664</c:v>
                </c:pt>
                <c:pt idx="16">
                  <c:v>40679</c:v>
                </c:pt>
                <c:pt idx="17">
                  <c:v>40686.5</c:v>
                </c:pt>
                <c:pt idx="18">
                  <c:v>40694</c:v>
                </c:pt>
                <c:pt idx="19">
                  <c:v>40709</c:v>
                </c:pt>
                <c:pt idx="20">
                  <c:v>40716.5</c:v>
                </c:pt>
                <c:pt idx="21">
                  <c:v>40724</c:v>
                </c:pt>
                <c:pt idx="22">
                  <c:v>40736.92082175926</c:v>
                </c:pt>
                <c:pt idx="23">
                  <c:v>40745.460393518515</c:v>
                </c:pt>
                <c:pt idx="24">
                  <c:v>40754</c:v>
                </c:pt>
                <c:pt idx="25">
                  <c:v>40763.514155092591</c:v>
                </c:pt>
                <c:pt idx="26">
                  <c:v>40773.757071759261</c:v>
                </c:pt>
                <c:pt idx="27">
                  <c:v>40784</c:v>
                </c:pt>
                <c:pt idx="28">
                  <c:v>40793.673715277779</c:v>
                </c:pt>
                <c:pt idx="29">
                  <c:v>40803.836851851855</c:v>
                </c:pt>
                <c:pt idx="30">
                  <c:v>40814</c:v>
                </c:pt>
                <c:pt idx="31">
                  <c:v>40844</c:v>
                </c:pt>
                <c:pt idx="32">
                  <c:v>40874</c:v>
                </c:pt>
                <c:pt idx="33">
                  <c:v>40904</c:v>
                </c:pt>
                <c:pt idx="34">
                  <c:v>40934</c:v>
                </c:pt>
                <c:pt idx="35">
                  <c:v>40964</c:v>
                </c:pt>
                <c:pt idx="36">
                  <c:v>40994</c:v>
                </c:pt>
                <c:pt idx="37">
                  <c:v>41024</c:v>
                </c:pt>
                <c:pt idx="38">
                  <c:v>41054</c:v>
                </c:pt>
                <c:pt idx="39">
                  <c:v>41084</c:v>
                </c:pt>
                <c:pt idx="40">
                  <c:v>41114</c:v>
                </c:pt>
                <c:pt idx="41">
                  <c:v>41144</c:v>
                </c:pt>
                <c:pt idx="42">
                  <c:v>41174</c:v>
                </c:pt>
                <c:pt idx="43">
                  <c:v>41204</c:v>
                </c:pt>
                <c:pt idx="44">
                  <c:v>41234</c:v>
                </c:pt>
                <c:pt idx="45">
                  <c:v>41264</c:v>
                </c:pt>
                <c:pt idx="46">
                  <c:v>41294</c:v>
                </c:pt>
                <c:pt idx="47">
                  <c:v>41324</c:v>
                </c:pt>
                <c:pt idx="48">
                  <c:v>41354</c:v>
                </c:pt>
                <c:pt idx="49">
                  <c:v>41384</c:v>
                </c:pt>
                <c:pt idx="50">
                  <c:v>41414</c:v>
                </c:pt>
                <c:pt idx="51">
                  <c:v>41444</c:v>
                </c:pt>
                <c:pt idx="52">
                  <c:v>41474</c:v>
                </c:pt>
                <c:pt idx="53">
                  <c:v>41504</c:v>
                </c:pt>
                <c:pt idx="54">
                  <c:v>41534</c:v>
                </c:pt>
                <c:pt idx="55">
                  <c:v>41564</c:v>
                </c:pt>
                <c:pt idx="56">
                  <c:v>41594</c:v>
                </c:pt>
                <c:pt idx="57">
                  <c:v>41624</c:v>
                </c:pt>
                <c:pt idx="58">
                  <c:v>41654</c:v>
                </c:pt>
                <c:pt idx="59">
                  <c:v>41684</c:v>
                </c:pt>
                <c:pt idx="60">
                  <c:v>41714</c:v>
                </c:pt>
                <c:pt idx="61">
                  <c:v>41744</c:v>
                </c:pt>
                <c:pt idx="62">
                  <c:v>41774</c:v>
                </c:pt>
                <c:pt idx="63">
                  <c:v>41804</c:v>
                </c:pt>
                <c:pt idx="64">
                  <c:v>41834</c:v>
                </c:pt>
                <c:pt idx="65">
                  <c:v>41864</c:v>
                </c:pt>
                <c:pt idx="66">
                  <c:v>41894</c:v>
                </c:pt>
                <c:pt idx="67">
                  <c:v>41924</c:v>
                </c:pt>
                <c:pt idx="68">
                  <c:v>41954</c:v>
                </c:pt>
                <c:pt idx="69">
                  <c:v>41984</c:v>
                </c:pt>
                <c:pt idx="70">
                  <c:v>42014</c:v>
                </c:pt>
                <c:pt idx="71">
                  <c:v>42044</c:v>
                </c:pt>
                <c:pt idx="72">
                  <c:v>42074</c:v>
                </c:pt>
                <c:pt idx="73">
                  <c:v>42104</c:v>
                </c:pt>
                <c:pt idx="74">
                  <c:v>42134</c:v>
                </c:pt>
                <c:pt idx="75">
                  <c:v>42164</c:v>
                </c:pt>
                <c:pt idx="76">
                  <c:v>42194</c:v>
                </c:pt>
                <c:pt idx="77">
                  <c:v>42224</c:v>
                </c:pt>
                <c:pt idx="78">
                  <c:v>42254</c:v>
                </c:pt>
                <c:pt idx="79">
                  <c:v>42284</c:v>
                </c:pt>
                <c:pt idx="80">
                  <c:v>42314</c:v>
                </c:pt>
                <c:pt idx="81">
                  <c:v>42344</c:v>
                </c:pt>
                <c:pt idx="82">
                  <c:v>42374</c:v>
                </c:pt>
                <c:pt idx="83">
                  <c:v>42404</c:v>
                </c:pt>
                <c:pt idx="84">
                  <c:v>42434</c:v>
                </c:pt>
                <c:pt idx="85">
                  <c:v>42464</c:v>
                </c:pt>
                <c:pt idx="86">
                  <c:v>42494</c:v>
                </c:pt>
                <c:pt idx="87">
                  <c:v>42524</c:v>
                </c:pt>
                <c:pt idx="88">
                  <c:v>42554</c:v>
                </c:pt>
                <c:pt idx="89">
                  <c:v>42584</c:v>
                </c:pt>
                <c:pt idx="90">
                  <c:v>42614</c:v>
                </c:pt>
                <c:pt idx="91">
                  <c:v>42644</c:v>
                </c:pt>
                <c:pt idx="92">
                  <c:v>42674</c:v>
                </c:pt>
                <c:pt idx="93">
                  <c:v>42704</c:v>
                </c:pt>
                <c:pt idx="94">
                  <c:v>42734</c:v>
                </c:pt>
                <c:pt idx="95">
                  <c:v>42764</c:v>
                </c:pt>
                <c:pt idx="96">
                  <c:v>42794</c:v>
                </c:pt>
                <c:pt idx="97">
                  <c:v>42824</c:v>
                </c:pt>
                <c:pt idx="98">
                  <c:v>42854</c:v>
                </c:pt>
                <c:pt idx="99">
                  <c:v>42884</c:v>
                </c:pt>
                <c:pt idx="100">
                  <c:v>42914</c:v>
                </c:pt>
                <c:pt idx="101">
                  <c:v>42944</c:v>
                </c:pt>
                <c:pt idx="102">
                  <c:v>42974</c:v>
                </c:pt>
                <c:pt idx="103">
                  <c:v>43004</c:v>
                </c:pt>
                <c:pt idx="104">
                  <c:v>43034</c:v>
                </c:pt>
                <c:pt idx="105">
                  <c:v>43064</c:v>
                </c:pt>
                <c:pt idx="106">
                  <c:v>43094</c:v>
                </c:pt>
                <c:pt idx="107">
                  <c:v>43124</c:v>
                </c:pt>
                <c:pt idx="108">
                  <c:v>43154</c:v>
                </c:pt>
                <c:pt idx="109">
                  <c:v>43184</c:v>
                </c:pt>
                <c:pt idx="110">
                  <c:v>43214</c:v>
                </c:pt>
                <c:pt idx="111">
                  <c:v>43244</c:v>
                </c:pt>
                <c:pt idx="112">
                  <c:v>43274</c:v>
                </c:pt>
                <c:pt idx="113">
                  <c:v>43304</c:v>
                </c:pt>
                <c:pt idx="114">
                  <c:v>43334</c:v>
                </c:pt>
                <c:pt idx="115">
                  <c:v>43364</c:v>
                </c:pt>
                <c:pt idx="116">
                  <c:v>43394</c:v>
                </c:pt>
                <c:pt idx="117">
                  <c:v>43424</c:v>
                </c:pt>
                <c:pt idx="118">
                  <c:v>43454</c:v>
                </c:pt>
                <c:pt idx="119">
                  <c:v>43484</c:v>
                </c:pt>
                <c:pt idx="120">
                  <c:v>43514</c:v>
                </c:pt>
                <c:pt idx="121">
                  <c:v>43544</c:v>
                </c:pt>
                <c:pt idx="122">
                  <c:v>43574</c:v>
                </c:pt>
                <c:pt idx="123">
                  <c:v>43604</c:v>
                </c:pt>
                <c:pt idx="124">
                  <c:v>43634</c:v>
                </c:pt>
                <c:pt idx="125">
                  <c:v>43664</c:v>
                </c:pt>
                <c:pt idx="126">
                  <c:v>43694</c:v>
                </c:pt>
                <c:pt idx="127">
                  <c:v>43724</c:v>
                </c:pt>
                <c:pt idx="128">
                  <c:v>43754</c:v>
                </c:pt>
                <c:pt idx="129">
                  <c:v>43784</c:v>
                </c:pt>
                <c:pt idx="130">
                  <c:v>43814</c:v>
                </c:pt>
                <c:pt idx="131">
                  <c:v>43844</c:v>
                </c:pt>
                <c:pt idx="132">
                  <c:v>43874</c:v>
                </c:pt>
                <c:pt idx="133">
                  <c:v>43904</c:v>
                </c:pt>
                <c:pt idx="134">
                  <c:v>43934</c:v>
                </c:pt>
                <c:pt idx="135">
                  <c:v>43964</c:v>
                </c:pt>
                <c:pt idx="136">
                  <c:v>43994</c:v>
                </c:pt>
                <c:pt idx="137">
                  <c:v>44024</c:v>
                </c:pt>
                <c:pt idx="138">
                  <c:v>44054</c:v>
                </c:pt>
                <c:pt idx="139">
                  <c:v>44084</c:v>
                </c:pt>
                <c:pt idx="140">
                  <c:v>44114</c:v>
                </c:pt>
                <c:pt idx="141">
                  <c:v>44144</c:v>
                </c:pt>
              </c:numCache>
            </c:numRef>
          </c:xVal>
          <c:yVal>
            <c:numRef>
              <c:f>model!$AF$7:$AF$148</c:f>
              <c:numCache>
                <c:formatCode>General</c:formatCode>
                <c:ptCount val="142"/>
                <c:pt idx="0">
                  <c:v>0</c:v>
                </c:pt>
                <c:pt idx="1">
                  <c:v>28.539090000000002</c:v>
                </c:pt>
                <c:pt idx="2">
                  <c:v>20.809290000000001</c:v>
                </c:pt>
                <c:pt idx="3">
                  <c:v>20.403590000000001</c:v>
                </c:pt>
                <c:pt idx="4">
                  <c:v>19.148029999999999</c:v>
                </c:pt>
                <c:pt idx="5">
                  <c:v>18.16648</c:v>
                </c:pt>
                <c:pt idx="6">
                  <c:v>17.635809999999999</c:v>
                </c:pt>
                <c:pt idx="7">
                  <c:v>17.632570000000001</c:v>
                </c:pt>
                <c:pt idx="8">
                  <c:v>17.43263</c:v>
                </c:pt>
                <c:pt idx="9">
                  <c:v>16.90119</c:v>
                </c:pt>
                <c:pt idx="10">
                  <c:v>16.930599999999998</c:v>
                </c:pt>
                <c:pt idx="11">
                  <c:v>16.416789999999999</c:v>
                </c:pt>
                <c:pt idx="12">
                  <c:v>16.26004</c:v>
                </c:pt>
                <c:pt idx="13">
                  <c:v>15.84942</c:v>
                </c:pt>
                <c:pt idx="14">
                  <c:v>15.60824</c:v>
                </c:pt>
                <c:pt idx="15">
                  <c:v>15.61679</c:v>
                </c:pt>
                <c:pt idx="16">
                  <c:v>15.33741</c:v>
                </c:pt>
                <c:pt idx="17">
                  <c:v>15.03833</c:v>
                </c:pt>
                <c:pt idx="18">
                  <c:v>15.058109999999999</c:v>
                </c:pt>
                <c:pt idx="19">
                  <c:v>14.56751</c:v>
                </c:pt>
                <c:pt idx="20">
                  <c:v>14.50475</c:v>
                </c:pt>
                <c:pt idx="21">
                  <c:v>14.342980000000001</c:v>
                </c:pt>
                <c:pt idx="22">
                  <c:v>13.98143</c:v>
                </c:pt>
                <c:pt idx="23">
                  <c:v>14.006220000000001</c:v>
                </c:pt>
                <c:pt idx="24">
                  <c:v>13.65338</c:v>
                </c:pt>
                <c:pt idx="25">
                  <c:v>13.50534</c:v>
                </c:pt>
                <c:pt idx="26">
                  <c:v>13.53454</c:v>
                </c:pt>
                <c:pt idx="27">
                  <c:v>13.248290000000001</c:v>
                </c:pt>
                <c:pt idx="28">
                  <c:v>13.207750000000001</c:v>
                </c:pt>
                <c:pt idx="29">
                  <c:v>13.23485</c:v>
                </c:pt>
                <c:pt idx="30">
                  <c:v>13.25972</c:v>
                </c:pt>
                <c:pt idx="31">
                  <c:v>13.33193</c:v>
                </c:pt>
                <c:pt idx="32">
                  <c:v>13.40409</c:v>
                </c:pt>
                <c:pt idx="33">
                  <c:v>13.476470000000001</c:v>
                </c:pt>
                <c:pt idx="34">
                  <c:v>13.54753</c:v>
                </c:pt>
                <c:pt idx="35">
                  <c:v>13.61763</c:v>
                </c:pt>
                <c:pt idx="36">
                  <c:v>13.68655</c:v>
                </c:pt>
                <c:pt idx="37">
                  <c:v>13.753159999999999</c:v>
                </c:pt>
                <c:pt idx="38">
                  <c:v>13.81837</c:v>
                </c:pt>
                <c:pt idx="39">
                  <c:v>13.88152</c:v>
                </c:pt>
                <c:pt idx="40">
                  <c:v>13.94351</c:v>
                </c:pt>
                <c:pt idx="41">
                  <c:v>14.00262</c:v>
                </c:pt>
                <c:pt idx="42">
                  <c:v>14.059329999999999</c:v>
                </c:pt>
                <c:pt idx="43">
                  <c:v>14.11552</c:v>
                </c:pt>
                <c:pt idx="44">
                  <c:v>14.169359999999999</c:v>
                </c:pt>
                <c:pt idx="45">
                  <c:v>14.22137</c:v>
                </c:pt>
                <c:pt idx="46">
                  <c:v>14.27169</c:v>
                </c:pt>
                <c:pt idx="47">
                  <c:v>14.31995</c:v>
                </c:pt>
                <c:pt idx="48">
                  <c:v>14.36627</c:v>
                </c:pt>
                <c:pt idx="49">
                  <c:v>14.411250000000001</c:v>
                </c:pt>
                <c:pt idx="50">
                  <c:v>14.454499999999999</c:v>
                </c:pt>
                <c:pt idx="51">
                  <c:v>14.496119999999999</c:v>
                </c:pt>
                <c:pt idx="52">
                  <c:v>14.53613</c:v>
                </c:pt>
                <c:pt idx="53">
                  <c:v>14.57485</c:v>
                </c:pt>
                <c:pt idx="54">
                  <c:v>14.61224</c:v>
                </c:pt>
                <c:pt idx="55">
                  <c:v>14.648199999999999</c:v>
                </c:pt>
                <c:pt idx="56">
                  <c:v>14.68323</c:v>
                </c:pt>
                <c:pt idx="57">
                  <c:v>14.717040000000001</c:v>
                </c:pt>
                <c:pt idx="58">
                  <c:v>14.749750000000001</c:v>
                </c:pt>
                <c:pt idx="59">
                  <c:v>14.78152</c:v>
                </c:pt>
                <c:pt idx="60">
                  <c:v>14.812150000000001</c:v>
                </c:pt>
                <c:pt idx="61">
                  <c:v>14.84165</c:v>
                </c:pt>
                <c:pt idx="62">
                  <c:v>14.870039999999999</c:v>
                </c:pt>
                <c:pt idx="63">
                  <c:v>14.89751</c:v>
                </c:pt>
                <c:pt idx="64">
                  <c:v>14.923999999999999</c:v>
                </c:pt>
                <c:pt idx="65">
                  <c:v>14.94956</c:v>
                </c:pt>
                <c:pt idx="66">
                  <c:v>14.974209999999999</c:v>
                </c:pt>
                <c:pt idx="67">
                  <c:v>14.99798</c:v>
                </c:pt>
                <c:pt idx="68">
                  <c:v>15.021140000000001</c:v>
                </c:pt>
                <c:pt idx="69">
                  <c:v>15.04391</c:v>
                </c:pt>
                <c:pt idx="70">
                  <c:v>15.065799999999999</c:v>
                </c:pt>
                <c:pt idx="71">
                  <c:v>15.087020000000001</c:v>
                </c:pt>
                <c:pt idx="72">
                  <c:v>15.10769</c:v>
                </c:pt>
                <c:pt idx="73">
                  <c:v>15.127929999999999</c:v>
                </c:pt>
                <c:pt idx="74">
                  <c:v>15.14766</c:v>
                </c:pt>
                <c:pt idx="75">
                  <c:v>15.167</c:v>
                </c:pt>
                <c:pt idx="76">
                  <c:v>15.1858</c:v>
                </c:pt>
                <c:pt idx="77">
                  <c:v>15.204079999999999</c:v>
                </c:pt>
                <c:pt idx="78">
                  <c:v>15.22185</c:v>
                </c:pt>
                <c:pt idx="79">
                  <c:v>15.23911</c:v>
                </c:pt>
                <c:pt idx="80">
                  <c:v>15.255879999999999</c:v>
                </c:pt>
                <c:pt idx="81">
                  <c:v>15.27215</c:v>
                </c:pt>
                <c:pt idx="82">
                  <c:v>15.287940000000001</c:v>
                </c:pt>
                <c:pt idx="83">
                  <c:v>15.30341</c:v>
                </c:pt>
                <c:pt idx="84">
                  <c:v>15.31837</c:v>
                </c:pt>
                <c:pt idx="85">
                  <c:v>15.332890000000001</c:v>
                </c:pt>
                <c:pt idx="86">
                  <c:v>15.34698</c:v>
                </c:pt>
                <c:pt idx="87">
                  <c:v>15.360659999999999</c:v>
                </c:pt>
                <c:pt idx="88">
                  <c:v>15.37401</c:v>
                </c:pt>
                <c:pt idx="89">
                  <c:v>15.386939999999999</c:v>
                </c:pt>
                <c:pt idx="90">
                  <c:v>15.399609999999999</c:v>
                </c:pt>
                <c:pt idx="91">
                  <c:v>15.411910000000001</c:v>
                </c:pt>
                <c:pt idx="92">
                  <c:v>15.42389</c:v>
                </c:pt>
                <c:pt idx="93">
                  <c:v>15.435560000000001</c:v>
                </c:pt>
                <c:pt idx="94">
                  <c:v>15.44693</c:v>
                </c:pt>
                <c:pt idx="95">
                  <c:v>15.458030000000001</c:v>
                </c:pt>
                <c:pt idx="96">
                  <c:v>15.46885</c:v>
                </c:pt>
                <c:pt idx="97">
                  <c:v>15.47941</c:v>
                </c:pt>
                <c:pt idx="98">
                  <c:v>15.489890000000001</c:v>
                </c:pt>
                <c:pt idx="99">
                  <c:v>15.5001</c:v>
                </c:pt>
                <c:pt idx="100">
                  <c:v>15.510120000000001</c:v>
                </c:pt>
                <c:pt idx="101">
                  <c:v>15.51995</c:v>
                </c:pt>
                <c:pt idx="102">
                  <c:v>15.529590000000001</c:v>
                </c:pt>
                <c:pt idx="103">
                  <c:v>15.539059999999999</c:v>
                </c:pt>
                <c:pt idx="104">
                  <c:v>15.548410000000001</c:v>
                </c:pt>
                <c:pt idx="105">
                  <c:v>15.55768</c:v>
                </c:pt>
                <c:pt idx="106">
                  <c:v>15.56683</c:v>
                </c:pt>
                <c:pt idx="107">
                  <c:v>15.575850000000001</c:v>
                </c:pt>
                <c:pt idx="108">
                  <c:v>15.58474</c:v>
                </c:pt>
                <c:pt idx="109">
                  <c:v>15.593500000000001</c:v>
                </c:pt>
                <c:pt idx="110">
                  <c:v>15.602130000000001</c:v>
                </c:pt>
                <c:pt idx="111">
                  <c:v>15.610620000000001</c:v>
                </c:pt>
                <c:pt idx="112">
                  <c:v>15.618980000000001</c:v>
                </c:pt>
                <c:pt idx="113">
                  <c:v>15.6272</c:v>
                </c:pt>
                <c:pt idx="114">
                  <c:v>15.635289999999999</c:v>
                </c:pt>
                <c:pt idx="115">
                  <c:v>15.643230000000001</c:v>
                </c:pt>
                <c:pt idx="116">
                  <c:v>15.65104</c:v>
                </c:pt>
                <c:pt idx="117">
                  <c:v>15.658709999999999</c:v>
                </c:pt>
                <c:pt idx="118">
                  <c:v>15.66624</c:v>
                </c:pt>
                <c:pt idx="119">
                  <c:v>15.673640000000001</c:v>
                </c:pt>
                <c:pt idx="120">
                  <c:v>15.68089</c:v>
                </c:pt>
                <c:pt idx="121">
                  <c:v>15.68801</c:v>
                </c:pt>
                <c:pt idx="122">
                  <c:v>15.69501</c:v>
                </c:pt>
                <c:pt idx="123">
                  <c:v>15.70187</c:v>
                </c:pt>
                <c:pt idx="124">
                  <c:v>15.708600000000001</c:v>
                </c:pt>
                <c:pt idx="125">
                  <c:v>15.71519</c:v>
                </c:pt>
                <c:pt idx="126">
                  <c:v>15.72165</c:v>
                </c:pt>
                <c:pt idx="127">
                  <c:v>15.72799</c:v>
                </c:pt>
                <c:pt idx="128">
                  <c:v>15.73419</c:v>
                </c:pt>
                <c:pt idx="129">
                  <c:v>15.740270000000001</c:v>
                </c:pt>
                <c:pt idx="130">
                  <c:v>15.746219999999999</c:v>
                </c:pt>
                <c:pt idx="131">
                  <c:v>15.752050000000001</c:v>
                </c:pt>
                <c:pt idx="132">
                  <c:v>15.757759999999999</c:v>
                </c:pt>
                <c:pt idx="133">
                  <c:v>15.763339999999999</c:v>
                </c:pt>
                <c:pt idx="134">
                  <c:v>15.76882</c:v>
                </c:pt>
                <c:pt idx="135">
                  <c:v>15.774179999999999</c:v>
                </c:pt>
                <c:pt idx="136">
                  <c:v>15.77942</c:v>
                </c:pt>
                <c:pt idx="137">
                  <c:v>15.784560000000001</c:v>
                </c:pt>
                <c:pt idx="138">
                  <c:v>15.78959</c:v>
                </c:pt>
                <c:pt idx="139">
                  <c:v>15.79453</c:v>
                </c:pt>
                <c:pt idx="140">
                  <c:v>15.79936</c:v>
                </c:pt>
                <c:pt idx="141">
                  <c:v>15.80409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C7-469B-8AEB-E8806D30746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model!$AE$7:$AE$148</c:f>
              <c:numCache>
                <c:formatCode>m/d/yyyy\ h:mm</c:formatCode>
                <c:ptCount val="142"/>
                <c:pt idx="0">
                  <c:v>40544</c:v>
                </c:pt>
                <c:pt idx="1">
                  <c:v>40545</c:v>
                </c:pt>
                <c:pt idx="2">
                  <c:v>40547.348946759259</c:v>
                </c:pt>
                <c:pt idx="3">
                  <c:v>40554.395798611113</c:v>
                </c:pt>
                <c:pt idx="4">
                  <c:v>40574</c:v>
                </c:pt>
                <c:pt idx="5">
                  <c:v>40586.225370370368</c:v>
                </c:pt>
                <c:pt idx="6">
                  <c:v>40595.112685185188</c:v>
                </c:pt>
                <c:pt idx="7">
                  <c:v>40599.556342592594</c:v>
                </c:pt>
                <c:pt idx="8">
                  <c:v>40604</c:v>
                </c:pt>
                <c:pt idx="9">
                  <c:v>40613.019872685189</c:v>
                </c:pt>
                <c:pt idx="10">
                  <c:v>40621.587233796294</c:v>
                </c:pt>
                <c:pt idx="11">
                  <c:v>40634</c:v>
                </c:pt>
                <c:pt idx="12">
                  <c:v>40643.871481481481</c:v>
                </c:pt>
                <c:pt idx="13">
                  <c:v>40653.935740740744</c:v>
                </c:pt>
                <c:pt idx="14">
                  <c:v>40658.967870370368</c:v>
                </c:pt>
                <c:pt idx="15">
                  <c:v>40664</c:v>
                </c:pt>
                <c:pt idx="16">
                  <c:v>40679</c:v>
                </c:pt>
                <c:pt idx="17">
                  <c:v>40686.5</c:v>
                </c:pt>
                <c:pt idx="18">
                  <c:v>40694</c:v>
                </c:pt>
                <c:pt idx="19">
                  <c:v>40709</c:v>
                </c:pt>
                <c:pt idx="20">
                  <c:v>40716.5</c:v>
                </c:pt>
                <c:pt idx="21">
                  <c:v>40724</c:v>
                </c:pt>
                <c:pt idx="22">
                  <c:v>40736.92082175926</c:v>
                </c:pt>
                <c:pt idx="23">
                  <c:v>40745.460393518515</c:v>
                </c:pt>
                <c:pt idx="24">
                  <c:v>40754</c:v>
                </c:pt>
                <c:pt idx="25">
                  <c:v>40763.514155092591</c:v>
                </c:pt>
                <c:pt idx="26">
                  <c:v>40773.757071759261</c:v>
                </c:pt>
                <c:pt idx="27">
                  <c:v>40784</c:v>
                </c:pt>
                <c:pt idx="28">
                  <c:v>40793.673715277779</c:v>
                </c:pt>
                <c:pt idx="29">
                  <c:v>40803.836851851855</c:v>
                </c:pt>
                <c:pt idx="30">
                  <c:v>40814</c:v>
                </c:pt>
                <c:pt idx="31">
                  <c:v>40844</c:v>
                </c:pt>
                <c:pt idx="32">
                  <c:v>40874</c:v>
                </c:pt>
                <c:pt idx="33">
                  <c:v>40904</c:v>
                </c:pt>
                <c:pt idx="34">
                  <c:v>40934</c:v>
                </c:pt>
                <c:pt idx="35">
                  <c:v>40964</c:v>
                </c:pt>
                <c:pt idx="36">
                  <c:v>40994</c:v>
                </c:pt>
                <c:pt idx="37">
                  <c:v>41024</c:v>
                </c:pt>
                <c:pt idx="38">
                  <c:v>41054</c:v>
                </c:pt>
                <c:pt idx="39">
                  <c:v>41084</c:v>
                </c:pt>
                <c:pt idx="40">
                  <c:v>41114</c:v>
                </c:pt>
                <c:pt idx="41">
                  <c:v>41144</c:v>
                </c:pt>
                <c:pt idx="42">
                  <c:v>41174</c:v>
                </c:pt>
                <c:pt idx="43">
                  <c:v>41204</c:v>
                </c:pt>
                <c:pt idx="44">
                  <c:v>41234</c:v>
                </c:pt>
                <c:pt idx="45">
                  <c:v>41264</c:v>
                </c:pt>
                <c:pt idx="46">
                  <c:v>41294</c:v>
                </c:pt>
                <c:pt idx="47">
                  <c:v>41324</c:v>
                </c:pt>
                <c:pt idx="48">
                  <c:v>41354</c:v>
                </c:pt>
                <c:pt idx="49">
                  <c:v>41384</c:v>
                </c:pt>
                <c:pt idx="50">
                  <c:v>41414</c:v>
                </c:pt>
                <c:pt idx="51">
                  <c:v>41444</c:v>
                </c:pt>
                <c:pt idx="52">
                  <c:v>41474</c:v>
                </c:pt>
                <c:pt idx="53">
                  <c:v>41504</c:v>
                </c:pt>
                <c:pt idx="54">
                  <c:v>41534</c:v>
                </c:pt>
                <c:pt idx="55">
                  <c:v>41564</c:v>
                </c:pt>
                <c:pt idx="56">
                  <c:v>41594</c:v>
                </c:pt>
                <c:pt idx="57">
                  <c:v>41624</c:v>
                </c:pt>
                <c:pt idx="58">
                  <c:v>41654</c:v>
                </c:pt>
                <c:pt idx="59">
                  <c:v>41684</c:v>
                </c:pt>
                <c:pt idx="60">
                  <c:v>41714</c:v>
                </c:pt>
                <c:pt idx="61">
                  <c:v>41744</c:v>
                </c:pt>
                <c:pt idx="62">
                  <c:v>41774</c:v>
                </c:pt>
                <c:pt idx="63">
                  <c:v>41804</c:v>
                </c:pt>
                <c:pt idx="64">
                  <c:v>41834</c:v>
                </c:pt>
                <c:pt idx="65">
                  <c:v>41864</c:v>
                </c:pt>
                <c:pt idx="66">
                  <c:v>41894</c:v>
                </c:pt>
                <c:pt idx="67">
                  <c:v>41924</c:v>
                </c:pt>
                <c:pt idx="68">
                  <c:v>41954</c:v>
                </c:pt>
                <c:pt idx="69">
                  <c:v>41984</c:v>
                </c:pt>
                <c:pt idx="70">
                  <c:v>42014</c:v>
                </c:pt>
                <c:pt idx="71">
                  <c:v>42044</c:v>
                </c:pt>
                <c:pt idx="72">
                  <c:v>42074</c:v>
                </c:pt>
                <c:pt idx="73">
                  <c:v>42104</c:v>
                </c:pt>
                <c:pt idx="74">
                  <c:v>42134</c:v>
                </c:pt>
                <c:pt idx="75">
                  <c:v>42164</c:v>
                </c:pt>
                <c:pt idx="76">
                  <c:v>42194</c:v>
                </c:pt>
                <c:pt idx="77">
                  <c:v>42224</c:v>
                </c:pt>
                <c:pt idx="78">
                  <c:v>42254</c:v>
                </c:pt>
                <c:pt idx="79">
                  <c:v>42284</c:v>
                </c:pt>
                <c:pt idx="80">
                  <c:v>42314</c:v>
                </c:pt>
                <c:pt idx="81">
                  <c:v>42344</c:v>
                </c:pt>
                <c:pt idx="82">
                  <c:v>42374</c:v>
                </c:pt>
                <c:pt idx="83">
                  <c:v>42404</c:v>
                </c:pt>
                <c:pt idx="84">
                  <c:v>42434</c:v>
                </c:pt>
                <c:pt idx="85">
                  <c:v>42464</c:v>
                </c:pt>
                <c:pt idx="86">
                  <c:v>42494</c:v>
                </c:pt>
                <c:pt idx="87">
                  <c:v>42524</c:v>
                </c:pt>
                <c:pt idx="88">
                  <c:v>42554</c:v>
                </c:pt>
                <c:pt idx="89">
                  <c:v>42584</c:v>
                </c:pt>
                <c:pt idx="90">
                  <c:v>42614</c:v>
                </c:pt>
                <c:pt idx="91">
                  <c:v>42644</c:v>
                </c:pt>
                <c:pt idx="92">
                  <c:v>42674</c:v>
                </c:pt>
                <c:pt idx="93">
                  <c:v>42704</c:v>
                </c:pt>
                <c:pt idx="94">
                  <c:v>42734</c:v>
                </c:pt>
                <c:pt idx="95">
                  <c:v>42764</c:v>
                </c:pt>
                <c:pt idx="96">
                  <c:v>42794</c:v>
                </c:pt>
                <c:pt idx="97">
                  <c:v>42824</c:v>
                </c:pt>
                <c:pt idx="98">
                  <c:v>42854</c:v>
                </c:pt>
                <c:pt idx="99">
                  <c:v>42884</c:v>
                </c:pt>
                <c:pt idx="100">
                  <c:v>42914</c:v>
                </c:pt>
                <c:pt idx="101">
                  <c:v>42944</c:v>
                </c:pt>
                <c:pt idx="102">
                  <c:v>42974</c:v>
                </c:pt>
                <c:pt idx="103">
                  <c:v>43004</c:v>
                </c:pt>
                <c:pt idx="104">
                  <c:v>43034</c:v>
                </c:pt>
                <c:pt idx="105">
                  <c:v>43064</c:v>
                </c:pt>
                <c:pt idx="106">
                  <c:v>43094</c:v>
                </c:pt>
                <c:pt idx="107">
                  <c:v>43124</c:v>
                </c:pt>
                <c:pt idx="108">
                  <c:v>43154</c:v>
                </c:pt>
                <c:pt idx="109">
                  <c:v>43184</c:v>
                </c:pt>
                <c:pt idx="110">
                  <c:v>43214</c:v>
                </c:pt>
                <c:pt idx="111">
                  <c:v>43244</c:v>
                </c:pt>
                <c:pt idx="112">
                  <c:v>43274</c:v>
                </c:pt>
                <c:pt idx="113">
                  <c:v>43304</c:v>
                </c:pt>
                <c:pt idx="114">
                  <c:v>43334</c:v>
                </c:pt>
                <c:pt idx="115">
                  <c:v>43364</c:v>
                </c:pt>
                <c:pt idx="116">
                  <c:v>43394</c:v>
                </c:pt>
                <c:pt idx="117">
                  <c:v>43424</c:v>
                </c:pt>
                <c:pt idx="118">
                  <c:v>43454</c:v>
                </c:pt>
                <c:pt idx="119">
                  <c:v>43484</c:v>
                </c:pt>
                <c:pt idx="120">
                  <c:v>43514</c:v>
                </c:pt>
                <c:pt idx="121">
                  <c:v>43544</c:v>
                </c:pt>
                <c:pt idx="122">
                  <c:v>43574</c:v>
                </c:pt>
                <c:pt idx="123">
                  <c:v>43604</c:v>
                </c:pt>
                <c:pt idx="124">
                  <c:v>43634</c:v>
                </c:pt>
                <c:pt idx="125">
                  <c:v>43664</c:v>
                </c:pt>
                <c:pt idx="126">
                  <c:v>43694</c:v>
                </c:pt>
                <c:pt idx="127">
                  <c:v>43724</c:v>
                </c:pt>
                <c:pt idx="128">
                  <c:v>43754</c:v>
                </c:pt>
                <c:pt idx="129">
                  <c:v>43784</c:v>
                </c:pt>
                <c:pt idx="130">
                  <c:v>43814</c:v>
                </c:pt>
                <c:pt idx="131">
                  <c:v>43844</c:v>
                </c:pt>
                <c:pt idx="132">
                  <c:v>43874</c:v>
                </c:pt>
                <c:pt idx="133">
                  <c:v>43904</c:v>
                </c:pt>
                <c:pt idx="134">
                  <c:v>43934</c:v>
                </c:pt>
                <c:pt idx="135">
                  <c:v>43964</c:v>
                </c:pt>
                <c:pt idx="136">
                  <c:v>43994</c:v>
                </c:pt>
                <c:pt idx="137">
                  <c:v>44024</c:v>
                </c:pt>
                <c:pt idx="138">
                  <c:v>44054</c:v>
                </c:pt>
                <c:pt idx="139">
                  <c:v>44084</c:v>
                </c:pt>
                <c:pt idx="140">
                  <c:v>44114</c:v>
                </c:pt>
                <c:pt idx="141">
                  <c:v>44144</c:v>
                </c:pt>
              </c:numCache>
            </c:numRef>
          </c:xVal>
          <c:yVal>
            <c:numRef>
              <c:f>model!$AG$7:$AG$148</c:f>
              <c:numCache>
                <c:formatCode>General</c:formatCode>
                <c:ptCount val="142"/>
                <c:pt idx="0">
                  <c:v>0</c:v>
                </c:pt>
                <c:pt idx="1">
                  <c:v>28.539090000000002</c:v>
                </c:pt>
                <c:pt idx="2">
                  <c:v>20.809290000000001</c:v>
                </c:pt>
                <c:pt idx="3">
                  <c:v>20.403590000000001</c:v>
                </c:pt>
                <c:pt idx="4">
                  <c:v>19.148029999999999</c:v>
                </c:pt>
                <c:pt idx="5">
                  <c:v>18.16648</c:v>
                </c:pt>
                <c:pt idx="6">
                  <c:v>17.635809999999999</c:v>
                </c:pt>
                <c:pt idx="7">
                  <c:v>17.632570000000001</c:v>
                </c:pt>
                <c:pt idx="8">
                  <c:v>17.43263</c:v>
                </c:pt>
                <c:pt idx="9">
                  <c:v>16.90119</c:v>
                </c:pt>
                <c:pt idx="10">
                  <c:v>16.930599999999998</c:v>
                </c:pt>
                <c:pt idx="11">
                  <c:v>16.416789999999999</c:v>
                </c:pt>
                <c:pt idx="12">
                  <c:v>16.26004</c:v>
                </c:pt>
                <c:pt idx="13">
                  <c:v>15.84942</c:v>
                </c:pt>
                <c:pt idx="14">
                  <c:v>15.60824</c:v>
                </c:pt>
                <c:pt idx="15">
                  <c:v>15.61679</c:v>
                </c:pt>
                <c:pt idx="16">
                  <c:v>15.33741</c:v>
                </c:pt>
                <c:pt idx="17">
                  <c:v>15.03833</c:v>
                </c:pt>
                <c:pt idx="18">
                  <c:v>15.058109999999999</c:v>
                </c:pt>
                <c:pt idx="19">
                  <c:v>14.56751</c:v>
                </c:pt>
                <c:pt idx="20">
                  <c:v>14.50475</c:v>
                </c:pt>
                <c:pt idx="21">
                  <c:v>14.342980000000001</c:v>
                </c:pt>
                <c:pt idx="22">
                  <c:v>13.98143</c:v>
                </c:pt>
                <c:pt idx="23">
                  <c:v>14.006220000000001</c:v>
                </c:pt>
                <c:pt idx="24">
                  <c:v>13.65338</c:v>
                </c:pt>
                <c:pt idx="25">
                  <c:v>13.50534</c:v>
                </c:pt>
                <c:pt idx="26">
                  <c:v>13.53454</c:v>
                </c:pt>
                <c:pt idx="27">
                  <c:v>3.065963</c:v>
                </c:pt>
                <c:pt idx="28">
                  <c:v>0.45466610000000002</c:v>
                </c:pt>
                <c:pt idx="29">
                  <c:v>0.40419569999999999</c:v>
                </c:pt>
                <c:pt idx="30">
                  <c:v>0.40442400000000001</c:v>
                </c:pt>
                <c:pt idx="31">
                  <c:v>0.40380110000000002</c:v>
                </c:pt>
                <c:pt idx="32">
                  <c:v>0.4016845</c:v>
                </c:pt>
                <c:pt idx="33">
                  <c:v>0.39794499999999999</c:v>
                </c:pt>
                <c:pt idx="34">
                  <c:v>0.39249659999999997</c:v>
                </c:pt>
                <c:pt idx="35">
                  <c:v>0.38541160000000002</c:v>
                </c:pt>
                <c:pt idx="36">
                  <c:v>0.37682909999999997</c:v>
                </c:pt>
                <c:pt idx="37">
                  <c:v>0.36691279999999998</c:v>
                </c:pt>
                <c:pt idx="38">
                  <c:v>0.35599009999999998</c:v>
                </c:pt>
                <c:pt idx="39">
                  <c:v>0.34429789999999999</c:v>
                </c:pt>
                <c:pt idx="40">
                  <c:v>0.33225909999999997</c:v>
                </c:pt>
                <c:pt idx="41">
                  <c:v>0.32000909999999999</c:v>
                </c:pt>
                <c:pt idx="42">
                  <c:v>0.30766569999999999</c:v>
                </c:pt>
                <c:pt idx="43">
                  <c:v>0.29617749999999998</c:v>
                </c:pt>
                <c:pt idx="44">
                  <c:v>0.28519</c:v>
                </c:pt>
                <c:pt idx="45">
                  <c:v>0.27519909999999997</c:v>
                </c:pt>
                <c:pt idx="46">
                  <c:v>0.26497379999999998</c:v>
                </c:pt>
                <c:pt idx="47">
                  <c:v>0.25466889999999998</c:v>
                </c:pt>
                <c:pt idx="48">
                  <c:v>0.24441270000000001</c:v>
                </c:pt>
                <c:pt idx="49">
                  <c:v>0.23436969999999999</c:v>
                </c:pt>
                <c:pt idx="50">
                  <c:v>0.22464519999999999</c:v>
                </c:pt>
                <c:pt idx="51">
                  <c:v>0.2152821</c:v>
                </c:pt>
                <c:pt idx="52">
                  <c:v>0.20638519999999999</c:v>
                </c:pt>
                <c:pt idx="53">
                  <c:v>0.19813269999999999</c:v>
                </c:pt>
                <c:pt idx="54">
                  <c:v>0.1903532</c:v>
                </c:pt>
                <c:pt idx="55">
                  <c:v>0.18293699999999999</c:v>
                </c:pt>
                <c:pt idx="56">
                  <c:v>0.17699390000000001</c:v>
                </c:pt>
                <c:pt idx="57">
                  <c:v>0.1710419</c:v>
                </c:pt>
                <c:pt idx="58">
                  <c:v>0.16509940000000001</c:v>
                </c:pt>
                <c:pt idx="59">
                  <c:v>0.159217</c:v>
                </c:pt>
                <c:pt idx="60">
                  <c:v>0.1534344</c:v>
                </c:pt>
                <c:pt idx="61">
                  <c:v>0.14778450000000001</c:v>
                </c:pt>
                <c:pt idx="62">
                  <c:v>0.1422911</c:v>
                </c:pt>
                <c:pt idx="63">
                  <c:v>0.13699729999999999</c:v>
                </c:pt>
                <c:pt idx="64">
                  <c:v>0.13193360000000001</c:v>
                </c:pt>
                <c:pt idx="65">
                  <c:v>0.12710740000000001</c:v>
                </c:pt>
                <c:pt idx="66">
                  <c:v>0.1225132</c:v>
                </c:pt>
                <c:pt idx="67">
                  <c:v>0.1181381</c:v>
                </c:pt>
                <c:pt idx="68">
                  <c:v>0.11396770000000001</c:v>
                </c:pt>
                <c:pt idx="69">
                  <c:v>0.11030860000000001</c:v>
                </c:pt>
                <c:pt idx="70">
                  <c:v>0.1068542</c:v>
                </c:pt>
                <c:pt idx="71">
                  <c:v>0.10356310000000001</c:v>
                </c:pt>
                <c:pt idx="72">
                  <c:v>0.100645</c:v>
                </c:pt>
                <c:pt idx="73">
                  <c:v>9.8273730000000004E-2</c:v>
                </c:pt>
                <c:pt idx="74">
                  <c:v>9.5867300000000003E-2</c:v>
                </c:pt>
                <c:pt idx="75">
                  <c:v>9.3439330000000001E-2</c:v>
                </c:pt>
                <c:pt idx="76">
                  <c:v>9.1001180000000001E-2</c:v>
                </c:pt>
                <c:pt idx="77">
                  <c:v>8.8564480000000001E-2</c:v>
                </c:pt>
                <c:pt idx="78">
                  <c:v>8.6139779999999999E-2</c:v>
                </c:pt>
                <c:pt idx="79">
                  <c:v>8.3736610000000003E-2</c:v>
                </c:pt>
                <c:pt idx="80">
                  <c:v>8.1363420000000006E-2</c:v>
                </c:pt>
                <c:pt idx="81">
                  <c:v>7.9027500000000001E-2</c:v>
                </c:pt>
                <c:pt idx="82">
                  <c:v>7.6735049999999999E-2</c:v>
                </c:pt>
                <c:pt idx="83">
                  <c:v>7.4494409999999997E-2</c:v>
                </c:pt>
                <c:pt idx="84">
                  <c:v>7.2311189999999997E-2</c:v>
                </c:pt>
                <c:pt idx="85">
                  <c:v>7.0190970000000005E-2</c:v>
                </c:pt>
                <c:pt idx="86">
                  <c:v>6.8137589999999998E-2</c:v>
                </c:pt>
                <c:pt idx="87">
                  <c:v>6.615356E-2</c:v>
                </c:pt>
                <c:pt idx="88">
                  <c:v>6.4240350000000002E-2</c:v>
                </c:pt>
                <c:pt idx="89">
                  <c:v>6.2397710000000002E-2</c:v>
                </c:pt>
                <c:pt idx="90">
                  <c:v>6.0635929999999998E-2</c:v>
                </c:pt>
                <c:pt idx="91">
                  <c:v>5.895707E-2</c:v>
                </c:pt>
                <c:pt idx="92">
                  <c:v>5.7360620000000001E-2</c:v>
                </c:pt>
                <c:pt idx="93">
                  <c:v>5.5843950000000003E-2</c:v>
                </c:pt>
                <c:pt idx="94">
                  <c:v>5.4403E-2</c:v>
                </c:pt>
                <c:pt idx="95">
                  <c:v>5.3032900000000001E-2</c:v>
                </c:pt>
                <c:pt idx="96">
                  <c:v>5.1728349999999999E-2</c:v>
                </c:pt>
                <c:pt idx="97">
                  <c:v>5.0483899999999998E-2</c:v>
                </c:pt>
                <c:pt idx="98">
                  <c:v>4.9384989999999997E-2</c:v>
                </c:pt>
                <c:pt idx="99">
                  <c:v>4.8360019999999997E-2</c:v>
                </c:pt>
                <c:pt idx="100">
                  <c:v>4.7395739999999999E-2</c:v>
                </c:pt>
                <c:pt idx="101">
                  <c:v>4.6481019999999998E-2</c:v>
                </c:pt>
                <c:pt idx="102">
                  <c:v>4.5606729999999998E-2</c:v>
                </c:pt>
                <c:pt idx="103">
                  <c:v>4.4765340000000001E-2</c:v>
                </c:pt>
                <c:pt idx="104">
                  <c:v>4.4102250000000003E-2</c:v>
                </c:pt>
                <c:pt idx="105">
                  <c:v>4.3578230000000003E-2</c:v>
                </c:pt>
                <c:pt idx="106">
                  <c:v>4.3039090000000002E-2</c:v>
                </c:pt>
                <c:pt idx="107">
                  <c:v>4.2486089999999997E-2</c:v>
                </c:pt>
                <c:pt idx="108">
                  <c:v>4.192042E-2</c:v>
                </c:pt>
                <c:pt idx="109">
                  <c:v>4.1343310000000001E-2</c:v>
                </c:pt>
                <c:pt idx="110">
                  <c:v>4.0755960000000001E-2</c:v>
                </c:pt>
                <c:pt idx="111">
                  <c:v>4.0159559999999997E-2</c:v>
                </c:pt>
                <c:pt idx="112">
                  <c:v>3.9555269999999997E-2</c:v>
                </c:pt>
                <c:pt idx="113">
                  <c:v>3.8944239999999998E-2</c:v>
                </c:pt>
                <c:pt idx="114">
                  <c:v>3.832758E-2</c:v>
                </c:pt>
                <c:pt idx="115">
                  <c:v>3.7706389999999999E-2</c:v>
                </c:pt>
                <c:pt idx="116">
                  <c:v>3.7081740000000002E-2</c:v>
                </c:pt>
                <c:pt idx="117">
                  <c:v>3.6454640000000003E-2</c:v>
                </c:pt>
                <c:pt idx="118">
                  <c:v>3.5826089999999998E-2</c:v>
                </c:pt>
                <c:pt idx="119">
                  <c:v>3.5197039999999999E-2</c:v>
                </c:pt>
                <c:pt idx="120">
                  <c:v>3.4568420000000002E-2</c:v>
                </c:pt>
                <c:pt idx="121">
                  <c:v>3.3941100000000002E-2</c:v>
                </c:pt>
                <c:pt idx="122">
                  <c:v>3.331597E-2</c:v>
                </c:pt>
                <c:pt idx="123">
                  <c:v>3.2693769999999997E-2</c:v>
                </c:pt>
                <c:pt idx="124">
                  <c:v>3.2075260000000001E-2</c:v>
                </c:pt>
                <c:pt idx="125">
                  <c:v>3.1461160000000002E-2</c:v>
                </c:pt>
                <c:pt idx="126">
                  <c:v>3.0852170000000002E-2</c:v>
                </c:pt>
                <c:pt idx="127">
                  <c:v>3.024893E-2</c:v>
                </c:pt>
                <c:pt idx="128">
                  <c:v>2.9652040000000001E-2</c:v>
                </c:pt>
                <c:pt idx="129">
                  <c:v>2.9062069999999999E-2</c:v>
                </c:pt>
                <c:pt idx="130">
                  <c:v>2.8479549999999999E-2</c:v>
                </c:pt>
                <c:pt idx="131">
                  <c:v>2.7904979999999999E-2</c:v>
                </c:pt>
                <c:pt idx="132">
                  <c:v>2.7338810000000002E-2</c:v>
                </c:pt>
                <c:pt idx="133">
                  <c:v>2.6781449999999998E-2</c:v>
                </c:pt>
                <c:pt idx="134">
                  <c:v>2.6233289999999999E-2</c:v>
                </c:pt>
                <c:pt idx="135">
                  <c:v>2.5694680000000001E-2</c:v>
                </c:pt>
                <c:pt idx="136">
                  <c:v>2.516591E-2</c:v>
                </c:pt>
                <c:pt idx="137">
                  <c:v>2.4647269999999999E-2</c:v>
                </c:pt>
                <c:pt idx="138">
                  <c:v>2.4138980000000001E-2</c:v>
                </c:pt>
                <c:pt idx="139">
                  <c:v>2.3641289999999999E-2</c:v>
                </c:pt>
                <c:pt idx="140">
                  <c:v>2.3154339999999999E-2</c:v>
                </c:pt>
                <c:pt idx="141">
                  <c:v>2.2678299999999998E-2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C7-469B-8AEB-E8806D30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40160"/>
        <c:axId val="665636880"/>
      </c:scatterChart>
      <c:valAx>
        <c:axId val="665640160"/>
        <c:scaling>
          <c:orientation val="minMax"/>
          <c:max val="42500"/>
          <c:min val="40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665636880"/>
        <c:crosses val="autoZero"/>
        <c:crossBetween val="midCat"/>
      </c:valAx>
      <c:valAx>
        <c:axId val="6656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66564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Pro Cond" panose="020B05060405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Black" panose="020B0A02040504020203" pitchFamily="34" charset="0"/>
                <a:ea typeface="+mn-ea"/>
                <a:cs typeface="+mn-cs"/>
              </a:defRPr>
            </a:pPr>
            <a:r>
              <a:rPr lang="en-US" b="1">
                <a:latin typeface="Segoe Pro Black" panose="020B0A02040504020203" pitchFamily="34" charset="0"/>
              </a:rPr>
              <a:t>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Pro Black" panose="020B0A02040504020203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Нефть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Sheet4!$B$8:$B$62</c:f>
              <c:numCache>
                <c:formatCode>General</c:formatCode>
                <c:ptCount val="55"/>
                <c:pt idx="0">
                  <c:v>0</c:v>
                </c:pt>
                <c:pt idx="1">
                  <c:v>26.6</c:v>
                </c:pt>
                <c:pt idx="2">
                  <c:v>54.2</c:v>
                </c:pt>
                <c:pt idx="3">
                  <c:v>83</c:v>
                </c:pt>
                <c:pt idx="4">
                  <c:v>112.8</c:v>
                </c:pt>
                <c:pt idx="5">
                  <c:v>143.80000000000001</c:v>
                </c:pt>
                <c:pt idx="6">
                  <c:v>175.9</c:v>
                </c:pt>
                <c:pt idx="7">
                  <c:v>209</c:v>
                </c:pt>
                <c:pt idx="8">
                  <c:v>243.3</c:v>
                </c:pt>
                <c:pt idx="9">
                  <c:v>278.7</c:v>
                </c:pt>
                <c:pt idx="10">
                  <c:v>315.10000000000002</c:v>
                </c:pt>
                <c:pt idx="11">
                  <c:v>315.10000000000002</c:v>
                </c:pt>
                <c:pt idx="12">
                  <c:v>328.2</c:v>
                </c:pt>
                <c:pt idx="13">
                  <c:v>342</c:v>
                </c:pt>
                <c:pt idx="14">
                  <c:v>356.4</c:v>
                </c:pt>
                <c:pt idx="15">
                  <c:v>371.5</c:v>
                </c:pt>
                <c:pt idx="16">
                  <c:v>387.4</c:v>
                </c:pt>
                <c:pt idx="17">
                  <c:v>404</c:v>
                </c:pt>
                <c:pt idx="18">
                  <c:v>421.6</c:v>
                </c:pt>
                <c:pt idx="19">
                  <c:v>440</c:v>
                </c:pt>
                <c:pt idx="20">
                  <c:v>459.5</c:v>
                </c:pt>
                <c:pt idx="21">
                  <c:v>480</c:v>
                </c:pt>
                <c:pt idx="22">
                  <c:v>501.5</c:v>
                </c:pt>
                <c:pt idx="23">
                  <c:v>524.29999999999995</c:v>
                </c:pt>
                <c:pt idx="24">
                  <c:v>548.4</c:v>
                </c:pt>
                <c:pt idx="25">
                  <c:v>573.9</c:v>
                </c:pt>
                <c:pt idx="26">
                  <c:v>600.9</c:v>
                </c:pt>
                <c:pt idx="27">
                  <c:v>629.5</c:v>
                </c:pt>
                <c:pt idx="28">
                  <c:v>659.9</c:v>
                </c:pt>
                <c:pt idx="29">
                  <c:v>692.3</c:v>
                </c:pt>
                <c:pt idx="30">
                  <c:v>726.7</c:v>
                </c:pt>
                <c:pt idx="31">
                  <c:v>763.5</c:v>
                </c:pt>
                <c:pt idx="32">
                  <c:v>802.8</c:v>
                </c:pt>
                <c:pt idx="33">
                  <c:v>845</c:v>
                </c:pt>
                <c:pt idx="34">
                  <c:v>890.2</c:v>
                </c:pt>
                <c:pt idx="35">
                  <c:v>938.9</c:v>
                </c:pt>
                <c:pt idx="36">
                  <c:v>991.5</c:v>
                </c:pt>
                <c:pt idx="37">
                  <c:v>1048.4000000000001</c:v>
                </c:pt>
                <c:pt idx="38">
                  <c:v>1110.0999999999999</c:v>
                </c:pt>
                <c:pt idx="39">
                  <c:v>1177.4000000000001</c:v>
                </c:pt>
                <c:pt idx="40">
                  <c:v>1251</c:v>
                </c:pt>
                <c:pt idx="41">
                  <c:v>1331.8</c:v>
                </c:pt>
                <c:pt idx="42">
                  <c:v>1421</c:v>
                </c:pt>
                <c:pt idx="43">
                  <c:v>1519.8</c:v>
                </c:pt>
                <c:pt idx="44">
                  <c:v>1629.9</c:v>
                </c:pt>
                <c:pt idx="45">
                  <c:v>1753.5</c:v>
                </c:pt>
                <c:pt idx="46">
                  <c:v>1893.2</c:v>
                </c:pt>
                <c:pt idx="47">
                  <c:v>2052.3000000000002</c:v>
                </c:pt>
                <c:pt idx="48">
                  <c:v>2235.3000000000002</c:v>
                </c:pt>
                <c:pt idx="49">
                  <c:v>2448</c:v>
                </c:pt>
                <c:pt idx="50">
                  <c:v>2698.4</c:v>
                </c:pt>
                <c:pt idx="51">
                  <c:v>2997.7</c:v>
                </c:pt>
                <c:pt idx="52">
                  <c:v>3361.9</c:v>
                </c:pt>
                <c:pt idx="53">
                  <c:v>3815</c:v>
                </c:pt>
                <c:pt idx="54">
                  <c:v>4394.8</c:v>
                </c:pt>
              </c:numCache>
            </c:numRef>
          </c:xVal>
          <c:yVal>
            <c:numRef>
              <c:f>Sheet4!$C$8:$C$62</c:f>
              <c:numCache>
                <c:formatCode>General</c:formatCode>
                <c:ptCount val="55"/>
                <c:pt idx="0">
                  <c:v>225.4</c:v>
                </c:pt>
                <c:pt idx="1">
                  <c:v>216.24</c:v>
                </c:pt>
                <c:pt idx="2">
                  <c:v>207.79</c:v>
                </c:pt>
                <c:pt idx="3">
                  <c:v>199.98</c:v>
                </c:pt>
                <c:pt idx="4">
                  <c:v>192.73</c:v>
                </c:pt>
                <c:pt idx="5">
                  <c:v>186</c:v>
                </c:pt>
                <c:pt idx="6">
                  <c:v>179.71</c:v>
                </c:pt>
                <c:pt idx="7">
                  <c:v>173.84</c:v>
                </c:pt>
                <c:pt idx="8">
                  <c:v>168.34</c:v>
                </c:pt>
                <c:pt idx="9">
                  <c:v>163.16999999999999</c:v>
                </c:pt>
                <c:pt idx="10">
                  <c:v>158.32</c:v>
                </c:pt>
                <c:pt idx="11">
                  <c:v>17.63</c:v>
                </c:pt>
                <c:pt idx="12">
                  <c:v>16.88</c:v>
                </c:pt>
                <c:pt idx="13">
                  <c:v>16.149999999999999</c:v>
                </c:pt>
                <c:pt idx="14">
                  <c:v>15.44</c:v>
                </c:pt>
                <c:pt idx="15">
                  <c:v>14.74</c:v>
                </c:pt>
                <c:pt idx="16">
                  <c:v>14.06</c:v>
                </c:pt>
                <c:pt idx="17">
                  <c:v>13.4</c:v>
                </c:pt>
                <c:pt idx="18">
                  <c:v>12.75</c:v>
                </c:pt>
                <c:pt idx="19">
                  <c:v>12.12</c:v>
                </c:pt>
                <c:pt idx="20">
                  <c:v>11.51</c:v>
                </c:pt>
                <c:pt idx="21">
                  <c:v>10.92</c:v>
                </c:pt>
                <c:pt idx="22">
                  <c:v>10.34</c:v>
                </c:pt>
                <c:pt idx="23">
                  <c:v>9.7799999999999994</c:v>
                </c:pt>
                <c:pt idx="24">
                  <c:v>9.24</c:v>
                </c:pt>
                <c:pt idx="25">
                  <c:v>8.7100000000000009</c:v>
                </c:pt>
                <c:pt idx="26">
                  <c:v>8.1999999999999993</c:v>
                </c:pt>
                <c:pt idx="27">
                  <c:v>7.71</c:v>
                </c:pt>
                <c:pt idx="28">
                  <c:v>7.23</c:v>
                </c:pt>
                <c:pt idx="29">
                  <c:v>6.77</c:v>
                </c:pt>
                <c:pt idx="30">
                  <c:v>6.33</c:v>
                </c:pt>
                <c:pt idx="31">
                  <c:v>5.9</c:v>
                </c:pt>
                <c:pt idx="32">
                  <c:v>5.49</c:v>
                </c:pt>
                <c:pt idx="33">
                  <c:v>5.0999999999999996</c:v>
                </c:pt>
                <c:pt idx="34">
                  <c:v>4.72</c:v>
                </c:pt>
                <c:pt idx="35">
                  <c:v>4.3499999999999996</c:v>
                </c:pt>
                <c:pt idx="36">
                  <c:v>4.01</c:v>
                </c:pt>
                <c:pt idx="37">
                  <c:v>3.67</c:v>
                </c:pt>
                <c:pt idx="38">
                  <c:v>3.36</c:v>
                </c:pt>
                <c:pt idx="39">
                  <c:v>3.06</c:v>
                </c:pt>
                <c:pt idx="40">
                  <c:v>2.77</c:v>
                </c:pt>
                <c:pt idx="41">
                  <c:v>2.5</c:v>
                </c:pt>
                <c:pt idx="42">
                  <c:v>2.2400000000000002</c:v>
                </c:pt>
                <c:pt idx="43">
                  <c:v>2</c:v>
                </c:pt>
                <c:pt idx="44">
                  <c:v>1.78</c:v>
                </c:pt>
                <c:pt idx="45">
                  <c:v>1.57</c:v>
                </c:pt>
                <c:pt idx="46">
                  <c:v>1.37</c:v>
                </c:pt>
                <c:pt idx="47">
                  <c:v>1.19</c:v>
                </c:pt>
                <c:pt idx="48">
                  <c:v>1.02</c:v>
                </c:pt>
                <c:pt idx="49">
                  <c:v>0.86</c:v>
                </c:pt>
                <c:pt idx="50">
                  <c:v>0.72</c:v>
                </c:pt>
                <c:pt idx="51">
                  <c:v>0.59</c:v>
                </c:pt>
                <c:pt idx="52">
                  <c:v>0.48</c:v>
                </c:pt>
                <c:pt idx="53">
                  <c:v>0.37</c:v>
                </c:pt>
                <c:pt idx="54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D-44B9-A614-809216145588}"/>
            </c:ext>
          </c:extLst>
        </c:ser>
        <c:ser>
          <c:idx val="1"/>
          <c:order val="1"/>
          <c:tx>
            <c:v>Жидкость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Sheet4!$B$8:$B$62</c:f>
              <c:numCache>
                <c:formatCode>General</c:formatCode>
                <c:ptCount val="55"/>
                <c:pt idx="0">
                  <c:v>0</c:v>
                </c:pt>
                <c:pt idx="1">
                  <c:v>26.6</c:v>
                </c:pt>
                <c:pt idx="2">
                  <c:v>54.2</c:v>
                </c:pt>
                <c:pt idx="3">
                  <c:v>83</c:v>
                </c:pt>
                <c:pt idx="4">
                  <c:v>112.8</c:v>
                </c:pt>
                <c:pt idx="5">
                  <c:v>143.80000000000001</c:v>
                </c:pt>
                <c:pt idx="6">
                  <c:v>175.9</c:v>
                </c:pt>
                <c:pt idx="7">
                  <c:v>209</c:v>
                </c:pt>
                <c:pt idx="8">
                  <c:v>243.3</c:v>
                </c:pt>
                <c:pt idx="9">
                  <c:v>278.7</c:v>
                </c:pt>
                <c:pt idx="10">
                  <c:v>315.10000000000002</c:v>
                </c:pt>
                <c:pt idx="11">
                  <c:v>315.10000000000002</c:v>
                </c:pt>
                <c:pt idx="12">
                  <c:v>328.2</c:v>
                </c:pt>
                <c:pt idx="13">
                  <c:v>342</c:v>
                </c:pt>
                <c:pt idx="14">
                  <c:v>356.4</c:v>
                </c:pt>
                <c:pt idx="15">
                  <c:v>371.5</c:v>
                </c:pt>
                <c:pt idx="16">
                  <c:v>387.4</c:v>
                </c:pt>
                <c:pt idx="17">
                  <c:v>404</c:v>
                </c:pt>
                <c:pt idx="18">
                  <c:v>421.6</c:v>
                </c:pt>
                <c:pt idx="19">
                  <c:v>440</c:v>
                </c:pt>
                <c:pt idx="20">
                  <c:v>459.5</c:v>
                </c:pt>
                <c:pt idx="21">
                  <c:v>480</c:v>
                </c:pt>
                <c:pt idx="22">
                  <c:v>501.5</c:v>
                </c:pt>
                <c:pt idx="23">
                  <c:v>524.29999999999995</c:v>
                </c:pt>
                <c:pt idx="24">
                  <c:v>548.4</c:v>
                </c:pt>
                <c:pt idx="25">
                  <c:v>573.9</c:v>
                </c:pt>
                <c:pt idx="26">
                  <c:v>600.9</c:v>
                </c:pt>
                <c:pt idx="27">
                  <c:v>629.5</c:v>
                </c:pt>
                <c:pt idx="28">
                  <c:v>659.9</c:v>
                </c:pt>
                <c:pt idx="29">
                  <c:v>692.3</c:v>
                </c:pt>
                <c:pt idx="30">
                  <c:v>726.7</c:v>
                </c:pt>
                <c:pt idx="31">
                  <c:v>763.5</c:v>
                </c:pt>
                <c:pt idx="32">
                  <c:v>802.8</c:v>
                </c:pt>
                <c:pt idx="33">
                  <c:v>845</c:v>
                </c:pt>
                <c:pt idx="34">
                  <c:v>890.2</c:v>
                </c:pt>
                <c:pt idx="35">
                  <c:v>938.9</c:v>
                </c:pt>
                <c:pt idx="36">
                  <c:v>991.5</c:v>
                </c:pt>
                <c:pt idx="37">
                  <c:v>1048.4000000000001</c:v>
                </c:pt>
                <c:pt idx="38">
                  <c:v>1110.0999999999999</c:v>
                </c:pt>
                <c:pt idx="39">
                  <c:v>1177.4000000000001</c:v>
                </c:pt>
                <c:pt idx="40">
                  <c:v>1251</c:v>
                </c:pt>
                <c:pt idx="41">
                  <c:v>1331.8</c:v>
                </c:pt>
                <c:pt idx="42">
                  <c:v>1421</c:v>
                </c:pt>
                <c:pt idx="43">
                  <c:v>1519.8</c:v>
                </c:pt>
                <c:pt idx="44">
                  <c:v>1629.9</c:v>
                </c:pt>
                <c:pt idx="45">
                  <c:v>1753.5</c:v>
                </c:pt>
                <c:pt idx="46">
                  <c:v>1893.2</c:v>
                </c:pt>
                <c:pt idx="47">
                  <c:v>2052.3000000000002</c:v>
                </c:pt>
                <c:pt idx="48">
                  <c:v>2235.3000000000002</c:v>
                </c:pt>
                <c:pt idx="49">
                  <c:v>2448</c:v>
                </c:pt>
                <c:pt idx="50">
                  <c:v>2698.4</c:v>
                </c:pt>
                <c:pt idx="51">
                  <c:v>2997.7</c:v>
                </c:pt>
                <c:pt idx="52">
                  <c:v>3361.9</c:v>
                </c:pt>
                <c:pt idx="53">
                  <c:v>3815</c:v>
                </c:pt>
                <c:pt idx="54">
                  <c:v>4394.8</c:v>
                </c:pt>
              </c:numCache>
            </c:numRef>
          </c:xVal>
          <c:yVal>
            <c:numRef>
              <c:f>Sheet4!$E$8:$E$62</c:f>
              <c:numCache>
                <c:formatCode>General</c:formatCode>
                <c:ptCount val="55"/>
                <c:pt idx="0">
                  <c:v>225.4</c:v>
                </c:pt>
                <c:pt idx="1">
                  <c:v>216.24</c:v>
                </c:pt>
                <c:pt idx="2">
                  <c:v>207.79</c:v>
                </c:pt>
                <c:pt idx="3">
                  <c:v>199.98</c:v>
                </c:pt>
                <c:pt idx="4">
                  <c:v>192.73</c:v>
                </c:pt>
                <c:pt idx="5">
                  <c:v>186</c:v>
                </c:pt>
                <c:pt idx="6">
                  <c:v>179.71</c:v>
                </c:pt>
                <c:pt idx="7">
                  <c:v>173.84</c:v>
                </c:pt>
                <c:pt idx="8">
                  <c:v>168.34</c:v>
                </c:pt>
                <c:pt idx="9">
                  <c:v>163.16999999999999</c:v>
                </c:pt>
                <c:pt idx="10">
                  <c:v>158.32</c:v>
                </c:pt>
                <c:pt idx="11">
                  <c:v>158.32</c:v>
                </c:pt>
                <c:pt idx="12">
                  <c:v>159.84</c:v>
                </c:pt>
                <c:pt idx="13">
                  <c:v>161.4</c:v>
                </c:pt>
                <c:pt idx="14">
                  <c:v>162.97999999999999</c:v>
                </c:pt>
                <c:pt idx="15">
                  <c:v>164.58</c:v>
                </c:pt>
                <c:pt idx="16">
                  <c:v>166.21</c:v>
                </c:pt>
                <c:pt idx="17">
                  <c:v>167.87</c:v>
                </c:pt>
                <c:pt idx="18">
                  <c:v>169.54</c:v>
                </c:pt>
                <c:pt idx="19">
                  <c:v>171.24</c:v>
                </c:pt>
                <c:pt idx="20">
                  <c:v>172.97</c:v>
                </c:pt>
                <c:pt idx="21">
                  <c:v>174.71</c:v>
                </c:pt>
                <c:pt idx="22">
                  <c:v>176.48</c:v>
                </c:pt>
                <c:pt idx="23">
                  <c:v>178.26</c:v>
                </c:pt>
                <c:pt idx="24">
                  <c:v>180.07</c:v>
                </c:pt>
                <c:pt idx="25">
                  <c:v>181.89</c:v>
                </c:pt>
                <c:pt idx="26">
                  <c:v>183.73</c:v>
                </c:pt>
                <c:pt idx="27">
                  <c:v>185.58</c:v>
                </c:pt>
                <c:pt idx="28">
                  <c:v>187.45</c:v>
                </c:pt>
                <c:pt idx="29">
                  <c:v>189.34</c:v>
                </c:pt>
                <c:pt idx="30">
                  <c:v>191.24</c:v>
                </c:pt>
                <c:pt idx="31">
                  <c:v>193.15</c:v>
                </c:pt>
                <c:pt idx="32">
                  <c:v>195.07</c:v>
                </c:pt>
                <c:pt idx="33">
                  <c:v>197.01</c:v>
                </c:pt>
                <c:pt idx="34">
                  <c:v>198.95</c:v>
                </c:pt>
                <c:pt idx="35">
                  <c:v>200.91</c:v>
                </c:pt>
                <c:pt idx="36">
                  <c:v>202.87</c:v>
                </c:pt>
                <c:pt idx="37">
                  <c:v>204.83</c:v>
                </c:pt>
                <c:pt idx="38">
                  <c:v>206.81</c:v>
                </c:pt>
                <c:pt idx="39">
                  <c:v>208.78</c:v>
                </c:pt>
                <c:pt idx="40">
                  <c:v>210.77</c:v>
                </c:pt>
                <c:pt idx="41">
                  <c:v>212.75</c:v>
                </c:pt>
                <c:pt idx="42">
                  <c:v>214.74</c:v>
                </c:pt>
                <c:pt idx="43">
                  <c:v>216.72</c:v>
                </c:pt>
                <c:pt idx="44">
                  <c:v>218.71</c:v>
                </c:pt>
                <c:pt idx="45">
                  <c:v>220.69</c:v>
                </c:pt>
                <c:pt idx="46">
                  <c:v>222.67</c:v>
                </c:pt>
                <c:pt idx="47">
                  <c:v>224.65</c:v>
                </c:pt>
                <c:pt idx="48">
                  <c:v>226.63</c:v>
                </c:pt>
                <c:pt idx="49">
                  <c:v>228.59</c:v>
                </c:pt>
                <c:pt idx="50">
                  <c:v>230.55</c:v>
                </c:pt>
                <c:pt idx="51">
                  <c:v>232.51</c:v>
                </c:pt>
                <c:pt idx="52">
                  <c:v>234.45</c:v>
                </c:pt>
                <c:pt idx="53">
                  <c:v>236.38</c:v>
                </c:pt>
                <c:pt idx="54">
                  <c:v>238.3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0D-44B9-A614-809216145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99648"/>
        <c:axId val="893785144"/>
      </c:scatterChart>
      <c:valAx>
        <c:axId val="903599648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Pro Cond" panose="020B0506040504020203" pitchFamily="34" charset="0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Pro Cond" panose="020B05060405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893785144"/>
        <c:crosses val="autoZero"/>
        <c:crossBetween val="midCat"/>
      </c:valAx>
      <c:valAx>
        <c:axId val="8937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Pro Cond" panose="020B0506040504020203" pitchFamily="34" charset="0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B/D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Pro Cond" panose="020B05060405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90359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Pro Cond" panose="020B0506040504020203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Pro Cond" panose="020B05060405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Black" panose="020B0A02040504020203" pitchFamily="34" charset="0"/>
                <a:ea typeface="+mn-ea"/>
                <a:cs typeface="+mn-cs"/>
              </a:defRPr>
            </a:pPr>
            <a:r>
              <a:rPr lang="en-US" b="1">
                <a:latin typeface="Segoe Pro Black" panose="020B0A02040504020203" pitchFamily="34" charset="0"/>
              </a:rPr>
              <a:t>Watercut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Pro Black" panose="020B0A02040504020203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Sheet4!$H$8:$H$62</c:f>
              <c:numCache>
                <c:formatCode>General</c:formatCode>
                <c:ptCount val="55"/>
                <c:pt idx="0">
                  <c:v>0</c:v>
                </c:pt>
                <c:pt idx="1">
                  <c:v>3.6999999999999998E-2</c:v>
                </c:pt>
                <c:pt idx="2">
                  <c:v>7.2999999999999995E-2</c:v>
                </c:pt>
                <c:pt idx="3">
                  <c:v>0.11</c:v>
                </c:pt>
                <c:pt idx="4">
                  <c:v>0.14599999999999999</c:v>
                </c:pt>
                <c:pt idx="5">
                  <c:v>0.183</c:v>
                </c:pt>
                <c:pt idx="6">
                  <c:v>0.219</c:v>
                </c:pt>
                <c:pt idx="7">
                  <c:v>0.25600000000000001</c:v>
                </c:pt>
                <c:pt idx="8">
                  <c:v>0.29299999999999998</c:v>
                </c:pt>
                <c:pt idx="9">
                  <c:v>0.32900000000000001</c:v>
                </c:pt>
                <c:pt idx="10">
                  <c:v>0.32900000000000001</c:v>
                </c:pt>
                <c:pt idx="11">
                  <c:v>0.36599999999999999</c:v>
                </c:pt>
                <c:pt idx="12">
                  <c:v>0.379</c:v>
                </c:pt>
                <c:pt idx="13">
                  <c:v>0.39300000000000002</c:v>
                </c:pt>
                <c:pt idx="14">
                  <c:v>0.40699999999999997</c:v>
                </c:pt>
                <c:pt idx="15">
                  <c:v>0.42299999999999999</c:v>
                </c:pt>
                <c:pt idx="16">
                  <c:v>0.439</c:v>
                </c:pt>
                <c:pt idx="17">
                  <c:v>0.45600000000000002</c:v>
                </c:pt>
                <c:pt idx="18">
                  <c:v>0.47499999999999998</c:v>
                </c:pt>
                <c:pt idx="19">
                  <c:v>0.49399999999999999</c:v>
                </c:pt>
                <c:pt idx="20">
                  <c:v>0.51500000000000001</c:v>
                </c:pt>
                <c:pt idx="21">
                  <c:v>0.53800000000000003</c:v>
                </c:pt>
                <c:pt idx="22">
                  <c:v>0.56100000000000005</c:v>
                </c:pt>
                <c:pt idx="23">
                  <c:v>0.58599999999999997</c:v>
                </c:pt>
                <c:pt idx="24">
                  <c:v>0.61299999999999999</c:v>
                </c:pt>
                <c:pt idx="25">
                  <c:v>0.64200000000000002</c:v>
                </c:pt>
                <c:pt idx="26">
                  <c:v>0.67300000000000004</c:v>
                </c:pt>
                <c:pt idx="27">
                  <c:v>0.70599999999999996</c:v>
                </c:pt>
                <c:pt idx="28">
                  <c:v>0.74099999999999999</c:v>
                </c:pt>
                <c:pt idx="29">
                  <c:v>0.77900000000000003</c:v>
                </c:pt>
                <c:pt idx="30">
                  <c:v>0.82</c:v>
                </c:pt>
                <c:pt idx="31">
                  <c:v>0.86399999999999999</c:v>
                </c:pt>
                <c:pt idx="32">
                  <c:v>0.91200000000000003</c:v>
                </c:pt>
                <c:pt idx="33">
                  <c:v>0.96299999999999997</c:v>
                </c:pt>
                <c:pt idx="34">
                  <c:v>1.0189999999999999</c:v>
                </c:pt>
                <c:pt idx="35">
                  <c:v>1.08</c:v>
                </c:pt>
                <c:pt idx="36">
                  <c:v>1.1459999999999999</c:v>
                </c:pt>
                <c:pt idx="37">
                  <c:v>1.2190000000000001</c:v>
                </c:pt>
                <c:pt idx="38">
                  <c:v>1.298</c:v>
                </c:pt>
                <c:pt idx="39">
                  <c:v>1.385</c:v>
                </c:pt>
                <c:pt idx="40">
                  <c:v>1.4810000000000001</c:v>
                </c:pt>
                <c:pt idx="41">
                  <c:v>1.5880000000000001</c:v>
                </c:pt>
                <c:pt idx="42">
                  <c:v>1.7070000000000001</c:v>
                </c:pt>
                <c:pt idx="43">
                  <c:v>1.84</c:v>
                </c:pt>
                <c:pt idx="44">
                  <c:v>1.99</c:v>
                </c:pt>
                <c:pt idx="45">
                  <c:v>2.1589999999999998</c:v>
                </c:pt>
                <c:pt idx="46">
                  <c:v>2.3519999999999999</c:v>
                </c:pt>
                <c:pt idx="47">
                  <c:v>2.5739999999999998</c:v>
                </c:pt>
                <c:pt idx="48">
                  <c:v>2.8319999999999999</c:v>
                </c:pt>
                <c:pt idx="49">
                  <c:v>3.1339999999999999</c:v>
                </c:pt>
                <c:pt idx="50">
                  <c:v>3.4929999999999999</c:v>
                </c:pt>
                <c:pt idx="51">
                  <c:v>3.9249999999999998</c:v>
                </c:pt>
                <c:pt idx="52">
                  <c:v>4.4550000000000001</c:v>
                </c:pt>
                <c:pt idx="53">
                  <c:v>5.1210000000000004</c:v>
                </c:pt>
                <c:pt idx="54">
                  <c:v>5.98</c:v>
                </c:pt>
              </c:numCache>
            </c:numRef>
          </c:xVal>
          <c:yVal>
            <c:numRef>
              <c:f>Sheet4!$F$8:$F$62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0.88900000000000001</c:v>
                </c:pt>
                <c:pt idx="12">
                  <c:v>0.89400000000000002</c:v>
                </c:pt>
                <c:pt idx="13">
                  <c:v>0.9</c:v>
                </c:pt>
                <c:pt idx="14">
                  <c:v>0.90500000000000003</c:v>
                </c:pt>
                <c:pt idx="15">
                  <c:v>0.91</c:v>
                </c:pt>
                <c:pt idx="16">
                  <c:v>0.91500000000000004</c:v>
                </c:pt>
                <c:pt idx="17">
                  <c:v>0.92</c:v>
                </c:pt>
                <c:pt idx="18">
                  <c:v>0.92500000000000004</c:v>
                </c:pt>
                <c:pt idx="19">
                  <c:v>0.92900000000000005</c:v>
                </c:pt>
                <c:pt idx="20">
                  <c:v>0.93300000000000005</c:v>
                </c:pt>
                <c:pt idx="21">
                  <c:v>0.93799999999999994</c:v>
                </c:pt>
                <c:pt idx="22">
                  <c:v>0.94099999999999995</c:v>
                </c:pt>
                <c:pt idx="23">
                  <c:v>0.94499999999999995</c:v>
                </c:pt>
                <c:pt idx="24">
                  <c:v>0.94899999999999995</c:v>
                </c:pt>
                <c:pt idx="25">
                  <c:v>0.95199999999999996</c:v>
                </c:pt>
                <c:pt idx="26">
                  <c:v>0.95499999999999996</c:v>
                </c:pt>
                <c:pt idx="27">
                  <c:v>0.95799999999999996</c:v>
                </c:pt>
                <c:pt idx="28">
                  <c:v>0.96099999999999997</c:v>
                </c:pt>
                <c:pt idx="29">
                  <c:v>0.96399999999999997</c:v>
                </c:pt>
                <c:pt idx="30">
                  <c:v>0.96699999999999997</c:v>
                </c:pt>
                <c:pt idx="31">
                  <c:v>0.96899999999999997</c:v>
                </c:pt>
                <c:pt idx="32">
                  <c:v>0.97199999999999998</c:v>
                </c:pt>
                <c:pt idx="33">
                  <c:v>0.97399999999999998</c:v>
                </c:pt>
                <c:pt idx="34">
                  <c:v>0.97599999999999998</c:v>
                </c:pt>
                <c:pt idx="35">
                  <c:v>0.97799999999999998</c:v>
                </c:pt>
                <c:pt idx="36">
                  <c:v>0.98</c:v>
                </c:pt>
                <c:pt idx="37">
                  <c:v>0.98199999999999998</c:v>
                </c:pt>
                <c:pt idx="38">
                  <c:v>0.98399999999999999</c:v>
                </c:pt>
                <c:pt idx="39">
                  <c:v>0.98499999999999999</c:v>
                </c:pt>
                <c:pt idx="40">
                  <c:v>0.98699999999999999</c:v>
                </c:pt>
                <c:pt idx="41">
                  <c:v>0.98799999999999999</c:v>
                </c:pt>
                <c:pt idx="42">
                  <c:v>0.99</c:v>
                </c:pt>
                <c:pt idx="43">
                  <c:v>0.99099999999999999</c:v>
                </c:pt>
                <c:pt idx="44">
                  <c:v>0.99199999999999999</c:v>
                </c:pt>
                <c:pt idx="45">
                  <c:v>0.99299999999999999</c:v>
                </c:pt>
                <c:pt idx="46">
                  <c:v>0.99399999999999999</c:v>
                </c:pt>
                <c:pt idx="47">
                  <c:v>0.995</c:v>
                </c:pt>
                <c:pt idx="48">
                  <c:v>0.996</c:v>
                </c:pt>
                <c:pt idx="49">
                  <c:v>0.996</c:v>
                </c:pt>
                <c:pt idx="50">
                  <c:v>0.997</c:v>
                </c:pt>
                <c:pt idx="51">
                  <c:v>0.997</c:v>
                </c:pt>
                <c:pt idx="52">
                  <c:v>0.998</c:v>
                </c:pt>
                <c:pt idx="53">
                  <c:v>0.998</c:v>
                </c:pt>
                <c:pt idx="54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7-4C71-B6B3-74B344F8B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99648"/>
        <c:axId val="893785144"/>
      </c:scatterChart>
      <c:valAx>
        <c:axId val="90359964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Pro Cond" panose="020B0506040504020203" pitchFamily="34" charset="0"/>
                    <a:ea typeface="+mn-ea"/>
                    <a:cs typeface="+mn-cs"/>
                  </a:defRPr>
                </a:pPr>
                <a:r>
                  <a:rPr lang="en-US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Pro Cond" panose="020B05060405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893785144"/>
        <c:crosses val="autoZero"/>
        <c:crossBetween val="midCat"/>
      </c:valAx>
      <c:valAx>
        <c:axId val="893785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9035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Pro Cond" panose="020B05060405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Black" panose="020B0A02040504020203" pitchFamily="34" charset="0"/>
                <a:ea typeface="+mn-ea"/>
                <a:cs typeface="+mn-cs"/>
              </a:defRPr>
            </a:pPr>
            <a:r>
              <a:rPr lang="en-US" b="1">
                <a:latin typeface="Segoe Pro Black" panose="020B0A02040504020203" pitchFamily="34" charset="0"/>
              </a:rPr>
              <a:t>Watercut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Pro Black" panose="020B0A02040504020203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Sheet4!$F$88:$F$242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1481.9</c:v>
                </c:pt>
                <c:pt idx="6">
                  <c:v>3061.3009999999999</c:v>
                </c:pt>
                <c:pt idx="7">
                  <c:v>4389.0010000000002</c:v>
                </c:pt>
                <c:pt idx="8">
                  <c:v>5053.4009999999998</c:v>
                </c:pt>
                <c:pt idx="9">
                  <c:v>7324.393</c:v>
                </c:pt>
                <c:pt idx="10">
                  <c:v>11586.28</c:v>
                </c:pt>
                <c:pt idx="11">
                  <c:v>15780.18</c:v>
                </c:pt>
                <c:pt idx="12">
                  <c:v>19681.59</c:v>
                </c:pt>
                <c:pt idx="13">
                  <c:v>23578.38</c:v>
                </c:pt>
                <c:pt idx="14">
                  <c:v>27359.58</c:v>
                </c:pt>
                <c:pt idx="15">
                  <c:v>30903.78</c:v>
                </c:pt>
                <c:pt idx="16">
                  <c:v>34165.69</c:v>
                </c:pt>
                <c:pt idx="17">
                  <c:v>37163.39</c:v>
                </c:pt>
                <c:pt idx="18">
                  <c:v>39491.089999999997</c:v>
                </c:pt>
                <c:pt idx="19">
                  <c:v>42089.69</c:v>
                </c:pt>
                <c:pt idx="20">
                  <c:v>44364.09</c:v>
                </c:pt>
                <c:pt idx="21">
                  <c:v>46743.89</c:v>
                </c:pt>
                <c:pt idx="22">
                  <c:v>49112.39</c:v>
                </c:pt>
                <c:pt idx="23">
                  <c:v>51707.59</c:v>
                </c:pt>
                <c:pt idx="24">
                  <c:v>54225.69</c:v>
                </c:pt>
                <c:pt idx="25">
                  <c:v>56920.69</c:v>
                </c:pt>
                <c:pt idx="26">
                  <c:v>59461.49</c:v>
                </c:pt>
                <c:pt idx="27">
                  <c:v>61692.79</c:v>
                </c:pt>
                <c:pt idx="28">
                  <c:v>64024.99</c:v>
                </c:pt>
                <c:pt idx="29">
                  <c:v>66268.789999999994</c:v>
                </c:pt>
                <c:pt idx="30">
                  <c:v>68769.89</c:v>
                </c:pt>
                <c:pt idx="31">
                  <c:v>72044.3</c:v>
                </c:pt>
                <c:pt idx="32">
                  <c:v>74899.199999999997</c:v>
                </c:pt>
                <c:pt idx="33">
                  <c:v>78035.320000000007</c:v>
                </c:pt>
                <c:pt idx="34">
                  <c:v>81038.710000000006</c:v>
                </c:pt>
                <c:pt idx="35">
                  <c:v>84267.7</c:v>
                </c:pt>
                <c:pt idx="36">
                  <c:v>87105.59</c:v>
                </c:pt>
                <c:pt idx="37">
                  <c:v>90434.4</c:v>
                </c:pt>
                <c:pt idx="38">
                  <c:v>93790.399999999994</c:v>
                </c:pt>
                <c:pt idx="39">
                  <c:v>96941.21</c:v>
                </c:pt>
                <c:pt idx="40">
                  <c:v>100357.3</c:v>
                </c:pt>
                <c:pt idx="41">
                  <c:v>103687.2</c:v>
                </c:pt>
                <c:pt idx="42">
                  <c:v>106518.3</c:v>
                </c:pt>
                <c:pt idx="43">
                  <c:v>109932.1</c:v>
                </c:pt>
                <c:pt idx="44">
                  <c:v>112920.8</c:v>
                </c:pt>
                <c:pt idx="45">
                  <c:v>116154.4</c:v>
                </c:pt>
                <c:pt idx="46">
                  <c:v>119276.8</c:v>
                </c:pt>
                <c:pt idx="47">
                  <c:v>122197.4</c:v>
                </c:pt>
                <c:pt idx="48">
                  <c:v>124967.2</c:v>
                </c:pt>
                <c:pt idx="49">
                  <c:v>127554.5</c:v>
                </c:pt>
                <c:pt idx="50">
                  <c:v>129951.3</c:v>
                </c:pt>
                <c:pt idx="51">
                  <c:v>132307.29999999999</c:v>
                </c:pt>
                <c:pt idx="52">
                  <c:v>134622.5</c:v>
                </c:pt>
                <c:pt idx="53">
                  <c:v>136793.70000000001</c:v>
                </c:pt>
                <c:pt idx="54">
                  <c:v>138845.9</c:v>
                </c:pt>
                <c:pt idx="55">
                  <c:v>140712.1</c:v>
                </c:pt>
                <c:pt idx="56">
                  <c:v>142574.9</c:v>
                </c:pt>
                <c:pt idx="57">
                  <c:v>144616.9</c:v>
                </c:pt>
                <c:pt idx="58">
                  <c:v>146341.4</c:v>
                </c:pt>
                <c:pt idx="59">
                  <c:v>148287</c:v>
                </c:pt>
                <c:pt idx="60">
                  <c:v>150010.4</c:v>
                </c:pt>
                <c:pt idx="61">
                  <c:v>151902.70000000001</c:v>
                </c:pt>
                <c:pt idx="62">
                  <c:v>153669.1</c:v>
                </c:pt>
                <c:pt idx="63">
                  <c:v>155266.6</c:v>
                </c:pt>
                <c:pt idx="64">
                  <c:v>156893.6</c:v>
                </c:pt>
                <c:pt idx="65">
                  <c:v>158626</c:v>
                </c:pt>
                <c:pt idx="66">
                  <c:v>160172.5</c:v>
                </c:pt>
                <c:pt idx="67">
                  <c:v>161748.5</c:v>
                </c:pt>
                <c:pt idx="68">
                  <c:v>163185</c:v>
                </c:pt>
                <c:pt idx="69">
                  <c:v>164694.1</c:v>
                </c:pt>
                <c:pt idx="70">
                  <c:v>166043.29999999999</c:v>
                </c:pt>
                <c:pt idx="71">
                  <c:v>167305.20000000001</c:v>
                </c:pt>
                <c:pt idx="72">
                  <c:v>168519.5</c:v>
                </c:pt>
                <c:pt idx="73">
                  <c:v>169757.6</c:v>
                </c:pt>
                <c:pt idx="74">
                  <c:v>171165.8</c:v>
                </c:pt>
                <c:pt idx="75">
                  <c:v>172448.1</c:v>
                </c:pt>
                <c:pt idx="76">
                  <c:v>173698.7</c:v>
                </c:pt>
                <c:pt idx="77">
                  <c:v>174400.5</c:v>
                </c:pt>
                <c:pt idx="78">
                  <c:v>175862</c:v>
                </c:pt>
                <c:pt idx="79">
                  <c:v>177191.9</c:v>
                </c:pt>
                <c:pt idx="80">
                  <c:v>178211.20000000001</c:v>
                </c:pt>
                <c:pt idx="81">
                  <c:v>179288.3</c:v>
                </c:pt>
                <c:pt idx="82">
                  <c:v>180343.9</c:v>
                </c:pt>
                <c:pt idx="83">
                  <c:v>181325.8</c:v>
                </c:pt>
                <c:pt idx="84">
                  <c:v>182158</c:v>
                </c:pt>
                <c:pt idx="85">
                  <c:v>183063.9</c:v>
                </c:pt>
                <c:pt idx="86">
                  <c:v>183947.1</c:v>
                </c:pt>
                <c:pt idx="87">
                  <c:v>184770.3</c:v>
                </c:pt>
                <c:pt idx="88">
                  <c:v>185559.3</c:v>
                </c:pt>
                <c:pt idx="89">
                  <c:v>186379</c:v>
                </c:pt>
                <c:pt idx="90">
                  <c:v>187233.9</c:v>
                </c:pt>
                <c:pt idx="91">
                  <c:v>187575.2</c:v>
                </c:pt>
                <c:pt idx="92">
                  <c:v>188121.8</c:v>
                </c:pt>
                <c:pt idx="93">
                  <c:v>188686.3</c:v>
                </c:pt>
                <c:pt idx="94">
                  <c:v>189180.6</c:v>
                </c:pt>
                <c:pt idx="95">
                  <c:v>189479.9</c:v>
                </c:pt>
                <c:pt idx="96">
                  <c:v>189773.6</c:v>
                </c:pt>
                <c:pt idx="97">
                  <c:v>190016.3</c:v>
                </c:pt>
                <c:pt idx="98">
                  <c:v>190267.9</c:v>
                </c:pt>
                <c:pt idx="99">
                  <c:v>190478.8</c:v>
                </c:pt>
                <c:pt idx="100">
                  <c:v>190626.3</c:v>
                </c:pt>
                <c:pt idx="101">
                  <c:v>190890.4</c:v>
                </c:pt>
                <c:pt idx="102">
                  <c:v>191367.8</c:v>
                </c:pt>
                <c:pt idx="103">
                  <c:v>191832.6</c:v>
                </c:pt>
                <c:pt idx="104">
                  <c:v>192223.8</c:v>
                </c:pt>
                <c:pt idx="105">
                  <c:v>192569.60000000001</c:v>
                </c:pt>
                <c:pt idx="106">
                  <c:v>192871.2</c:v>
                </c:pt>
                <c:pt idx="107">
                  <c:v>193288.4</c:v>
                </c:pt>
                <c:pt idx="108">
                  <c:v>193705.60000000001</c:v>
                </c:pt>
                <c:pt idx="109">
                  <c:v>194146.6</c:v>
                </c:pt>
                <c:pt idx="110">
                  <c:v>194595.6</c:v>
                </c:pt>
                <c:pt idx="111">
                  <c:v>195017.4</c:v>
                </c:pt>
                <c:pt idx="112">
                  <c:v>195407.4</c:v>
                </c:pt>
                <c:pt idx="113">
                  <c:v>195787.3</c:v>
                </c:pt>
                <c:pt idx="114">
                  <c:v>196178.4</c:v>
                </c:pt>
                <c:pt idx="115">
                  <c:v>196587.8</c:v>
                </c:pt>
                <c:pt idx="116">
                  <c:v>196900.6</c:v>
                </c:pt>
                <c:pt idx="117">
                  <c:v>197281.6</c:v>
                </c:pt>
                <c:pt idx="118">
                  <c:v>197652.3</c:v>
                </c:pt>
                <c:pt idx="119">
                  <c:v>198046.9</c:v>
                </c:pt>
                <c:pt idx="120">
                  <c:v>198386.5</c:v>
                </c:pt>
                <c:pt idx="121">
                  <c:v>198700.1</c:v>
                </c:pt>
                <c:pt idx="122">
                  <c:v>199033.4</c:v>
                </c:pt>
                <c:pt idx="123">
                  <c:v>199243.9</c:v>
                </c:pt>
                <c:pt idx="124">
                  <c:v>199563.4</c:v>
                </c:pt>
                <c:pt idx="125">
                  <c:v>199863</c:v>
                </c:pt>
                <c:pt idx="126">
                  <c:v>200198.8</c:v>
                </c:pt>
                <c:pt idx="127">
                  <c:v>200481.5</c:v>
                </c:pt>
                <c:pt idx="128">
                  <c:v>200778.4</c:v>
                </c:pt>
                <c:pt idx="129">
                  <c:v>201053.3</c:v>
                </c:pt>
                <c:pt idx="130">
                  <c:v>201345.8</c:v>
                </c:pt>
                <c:pt idx="131">
                  <c:v>201641.9</c:v>
                </c:pt>
                <c:pt idx="132">
                  <c:v>202036.8</c:v>
                </c:pt>
                <c:pt idx="133">
                  <c:v>202511.8</c:v>
                </c:pt>
                <c:pt idx="134">
                  <c:v>202883.3</c:v>
                </c:pt>
                <c:pt idx="135">
                  <c:v>203164.6</c:v>
                </c:pt>
                <c:pt idx="136">
                  <c:v>203401</c:v>
                </c:pt>
                <c:pt idx="137">
                  <c:v>203642.4</c:v>
                </c:pt>
                <c:pt idx="138">
                  <c:v>203906</c:v>
                </c:pt>
                <c:pt idx="139">
                  <c:v>204137.3</c:v>
                </c:pt>
                <c:pt idx="140">
                  <c:v>204352.1</c:v>
                </c:pt>
                <c:pt idx="141">
                  <c:v>204536.4</c:v>
                </c:pt>
                <c:pt idx="142">
                  <c:v>204733.8</c:v>
                </c:pt>
                <c:pt idx="143">
                  <c:v>204818.3</c:v>
                </c:pt>
                <c:pt idx="144">
                  <c:v>205069.3</c:v>
                </c:pt>
                <c:pt idx="145">
                  <c:v>205325.1</c:v>
                </c:pt>
                <c:pt idx="146">
                  <c:v>205603.5</c:v>
                </c:pt>
                <c:pt idx="147">
                  <c:v>205850.5</c:v>
                </c:pt>
                <c:pt idx="148">
                  <c:v>206117.5</c:v>
                </c:pt>
                <c:pt idx="149">
                  <c:v>206277</c:v>
                </c:pt>
                <c:pt idx="150">
                  <c:v>206416.8</c:v>
                </c:pt>
                <c:pt idx="151">
                  <c:v>206614.6</c:v>
                </c:pt>
                <c:pt idx="152">
                  <c:v>206812.5</c:v>
                </c:pt>
                <c:pt idx="153">
                  <c:v>207013.8</c:v>
                </c:pt>
                <c:pt idx="154">
                  <c:v>207222.1</c:v>
                </c:pt>
              </c:numCache>
            </c:numRef>
          </c:xVal>
          <c:yVal>
            <c:numRef>
              <c:f>Sheet4!$G$88:$G$242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9.975088E-2</c:v>
                </c:pt>
                <c:pt idx="6">
                  <c:v>9.619453E-2</c:v>
                </c:pt>
                <c:pt idx="7">
                  <c:v>0.1188027</c:v>
                </c:pt>
                <c:pt idx="8">
                  <c:v>7.6580949999999995E-2</c:v>
                </c:pt>
                <c:pt idx="9">
                  <c:v>4.7439439999999999E-2</c:v>
                </c:pt>
                <c:pt idx="10">
                  <c:v>4.3902620000000003E-2</c:v>
                </c:pt>
                <c:pt idx="11">
                  <c:v>6.8974110000000005E-2</c:v>
                </c:pt>
                <c:pt idx="12">
                  <c:v>5.9948750000000002E-2</c:v>
                </c:pt>
                <c:pt idx="13">
                  <c:v>6.0015560000000003E-2</c:v>
                </c:pt>
                <c:pt idx="14">
                  <c:v>5.8981720000000001E-2</c:v>
                </c:pt>
                <c:pt idx="15">
                  <c:v>5.131293E-2</c:v>
                </c:pt>
                <c:pt idx="16">
                  <c:v>5.6326859999999999E-2</c:v>
                </c:pt>
                <c:pt idx="17">
                  <c:v>4.9857350000000002E-2</c:v>
                </c:pt>
                <c:pt idx="18">
                  <c:v>5.0150979999999998E-2</c:v>
                </c:pt>
                <c:pt idx="19">
                  <c:v>6.4747209999999999E-2</c:v>
                </c:pt>
                <c:pt idx="20">
                  <c:v>6.507172E-2</c:v>
                </c:pt>
                <c:pt idx="21">
                  <c:v>8.6449230000000002E-2</c:v>
                </c:pt>
                <c:pt idx="22">
                  <c:v>0.1014795</c:v>
                </c:pt>
                <c:pt idx="23">
                  <c:v>9.4676659999999996E-2</c:v>
                </c:pt>
                <c:pt idx="24">
                  <c:v>8.7314210000000003E-2</c:v>
                </c:pt>
                <c:pt idx="25">
                  <c:v>8.4205520000000006E-2</c:v>
                </c:pt>
                <c:pt idx="26">
                  <c:v>0.1058873</c:v>
                </c:pt>
                <c:pt idx="27">
                  <c:v>0.11778420000000001</c:v>
                </c:pt>
                <c:pt idx="28">
                  <c:v>0.13682949999999999</c:v>
                </c:pt>
                <c:pt idx="29">
                  <c:v>7.8710769999999999E-2</c:v>
                </c:pt>
                <c:pt idx="30">
                  <c:v>0.14832970000000001</c:v>
                </c:pt>
                <c:pt idx="31">
                  <c:v>6.0376409999999998E-2</c:v>
                </c:pt>
                <c:pt idx="32">
                  <c:v>8.4204570000000006E-2</c:v>
                </c:pt>
                <c:pt idx="33">
                  <c:v>8.4937739999999998E-2</c:v>
                </c:pt>
                <c:pt idx="34">
                  <c:v>8.1782049999999995E-2</c:v>
                </c:pt>
                <c:pt idx="35">
                  <c:v>5.2245550000000002E-2</c:v>
                </c:pt>
                <c:pt idx="36">
                  <c:v>6.1758430000000003E-2</c:v>
                </c:pt>
                <c:pt idx="37">
                  <c:v>6.154308E-2</c:v>
                </c:pt>
                <c:pt idx="38">
                  <c:v>4.929178E-2</c:v>
                </c:pt>
                <c:pt idx="39">
                  <c:v>4.8125290000000001E-2</c:v>
                </c:pt>
                <c:pt idx="40">
                  <c:v>3.1497999999999998E-2</c:v>
                </c:pt>
                <c:pt idx="41">
                  <c:v>4.538147E-2</c:v>
                </c:pt>
                <c:pt idx="42">
                  <c:v>6.2828960000000003E-2</c:v>
                </c:pt>
                <c:pt idx="43">
                  <c:v>8.7999220000000003E-2</c:v>
                </c:pt>
                <c:pt idx="44">
                  <c:v>0.1515648</c:v>
                </c:pt>
                <c:pt idx="45">
                  <c:v>0.13516929999999999</c:v>
                </c:pt>
                <c:pt idx="46">
                  <c:v>0.1175421</c:v>
                </c:pt>
                <c:pt idx="47">
                  <c:v>0.17338400000000001</c:v>
                </c:pt>
                <c:pt idx="48">
                  <c:v>0.1839606</c:v>
                </c:pt>
                <c:pt idx="49">
                  <c:v>0.2406817</c:v>
                </c:pt>
                <c:pt idx="50">
                  <c:v>0.2340777</c:v>
                </c:pt>
                <c:pt idx="51">
                  <c:v>0.29631740000000001</c:v>
                </c:pt>
                <c:pt idx="52">
                  <c:v>0.34129969999999998</c:v>
                </c:pt>
                <c:pt idx="53">
                  <c:v>0.32763560000000003</c:v>
                </c:pt>
                <c:pt idx="54">
                  <c:v>0.32849080000000003</c:v>
                </c:pt>
                <c:pt idx="55">
                  <c:v>0.32143119999999997</c:v>
                </c:pt>
                <c:pt idx="56">
                  <c:v>0.34459230000000002</c:v>
                </c:pt>
                <c:pt idx="57">
                  <c:v>0.34107779999999999</c:v>
                </c:pt>
                <c:pt idx="58">
                  <c:v>0.41379460000000001</c:v>
                </c:pt>
                <c:pt idx="59">
                  <c:v>0.39613290000000001</c:v>
                </c:pt>
                <c:pt idx="60">
                  <c:v>0.43217660000000002</c:v>
                </c:pt>
                <c:pt idx="61">
                  <c:v>0.41011259999999999</c:v>
                </c:pt>
                <c:pt idx="62">
                  <c:v>0.46334530000000002</c:v>
                </c:pt>
                <c:pt idx="63">
                  <c:v>0.4785547</c:v>
                </c:pt>
                <c:pt idx="64">
                  <c:v>0.49594129999999997</c:v>
                </c:pt>
                <c:pt idx="65">
                  <c:v>0.48855989999999999</c:v>
                </c:pt>
                <c:pt idx="66">
                  <c:v>0.51499099999999998</c:v>
                </c:pt>
                <c:pt idx="67">
                  <c:v>0.51027020000000001</c:v>
                </c:pt>
                <c:pt idx="68">
                  <c:v>0.52302660000000001</c:v>
                </c:pt>
                <c:pt idx="69">
                  <c:v>0.51884319999999995</c:v>
                </c:pt>
                <c:pt idx="70">
                  <c:v>0.55782810000000005</c:v>
                </c:pt>
                <c:pt idx="71">
                  <c:v>0.61161509999999997</c:v>
                </c:pt>
                <c:pt idx="72">
                  <c:v>0.61848049999999999</c:v>
                </c:pt>
                <c:pt idx="73">
                  <c:v>0.62086589999999997</c:v>
                </c:pt>
                <c:pt idx="74">
                  <c:v>0.57123299999999999</c:v>
                </c:pt>
                <c:pt idx="75">
                  <c:v>0.58679490000000001</c:v>
                </c:pt>
                <c:pt idx="76">
                  <c:v>0.60215090000000004</c:v>
                </c:pt>
                <c:pt idx="77">
                  <c:v>0.61517790000000006</c:v>
                </c:pt>
                <c:pt idx="78">
                  <c:v>0.62086200000000002</c:v>
                </c:pt>
                <c:pt idx="79">
                  <c:v>0.62766679999999997</c:v>
                </c:pt>
                <c:pt idx="80">
                  <c:v>0.67812910000000004</c:v>
                </c:pt>
                <c:pt idx="81">
                  <c:v>0.68670730000000002</c:v>
                </c:pt>
                <c:pt idx="82">
                  <c:v>0.67737389999999997</c:v>
                </c:pt>
                <c:pt idx="83">
                  <c:v>0.69981640000000001</c:v>
                </c:pt>
                <c:pt idx="84">
                  <c:v>0.72089749999999997</c:v>
                </c:pt>
                <c:pt idx="85">
                  <c:v>0.7128409</c:v>
                </c:pt>
                <c:pt idx="86">
                  <c:v>0.70811029999999997</c:v>
                </c:pt>
                <c:pt idx="87">
                  <c:v>0.70985920000000002</c:v>
                </c:pt>
                <c:pt idx="88">
                  <c:v>0.72726670000000004</c:v>
                </c:pt>
                <c:pt idx="89">
                  <c:v>0.71170840000000002</c:v>
                </c:pt>
                <c:pt idx="90">
                  <c:v>0.7077966</c:v>
                </c:pt>
                <c:pt idx="91">
                  <c:v>0.87730940000000002</c:v>
                </c:pt>
                <c:pt idx="92">
                  <c:v>0.7627623</c:v>
                </c:pt>
                <c:pt idx="93">
                  <c:v>0.76067149999999994</c:v>
                </c:pt>
                <c:pt idx="94">
                  <c:v>0.77880649999999996</c:v>
                </c:pt>
                <c:pt idx="95">
                  <c:v>0.88203989999999999</c:v>
                </c:pt>
                <c:pt idx="96">
                  <c:v>0.88470590000000005</c:v>
                </c:pt>
                <c:pt idx="97">
                  <c:v>0.9104698</c:v>
                </c:pt>
                <c:pt idx="98">
                  <c:v>0.90222210000000003</c:v>
                </c:pt>
                <c:pt idx="99">
                  <c:v>0.91717059999999995</c:v>
                </c:pt>
                <c:pt idx="100">
                  <c:v>0.92697909999999994</c:v>
                </c:pt>
                <c:pt idx="101">
                  <c:v>0.90368559999999998</c:v>
                </c:pt>
                <c:pt idx="102">
                  <c:v>0.81951200000000002</c:v>
                </c:pt>
                <c:pt idx="103">
                  <c:v>0.82020999999999999</c:v>
                </c:pt>
                <c:pt idx="104">
                  <c:v>0.84142070000000002</c:v>
                </c:pt>
                <c:pt idx="105">
                  <c:v>0.82741109999999995</c:v>
                </c:pt>
                <c:pt idx="106">
                  <c:v>0.84584749999999997</c:v>
                </c:pt>
                <c:pt idx="107">
                  <c:v>0.8441419</c:v>
                </c:pt>
                <c:pt idx="108">
                  <c:v>0.84628959999999998</c:v>
                </c:pt>
                <c:pt idx="109">
                  <c:v>0.8431554</c:v>
                </c:pt>
                <c:pt idx="110">
                  <c:v>0.82291440000000005</c:v>
                </c:pt>
                <c:pt idx="111">
                  <c:v>0.83793759999999995</c:v>
                </c:pt>
                <c:pt idx="112">
                  <c:v>0.85351600000000005</c:v>
                </c:pt>
                <c:pt idx="113">
                  <c:v>0.85567170000000004</c:v>
                </c:pt>
                <c:pt idx="114">
                  <c:v>0.85170539999999995</c:v>
                </c:pt>
                <c:pt idx="115">
                  <c:v>0.83658719999999998</c:v>
                </c:pt>
                <c:pt idx="116">
                  <c:v>0.82801080000000005</c:v>
                </c:pt>
                <c:pt idx="117">
                  <c:v>0.87893250000000001</c:v>
                </c:pt>
                <c:pt idx="118">
                  <c:v>0.86554690000000001</c:v>
                </c:pt>
                <c:pt idx="119">
                  <c:v>0.87224840000000003</c:v>
                </c:pt>
                <c:pt idx="120">
                  <c:v>0.87896070000000004</c:v>
                </c:pt>
                <c:pt idx="121">
                  <c:v>0.88460859999999997</c:v>
                </c:pt>
                <c:pt idx="122">
                  <c:v>0.88590709999999995</c:v>
                </c:pt>
                <c:pt idx="123">
                  <c:v>0.87597259999999999</c:v>
                </c:pt>
                <c:pt idx="124">
                  <c:v>0.87545269999999997</c:v>
                </c:pt>
                <c:pt idx="125">
                  <c:v>0.87859140000000002</c:v>
                </c:pt>
                <c:pt idx="126">
                  <c:v>0.86986390000000002</c:v>
                </c:pt>
                <c:pt idx="127">
                  <c:v>0.89366020000000002</c:v>
                </c:pt>
                <c:pt idx="128">
                  <c:v>0.87834420000000002</c:v>
                </c:pt>
                <c:pt idx="129">
                  <c:v>0.8973489</c:v>
                </c:pt>
                <c:pt idx="130">
                  <c:v>0.88521309999999997</c:v>
                </c:pt>
                <c:pt idx="131">
                  <c:v>0.88581240000000006</c:v>
                </c:pt>
                <c:pt idx="132">
                  <c:v>0.85281430000000003</c:v>
                </c:pt>
                <c:pt idx="133">
                  <c:v>0.82551300000000005</c:v>
                </c:pt>
                <c:pt idx="134">
                  <c:v>0.86534460000000002</c:v>
                </c:pt>
                <c:pt idx="135">
                  <c:v>0.89090069999999999</c:v>
                </c:pt>
                <c:pt idx="136">
                  <c:v>0.90536419999999995</c:v>
                </c:pt>
                <c:pt idx="137">
                  <c:v>0.89510730000000005</c:v>
                </c:pt>
                <c:pt idx="138">
                  <c:v>0.89425129999999997</c:v>
                </c:pt>
                <c:pt idx="139">
                  <c:v>0.90469710000000003</c:v>
                </c:pt>
                <c:pt idx="140">
                  <c:v>0.90678289999999995</c:v>
                </c:pt>
                <c:pt idx="141">
                  <c:v>0.92516030000000005</c:v>
                </c:pt>
                <c:pt idx="142">
                  <c:v>0.91710409999999998</c:v>
                </c:pt>
                <c:pt idx="143">
                  <c:v>0.9179929</c:v>
                </c:pt>
                <c:pt idx="144">
                  <c:v>0.89674469999999995</c:v>
                </c:pt>
                <c:pt idx="145">
                  <c:v>0.90939029999999998</c:v>
                </c:pt>
                <c:pt idx="146">
                  <c:v>0.89060470000000003</c:v>
                </c:pt>
                <c:pt idx="147">
                  <c:v>0.89965059999999997</c:v>
                </c:pt>
                <c:pt idx="148">
                  <c:v>0.8938218</c:v>
                </c:pt>
                <c:pt idx="149">
                  <c:v>0.93737479999999995</c:v>
                </c:pt>
                <c:pt idx="150">
                  <c:v>0.94790580000000002</c:v>
                </c:pt>
                <c:pt idx="151">
                  <c:v>0.92820349999999996</c:v>
                </c:pt>
                <c:pt idx="152">
                  <c:v>0.91822649999999995</c:v>
                </c:pt>
                <c:pt idx="153">
                  <c:v>0.92297099999999999</c:v>
                </c:pt>
                <c:pt idx="154">
                  <c:v>0.92576890000000001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F-4DA0-986C-9DF30C455A7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Sheet4!$I$88:$I$242</c:f>
              <c:numCache>
                <c:formatCode>General</c:formatCode>
                <c:ptCount val="155"/>
                <c:pt idx="0">
                  <c:v>959.19910000000004</c:v>
                </c:pt>
                <c:pt idx="1">
                  <c:v>3291.4</c:v>
                </c:pt>
                <c:pt idx="2">
                  <c:v>4890.0010000000002</c:v>
                </c:pt>
                <c:pt idx="3">
                  <c:v>6938.8</c:v>
                </c:pt>
                <c:pt idx="4">
                  <c:v>9043.0990000000002</c:v>
                </c:pt>
                <c:pt idx="5">
                  <c:v>10886.6</c:v>
                </c:pt>
                <c:pt idx="6">
                  <c:v>12658.7</c:v>
                </c:pt>
                <c:pt idx="7">
                  <c:v>13755.1</c:v>
                </c:pt>
                <c:pt idx="8">
                  <c:v>15418.4</c:v>
                </c:pt>
                <c:pt idx="9">
                  <c:v>19337.88</c:v>
                </c:pt>
                <c:pt idx="10">
                  <c:v>22874.19</c:v>
                </c:pt>
                <c:pt idx="11">
                  <c:v>25992.080000000002</c:v>
                </c:pt>
                <c:pt idx="12">
                  <c:v>28490.98</c:v>
                </c:pt>
                <c:pt idx="13">
                  <c:v>30793.68</c:v>
                </c:pt>
                <c:pt idx="14">
                  <c:v>32895.68</c:v>
                </c:pt>
                <c:pt idx="15">
                  <c:v>34841.279999999999</c:v>
                </c:pt>
                <c:pt idx="16">
                  <c:v>36801.58</c:v>
                </c:pt>
                <c:pt idx="17">
                  <c:v>38685.980000000003</c:v>
                </c:pt>
                <c:pt idx="18">
                  <c:v>40507.980000000003</c:v>
                </c:pt>
                <c:pt idx="19">
                  <c:v>42223.38</c:v>
                </c:pt>
                <c:pt idx="20">
                  <c:v>43982.98</c:v>
                </c:pt>
                <c:pt idx="21">
                  <c:v>45440.98</c:v>
                </c:pt>
                <c:pt idx="22">
                  <c:v>46948.88</c:v>
                </c:pt>
                <c:pt idx="23">
                  <c:v>48559.98</c:v>
                </c:pt>
                <c:pt idx="24">
                  <c:v>50127.98</c:v>
                </c:pt>
                <c:pt idx="25">
                  <c:v>51750.38</c:v>
                </c:pt>
                <c:pt idx="26">
                  <c:v>53279.88</c:v>
                </c:pt>
                <c:pt idx="27">
                  <c:v>54613.18</c:v>
                </c:pt>
                <c:pt idx="28">
                  <c:v>56129.08</c:v>
                </c:pt>
                <c:pt idx="29">
                  <c:v>57487.38</c:v>
                </c:pt>
                <c:pt idx="30">
                  <c:v>58907.98</c:v>
                </c:pt>
                <c:pt idx="31">
                  <c:v>60669.88</c:v>
                </c:pt>
                <c:pt idx="32">
                  <c:v>62681.18</c:v>
                </c:pt>
                <c:pt idx="33">
                  <c:v>65274.18</c:v>
                </c:pt>
                <c:pt idx="34">
                  <c:v>67582.59</c:v>
                </c:pt>
                <c:pt idx="35">
                  <c:v>69850.19</c:v>
                </c:pt>
                <c:pt idx="36">
                  <c:v>71993.09</c:v>
                </c:pt>
                <c:pt idx="37">
                  <c:v>74004.38</c:v>
                </c:pt>
                <c:pt idx="38">
                  <c:v>76101.88</c:v>
                </c:pt>
                <c:pt idx="39">
                  <c:v>78154.09</c:v>
                </c:pt>
                <c:pt idx="40">
                  <c:v>80228.88</c:v>
                </c:pt>
                <c:pt idx="41">
                  <c:v>82223.19</c:v>
                </c:pt>
                <c:pt idx="42">
                  <c:v>83904.59</c:v>
                </c:pt>
                <c:pt idx="43">
                  <c:v>85973.78</c:v>
                </c:pt>
                <c:pt idx="44">
                  <c:v>87869.48</c:v>
                </c:pt>
                <c:pt idx="45">
                  <c:v>89910.29</c:v>
                </c:pt>
                <c:pt idx="46">
                  <c:v>91677.89</c:v>
                </c:pt>
                <c:pt idx="47">
                  <c:v>93566.79</c:v>
                </c:pt>
                <c:pt idx="48">
                  <c:v>94508.98</c:v>
                </c:pt>
                <c:pt idx="49">
                  <c:v>96067.98</c:v>
                </c:pt>
                <c:pt idx="50">
                  <c:v>97508.98</c:v>
                </c:pt>
                <c:pt idx="51">
                  <c:v>99020.29</c:v>
                </c:pt>
                <c:pt idx="52">
                  <c:v>100615.5</c:v>
                </c:pt>
                <c:pt idx="53">
                  <c:v>101782.2</c:v>
                </c:pt>
                <c:pt idx="54">
                  <c:v>102943.2</c:v>
                </c:pt>
                <c:pt idx="55">
                  <c:v>103945.5</c:v>
                </c:pt>
                <c:pt idx="56">
                  <c:v>104736.9</c:v>
                </c:pt>
                <c:pt idx="57">
                  <c:v>105590.6</c:v>
                </c:pt>
                <c:pt idx="58">
                  <c:v>106370.6</c:v>
                </c:pt>
                <c:pt idx="59">
                  <c:v>107242.5</c:v>
                </c:pt>
                <c:pt idx="60">
                  <c:v>108107.6</c:v>
                </c:pt>
                <c:pt idx="61">
                  <c:v>108939.8</c:v>
                </c:pt>
                <c:pt idx="62">
                  <c:v>109775.4</c:v>
                </c:pt>
                <c:pt idx="63">
                  <c:v>110640.5</c:v>
                </c:pt>
                <c:pt idx="64">
                  <c:v>111530.5</c:v>
                </c:pt>
                <c:pt idx="65">
                  <c:v>112426.2</c:v>
                </c:pt>
                <c:pt idx="66">
                  <c:v>113235.7</c:v>
                </c:pt>
                <c:pt idx="67">
                  <c:v>114117.8</c:v>
                </c:pt>
                <c:pt idx="68">
                  <c:v>115096.3</c:v>
                </c:pt>
                <c:pt idx="69">
                  <c:v>116232.4</c:v>
                </c:pt>
                <c:pt idx="70">
                  <c:v>117342.39999999999</c:v>
                </c:pt>
                <c:pt idx="71">
                  <c:v>118310.7</c:v>
                </c:pt>
                <c:pt idx="72">
                  <c:v>119205.3</c:v>
                </c:pt>
                <c:pt idx="73">
                  <c:v>120144.1</c:v>
                </c:pt>
                <c:pt idx="74">
                  <c:v>121040.9</c:v>
                </c:pt>
                <c:pt idx="75">
                  <c:v>121864</c:v>
                </c:pt>
                <c:pt idx="76">
                  <c:v>122680.3</c:v>
                </c:pt>
                <c:pt idx="77">
                  <c:v>123432</c:v>
                </c:pt>
                <c:pt idx="78">
                  <c:v>124161</c:v>
                </c:pt>
                <c:pt idx="79">
                  <c:v>125048.8</c:v>
                </c:pt>
                <c:pt idx="80">
                  <c:v>125777.8</c:v>
                </c:pt>
                <c:pt idx="81">
                  <c:v>126403.7</c:v>
                </c:pt>
                <c:pt idx="82">
                  <c:v>127254</c:v>
                </c:pt>
                <c:pt idx="83">
                  <c:v>128135</c:v>
                </c:pt>
                <c:pt idx="84">
                  <c:v>129010.3</c:v>
                </c:pt>
                <c:pt idx="85">
                  <c:v>129722.3</c:v>
                </c:pt>
                <c:pt idx="86">
                  <c:v>130302.8</c:v>
                </c:pt>
                <c:pt idx="87">
                  <c:v>130847</c:v>
                </c:pt>
                <c:pt idx="88">
                  <c:v>131438.79999999999</c:v>
                </c:pt>
                <c:pt idx="89">
                  <c:v>132074.9</c:v>
                </c:pt>
                <c:pt idx="90">
                  <c:v>132703</c:v>
                </c:pt>
                <c:pt idx="91">
                  <c:v>133306.20000000001</c:v>
                </c:pt>
                <c:pt idx="92">
                  <c:v>133724.6</c:v>
                </c:pt>
                <c:pt idx="93">
                  <c:v>134135</c:v>
                </c:pt>
                <c:pt idx="94">
                  <c:v>134479.70000000001</c:v>
                </c:pt>
                <c:pt idx="95">
                  <c:v>135090.79999999999</c:v>
                </c:pt>
                <c:pt idx="96">
                  <c:v>135663.4</c:v>
                </c:pt>
                <c:pt idx="97">
                  <c:v>136251.79999999999</c:v>
                </c:pt>
                <c:pt idx="98">
                  <c:v>136830</c:v>
                </c:pt>
                <c:pt idx="99">
                  <c:v>137350.39999999999</c:v>
                </c:pt>
                <c:pt idx="100">
                  <c:v>137793.70000000001</c:v>
                </c:pt>
                <c:pt idx="101">
                  <c:v>138284.6</c:v>
                </c:pt>
                <c:pt idx="102">
                  <c:v>138688.20000000001</c:v>
                </c:pt>
                <c:pt idx="103">
                  <c:v>139214.29999999999</c:v>
                </c:pt>
                <c:pt idx="104">
                  <c:v>139668.9</c:v>
                </c:pt>
                <c:pt idx="105">
                  <c:v>140091.79999999999</c:v>
                </c:pt>
                <c:pt idx="106">
                  <c:v>140496.6</c:v>
                </c:pt>
                <c:pt idx="107">
                  <c:v>140941</c:v>
                </c:pt>
                <c:pt idx="108">
                  <c:v>141483</c:v>
                </c:pt>
                <c:pt idx="109">
                  <c:v>141962.6</c:v>
                </c:pt>
                <c:pt idx="110">
                  <c:v>142305</c:v>
                </c:pt>
                <c:pt idx="111">
                  <c:v>142683.70000000001</c:v>
                </c:pt>
                <c:pt idx="112">
                  <c:v>143070.29999999999</c:v>
                </c:pt>
                <c:pt idx="113">
                  <c:v>143469.4</c:v>
                </c:pt>
                <c:pt idx="114">
                  <c:v>143785.70000000001</c:v>
                </c:pt>
                <c:pt idx="115">
                  <c:v>143785.70000000001</c:v>
                </c:pt>
                <c:pt idx="116">
                  <c:v>143822</c:v>
                </c:pt>
                <c:pt idx="117">
                  <c:v>144013.6</c:v>
                </c:pt>
                <c:pt idx="118">
                  <c:v>144292.5</c:v>
                </c:pt>
                <c:pt idx="119">
                  <c:v>144620.20000000001</c:v>
                </c:pt>
                <c:pt idx="120">
                  <c:v>144982.70000000001</c:v>
                </c:pt>
                <c:pt idx="121">
                  <c:v>145362.70000000001</c:v>
                </c:pt>
                <c:pt idx="122">
                  <c:v>145672.1</c:v>
                </c:pt>
                <c:pt idx="123">
                  <c:v>145931.70000000001</c:v>
                </c:pt>
                <c:pt idx="124">
                  <c:v>146246.6</c:v>
                </c:pt>
                <c:pt idx="125">
                  <c:v>146544.5</c:v>
                </c:pt>
                <c:pt idx="126">
                  <c:v>146841</c:v>
                </c:pt>
                <c:pt idx="127">
                  <c:v>147118.20000000001</c:v>
                </c:pt>
                <c:pt idx="128">
                  <c:v>147359.6</c:v>
                </c:pt>
                <c:pt idx="129">
                  <c:v>147682.4</c:v>
                </c:pt>
                <c:pt idx="130">
                  <c:v>147987.5</c:v>
                </c:pt>
                <c:pt idx="131">
                  <c:v>148230.29999999999</c:v>
                </c:pt>
                <c:pt idx="132">
                  <c:v>148484.20000000001</c:v>
                </c:pt>
                <c:pt idx="133">
                  <c:v>148720.20000000001</c:v>
                </c:pt>
                <c:pt idx="134">
                  <c:v>148840.6</c:v>
                </c:pt>
                <c:pt idx="135">
                  <c:v>149015.20000000001</c:v>
                </c:pt>
                <c:pt idx="136">
                  <c:v>149168.1</c:v>
                </c:pt>
                <c:pt idx="137">
                  <c:v>149317.1</c:v>
                </c:pt>
                <c:pt idx="138">
                  <c:v>149446.1</c:v>
                </c:pt>
                <c:pt idx="139">
                  <c:v>149525.79999999999</c:v>
                </c:pt>
                <c:pt idx="140">
                  <c:v>149759.1</c:v>
                </c:pt>
                <c:pt idx="141">
                  <c:v>150001.70000000001</c:v>
                </c:pt>
                <c:pt idx="142">
                  <c:v>150222.6</c:v>
                </c:pt>
                <c:pt idx="143">
                  <c:v>150390.79999999999</c:v>
                </c:pt>
                <c:pt idx="144">
                  <c:v>150597.9</c:v>
                </c:pt>
                <c:pt idx="145">
                  <c:v>150825.70000000001</c:v>
                </c:pt>
                <c:pt idx="146">
                  <c:v>151039.20000000001</c:v>
                </c:pt>
                <c:pt idx="147">
                  <c:v>151251.79999999999</c:v>
                </c:pt>
                <c:pt idx="148">
                  <c:v>151423.6</c:v>
                </c:pt>
                <c:pt idx="149">
                  <c:v>151551.79999999999</c:v>
                </c:pt>
                <c:pt idx="150">
                  <c:v>151684.29999999999</c:v>
                </c:pt>
                <c:pt idx="151">
                  <c:v>151766.5</c:v>
                </c:pt>
                <c:pt idx="152">
                  <c:v>151849.20000000001</c:v>
                </c:pt>
                <c:pt idx="153">
                  <c:v>151940.4</c:v>
                </c:pt>
                <c:pt idx="154">
                  <c:v>152089.29999999999</c:v>
                </c:pt>
              </c:numCache>
            </c:numRef>
          </c:xVal>
          <c:yVal>
            <c:numRef>
              <c:f>Sheet4!$J$88:$J$242</c:f>
              <c:numCache>
                <c:formatCode>General</c:formatCode>
                <c:ptCount val="155"/>
                <c:pt idx="0">
                  <c:v>9.9680889999999994E-2</c:v>
                </c:pt>
                <c:pt idx="1">
                  <c:v>1.001782E-2</c:v>
                </c:pt>
                <c:pt idx="2">
                  <c:v>9.7255780000000003E-3</c:v>
                </c:pt>
                <c:pt idx="3">
                  <c:v>9.9545870000000009E-3</c:v>
                </c:pt>
                <c:pt idx="4">
                  <c:v>1.0625799999999999E-2</c:v>
                </c:pt>
                <c:pt idx="5">
                  <c:v>1.988415E-2</c:v>
                </c:pt>
                <c:pt idx="6">
                  <c:v>2.0127119999999998E-2</c:v>
                </c:pt>
                <c:pt idx="7">
                  <c:v>3.8751559999999997E-2</c:v>
                </c:pt>
                <c:pt idx="8">
                  <c:v>7.9931589999999997E-2</c:v>
                </c:pt>
                <c:pt idx="9">
                  <c:v>2.9922890000000001E-2</c:v>
                </c:pt>
                <c:pt idx="10">
                  <c:v>3.4878869999999999E-2</c:v>
                </c:pt>
                <c:pt idx="11">
                  <c:v>7.0088890000000001E-2</c:v>
                </c:pt>
                <c:pt idx="12">
                  <c:v>7.3623690000000006E-2</c:v>
                </c:pt>
                <c:pt idx="13">
                  <c:v>9.8888649999999995E-2</c:v>
                </c:pt>
                <c:pt idx="14">
                  <c:v>7.9241220000000001E-2</c:v>
                </c:pt>
                <c:pt idx="15">
                  <c:v>7.0025320000000002E-2</c:v>
                </c:pt>
                <c:pt idx="16">
                  <c:v>6.9978100000000001E-2</c:v>
                </c:pt>
                <c:pt idx="17">
                  <c:v>6.8097550000000007E-2</c:v>
                </c:pt>
                <c:pt idx="18">
                  <c:v>5.0250240000000002E-2</c:v>
                </c:pt>
                <c:pt idx="19">
                  <c:v>6.4871330000000005E-2</c:v>
                </c:pt>
                <c:pt idx="20">
                  <c:v>6.5285469999999998E-2</c:v>
                </c:pt>
                <c:pt idx="21">
                  <c:v>9.3509170000000003E-2</c:v>
                </c:pt>
                <c:pt idx="22">
                  <c:v>0.1515783</c:v>
                </c:pt>
                <c:pt idx="23">
                  <c:v>9.6004809999999996E-2</c:v>
                </c:pt>
                <c:pt idx="24">
                  <c:v>8.7045010000000006E-2</c:v>
                </c:pt>
                <c:pt idx="25">
                  <c:v>8.4372680000000005E-2</c:v>
                </c:pt>
                <c:pt idx="26">
                  <c:v>0.1057647</c:v>
                </c:pt>
                <c:pt idx="27">
                  <c:v>0.1200502</c:v>
                </c:pt>
                <c:pt idx="28">
                  <c:v>0.1366329</c:v>
                </c:pt>
                <c:pt idx="29">
                  <c:v>0.1031955</c:v>
                </c:pt>
                <c:pt idx="30">
                  <c:v>0.14852560000000001</c:v>
                </c:pt>
                <c:pt idx="31">
                  <c:v>6.0320029999999997E-2</c:v>
                </c:pt>
                <c:pt idx="32">
                  <c:v>5.8468319999999997E-2</c:v>
                </c:pt>
                <c:pt idx="33">
                  <c:v>5.9894080000000002E-2</c:v>
                </c:pt>
                <c:pt idx="34">
                  <c:v>6.0059460000000002E-2</c:v>
                </c:pt>
                <c:pt idx="35">
                  <c:v>4.986173E-2</c:v>
                </c:pt>
                <c:pt idx="36">
                  <c:v>5.9966699999999998E-2</c:v>
                </c:pt>
                <c:pt idx="37">
                  <c:v>9.7910059999999993E-2</c:v>
                </c:pt>
                <c:pt idx="38">
                  <c:v>8.5737919999999995E-2</c:v>
                </c:pt>
                <c:pt idx="39">
                  <c:v>8.3839250000000004E-2</c:v>
                </c:pt>
                <c:pt idx="40">
                  <c:v>0.1502299</c:v>
                </c:pt>
                <c:pt idx="41">
                  <c:v>0.1457271</c:v>
                </c:pt>
                <c:pt idx="42">
                  <c:v>0.19453899999999999</c:v>
                </c:pt>
                <c:pt idx="43">
                  <c:v>0.1637226</c:v>
                </c:pt>
                <c:pt idx="44">
                  <c:v>0.1517742</c:v>
                </c:pt>
                <c:pt idx="45">
                  <c:v>0.18560160000000001</c:v>
                </c:pt>
                <c:pt idx="46">
                  <c:v>0.16334560000000001</c:v>
                </c:pt>
                <c:pt idx="47">
                  <c:v>0.17342050000000001</c:v>
                </c:pt>
                <c:pt idx="48">
                  <c:v>0.1733642</c:v>
                </c:pt>
                <c:pt idx="49">
                  <c:v>0.17228550000000001</c:v>
                </c:pt>
                <c:pt idx="50">
                  <c:v>0.1713152</c:v>
                </c:pt>
                <c:pt idx="51">
                  <c:v>0.1601088</c:v>
                </c:pt>
                <c:pt idx="52">
                  <c:v>0.1358145</c:v>
                </c:pt>
                <c:pt idx="53">
                  <c:v>0.1479588</c:v>
                </c:pt>
                <c:pt idx="54">
                  <c:v>0.1127244</c:v>
                </c:pt>
                <c:pt idx="55">
                  <c:v>0.20816850000000001</c:v>
                </c:pt>
                <c:pt idx="56">
                  <c:v>0.25536310000000001</c:v>
                </c:pt>
                <c:pt idx="57">
                  <c:v>0.28024660000000001</c:v>
                </c:pt>
                <c:pt idx="58">
                  <c:v>0.33242100000000002</c:v>
                </c:pt>
                <c:pt idx="59">
                  <c:v>0.2771516</c:v>
                </c:pt>
                <c:pt idx="60">
                  <c:v>0.28862729999999998</c:v>
                </c:pt>
                <c:pt idx="61">
                  <c:v>0.29312880000000002</c:v>
                </c:pt>
                <c:pt idx="62">
                  <c:v>0.31010549999999998</c:v>
                </c:pt>
                <c:pt idx="63">
                  <c:v>0.32984659999999999</c:v>
                </c:pt>
                <c:pt idx="64">
                  <c:v>0.34273720000000002</c:v>
                </c:pt>
                <c:pt idx="65">
                  <c:v>0.34649039999999998</c:v>
                </c:pt>
                <c:pt idx="66">
                  <c:v>0.37170160000000002</c:v>
                </c:pt>
                <c:pt idx="67">
                  <c:v>0.33895429999999999</c:v>
                </c:pt>
                <c:pt idx="68">
                  <c:v>0.3777026</c:v>
                </c:pt>
                <c:pt idx="69">
                  <c:v>0.36320799999999998</c:v>
                </c:pt>
                <c:pt idx="70">
                  <c:v>0.36575089999999999</c:v>
                </c:pt>
                <c:pt idx="71">
                  <c:v>0.44885849999999999</c:v>
                </c:pt>
                <c:pt idx="72">
                  <c:v>0.46443970000000001</c:v>
                </c:pt>
                <c:pt idx="73">
                  <c:v>0.46653030000000001</c:v>
                </c:pt>
                <c:pt idx="74">
                  <c:v>0.47097679999999997</c:v>
                </c:pt>
                <c:pt idx="75">
                  <c:v>0.46683449999999999</c:v>
                </c:pt>
                <c:pt idx="76">
                  <c:v>0.49354730000000002</c:v>
                </c:pt>
                <c:pt idx="77">
                  <c:v>0.50372950000000005</c:v>
                </c:pt>
                <c:pt idx="78">
                  <c:v>0.52517429999999998</c:v>
                </c:pt>
                <c:pt idx="79">
                  <c:v>0.48812299999999997</c:v>
                </c:pt>
                <c:pt idx="80">
                  <c:v>0.52055300000000004</c:v>
                </c:pt>
                <c:pt idx="81">
                  <c:v>0.70011000000000001</c:v>
                </c:pt>
                <c:pt idx="82">
                  <c:v>0.51682070000000002</c:v>
                </c:pt>
                <c:pt idx="83">
                  <c:v>0.52568090000000001</c:v>
                </c:pt>
                <c:pt idx="84">
                  <c:v>0.4993995</c:v>
                </c:pt>
                <c:pt idx="85">
                  <c:v>0.60883469999999995</c:v>
                </c:pt>
                <c:pt idx="86">
                  <c:v>0.60440260000000001</c:v>
                </c:pt>
                <c:pt idx="87">
                  <c:v>0.62103090000000005</c:v>
                </c:pt>
                <c:pt idx="88">
                  <c:v>0.58458529999999997</c:v>
                </c:pt>
                <c:pt idx="89">
                  <c:v>0.57522549999999995</c:v>
                </c:pt>
                <c:pt idx="90">
                  <c:v>0.5821577</c:v>
                </c:pt>
                <c:pt idx="91">
                  <c:v>0.58111020000000002</c:v>
                </c:pt>
                <c:pt idx="92">
                  <c:v>0.63585700000000001</c:v>
                </c:pt>
                <c:pt idx="93">
                  <c:v>0.64817829999999999</c:v>
                </c:pt>
                <c:pt idx="94">
                  <c:v>0.72235280000000002</c:v>
                </c:pt>
                <c:pt idx="95">
                  <c:v>0.68932380000000004</c:v>
                </c:pt>
                <c:pt idx="96">
                  <c:v>0.66880620000000002</c:v>
                </c:pt>
                <c:pt idx="97">
                  <c:v>0.68969570000000002</c:v>
                </c:pt>
                <c:pt idx="98">
                  <c:v>0.68419929999999995</c:v>
                </c:pt>
                <c:pt idx="99">
                  <c:v>0.6543793</c:v>
                </c:pt>
                <c:pt idx="100">
                  <c:v>0.7128139</c:v>
                </c:pt>
                <c:pt idx="101">
                  <c:v>0.72557050000000001</c:v>
                </c:pt>
                <c:pt idx="102">
                  <c:v>0.72442910000000005</c:v>
                </c:pt>
                <c:pt idx="103">
                  <c:v>0.72660139999999995</c:v>
                </c:pt>
                <c:pt idx="104">
                  <c:v>0.73480350000000005</c:v>
                </c:pt>
                <c:pt idx="105">
                  <c:v>0.78091529999999998</c:v>
                </c:pt>
                <c:pt idx="106">
                  <c:v>0.77200829999999998</c:v>
                </c:pt>
                <c:pt idx="107">
                  <c:v>0.7446564</c:v>
                </c:pt>
                <c:pt idx="108">
                  <c:v>0.73691850000000003</c:v>
                </c:pt>
                <c:pt idx="109">
                  <c:v>0.78261239999999999</c:v>
                </c:pt>
                <c:pt idx="110">
                  <c:v>0.85011349999999997</c:v>
                </c:pt>
                <c:pt idx="111">
                  <c:v>0.82236540000000002</c:v>
                </c:pt>
                <c:pt idx="112">
                  <c:v>0.82558039999999999</c:v>
                </c:pt>
                <c:pt idx="113">
                  <c:v>0.80550730000000004</c:v>
                </c:pt>
                <c:pt idx="114">
                  <c:v>0.79494299999999996</c:v>
                </c:pt>
                <c:pt idx="115">
                  <c:v>0.79494299999999996</c:v>
                </c:pt>
                <c:pt idx="116">
                  <c:v>0.92464199999999996</c:v>
                </c:pt>
                <c:pt idx="117">
                  <c:v>0.90148070000000002</c:v>
                </c:pt>
                <c:pt idx="118">
                  <c:v>0.83834679999999995</c:v>
                </c:pt>
                <c:pt idx="119">
                  <c:v>0.83204290000000003</c:v>
                </c:pt>
                <c:pt idx="120">
                  <c:v>0.82841900000000002</c:v>
                </c:pt>
                <c:pt idx="121">
                  <c:v>0.83338409999999996</c:v>
                </c:pt>
                <c:pt idx="122">
                  <c:v>0.86687309999999995</c:v>
                </c:pt>
                <c:pt idx="123">
                  <c:v>0.88476060000000001</c:v>
                </c:pt>
                <c:pt idx="124">
                  <c:v>0.86913470000000004</c:v>
                </c:pt>
                <c:pt idx="125">
                  <c:v>0.87221720000000003</c:v>
                </c:pt>
                <c:pt idx="126">
                  <c:v>0.8694925</c:v>
                </c:pt>
                <c:pt idx="127">
                  <c:v>0.86594439999999995</c:v>
                </c:pt>
                <c:pt idx="128">
                  <c:v>0.858375</c:v>
                </c:pt>
                <c:pt idx="129">
                  <c:v>0.83201499999999995</c:v>
                </c:pt>
                <c:pt idx="130">
                  <c:v>0.83383240000000003</c:v>
                </c:pt>
                <c:pt idx="131">
                  <c:v>0.83775429999999995</c:v>
                </c:pt>
                <c:pt idx="132">
                  <c:v>0.85221179999999996</c:v>
                </c:pt>
                <c:pt idx="133">
                  <c:v>0.85772859999999995</c:v>
                </c:pt>
                <c:pt idx="134">
                  <c:v>0.89365830000000002</c:v>
                </c:pt>
                <c:pt idx="135">
                  <c:v>0.91477529999999996</c:v>
                </c:pt>
                <c:pt idx="136">
                  <c:v>0.92515170000000002</c:v>
                </c:pt>
                <c:pt idx="137">
                  <c:v>0.92171069999999999</c:v>
                </c:pt>
                <c:pt idx="138">
                  <c:v>0.9351237</c:v>
                </c:pt>
                <c:pt idx="139">
                  <c:v>0.88712639999999998</c:v>
                </c:pt>
                <c:pt idx="140">
                  <c:v>0.87957470000000004</c:v>
                </c:pt>
                <c:pt idx="141">
                  <c:v>0.87668380000000001</c:v>
                </c:pt>
                <c:pt idx="142">
                  <c:v>0.88016059999999996</c:v>
                </c:pt>
                <c:pt idx="143">
                  <c:v>0.90459979999999995</c:v>
                </c:pt>
                <c:pt idx="144">
                  <c:v>0.87512080000000003</c:v>
                </c:pt>
                <c:pt idx="145">
                  <c:v>0.87162569999999995</c:v>
                </c:pt>
                <c:pt idx="146">
                  <c:v>0.87457410000000002</c:v>
                </c:pt>
                <c:pt idx="147">
                  <c:v>0.87101070000000003</c:v>
                </c:pt>
                <c:pt idx="148">
                  <c:v>0.8897446</c:v>
                </c:pt>
                <c:pt idx="149">
                  <c:v>0.91452770000000005</c:v>
                </c:pt>
                <c:pt idx="150">
                  <c:v>0.91208290000000003</c:v>
                </c:pt>
                <c:pt idx="151">
                  <c:v>0.94330650000000005</c:v>
                </c:pt>
                <c:pt idx="152">
                  <c:v>0.93282980000000004</c:v>
                </c:pt>
                <c:pt idx="153">
                  <c:v>0.91932760000000002</c:v>
                </c:pt>
                <c:pt idx="154">
                  <c:v>0.89652540000000003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F-4DA0-986C-9DF30C45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99648"/>
        <c:axId val="893785144"/>
      </c:scatterChart>
      <c:valAx>
        <c:axId val="9035996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Pro Cond" panose="020B0506040504020203" pitchFamily="34" charset="0"/>
                    <a:ea typeface="+mn-ea"/>
                    <a:cs typeface="+mn-cs"/>
                  </a:defRPr>
                </a:pPr>
                <a:r>
                  <a:rPr lang="en-US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Pro Cond" panose="020B05060405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893785144"/>
        <c:crosses val="autoZero"/>
        <c:crossBetween val="midCat"/>
      </c:valAx>
      <c:valAx>
        <c:axId val="893785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9035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Pro Cond" panose="020B05060405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r>
              <a:rPr lang="en-US"/>
              <a:t>1-Watercut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Pro Cond" panose="020B0506040504020203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Sheet4!$F$88:$F$242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1481.9</c:v>
                </c:pt>
                <c:pt idx="6">
                  <c:v>3061.3009999999999</c:v>
                </c:pt>
                <c:pt idx="7">
                  <c:v>4389.0010000000002</c:v>
                </c:pt>
                <c:pt idx="8">
                  <c:v>5053.4009999999998</c:v>
                </c:pt>
                <c:pt idx="9">
                  <c:v>7324.393</c:v>
                </c:pt>
                <c:pt idx="10">
                  <c:v>11586.28</c:v>
                </c:pt>
                <c:pt idx="11">
                  <c:v>15780.18</c:v>
                </c:pt>
                <c:pt idx="12">
                  <c:v>19681.59</c:v>
                </c:pt>
                <c:pt idx="13">
                  <c:v>23578.38</c:v>
                </c:pt>
                <c:pt idx="14">
                  <c:v>27359.58</c:v>
                </c:pt>
                <c:pt idx="15">
                  <c:v>30903.78</c:v>
                </c:pt>
                <c:pt idx="16">
                  <c:v>34165.69</c:v>
                </c:pt>
                <c:pt idx="17">
                  <c:v>37163.39</c:v>
                </c:pt>
                <c:pt idx="18">
                  <c:v>39491.089999999997</c:v>
                </c:pt>
                <c:pt idx="19">
                  <c:v>42089.69</c:v>
                </c:pt>
                <c:pt idx="20">
                  <c:v>44364.09</c:v>
                </c:pt>
                <c:pt idx="21">
                  <c:v>46743.89</c:v>
                </c:pt>
                <c:pt idx="22">
                  <c:v>49112.39</c:v>
                </c:pt>
                <c:pt idx="23">
                  <c:v>51707.59</c:v>
                </c:pt>
                <c:pt idx="24">
                  <c:v>54225.69</c:v>
                </c:pt>
                <c:pt idx="25">
                  <c:v>56920.69</c:v>
                </c:pt>
                <c:pt idx="26">
                  <c:v>59461.49</c:v>
                </c:pt>
                <c:pt idx="27">
                  <c:v>61692.79</c:v>
                </c:pt>
                <c:pt idx="28">
                  <c:v>64024.99</c:v>
                </c:pt>
                <c:pt idx="29">
                  <c:v>66268.789999999994</c:v>
                </c:pt>
                <c:pt idx="30">
                  <c:v>68769.89</c:v>
                </c:pt>
                <c:pt idx="31">
                  <c:v>72044.3</c:v>
                </c:pt>
                <c:pt idx="32">
                  <c:v>74899.199999999997</c:v>
                </c:pt>
                <c:pt idx="33">
                  <c:v>78035.320000000007</c:v>
                </c:pt>
                <c:pt idx="34">
                  <c:v>81038.710000000006</c:v>
                </c:pt>
                <c:pt idx="35">
                  <c:v>84267.7</c:v>
                </c:pt>
                <c:pt idx="36">
                  <c:v>87105.59</c:v>
                </c:pt>
                <c:pt idx="37">
                  <c:v>90434.4</c:v>
                </c:pt>
                <c:pt idx="38">
                  <c:v>93790.399999999994</c:v>
                </c:pt>
                <c:pt idx="39">
                  <c:v>96941.21</c:v>
                </c:pt>
                <c:pt idx="40">
                  <c:v>100357.3</c:v>
                </c:pt>
                <c:pt idx="41">
                  <c:v>103687.2</c:v>
                </c:pt>
                <c:pt idx="42">
                  <c:v>106518.3</c:v>
                </c:pt>
                <c:pt idx="43">
                  <c:v>109932.1</c:v>
                </c:pt>
                <c:pt idx="44">
                  <c:v>112920.8</c:v>
                </c:pt>
                <c:pt idx="45">
                  <c:v>116154.4</c:v>
                </c:pt>
                <c:pt idx="46">
                  <c:v>119276.8</c:v>
                </c:pt>
                <c:pt idx="47">
                  <c:v>122197.4</c:v>
                </c:pt>
                <c:pt idx="48">
                  <c:v>124967.2</c:v>
                </c:pt>
                <c:pt idx="49">
                  <c:v>127554.5</c:v>
                </c:pt>
                <c:pt idx="50">
                  <c:v>129951.3</c:v>
                </c:pt>
                <c:pt idx="51">
                  <c:v>132307.29999999999</c:v>
                </c:pt>
                <c:pt idx="52">
                  <c:v>134622.5</c:v>
                </c:pt>
                <c:pt idx="53">
                  <c:v>136793.70000000001</c:v>
                </c:pt>
                <c:pt idx="54">
                  <c:v>138845.9</c:v>
                </c:pt>
                <c:pt idx="55">
                  <c:v>140712.1</c:v>
                </c:pt>
                <c:pt idx="56">
                  <c:v>142574.9</c:v>
                </c:pt>
                <c:pt idx="57">
                  <c:v>144616.9</c:v>
                </c:pt>
                <c:pt idx="58">
                  <c:v>146341.4</c:v>
                </c:pt>
                <c:pt idx="59">
                  <c:v>148287</c:v>
                </c:pt>
                <c:pt idx="60">
                  <c:v>150010.4</c:v>
                </c:pt>
                <c:pt idx="61">
                  <c:v>151902.70000000001</c:v>
                </c:pt>
                <c:pt idx="62">
                  <c:v>153669.1</c:v>
                </c:pt>
                <c:pt idx="63">
                  <c:v>155266.6</c:v>
                </c:pt>
                <c:pt idx="64">
                  <c:v>156893.6</c:v>
                </c:pt>
                <c:pt idx="65">
                  <c:v>158626</c:v>
                </c:pt>
                <c:pt idx="66">
                  <c:v>160172.5</c:v>
                </c:pt>
                <c:pt idx="67">
                  <c:v>161748.5</c:v>
                </c:pt>
                <c:pt idx="68">
                  <c:v>163185</c:v>
                </c:pt>
                <c:pt idx="69">
                  <c:v>164694.1</c:v>
                </c:pt>
                <c:pt idx="70">
                  <c:v>166043.29999999999</c:v>
                </c:pt>
                <c:pt idx="71">
                  <c:v>167305.20000000001</c:v>
                </c:pt>
                <c:pt idx="72">
                  <c:v>168519.5</c:v>
                </c:pt>
                <c:pt idx="73">
                  <c:v>169757.6</c:v>
                </c:pt>
                <c:pt idx="74">
                  <c:v>171165.8</c:v>
                </c:pt>
                <c:pt idx="75">
                  <c:v>172448.1</c:v>
                </c:pt>
                <c:pt idx="76">
                  <c:v>173698.7</c:v>
                </c:pt>
                <c:pt idx="77">
                  <c:v>174400.5</c:v>
                </c:pt>
                <c:pt idx="78">
                  <c:v>175862</c:v>
                </c:pt>
                <c:pt idx="79">
                  <c:v>177191.9</c:v>
                </c:pt>
                <c:pt idx="80">
                  <c:v>178211.20000000001</c:v>
                </c:pt>
                <c:pt idx="81">
                  <c:v>179288.3</c:v>
                </c:pt>
                <c:pt idx="82">
                  <c:v>180343.9</c:v>
                </c:pt>
                <c:pt idx="83">
                  <c:v>181325.8</c:v>
                </c:pt>
                <c:pt idx="84">
                  <c:v>182158</c:v>
                </c:pt>
                <c:pt idx="85">
                  <c:v>183063.9</c:v>
                </c:pt>
                <c:pt idx="86">
                  <c:v>183947.1</c:v>
                </c:pt>
                <c:pt idx="87">
                  <c:v>184770.3</c:v>
                </c:pt>
                <c:pt idx="88">
                  <c:v>185559.3</c:v>
                </c:pt>
                <c:pt idx="89">
                  <c:v>186379</c:v>
                </c:pt>
                <c:pt idx="90">
                  <c:v>187233.9</c:v>
                </c:pt>
                <c:pt idx="91">
                  <c:v>187575.2</c:v>
                </c:pt>
                <c:pt idx="92">
                  <c:v>188121.8</c:v>
                </c:pt>
                <c:pt idx="93">
                  <c:v>188686.3</c:v>
                </c:pt>
                <c:pt idx="94">
                  <c:v>189180.6</c:v>
                </c:pt>
                <c:pt idx="95">
                  <c:v>189479.9</c:v>
                </c:pt>
                <c:pt idx="96">
                  <c:v>189773.6</c:v>
                </c:pt>
                <c:pt idx="97">
                  <c:v>190016.3</c:v>
                </c:pt>
                <c:pt idx="98">
                  <c:v>190267.9</c:v>
                </c:pt>
                <c:pt idx="99">
                  <c:v>190478.8</c:v>
                </c:pt>
                <c:pt idx="100">
                  <c:v>190626.3</c:v>
                </c:pt>
                <c:pt idx="101">
                  <c:v>190890.4</c:v>
                </c:pt>
                <c:pt idx="102">
                  <c:v>191367.8</c:v>
                </c:pt>
                <c:pt idx="103">
                  <c:v>191832.6</c:v>
                </c:pt>
                <c:pt idx="104">
                  <c:v>192223.8</c:v>
                </c:pt>
                <c:pt idx="105">
                  <c:v>192569.60000000001</c:v>
                </c:pt>
                <c:pt idx="106">
                  <c:v>192871.2</c:v>
                </c:pt>
                <c:pt idx="107">
                  <c:v>193288.4</c:v>
                </c:pt>
                <c:pt idx="108">
                  <c:v>193705.60000000001</c:v>
                </c:pt>
                <c:pt idx="109">
                  <c:v>194146.6</c:v>
                </c:pt>
                <c:pt idx="110">
                  <c:v>194595.6</c:v>
                </c:pt>
                <c:pt idx="111">
                  <c:v>195017.4</c:v>
                </c:pt>
                <c:pt idx="112">
                  <c:v>195407.4</c:v>
                </c:pt>
                <c:pt idx="113">
                  <c:v>195787.3</c:v>
                </c:pt>
                <c:pt idx="114">
                  <c:v>196178.4</c:v>
                </c:pt>
                <c:pt idx="115">
                  <c:v>196587.8</c:v>
                </c:pt>
                <c:pt idx="116">
                  <c:v>196900.6</c:v>
                </c:pt>
                <c:pt idx="117">
                  <c:v>197281.6</c:v>
                </c:pt>
                <c:pt idx="118">
                  <c:v>197652.3</c:v>
                </c:pt>
                <c:pt idx="119">
                  <c:v>198046.9</c:v>
                </c:pt>
                <c:pt idx="120">
                  <c:v>198386.5</c:v>
                </c:pt>
                <c:pt idx="121">
                  <c:v>198700.1</c:v>
                </c:pt>
                <c:pt idx="122">
                  <c:v>199033.4</c:v>
                </c:pt>
                <c:pt idx="123">
                  <c:v>199243.9</c:v>
                </c:pt>
                <c:pt idx="124">
                  <c:v>199563.4</c:v>
                </c:pt>
                <c:pt idx="125">
                  <c:v>199863</c:v>
                </c:pt>
                <c:pt idx="126">
                  <c:v>200198.8</c:v>
                </c:pt>
                <c:pt idx="127">
                  <c:v>200481.5</c:v>
                </c:pt>
                <c:pt idx="128">
                  <c:v>200778.4</c:v>
                </c:pt>
                <c:pt idx="129">
                  <c:v>201053.3</c:v>
                </c:pt>
                <c:pt idx="130">
                  <c:v>201345.8</c:v>
                </c:pt>
                <c:pt idx="131">
                  <c:v>201641.9</c:v>
                </c:pt>
                <c:pt idx="132">
                  <c:v>202036.8</c:v>
                </c:pt>
                <c:pt idx="133">
                  <c:v>202511.8</c:v>
                </c:pt>
                <c:pt idx="134">
                  <c:v>202883.3</c:v>
                </c:pt>
                <c:pt idx="135">
                  <c:v>203164.6</c:v>
                </c:pt>
                <c:pt idx="136">
                  <c:v>203401</c:v>
                </c:pt>
                <c:pt idx="137">
                  <c:v>203642.4</c:v>
                </c:pt>
                <c:pt idx="138">
                  <c:v>203906</c:v>
                </c:pt>
                <c:pt idx="139">
                  <c:v>204137.3</c:v>
                </c:pt>
                <c:pt idx="140">
                  <c:v>204352.1</c:v>
                </c:pt>
                <c:pt idx="141">
                  <c:v>204536.4</c:v>
                </c:pt>
                <c:pt idx="142">
                  <c:v>204733.8</c:v>
                </c:pt>
                <c:pt idx="143">
                  <c:v>204818.3</c:v>
                </c:pt>
                <c:pt idx="144">
                  <c:v>205069.3</c:v>
                </c:pt>
                <c:pt idx="145">
                  <c:v>205325.1</c:v>
                </c:pt>
                <c:pt idx="146">
                  <c:v>205603.5</c:v>
                </c:pt>
                <c:pt idx="147">
                  <c:v>205850.5</c:v>
                </c:pt>
                <c:pt idx="148">
                  <c:v>206117.5</c:v>
                </c:pt>
                <c:pt idx="149">
                  <c:v>206277</c:v>
                </c:pt>
                <c:pt idx="150">
                  <c:v>206416.8</c:v>
                </c:pt>
                <c:pt idx="151">
                  <c:v>206614.6</c:v>
                </c:pt>
                <c:pt idx="152">
                  <c:v>206812.5</c:v>
                </c:pt>
                <c:pt idx="153">
                  <c:v>207013.8</c:v>
                </c:pt>
                <c:pt idx="154">
                  <c:v>207222.1</c:v>
                </c:pt>
              </c:numCache>
            </c:numRef>
          </c:xVal>
          <c:yVal>
            <c:numRef>
              <c:f>Sheet4!$D$88:$D$242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0.90024912000000001</c:v>
                </c:pt>
                <c:pt idx="6">
                  <c:v>0.90380547</c:v>
                </c:pt>
                <c:pt idx="7">
                  <c:v>0.88119729999999996</c:v>
                </c:pt>
                <c:pt idx="8">
                  <c:v>0.92341905000000002</c:v>
                </c:pt>
                <c:pt idx="9">
                  <c:v>0.95256056</c:v>
                </c:pt>
                <c:pt idx="10">
                  <c:v>0.95609738</c:v>
                </c:pt>
                <c:pt idx="11">
                  <c:v>0.93102589000000002</c:v>
                </c:pt>
                <c:pt idx="12">
                  <c:v>0.94005125</c:v>
                </c:pt>
                <c:pt idx="13">
                  <c:v>0.93998444000000003</c:v>
                </c:pt>
                <c:pt idx="14">
                  <c:v>0.94101827999999998</c:v>
                </c:pt>
                <c:pt idx="15">
                  <c:v>0.94868706999999997</c:v>
                </c:pt>
                <c:pt idx="16">
                  <c:v>0.94367314000000002</c:v>
                </c:pt>
                <c:pt idx="17">
                  <c:v>0.95014264999999998</c:v>
                </c:pt>
                <c:pt idx="18">
                  <c:v>0.94984902000000004</c:v>
                </c:pt>
                <c:pt idx="19">
                  <c:v>0.93525279000000006</c:v>
                </c:pt>
                <c:pt idx="20">
                  <c:v>0.93492828000000006</c:v>
                </c:pt>
                <c:pt idx="21">
                  <c:v>0.91355076999999996</c:v>
                </c:pt>
                <c:pt idx="22">
                  <c:v>0.89852050000000006</c:v>
                </c:pt>
                <c:pt idx="23">
                  <c:v>0.90532334000000003</c:v>
                </c:pt>
                <c:pt idx="24">
                  <c:v>0.91268579000000005</c:v>
                </c:pt>
                <c:pt idx="25">
                  <c:v>0.91579447999999997</c:v>
                </c:pt>
                <c:pt idx="26">
                  <c:v>0.89411269999999998</c:v>
                </c:pt>
                <c:pt idx="27">
                  <c:v>0.88221579999999999</c:v>
                </c:pt>
                <c:pt idx="28">
                  <c:v>0.86317050000000006</c:v>
                </c:pt>
                <c:pt idx="29">
                  <c:v>0.92128922999999996</c:v>
                </c:pt>
                <c:pt idx="30">
                  <c:v>0.85167029999999999</c:v>
                </c:pt>
                <c:pt idx="31">
                  <c:v>0.93962358999999995</c:v>
                </c:pt>
                <c:pt idx="32">
                  <c:v>0.91579542999999997</c:v>
                </c:pt>
                <c:pt idx="33">
                  <c:v>0.91506226000000002</c:v>
                </c:pt>
                <c:pt idx="34">
                  <c:v>0.91821795000000006</c:v>
                </c:pt>
                <c:pt idx="35">
                  <c:v>0.94775445000000003</c:v>
                </c:pt>
                <c:pt idx="36">
                  <c:v>0.93824156999999997</c:v>
                </c:pt>
                <c:pt idx="37">
                  <c:v>0.93845692000000003</c:v>
                </c:pt>
                <c:pt idx="38">
                  <c:v>0.95070821999999999</c:v>
                </c:pt>
                <c:pt idx="39">
                  <c:v>0.95187471000000001</c:v>
                </c:pt>
                <c:pt idx="40">
                  <c:v>0.96850199999999997</c:v>
                </c:pt>
                <c:pt idx="41">
                  <c:v>0.95461852999999997</c:v>
                </c:pt>
                <c:pt idx="42">
                  <c:v>0.93717103999999996</c:v>
                </c:pt>
                <c:pt idx="43">
                  <c:v>0.91200077999999996</c:v>
                </c:pt>
                <c:pt idx="44">
                  <c:v>0.84843519999999994</c:v>
                </c:pt>
                <c:pt idx="45">
                  <c:v>0.86483069999999995</c:v>
                </c:pt>
                <c:pt idx="46">
                  <c:v>0.88245790000000002</c:v>
                </c:pt>
                <c:pt idx="47">
                  <c:v>0.82661600000000002</c:v>
                </c:pt>
                <c:pt idx="48">
                  <c:v>0.81603939999999997</c:v>
                </c:pt>
                <c:pt idx="49">
                  <c:v>0.7593183</c:v>
                </c:pt>
                <c:pt idx="50">
                  <c:v>0.76592229999999994</c:v>
                </c:pt>
                <c:pt idx="51">
                  <c:v>0.70368260000000005</c:v>
                </c:pt>
                <c:pt idx="52">
                  <c:v>0.65870030000000002</c:v>
                </c:pt>
                <c:pt idx="53">
                  <c:v>0.67236439999999997</c:v>
                </c:pt>
                <c:pt idx="54">
                  <c:v>0.67150920000000003</c:v>
                </c:pt>
                <c:pt idx="55">
                  <c:v>0.67856880000000008</c:v>
                </c:pt>
                <c:pt idx="56">
                  <c:v>0.65540770000000004</c:v>
                </c:pt>
                <c:pt idx="57">
                  <c:v>0.65892220000000001</c:v>
                </c:pt>
                <c:pt idx="58">
                  <c:v>0.58620539999999999</c:v>
                </c:pt>
                <c:pt idx="59">
                  <c:v>0.60386709999999999</c:v>
                </c:pt>
                <c:pt idx="60">
                  <c:v>0.56782339999999998</c:v>
                </c:pt>
                <c:pt idx="61">
                  <c:v>0.58988740000000006</c:v>
                </c:pt>
                <c:pt idx="62">
                  <c:v>0.53665469999999993</c:v>
                </c:pt>
                <c:pt idx="63">
                  <c:v>0.5214453</c:v>
                </c:pt>
                <c:pt idx="64">
                  <c:v>0.50405870000000008</c:v>
                </c:pt>
                <c:pt idx="65">
                  <c:v>0.51144009999999995</c:v>
                </c:pt>
                <c:pt idx="66">
                  <c:v>0.48500900000000002</c:v>
                </c:pt>
                <c:pt idx="67">
                  <c:v>0.48972979999999999</c:v>
                </c:pt>
                <c:pt idx="68">
                  <c:v>0.47697339999999999</c:v>
                </c:pt>
                <c:pt idx="69">
                  <c:v>0.48115680000000005</c:v>
                </c:pt>
                <c:pt idx="70">
                  <c:v>0.44217189999999995</c:v>
                </c:pt>
                <c:pt idx="71">
                  <c:v>0.38838490000000003</c:v>
                </c:pt>
                <c:pt idx="72">
                  <c:v>0.38151950000000001</c:v>
                </c:pt>
                <c:pt idx="73">
                  <c:v>0.37913410000000003</c:v>
                </c:pt>
                <c:pt idx="74">
                  <c:v>0.42876700000000001</c:v>
                </c:pt>
                <c:pt idx="75">
                  <c:v>0.41320509999999999</c:v>
                </c:pt>
                <c:pt idx="76">
                  <c:v>0.39784909999999996</c:v>
                </c:pt>
                <c:pt idx="77">
                  <c:v>0.38482209999999994</c:v>
                </c:pt>
                <c:pt idx="78">
                  <c:v>0.37913799999999998</c:v>
                </c:pt>
                <c:pt idx="79">
                  <c:v>0.37233320000000003</c:v>
                </c:pt>
                <c:pt idx="80">
                  <c:v>0.32187089999999996</c:v>
                </c:pt>
                <c:pt idx="81">
                  <c:v>0.31329269999999998</c:v>
                </c:pt>
                <c:pt idx="82">
                  <c:v>0.32262610000000003</c:v>
                </c:pt>
                <c:pt idx="83">
                  <c:v>0.30018359999999999</c:v>
                </c:pt>
                <c:pt idx="84">
                  <c:v>0.27910250000000003</c:v>
                </c:pt>
                <c:pt idx="85">
                  <c:v>0.2871591</c:v>
                </c:pt>
                <c:pt idx="86">
                  <c:v>0.29188970000000003</c:v>
                </c:pt>
                <c:pt idx="87">
                  <c:v>0.29014079999999998</c:v>
                </c:pt>
                <c:pt idx="88">
                  <c:v>0.27273329999999996</c:v>
                </c:pt>
                <c:pt idx="89">
                  <c:v>0.28829159999999998</c:v>
                </c:pt>
                <c:pt idx="90">
                  <c:v>0.2922034</c:v>
                </c:pt>
                <c:pt idx="91">
                  <c:v>0.12269059999999998</c:v>
                </c:pt>
                <c:pt idx="92">
                  <c:v>0.2372377</c:v>
                </c:pt>
                <c:pt idx="93">
                  <c:v>0.23932850000000006</c:v>
                </c:pt>
                <c:pt idx="94">
                  <c:v>0.22119350000000004</c:v>
                </c:pt>
                <c:pt idx="95">
                  <c:v>0.11796010000000001</c:v>
                </c:pt>
                <c:pt idx="96">
                  <c:v>0.11529409999999995</c:v>
                </c:pt>
                <c:pt idx="97">
                  <c:v>8.9530200000000004E-2</c:v>
                </c:pt>
                <c:pt idx="98">
                  <c:v>9.7777899999999973E-2</c:v>
                </c:pt>
                <c:pt idx="99">
                  <c:v>8.2829400000000053E-2</c:v>
                </c:pt>
                <c:pt idx="100">
                  <c:v>7.3020900000000055E-2</c:v>
                </c:pt>
                <c:pt idx="101">
                  <c:v>9.6314400000000022E-2</c:v>
                </c:pt>
                <c:pt idx="102">
                  <c:v>0.18048799999999998</c:v>
                </c:pt>
                <c:pt idx="103">
                  <c:v>0.17979000000000001</c:v>
                </c:pt>
                <c:pt idx="104">
                  <c:v>0.15857929999999998</c:v>
                </c:pt>
                <c:pt idx="105">
                  <c:v>0.17258890000000005</c:v>
                </c:pt>
                <c:pt idx="106">
                  <c:v>0.15415250000000003</c:v>
                </c:pt>
                <c:pt idx="107">
                  <c:v>0.1558581</c:v>
                </c:pt>
                <c:pt idx="108">
                  <c:v>0.15371040000000002</c:v>
                </c:pt>
                <c:pt idx="109">
                  <c:v>0.1568446</c:v>
                </c:pt>
                <c:pt idx="110">
                  <c:v>0.17708559999999995</c:v>
                </c:pt>
                <c:pt idx="111">
                  <c:v>0.16206240000000005</c:v>
                </c:pt>
                <c:pt idx="112">
                  <c:v>0.14648399999999995</c:v>
                </c:pt>
                <c:pt idx="113">
                  <c:v>0.14432829999999996</c:v>
                </c:pt>
                <c:pt idx="114">
                  <c:v>0.14829460000000005</c:v>
                </c:pt>
                <c:pt idx="115">
                  <c:v>0.16341280000000002</c:v>
                </c:pt>
                <c:pt idx="116">
                  <c:v>0.17198919999999995</c:v>
                </c:pt>
                <c:pt idx="117">
                  <c:v>0.12106749999999999</c:v>
                </c:pt>
                <c:pt idx="118">
                  <c:v>0.13445309999999999</c:v>
                </c:pt>
                <c:pt idx="119">
                  <c:v>0.12775159999999997</c:v>
                </c:pt>
                <c:pt idx="120">
                  <c:v>0.12103929999999996</c:v>
                </c:pt>
                <c:pt idx="121">
                  <c:v>0.11539140000000003</c:v>
                </c:pt>
                <c:pt idx="122">
                  <c:v>0.11409290000000005</c:v>
                </c:pt>
                <c:pt idx="123">
                  <c:v>0.12402740000000001</c:v>
                </c:pt>
                <c:pt idx="124">
                  <c:v>0.12454730000000003</c:v>
                </c:pt>
                <c:pt idx="125">
                  <c:v>0.12140859999999998</c:v>
                </c:pt>
                <c:pt idx="126">
                  <c:v>0.13013609999999998</c:v>
                </c:pt>
                <c:pt idx="127">
                  <c:v>0.10633979999999998</c:v>
                </c:pt>
                <c:pt idx="128">
                  <c:v>0.12165579999999998</c:v>
                </c:pt>
                <c:pt idx="129">
                  <c:v>0.1026511</c:v>
                </c:pt>
                <c:pt idx="130">
                  <c:v>0.11478690000000003</c:v>
                </c:pt>
                <c:pt idx="131">
                  <c:v>0.11418759999999994</c:v>
                </c:pt>
                <c:pt idx="132">
                  <c:v>0.14718569999999997</c:v>
                </c:pt>
                <c:pt idx="133">
                  <c:v>0.17448699999999995</c:v>
                </c:pt>
                <c:pt idx="134">
                  <c:v>0.13465539999999998</c:v>
                </c:pt>
                <c:pt idx="135">
                  <c:v>0.10909930000000001</c:v>
                </c:pt>
                <c:pt idx="136">
                  <c:v>9.4635800000000048E-2</c:v>
                </c:pt>
                <c:pt idx="137">
                  <c:v>0.10489269999999995</c:v>
                </c:pt>
                <c:pt idx="138">
                  <c:v>0.10574870000000003</c:v>
                </c:pt>
                <c:pt idx="139">
                  <c:v>9.5302899999999968E-2</c:v>
                </c:pt>
                <c:pt idx="140">
                  <c:v>9.3217100000000053E-2</c:v>
                </c:pt>
                <c:pt idx="141">
                  <c:v>7.4839699999999953E-2</c:v>
                </c:pt>
                <c:pt idx="142">
                  <c:v>8.2895900000000022E-2</c:v>
                </c:pt>
                <c:pt idx="143">
                  <c:v>8.2007099999999999E-2</c:v>
                </c:pt>
                <c:pt idx="144">
                  <c:v>0.10325530000000005</c:v>
                </c:pt>
                <c:pt idx="145">
                  <c:v>9.0609700000000015E-2</c:v>
                </c:pt>
                <c:pt idx="146">
                  <c:v>0.10939529999999997</c:v>
                </c:pt>
                <c:pt idx="147">
                  <c:v>0.10034940000000003</c:v>
                </c:pt>
                <c:pt idx="148">
                  <c:v>0.1061782</c:v>
                </c:pt>
                <c:pt idx="149">
                  <c:v>6.2625200000000047E-2</c:v>
                </c:pt>
                <c:pt idx="150">
                  <c:v>5.2094199999999979E-2</c:v>
                </c:pt>
                <c:pt idx="151">
                  <c:v>7.1796500000000041E-2</c:v>
                </c:pt>
                <c:pt idx="152">
                  <c:v>8.1773500000000054E-2</c:v>
                </c:pt>
                <c:pt idx="153">
                  <c:v>7.7029000000000014E-2</c:v>
                </c:pt>
                <c:pt idx="154">
                  <c:v>7.4231099999999994E-2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8-41EA-A324-9E559CBE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99648"/>
        <c:axId val="893785144"/>
      </c:scatterChart>
      <c:valAx>
        <c:axId val="9035996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Pro Cond" panose="020B0506040504020203" pitchFamily="34" charset="0"/>
                    <a:ea typeface="+mn-ea"/>
                    <a:cs typeface="+mn-cs"/>
                  </a:defRPr>
                </a:pPr>
                <a:r>
                  <a:rPr lang="en-US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Pro Cond" panose="020B05060405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893785144"/>
        <c:crosses val="autoZero"/>
        <c:crossBetween val="midCat"/>
      </c:valAx>
      <c:valAx>
        <c:axId val="893785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9035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egoe Pro Cond" panose="020B05060405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Black" panose="020B0A02040504020203" pitchFamily="34" charset="0"/>
                <a:ea typeface="+mn-ea"/>
                <a:cs typeface="+mn-cs"/>
              </a:defRPr>
            </a:pPr>
            <a:r>
              <a:rPr lang="en-US">
                <a:latin typeface="Segoe Pro Black" panose="020B0A02040504020203" pitchFamily="34" charset="0"/>
              </a:rPr>
              <a:t>v, m3/day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Pro Black" panose="020B0A02040504020203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293155994725555E-2"/>
          <c:y val="0.13546311099613545"/>
          <c:w val="0.85735735453538076"/>
          <c:h val="0.70843940345240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ex!$H$2</c:f>
              <c:strCache>
                <c:ptCount val="1"/>
                <c:pt idx="0">
                  <c:v>Kro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ex!$D$3:$D$42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0.16772366607796474</c:v>
                </c:pt>
                <c:pt idx="9">
                  <c:v>0.85375125732229729</c:v>
                </c:pt>
                <c:pt idx="10">
                  <c:v>2.183615402322407</c:v>
                </c:pt>
                <c:pt idx="11">
                  <c:v>4.3343751934290964</c:v>
                </c:pt>
                <c:pt idx="12">
                  <c:v>7.5409247747510131</c:v>
                </c:pt>
                <c:pt idx="13">
                  <c:v>12.108327558849892</c:v>
                </c:pt>
                <c:pt idx="14">
                  <c:v>18.428408297238711</c:v>
                </c:pt>
                <c:pt idx="15">
                  <c:v>26.99893828419426</c:v>
                </c:pt>
                <c:pt idx="16">
                  <c:v>38.443118960437111</c:v>
                </c:pt>
                <c:pt idx="17">
                  <c:v>53.524583562240828</c:v>
                </c:pt>
                <c:pt idx="18">
                  <c:v>73.148507376731757</c:v>
                </c:pt>
                <c:pt idx="19">
                  <c:v>98.331824255939296</c:v>
                </c:pt>
                <c:pt idx="20">
                  <c:v>130.11450105889082</c:v>
                </c:pt>
                <c:pt idx="21">
                  <c:v>169.37072233946117</c:v>
                </c:pt>
                <c:pt idx="22">
                  <c:v>216.47025188859726</c:v>
                </c:pt>
                <c:pt idx="23">
                  <c:v>270.75306242924756</c:v>
                </c:pt>
                <c:pt idx="24">
                  <c:v>329.84539762963499</c:v>
                </c:pt>
                <c:pt idx="25">
                  <c:v>388.99711640199826</c:v>
                </c:pt>
                <c:pt idx="26">
                  <c:v>440.84951451568486</c:v>
                </c:pt>
                <c:pt idx="27">
                  <c:v>476.21047566771392</c:v>
                </c:pt>
                <c:pt idx="28">
                  <c:v>486.21579518527813</c:v>
                </c:pt>
                <c:pt idx="29">
                  <c:v>465.45557937085403</c:v>
                </c:pt>
                <c:pt idx="30">
                  <c:v>414.59168841763881</c:v>
                </c:pt>
                <c:pt idx="31">
                  <c:v>340.73784853795621</c:v>
                </c:pt>
                <c:pt idx="32">
                  <c:v>255.11032128294701</c:v>
                </c:pt>
                <c:pt idx="33">
                  <c:v>169.28987560239</c:v>
                </c:pt>
                <c:pt idx="34">
                  <c:v>92.144400128201227</c:v>
                </c:pt>
                <c:pt idx="35">
                  <c:v>28.57758635522427</c:v>
                </c:pt>
                <c:pt idx="39">
                  <c:v>0</c:v>
                </c:pt>
              </c:numCache>
            </c:numRef>
          </c:xVal>
          <c:yVal>
            <c:numRef>
              <c:f>ex!$F$3:$F$42</c:f>
              <c:numCache>
                <c:formatCode>General</c:formatCode>
                <c:ptCount val="40"/>
                <c:pt idx="0">
                  <c:v>0.37190000000000001</c:v>
                </c:pt>
                <c:pt idx="1">
                  <c:v>0.37190000000000001</c:v>
                </c:pt>
                <c:pt idx="2">
                  <c:v>0.37190000000000001</c:v>
                </c:pt>
                <c:pt idx="3">
                  <c:v>0.37190000000000001</c:v>
                </c:pt>
                <c:pt idx="4">
                  <c:v>0.37190000000000001</c:v>
                </c:pt>
                <c:pt idx="5">
                  <c:v>0.37190000000000001</c:v>
                </c:pt>
                <c:pt idx="6">
                  <c:v>0.37190000000000001</c:v>
                </c:pt>
                <c:pt idx="7">
                  <c:v>0.37190000000000001</c:v>
                </c:pt>
                <c:pt idx="8">
                  <c:v>0.38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0.48</c:v>
                </c:pt>
                <c:pt idx="19">
                  <c:v>0.49</c:v>
                </c:pt>
                <c:pt idx="20">
                  <c:v>0.5</c:v>
                </c:pt>
                <c:pt idx="21">
                  <c:v>0.51</c:v>
                </c:pt>
                <c:pt idx="22">
                  <c:v>0.52</c:v>
                </c:pt>
                <c:pt idx="23">
                  <c:v>0.53</c:v>
                </c:pt>
                <c:pt idx="24">
                  <c:v>0.54</c:v>
                </c:pt>
                <c:pt idx="25">
                  <c:v>0.55000000000000004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0.59</c:v>
                </c:pt>
                <c:pt idx="30">
                  <c:v>0.6</c:v>
                </c:pt>
                <c:pt idx="31">
                  <c:v>0.61</c:v>
                </c:pt>
                <c:pt idx="32">
                  <c:v>0.62</c:v>
                </c:pt>
                <c:pt idx="33">
                  <c:v>0.63</c:v>
                </c:pt>
                <c:pt idx="34">
                  <c:v>0.64</c:v>
                </c:pt>
                <c:pt idx="35">
                  <c:v>0.65</c:v>
                </c:pt>
                <c:pt idx="39">
                  <c:v>0.65549999999999997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C-4FD5-A97D-4351B1D1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66528"/>
        <c:axId val="592667184"/>
      </c:scatterChart>
      <c:valAx>
        <c:axId val="5926665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Pro Cond" panose="020B0506040504020203" pitchFamily="34" charset="0"/>
                    <a:ea typeface="+mn-ea"/>
                    <a:cs typeface="+mn-cs"/>
                  </a:defRPr>
                </a:pPr>
                <a:r>
                  <a:rPr lang="en-US"/>
                  <a:t>x,</a:t>
                </a:r>
                <a:r>
                  <a:rPr lang="en-US" baseline="0"/>
                  <a:t> 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Pro Cond" panose="020B05060405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592667184"/>
        <c:crosses val="autoZero"/>
        <c:crossBetween val="midCat"/>
      </c:valAx>
      <c:valAx>
        <c:axId val="5926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Pro Cond" panose="020B0506040504020203" pitchFamily="34" charset="0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Pro Cond" panose="020B05060405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59266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Pro Cond" panose="020B05060405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0852628941713"/>
          <c:y val="2.4221217793731962E-2"/>
          <c:w val="0.81645166089106203"/>
          <c:h val="0.75567942503818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ex!$K$33:$K$47</c:f>
              <c:numCache>
                <c:formatCode>0.000</c:formatCode>
                <c:ptCount val="15"/>
                <c:pt idx="0">
                  <c:v>8.2918337683527774</c:v>
                </c:pt>
                <c:pt idx="1">
                  <c:v>6.8147569707591247</c:v>
                </c:pt>
                <c:pt idx="2">
                  <c:v>5.1022064256589399</c:v>
                </c:pt>
                <c:pt idx="3">
                  <c:v>3.3857975120477999</c:v>
                </c:pt>
                <c:pt idx="4">
                  <c:v>1.8428880025640246</c:v>
                </c:pt>
                <c:pt idx="5">
                  <c:v>0.57155172710448543</c:v>
                </c:pt>
                <c:pt idx="9">
                  <c:v>0</c:v>
                </c:pt>
                <c:pt idx="10">
                  <c:v>2.6022900211778164</c:v>
                </c:pt>
                <c:pt idx="11">
                  <c:v>2.9753656225872001</c:v>
                </c:pt>
                <c:pt idx="12">
                  <c:v>3.387414446789224</c:v>
                </c:pt>
                <c:pt idx="13">
                  <c:v>3.8389945128771399</c:v>
                </c:pt>
                <c:pt idx="14">
                  <c:v>4.3294050377719451</c:v>
                </c:pt>
              </c:numCache>
            </c:numRef>
          </c:xVal>
          <c:yVal>
            <c:numRef>
              <c:f>ex!$E$33:$E$47</c:f>
              <c:numCache>
                <c:formatCode>General</c:formatCode>
                <c:ptCount val="15"/>
                <c:pt idx="0">
                  <c:v>11.321079500191171</c:v>
                </c:pt>
                <c:pt idx="1">
                  <c:v>10.962664739402603</c:v>
                </c:pt>
                <c:pt idx="2">
                  <c:v>10.404591988164213</c:v>
                </c:pt>
                <c:pt idx="3">
                  <c:v>9.7051894272824981</c:v>
                </c:pt>
                <c:pt idx="4">
                  <c:v>8.9264947492494979</c:v>
                </c:pt>
                <c:pt idx="5">
                  <c:v>8.1231404320668581</c:v>
                </c:pt>
                <c:pt idx="9">
                  <c:v>7.6863950807071486</c:v>
                </c:pt>
                <c:pt idx="10">
                  <c:v>6.1236256191129996</c:v>
                </c:pt>
                <c:pt idx="11">
                  <c:v>6.4385291814701562</c:v>
                </c:pt>
                <c:pt idx="12">
                  <c:v>6.7681150273856989</c:v>
                </c:pt>
                <c:pt idx="13">
                  <c:v>7.1115810189620596</c:v>
                </c:pt>
                <c:pt idx="14">
                  <c:v>7.4676456442947154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B-4ED7-97CC-6B706E38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78560"/>
        <c:axId val="877871344"/>
      </c:scatterChart>
      <c:valAx>
        <c:axId val="8778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df/dSw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871344"/>
        <c:crosses val="autoZero"/>
        <c:crossBetween val="midCat"/>
      </c:valAx>
      <c:valAx>
        <c:axId val="8778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8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ex!$R$3</c:f>
              <c:strCache>
                <c:ptCount val="1"/>
                <c:pt idx="0">
                  <c:v>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ex!$S$4:$S$53</c:f>
              <c:numCache>
                <c:formatCode>0.000</c:formatCode>
                <c:ptCount val="50"/>
                <c:pt idx="0">
                  <c:v>-0.78679562114041857</c:v>
                </c:pt>
                <c:pt idx="1">
                  <c:v>-1.3833889202670633</c:v>
                </c:pt>
                <c:pt idx="2">
                  <c:v>-1.7528075624046198</c:v>
                </c:pt>
                <c:pt idx="3">
                  <c:v>-1.9528205021930953</c:v>
                </c:pt>
                <c:pt idx="4">
                  <c:v>-2.0328360639319119</c:v>
                </c:pt>
                <c:pt idx="5">
                  <c:v>-2.0315977136623622</c:v>
                </c:pt>
                <c:pt idx="6">
                  <c:v>-1.9778362912998071</c:v>
                </c:pt>
                <c:pt idx="7">
                  <c:v>-1.8920384625113336</c:v>
                </c:pt>
                <c:pt idx="8">
                  <c:v>-1.7883772043705868</c:v>
                </c:pt>
                <c:pt idx="9">
                  <c:v>-1.6764026645986634</c:v>
                </c:pt>
                <c:pt idx="10">
                  <c:v>-1.5623804539252131</c:v>
                </c:pt>
                <c:pt idx="11">
                  <c:v>-1.4502925171864338</c:v>
                </c:pt>
                <c:pt idx="12">
                  <c:v>-1.3425600049331392</c:v>
                </c:pt>
                <c:pt idx="13">
                  <c:v>-1.2405535991993892</c:v>
                </c:pt>
                <c:pt idx="14">
                  <c:v>-1.1449481657258758</c:v>
                </c:pt>
                <c:pt idx="15">
                  <c:v>-1.0559663670999657</c:v>
                </c:pt>
                <c:pt idx="16">
                  <c:v>-0.97354441283696402</c:v>
                </c:pt>
                <c:pt idx="17">
                  <c:v>-0.89744382770397002</c:v>
                </c:pt>
                <c:pt idx="18">
                  <c:v>-0.82732609111533528</c:v>
                </c:pt>
                <c:pt idx="19">
                  <c:v>-0.76280189163080669</c:v>
                </c:pt>
                <c:pt idx="20">
                  <c:v>-0.70346311440170561</c:v>
                </c:pt>
                <c:pt idx="21">
                  <c:v>-0.64890314318488507</c:v>
                </c:pt>
                <c:pt idx="22">
                  <c:v>-0.59872930083448539</c:v>
                </c:pt>
                <c:pt idx="23">
                  <c:v>-0.5525700408504618</c:v>
                </c:pt>
                <c:pt idx="24">
                  <c:v>-0.51007867057228518</c:v>
                </c:pt>
                <c:pt idx="25">
                  <c:v>-0.47093481627410566</c:v>
                </c:pt>
                <c:pt idx="26">
                  <c:v>-0.43484444989844168</c:v>
                </c:pt>
                <c:pt idx="27">
                  <c:v>-0.40153902997963725</c:v>
                </c:pt>
                <c:pt idx="28">
                  <c:v>-0.37077412665495341</c:v>
                </c:pt>
                <c:pt idx="29">
                  <c:v>-0.34232777594461727</c:v>
                </c:pt>
                <c:pt idx="30">
                  <c:v>-0.31599872348721469</c:v>
                </c:pt>
                <c:pt idx="31">
                  <c:v>-0.2916046601657995</c:v>
                </c:pt>
                <c:pt idx="32">
                  <c:v>-0.268980512998933</c:v>
                </c:pt>
                <c:pt idx="33">
                  <c:v>-0.24797682842886076</c:v>
                </c:pt>
                <c:pt idx="34">
                  <c:v>-0.22845826768222979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ex!$R$4:$R$53</c:f>
              <c:numCache>
                <c:formatCode>0.000</c:formatCode>
                <c:ptCount val="50"/>
                <c:pt idx="0">
                  <c:v>6.9531238883997899</c:v>
                </c:pt>
                <c:pt idx="1">
                  <c:v>6.202059008986553</c:v>
                </c:pt>
                <c:pt idx="2">
                  <c:v>5.5220225984824047</c:v>
                </c:pt>
                <c:pt idx="3">
                  <c:v>4.9158876666442284</c:v>
                </c:pt>
                <c:pt idx="4">
                  <c:v>4.3810343878467961</c:v>
                </c:pt>
                <c:pt idx="5">
                  <c:v>3.9119130813679148</c:v>
                </c:pt>
                <c:pt idx="6">
                  <c:v>3.501730376358386</c:v>
                </c:pt>
                <c:pt idx="7">
                  <c:v>3.143465710885001</c:v>
                </c:pt>
                <c:pt idx="8">
                  <c:v>2.8304301708785764</c:v>
                </c:pt>
                <c:pt idx="9">
                  <c:v>2.5565356036511373</c:v>
                </c:pt>
                <c:pt idx="10">
                  <c:v>2.3163916341815685</c:v>
                </c:pt>
                <c:pt idx="11">
                  <c:v>2.1053070109067491</c:v>
                </c:pt>
                <c:pt idx="12">
                  <c:v>1.9192423187196128</c:v>
                </c:pt>
                <c:pt idx="13">
                  <c:v>1.7547416925660948</c:v>
                </c:pt>
                <c:pt idx="14">
                  <c:v>1.6088589872028072</c:v>
                </c:pt>
                <c:pt idx="15">
                  <c:v>1.4790865045268493</c:v>
                </c:pt>
                <c:pt idx="16">
                  <c:v>1.3632900891028208</c:v>
                </c:pt>
                <c:pt idx="17">
                  <c:v>1.2596519907765984</c:v>
                </c:pt>
                <c:pt idx="18">
                  <c:v>1.1666216026727212</c:v>
                </c:pt>
                <c:pt idx="19">
                  <c:v>1.0828735441024477</c:v>
                </c:pt>
                <c:pt idx="20">
                  <c:v>1.0072722872808015</c:v>
                </c:pt>
                <c:pt idx="21">
                  <c:v>0.93884245622296425</c:v>
                </c:pt>
                <c:pt idx="22">
                  <c:v>0.87674395817823991</c:v>
                </c:pt>
                <c:pt idx="23">
                  <c:v>0.82025118707747158</c:v>
                </c:pt>
                <c:pt idx="24">
                  <c:v>0.76873563422988722</c:v>
                </c:pt>
                <c:pt idx="25">
                  <c:v>0.7216513378865973</c:v>
                </c:pt>
                <c:pt idx="26">
                  <c:v>0.6785226925205462</c:v>
                </c:pt>
                <c:pt idx="27">
                  <c:v>0.63893421757766033</c:v>
                </c:pt>
                <c:pt idx="28">
                  <c:v>0.60252195331303382</c:v>
                </c:pt>
                <c:pt idx="29">
                  <c:v>0.56896620866077918</c:v>
                </c:pt>
                <c:pt idx="30">
                  <c:v>0.53798543397208165</c:v>
                </c:pt>
                <c:pt idx="31">
                  <c:v>0.50933103114914158</c:v>
                </c:pt>
                <c:pt idx="32">
                  <c:v>0.48278294644576458</c:v>
                </c:pt>
                <c:pt idx="33">
                  <c:v>0.45814591813635563</c:v>
                </c:pt>
                <c:pt idx="34">
                  <c:v>0.43524627337117722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D-42DB-A381-55C12193A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36904"/>
        <c:axId val="636535920"/>
      </c:scatterChart>
      <c:valAx>
        <c:axId val="63653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dfw/dSw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535920"/>
        <c:crosses val="autoZero"/>
        <c:crossBetween val="midCat"/>
      </c:valAx>
      <c:valAx>
        <c:axId val="636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53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Black" panose="020B0A02040504020203" pitchFamily="34" charset="0"/>
                <a:ea typeface="+mn-ea"/>
                <a:cs typeface="+mn-cs"/>
              </a:defRPr>
            </a:pPr>
            <a:r>
              <a:rPr lang="en-US">
                <a:latin typeface="Segoe Pro Black" panose="020B0A02040504020203" pitchFamily="34" charset="0"/>
              </a:rPr>
              <a:t>Fw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Pro Black" panose="020B0A02040504020203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ex!$F$2</c:f>
              <c:strCache>
                <c:ptCount val="1"/>
                <c:pt idx="0">
                  <c:v>Sw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ex!$F$3:$F$47</c:f>
              <c:numCache>
                <c:formatCode>General</c:formatCode>
                <c:ptCount val="45"/>
                <c:pt idx="0">
                  <c:v>0.37190000000000001</c:v>
                </c:pt>
                <c:pt idx="1">
                  <c:v>0.37190000000000001</c:v>
                </c:pt>
                <c:pt idx="2">
                  <c:v>0.37190000000000001</c:v>
                </c:pt>
                <c:pt idx="3">
                  <c:v>0.37190000000000001</c:v>
                </c:pt>
                <c:pt idx="4">
                  <c:v>0.37190000000000001</c:v>
                </c:pt>
                <c:pt idx="5">
                  <c:v>0.37190000000000001</c:v>
                </c:pt>
                <c:pt idx="6">
                  <c:v>0.37190000000000001</c:v>
                </c:pt>
                <c:pt idx="7">
                  <c:v>0.37190000000000001</c:v>
                </c:pt>
                <c:pt idx="8">
                  <c:v>0.38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0.48</c:v>
                </c:pt>
                <c:pt idx="19">
                  <c:v>0.49</c:v>
                </c:pt>
                <c:pt idx="20">
                  <c:v>0.5</c:v>
                </c:pt>
                <c:pt idx="21">
                  <c:v>0.51</c:v>
                </c:pt>
                <c:pt idx="22">
                  <c:v>0.52</c:v>
                </c:pt>
                <c:pt idx="23">
                  <c:v>0.53</c:v>
                </c:pt>
                <c:pt idx="24">
                  <c:v>0.54</c:v>
                </c:pt>
                <c:pt idx="25">
                  <c:v>0.55000000000000004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0.59</c:v>
                </c:pt>
                <c:pt idx="30">
                  <c:v>0.6</c:v>
                </c:pt>
                <c:pt idx="31">
                  <c:v>0.61</c:v>
                </c:pt>
                <c:pt idx="32">
                  <c:v>0.62</c:v>
                </c:pt>
                <c:pt idx="33">
                  <c:v>0.63</c:v>
                </c:pt>
                <c:pt idx="34">
                  <c:v>0.64</c:v>
                </c:pt>
                <c:pt idx="35">
                  <c:v>0.65</c:v>
                </c:pt>
                <c:pt idx="39">
                  <c:v>0.65549999999999997</c:v>
                </c:pt>
                <c:pt idx="40">
                  <c:v>0.5</c:v>
                </c:pt>
                <c:pt idx="41">
                  <c:v>0.505</c:v>
                </c:pt>
                <c:pt idx="42">
                  <c:v>0.51</c:v>
                </c:pt>
                <c:pt idx="43">
                  <c:v>0.51500000000000001</c:v>
                </c:pt>
                <c:pt idx="44">
                  <c:v>0.52</c:v>
                </c:pt>
              </c:numCache>
            </c:numRef>
          </c:xVal>
          <c:yVal>
            <c:numRef>
              <c:f>ex!$J$3:$J$47</c:f>
              <c:numCache>
                <c:formatCode>0.000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9.1670807198916207E-6</c:v>
                </c:pt>
                <c:pt idx="9">
                  <c:v>1.0161700034008394E-4</c:v>
                </c:pt>
                <c:pt idx="10">
                  <c:v>3.9279647732396312E-4</c:v>
                </c:pt>
                <c:pt idx="11">
                  <c:v>1.0280267818100286E-3</c:v>
                </c:pt>
                <c:pt idx="12">
                  <c:v>2.1935971508708395E-3</c:v>
                </c:pt>
                <c:pt idx="13">
                  <c:v>4.1294505439582125E-3</c:v>
                </c:pt>
                <c:pt idx="14">
                  <c:v>7.1447935038775508E-3</c:v>
                </c:pt>
                <c:pt idx="15">
                  <c:v>1.1637304001438396E-2</c:v>
                </c:pt>
                <c:pt idx="16">
                  <c:v>1.811625273086374E-2</c:v>
                </c:pt>
                <c:pt idx="17">
                  <c:v>2.7229177175149707E-2</c:v>
                </c:pt>
                <c:pt idx="18">
                  <c:v>3.9790373421673367E-2</c:v>
                </c:pt>
                <c:pt idx="19">
                  <c:v>5.6806890141939369E-2</c:v>
                </c:pt>
                <c:pt idx="20">
                  <c:v>7.94932672475369E-2</c:v>
                </c:pt>
                <c:pt idx="21">
                  <c:v>0.10925935658926804</c:v>
                </c:pt>
                <c:pt idx="22">
                  <c:v>0.1476463145820735</c:v>
                </c:pt>
                <c:pt idx="23">
                  <c:v>0.19617663663680956</c:v>
                </c:pt>
                <c:pt idx="24">
                  <c:v>0.25608204518705602</c:v>
                </c:pt>
                <c:pt idx="25" formatCode="0.0000">
                  <c:v>0.3278921926010146</c:v>
                </c:pt>
                <c:pt idx="26">
                  <c:v>0.41092526775823501</c:v>
                </c:pt>
                <c:pt idx="27">
                  <c:v>0.50282319143720045</c:v>
                </c:pt>
                <c:pt idx="28">
                  <c:v>0.59937845017513869</c:v>
                </c:pt>
                <c:pt idx="29">
                  <c:v>0.6949050841408374</c:v>
                </c:pt>
                <c:pt idx="30">
                  <c:v>0.78321393730278355</c:v>
                </c:pt>
                <c:pt idx="31">
                  <c:v>0.85890992077512751</c:v>
                </c:pt>
                <c:pt idx="32">
                  <c:v>0.9184846661383913</c:v>
                </c:pt>
                <c:pt idx="33">
                  <c:v>0.96076786629411581</c:v>
                </c:pt>
                <c:pt idx="34">
                  <c:v>0.98666779749789646</c:v>
                </c:pt>
                <c:pt idx="35">
                  <c:v>0.99847240970124429</c:v>
                </c:pt>
                <c:pt idx="39">
                  <c:v>1</c:v>
                </c:pt>
                <c:pt idx="40">
                  <c:v>7.94932672475369E-2</c:v>
                </c:pt>
                <c:pt idx="41">
                  <c:v>9.3396858590522644E-2</c:v>
                </c:pt>
                <c:pt idx="42">
                  <c:v>0.10925935658926804</c:v>
                </c:pt>
                <c:pt idx="43">
                  <c:v>0.12727712002265254</c:v>
                </c:pt>
                <c:pt idx="44">
                  <c:v>0.1476463145820735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2-4C50-BE78-6F5C3C61B1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ex!$G$51:$G$55</c:f>
              <c:numCache>
                <c:formatCode>0.00</c:formatCode>
                <c:ptCount val="5"/>
                <c:pt idx="0">
                  <c:v>0.36299999999999999</c:v>
                </c:pt>
                <c:pt idx="1">
                  <c:v>0.8</c:v>
                </c:pt>
              </c:numCache>
            </c:numRef>
          </c:xVal>
          <c:yVal>
            <c:numRef>
              <c:f>ex!$H$51:$H$55</c:f>
              <c:numCache>
                <c:formatCode>0.00</c:formatCode>
                <c:ptCount val="5"/>
                <c:pt idx="0">
                  <c:v>-0.61615961839252098</c:v>
                </c:pt>
                <c:pt idx="1">
                  <c:v>1.5060289767230159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2-4C50-BE78-6F5C3C61B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66528"/>
        <c:axId val="592667184"/>
      </c:scatterChart>
      <c:valAx>
        <c:axId val="5926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592667184"/>
        <c:crosses val="autoZero"/>
        <c:crossBetween val="midCat"/>
      </c:valAx>
      <c:valAx>
        <c:axId val="592667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5926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Pro Cond" panose="020B0506040504020203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Pro Cond" panose="020B05060405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Sheet1!$K$4:$K$52</c:f>
              <c:numCache>
                <c:formatCode>0.000</c:formatCode>
                <c:ptCount val="49"/>
                <c:pt idx="0">
                  <c:v>0</c:v>
                </c:pt>
                <c:pt idx="1">
                  <c:v>5.038767750499977E-2</c:v>
                </c:pt>
                <c:pt idx="2">
                  <c:v>0.10076091314198436</c:v>
                </c:pt>
                <c:pt idx="3">
                  <c:v>0.1511485906469841</c:v>
                </c:pt>
                <c:pt idx="4">
                  <c:v>0.20152182628396872</c:v>
                </c:pt>
                <c:pt idx="5">
                  <c:v>0.25190950378896848</c:v>
                </c:pt>
                <c:pt idx="6">
                  <c:v>0.30229718129396821</c:v>
                </c:pt>
                <c:pt idx="7">
                  <c:v>0.35267041693095286</c:v>
                </c:pt>
                <c:pt idx="8">
                  <c:v>0.40305809443595259</c:v>
                </c:pt>
                <c:pt idx="9">
                  <c:v>0.45343133007293718</c:v>
                </c:pt>
                <c:pt idx="10">
                  <c:v>0.50381900757793696</c:v>
                </c:pt>
                <c:pt idx="11">
                  <c:v>0.5144193387010868</c:v>
                </c:pt>
                <c:pt idx="12">
                  <c:v>0.52529406531652523</c:v>
                </c:pt>
                <c:pt idx="13">
                  <c:v>0.53637097808417644</c:v>
                </c:pt>
                <c:pt idx="14">
                  <c:v>0.54763563513602509</c:v>
                </c:pt>
                <c:pt idx="15">
                  <c:v>0.5590302690000104</c:v>
                </c:pt>
                <c:pt idx="16">
                  <c:v>0.57052599594010212</c:v>
                </c:pt>
                <c:pt idx="17">
                  <c:v>0.58210837408828486</c:v>
                </c:pt>
                <c:pt idx="18">
                  <c:v>0.59374851970852838</c:v>
                </c:pt>
                <c:pt idx="19">
                  <c:v>0.60541754906480238</c:v>
                </c:pt>
                <c:pt idx="20">
                  <c:v>0.61710102028909142</c:v>
                </c:pt>
                <c:pt idx="21">
                  <c:v>0.62878449151338067</c:v>
                </c:pt>
                <c:pt idx="22">
                  <c:v>0.64045352086965457</c:v>
                </c:pt>
                <c:pt idx="23">
                  <c:v>0.65209366648989819</c:v>
                </c:pt>
                <c:pt idx="24">
                  <c:v>0.66369048650609619</c:v>
                </c:pt>
                <c:pt idx="25">
                  <c:v>0.67522953905023342</c:v>
                </c:pt>
                <c:pt idx="26">
                  <c:v>0.68671082412230977</c:v>
                </c:pt>
                <c:pt idx="27">
                  <c:v>0.69813434172232558</c:v>
                </c:pt>
                <c:pt idx="28">
                  <c:v>0.70947120811425013</c:v>
                </c:pt>
                <c:pt idx="29">
                  <c:v>0.72072142329808364</c:v>
                </c:pt>
                <c:pt idx="30">
                  <c:v>0.73187054540581065</c:v>
                </c:pt>
                <c:pt idx="31">
                  <c:v>0.74293301630544661</c:v>
                </c:pt>
                <c:pt idx="32">
                  <c:v>0.75389439412897619</c:v>
                </c:pt>
                <c:pt idx="33">
                  <c:v>0.76474023700838434</c:v>
                </c:pt>
                <c:pt idx="34">
                  <c:v>0.77547054494367085</c:v>
                </c:pt>
                <c:pt idx="35">
                  <c:v>0.78607087606682069</c:v>
                </c:pt>
                <c:pt idx="36">
                  <c:v>0.796555672245849</c:v>
                </c:pt>
                <c:pt idx="37">
                  <c:v>0.80691049161274064</c:v>
                </c:pt>
                <c:pt idx="38">
                  <c:v>0.81712089229948037</c:v>
                </c:pt>
                <c:pt idx="39">
                  <c:v>0.82720131617408332</c:v>
                </c:pt>
                <c:pt idx="40">
                  <c:v>0.83713732136853447</c:v>
                </c:pt>
                <c:pt idx="41">
                  <c:v>0.84691446601481846</c:v>
                </c:pt>
                <c:pt idx="42">
                  <c:v>0.85656163384896578</c:v>
                </c:pt>
                <c:pt idx="43">
                  <c:v>0.86603549926693069</c:v>
                </c:pt>
                <c:pt idx="44">
                  <c:v>0.87536494600474379</c:v>
                </c:pt>
                <c:pt idx="45">
                  <c:v>0.8845210903263746</c:v>
                </c:pt>
                <c:pt idx="46">
                  <c:v>0.89351837409983825</c:v>
                </c:pt>
                <c:pt idx="47">
                  <c:v>0.90234235545711972</c:v>
                </c:pt>
                <c:pt idx="48">
                  <c:v>0.91099303439821888</c:v>
                </c:pt>
              </c:numCache>
            </c:numRef>
          </c:xVal>
          <c:yVal>
            <c:numRef>
              <c:f>Sheet1!$F$4:$F$52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0.75800000000000001</c:v>
                </c:pt>
                <c:pt idx="11">
                  <c:v>0.78200000000000003</c:v>
                </c:pt>
                <c:pt idx="12">
                  <c:v>0.80300000000000005</c:v>
                </c:pt>
                <c:pt idx="13">
                  <c:v>0.82299999999999995</c:v>
                </c:pt>
                <c:pt idx="14">
                  <c:v>0.84099999999999997</c:v>
                </c:pt>
                <c:pt idx="15">
                  <c:v>0.85699999999999998</c:v>
                </c:pt>
                <c:pt idx="16">
                  <c:v>0.871</c:v>
                </c:pt>
                <c:pt idx="17">
                  <c:v>0.88500000000000001</c:v>
                </c:pt>
                <c:pt idx="18">
                  <c:v>0.89700000000000002</c:v>
                </c:pt>
                <c:pt idx="19">
                  <c:v>0.90700000000000003</c:v>
                </c:pt>
                <c:pt idx="20">
                  <c:v>0.91700000000000004</c:v>
                </c:pt>
                <c:pt idx="21">
                  <c:v>0.92600000000000005</c:v>
                </c:pt>
                <c:pt idx="22">
                  <c:v>0.93400000000000005</c:v>
                </c:pt>
                <c:pt idx="23">
                  <c:v>0.94099999999999995</c:v>
                </c:pt>
                <c:pt idx="24">
                  <c:v>0.94699999999999995</c:v>
                </c:pt>
                <c:pt idx="25">
                  <c:v>0.95299999999999996</c:v>
                </c:pt>
                <c:pt idx="26">
                  <c:v>0.95799999999999996</c:v>
                </c:pt>
                <c:pt idx="27">
                  <c:v>0.96199999999999997</c:v>
                </c:pt>
                <c:pt idx="28">
                  <c:v>0.96699999999999997</c:v>
                </c:pt>
                <c:pt idx="29">
                  <c:v>0.97</c:v>
                </c:pt>
                <c:pt idx="30">
                  <c:v>0.97399999999999998</c:v>
                </c:pt>
                <c:pt idx="31">
                  <c:v>0.97699999999999998</c:v>
                </c:pt>
                <c:pt idx="32">
                  <c:v>0.97899999999999998</c:v>
                </c:pt>
                <c:pt idx="33">
                  <c:v>0.98199999999999998</c:v>
                </c:pt>
                <c:pt idx="34">
                  <c:v>0.98399999999999999</c:v>
                </c:pt>
                <c:pt idx="35">
                  <c:v>0.98599999999999999</c:v>
                </c:pt>
                <c:pt idx="36">
                  <c:v>0.98799999999999999</c:v>
                </c:pt>
                <c:pt idx="37">
                  <c:v>0.98899999999999999</c:v>
                </c:pt>
                <c:pt idx="38">
                  <c:v>0.99099999999999999</c:v>
                </c:pt>
                <c:pt idx="39">
                  <c:v>0.99199999999999999</c:v>
                </c:pt>
                <c:pt idx="40">
                  <c:v>0.99299999999999999</c:v>
                </c:pt>
                <c:pt idx="41">
                  <c:v>0.99399999999999999</c:v>
                </c:pt>
                <c:pt idx="42">
                  <c:v>0.995</c:v>
                </c:pt>
                <c:pt idx="43">
                  <c:v>0.996</c:v>
                </c:pt>
                <c:pt idx="44">
                  <c:v>0.996</c:v>
                </c:pt>
                <c:pt idx="45">
                  <c:v>0.997</c:v>
                </c:pt>
                <c:pt idx="46">
                  <c:v>0.997</c:v>
                </c:pt>
                <c:pt idx="47">
                  <c:v>0.998</c:v>
                </c:pt>
                <c:pt idx="48">
                  <c:v>0.998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F-4F50-966A-5FA36AAB7F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ex!$L$3:$L$47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5.4692775151924347E-2</c:v>
                </c:pt>
                <c:pt idx="9">
                  <c:v>0.12221471978392981</c:v>
                </c:pt>
                <c:pt idx="10">
                  <c:v>0.18973666441593526</c:v>
                </c:pt>
                <c:pt idx="11">
                  <c:v>0.25725860904794035</c:v>
                </c:pt>
                <c:pt idx="12">
                  <c:v>0.32478055367994579</c:v>
                </c:pt>
                <c:pt idx="13">
                  <c:v>0.39230249831195124</c:v>
                </c:pt>
                <c:pt idx="14">
                  <c:v>0.45982444294395669</c:v>
                </c:pt>
                <c:pt idx="15">
                  <c:v>0.52734638757596219</c:v>
                </c:pt>
                <c:pt idx="16">
                  <c:v>0.59486833220796764</c:v>
                </c:pt>
                <c:pt idx="17">
                  <c:v>0.66239027683997276</c:v>
                </c:pt>
                <c:pt idx="18">
                  <c:v>0.72991222147197821</c:v>
                </c:pt>
                <c:pt idx="19">
                  <c:v>0.79743416610398365</c:v>
                </c:pt>
                <c:pt idx="20">
                  <c:v>0.8649561107359891</c:v>
                </c:pt>
                <c:pt idx="21">
                  <c:v>0.93247805536799455</c:v>
                </c:pt>
                <c:pt idx="22">
                  <c:v>1</c:v>
                </c:pt>
                <c:pt idx="23">
                  <c:v>1.0675219446320054</c:v>
                </c:pt>
                <c:pt idx="24">
                  <c:v>1.1350438892640109</c:v>
                </c:pt>
                <c:pt idx="25">
                  <c:v>1.2025658338960163</c:v>
                </c:pt>
                <c:pt idx="26">
                  <c:v>1.2700877785280218</c:v>
                </c:pt>
                <c:pt idx="27">
                  <c:v>1.3376097231600266</c:v>
                </c:pt>
                <c:pt idx="28">
                  <c:v>1.405131667792032</c:v>
                </c:pt>
                <c:pt idx="29">
                  <c:v>1.4726536124240375</c:v>
                </c:pt>
                <c:pt idx="30">
                  <c:v>1.5401755570560429</c:v>
                </c:pt>
                <c:pt idx="31">
                  <c:v>1.6076975016880484</c:v>
                </c:pt>
                <c:pt idx="32">
                  <c:v>1.6752194463200538</c:v>
                </c:pt>
                <c:pt idx="33">
                  <c:v>1.7427413909520593</c:v>
                </c:pt>
                <c:pt idx="34">
                  <c:v>1.8102633355840647</c:v>
                </c:pt>
                <c:pt idx="35">
                  <c:v>1.8777852802160702</c:v>
                </c:pt>
                <c:pt idx="39">
                  <c:v>1.9149223497636729</c:v>
                </c:pt>
                <c:pt idx="40">
                  <c:v>0.8649561107359891</c:v>
                </c:pt>
                <c:pt idx="41">
                  <c:v>0.89871708305199183</c:v>
                </c:pt>
                <c:pt idx="42">
                  <c:v>0.93247805536799455</c:v>
                </c:pt>
                <c:pt idx="43">
                  <c:v>0.96623902768399728</c:v>
                </c:pt>
                <c:pt idx="44">
                  <c:v>1</c:v>
                </c:pt>
              </c:numCache>
            </c:numRef>
          </c:xVal>
          <c:yVal>
            <c:numRef>
              <c:f>ex!$J$3:$J$47</c:f>
              <c:numCache>
                <c:formatCode>0.000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9.1670807198916207E-6</c:v>
                </c:pt>
                <c:pt idx="9">
                  <c:v>1.0161700034008394E-4</c:v>
                </c:pt>
                <c:pt idx="10">
                  <c:v>3.9279647732396312E-4</c:v>
                </c:pt>
                <c:pt idx="11">
                  <c:v>1.0280267818100286E-3</c:v>
                </c:pt>
                <c:pt idx="12">
                  <c:v>2.1935971508708395E-3</c:v>
                </c:pt>
                <c:pt idx="13">
                  <c:v>4.1294505439582125E-3</c:v>
                </c:pt>
                <c:pt idx="14">
                  <c:v>7.1447935038775508E-3</c:v>
                </c:pt>
                <c:pt idx="15">
                  <c:v>1.1637304001438396E-2</c:v>
                </c:pt>
                <c:pt idx="16">
                  <c:v>1.811625273086374E-2</c:v>
                </c:pt>
                <c:pt idx="17">
                  <c:v>2.7229177175149707E-2</c:v>
                </c:pt>
                <c:pt idx="18">
                  <c:v>3.9790373421673367E-2</c:v>
                </c:pt>
                <c:pt idx="19">
                  <c:v>5.6806890141939369E-2</c:v>
                </c:pt>
                <c:pt idx="20">
                  <c:v>7.94932672475369E-2</c:v>
                </c:pt>
                <c:pt idx="21">
                  <c:v>0.10925935658926804</c:v>
                </c:pt>
                <c:pt idx="22">
                  <c:v>0.1476463145820735</c:v>
                </c:pt>
                <c:pt idx="23">
                  <c:v>0.19617663663680956</c:v>
                </c:pt>
                <c:pt idx="24">
                  <c:v>0.25608204518705602</c:v>
                </c:pt>
                <c:pt idx="25" formatCode="0.0000">
                  <c:v>0.3278921926010146</c:v>
                </c:pt>
                <c:pt idx="26">
                  <c:v>0.41092526775823501</c:v>
                </c:pt>
                <c:pt idx="27">
                  <c:v>0.50282319143720045</c:v>
                </c:pt>
                <c:pt idx="28">
                  <c:v>0.59937845017513869</c:v>
                </c:pt>
                <c:pt idx="29">
                  <c:v>0.6949050841408374</c:v>
                </c:pt>
                <c:pt idx="30">
                  <c:v>0.78321393730278355</c:v>
                </c:pt>
                <c:pt idx="31">
                  <c:v>0.85890992077512751</c:v>
                </c:pt>
                <c:pt idx="32">
                  <c:v>0.9184846661383913</c:v>
                </c:pt>
                <c:pt idx="33">
                  <c:v>0.96076786629411581</c:v>
                </c:pt>
                <c:pt idx="34">
                  <c:v>0.98666779749789646</c:v>
                </c:pt>
                <c:pt idx="35">
                  <c:v>0.99847240970124429</c:v>
                </c:pt>
                <c:pt idx="39">
                  <c:v>1</c:v>
                </c:pt>
                <c:pt idx="40">
                  <c:v>7.94932672475369E-2</c:v>
                </c:pt>
                <c:pt idx="41">
                  <c:v>9.3396858590522644E-2</c:v>
                </c:pt>
                <c:pt idx="42">
                  <c:v>0.10925935658926804</c:v>
                </c:pt>
                <c:pt idx="43">
                  <c:v>0.12727712002265254</c:v>
                </c:pt>
                <c:pt idx="44">
                  <c:v>0.1476463145820735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4F-4F50-966A-5FA36AAB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836440"/>
        <c:axId val="876810200"/>
      </c:scatterChart>
      <c:valAx>
        <c:axId val="876836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Q/Qo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810200"/>
        <c:crosses val="autoZero"/>
        <c:crossBetween val="midCat"/>
      </c:valAx>
      <c:valAx>
        <c:axId val="876810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WCUT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83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Black" panose="020B0A02040504020203" pitchFamily="34" charset="0"/>
                <a:ea typeface="+mn-ea"/>
                <a:cs typeface="+mn-cs"/>
              </a:defRPr>
            </a:pPr>
            <a:r>
              <a:rPr lang="en-US">
                <a:latin typeface="Segoe Pro Black" panose="020B0A02040504020203" pitchFamily="34" charset="0"/>
              </a:rPr>
              <a:t>(mu)</a:t>
            </a:r>
            <a:r>
              <a:rPr lang="en-US" baseline="0">
                <a:latin typeface="Segoe Pro Black" panose="020B0A02040504020203" pitchFamily="34" charset="0"/>
              </a:rPr>
              <a:t> total</a:t>
            </a:r>
            <a:endParaRPr lang="en-US">
              <a:latin typeface="Segoe Pro Black" panose="020B0A020405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Pro Black" panose="020B0A02040504020203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ex!$H$2</c:f>
              <c:strCache>
                <c:ptCount val="1"/>
                <c:pt idx="0">
                  <c:v>Kro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ex!$F$3:$F$42</c:f>
              <c:numCache>
                <c:formatCode>General</c:formatCode>
                <c:ptCount val="40"/>
                <c:pt idx="0">
                  <c:v>0.37190000000000001</c:v>
                </c:pt>
                <c:pt idx="1">
                  <c:v>0.37190000000000001</c:v>
                </c:pt>
                <c:pt idx="2">
                  <c:v>0.37190000000000001</c:v>
                </c:pt>
                <c:pt idx="3">
                  <c:v>0.37190000000000001</c:v>
                </c:pt>
                <c:pt idx="4">
                  <c:v>0.37190000000000001</c:v>
                </c:pt>
                <c:pt idx="5">
                  <c:v>0.37190000000000001</c:v>
                </c:pt>
                <c:pt idx="6">
                  <c:v>0.37190000000000001</c:v>
                </c:pt>
                <c:pt idx="7">
                  <c:v>0.37190000000000001</c:v>
                </c:pt>
                <c:pt idx="8">
                  <c:v>0.38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0.48</c:v>
                </c:pt>
                <c:pt idx="19">
                  <c:v>0.49</c:v>
                </c:pt>
                <c:pt idx="20">
                  <c:v>0.5</c:v>
                </c:pt>
                <c:pt idx="21">
                  <c:v>0.51</c:v>
                </c:pt>
                <c:pt idx="22">
                  <c:v>0.52</c:v>
                </c:pt>
                <c:pt idx="23">
                  <c:v>0.53</c:v>
                </c:pt>
                <c:pt idx="24">
                  <c:v>0.54</c:v>
                </c:pt>
                <c:pt idx="25">
                  <c:v>0.55000000000000004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0.59</c:v>
                </c:pt>
                <c:pt idx="30">
                  <c:v>0.6</c:v>
                </c:pt>
                <c:pt idx="31">
                  <c:v>0.61</c:v>
                </c:pt>
                <c:pt idx="32">
                  <c:v>0.62</c:v>
                </c:pt>
                <c:pt idx="33">
                  <c:v>0.63</c:v>
                </c:pt>
                <c:pt idx="34">
                  <c:v>0.64</c:v>
                </c:pt>
                <c:pt idx="35">
                  <c:v>0.65</c:v>
                </c:pt>
                <c:pt idx="39">
                  <c:v>0.65549999999999997</c:v>
                </c:pt>
              </c:numCache>
            </c:numRef>
          </c:xVal>
          <c:yVal>
            <c:numRef>
              <c:f>ex!$E$3:$E$42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2.119313775678775</c:v>
                </c:pt>
                <c:pt idx="9">
                  <c:v>2.2817563294312144</c:v>
                </c:pt>
                <c:pt idx="10">
                  <c:v>2.4631452173616726</c:v>
                </c:pt>
                <c:pt idx="11">
                  <c:v>2.6662002190164089</c:v>
                </c:pt>
                <c:pt idx="12">
                  <c:v>2.8940558783091124</c:v>
                </c:pt>
                <c:pt idx="13">
                  <c:v>3.1503024109961308</c:v>
                </c:pt>
                <c:pt idx="14">
                  <c:v>3.4390129979519219</c:v>
                </c:pt>
                <c:pt idx="15">
                  <c:v>3.7647413284060831</c:v>
                </c:pt>
                <c:pt idx="16">
                  <c:v>4.132463216947011</c:v>
                </c:pt>
                <c:pt idx="17">
                  <c:v>4.5474209340616198</c:v>
                </c:pt>
                <c:pt idx="18">
                  <c:v>5.0148074543345054</c:v>
                </c:pt>
                <c:pt idx="19">
                  <c:v>5.5392003289527887</c:v>
                </c:pt>
                <c:pt idx="20">
                  <c:v>6.1236256191129996</c:v>
                </c:pt>
                <c:pt idx="21">
                  <c:v>6.7681150273856989</c:v>
                </c:pt>
                <c:pt idx="22">
                  <c:v>7.4676456442947154</c:v>
                </c:pt>
                <c:pt idx="23">
                  <c:v>8.2094794862308298</c:v>
                </c:pt>
                <c:pt idx="24">
                  <c:v>8.9702288084454374</c:v>
                </c:pt>
                <c:pt idx="25">
                  <c:v>9.7135162205666106</c:v>
                </c:pt>
                <c:pt idx="26">
                  <c:v>10.389773981301763</c:v>
                </c:pt>
                <c:pt idx="27">
                  <c:v>10.940094702322085</c:v>
                </c:pt>
                <c:pt idx="28">
                  <c:v>11.305319803868866</c:v>
                </c:pt>
                <c:pt idx="29">
                  <c:v>11.43917803570419</c:v>
                </c:pt>
                <c:pt idx="30">
                  <c:v>11.321079500191171</c:v>
                </c:pt>
                <c:pt idx="31">
                  <c:v>10.962664739402603</c:v>
                </c:pt>
                <c:pt idx="32">
                  <c:v>10.404591988164213</c:v>
                </c:pt>
                <c:pt idx="33">
                  <c:v>9.7051894272824981</c:v>
                </c:pt>
                <c:pt idx="34">
                  <c:v>8.9264947492494979</c:v>
                </c:pt>
                <c:pt idx="35">
                  <c:v>8.1231404320668581</c:v>
                </c:pt>
                <c:pt idx="39">
                  <c:v>7.6863950807071486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1-48FA-9770-370077FA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66528"/>
        <c:axId val="592667184"/>
      </c:scatterChart>
      <c:valAx>
        <c:axId val="5926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Pro Cond" panose="020B0506040504020203" pitchFamily="34" charset="0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Pro Cond" panose="020B05060405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592667184"/>
        <c:crosses val="autoZero"/>
        <c:crossBetween val="midCat"/>
      </c:valAx>
      <c:valAx>
        <c:axId val="5926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Pro Cond" panose="020B0506040504020203" pitchFamily="34" charset="0"/>
                    <a:ea typeface="+mn-ea"/>
                    <a:cs typeface="+mn-cs"/>
                  </a:defRPr>
                </a:pPr>
                <a:r>
                  <a:rPr lang="en-US"/>
                  <a:t>mu, 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Pro Cond" panose="020B0506040504020203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 Cond" panose="020B0506040504020203" pitchFamily="34" charset="0"/>
                <a:ea typeface="+mn-ea"/>
                <a:cs typeface="+mn-cs"/>
              </a:defRPr>
            </a:pPr>
            <a:endParaRPr lang="ru-RU"/>
          </a:p>
        </c:txPr>
        <c:crossAx val="59266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Pro Cond" panose="020B05060405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Sheet2!$I$5:$I$53</c:f>
              <c:numCache>
                <c:formatCode>General</c:formatCode>
                <c:ptCount val="49"/>
                <c:pt idx="0">
                  <c:v>0</c:v>
                </c:pt>
                <c:pt idx="1">
                  <c:v>5.7350000000000003</c:v>
                </c:pt>
                <c:pt idx="2">
                  <c:v>11.471</c:v>
                </c:pt>
                <c:pt idx="3">
                  <c:v>17.206</c:v>
                </c:pt>
                <c:pt idx="4">
                  <c:v>22.940999999999999</c:v>
                </c:pt>
                <c:pt idx="5">
                  <c:v>28.675999999999998</c:v>
                </c:pt>
                <c:pt idx="6">
                  <c:v>34.411999999999999</c:v>
                </c:pt>
                <c:pt idx="7">
                  <c:v>40.146999999999998</c:v>
                </c:pt>
                <c:pt idx="8">
                  <c:v>45.881999999999998</c:v>
                </c:pt>
                <c:pt idx="9">
                  <c:v>51.616999999999997</c:v>
                </c:pt>
                <c:pt idx="10">
                  <c:v>57.353000000000002</c:v>
                </c:pt>
                <c:pt idx="11">
                  <c:v>57.6</c:v>
                </c:pt>
                <c:pt idx="12">
                  <c:v>57.848999999999997</c:v>
                </c:pt>
                <c:pt idx="13">
                  <c:v>58.098999999999997</c:v>
                </c:pt>
                <c:pt idx="14">
                  <c:v>58.35</c:v>
                </c:pt>
                <c:pt idx="15">
                  <c:v>58.601999999999997</c:v>
                </c:pt>
                <c:pt idx="16">
                  <c:v>58.853999999999999</c:v>
                </c:pt>
                <c:pt idx="17">
                  <c:v>59.106000000000002</c:v>
                </c:pt>
                <c:pt idx="18">
                  <c:v>59.359000000000002</c:v>
                </c:pt>
                <c:pt idx="19">
                  <c:v>59.612000000000002</c:v>
                </c:pt>
                <c:pt idx="20">
                  <c:v>59.865000000000002</c:v>
                </c:pt>
                <c:pt idx="21">
                  <c:v>60.118000000000002</c:v>
                </c:pt>
                <c:pt idx="22">
                  <c:v>60.371000000000002</c:v>
                </c:pt>
                <c:pt idx="23">
                  <c:v>60.622999999999998</c:v>
                </c:pt>
                <c:pt idx="24">
                  <c:v>60.875</c:v>
                </c:pt>
                <c:pt idx="25">
                  <c:v>61.127000000000002</c:v>
                </c:pt>
                <c:pt idx="26">
                  <c:v>61.378</c:v>
                </c:pt>
                <c:pt idx="27">
                  <c:v>61.628999999999998</c:v>
                </c:pt>
                <c:pt idx="28">
                  <c:v>61.878999999999998</c:v>
                </c:pt>
                <c:pt idx="29">
                  <c:v>62.128999999999998</c:v>
                </c:pt>
                <c:pt idx="30">
                  <c:v>62.377000000000002</c:v>
                </c:pt>
                <c:pt idx="31">
                  <c:v>62.625</c:v>
                </c:pt>
                <c:pt idx="32">
                  <c:v>62.872</c:v>
                </c:pt>
                <c:pt idx="33">
                  <c:v>63.118000000000002</c:v>
                </c:pt>
                <c:pt idx="34">
                  <c:v>63.363</c:v>
                </c:pt>
                <c:pt idx="35">
                  <c:v>63.606999999999999</c:v>
                </c:pt>
                <c:pt idx="36">
                  <c:v>63.85</c:v>
                </c:pt>
                <c:pt idx="37">
                  <c:v>64.090999999999994</c:v>
                </c:pt>
                <c:pt idx="38">
                  <c:v>64.331999999999994</c:v>
                </c:pt>
                <c:pt idx="39">
                  <c:v>64.570999999999998</c:v>
                </c:pt>
                <c:pt idx="40">
                  <c:v>64.808999999999997</c:v>
                </c:pt>
                <c:pt idx="41">
                  <c:v>65.045000000000002</c:v>
                </c:pt>
                <c:pt idx="42">
                  <c:v>65.28</c:v>
                </c:pt>
                <c:pt idx="43">
                  <c:v>65.513999999999996</c:v>
                </c:pt>
                <c:pt idx="44">
                  <c:v>65.745999999999995</c:v>
                </c:pt>
                <c:pt idx="45">
                  <c:v>65.977000000000004</c:v>
                </c:pt>
                <c:pt idx="46">
                  <c:v>66.206000000000003</c:v>
                </c:pt>
                <c:pt idx="47">
                  <c:v>66.433999999999997</c:v>
                </c:pt>
                <c:pt idx="48">
                  <c:v>66.66</c:v>
                </c:pt>
              </c:numCache>
            </c:numRef>
          </c:xVal>
          <c:yVal>
            <c:numRef>
              <c:f>Sheet2!$F$5:$F$53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0.91500000000000004</c:v>
                </c:pt>
                <c:pt idx="11">
                  <c:v>0.92</c:v>
                </c:pt>
                <c:pt idx="12">
                  <c:v>0.92600000000000005</c:v>
                </c:pt>
                <c:pt idx="13">
                  <c:v>0.93100000000000005</c:v>
                </c:pt>
                <c:pt idx="14">
                  <c:v>0.93600000000000005</c:v>
                </c:pt>
                <c:pt idx="15">
                  <c:v>0.94</c:v>
                </c:pt>
                <c:pt idx="16">
                  <c:v>0.94499999999999995</c:v>
                </c:pt>
                <c:pt idx="17">
                  <c:v>0.94899999999999995</c:v>
                </c:pt>
                <c:pt idx="18">
                  <c:v>0.95299999999999996</c:v>
                </c:pt>
                <c:pt idx="19">
                  <c:v>0.95599999999999996</c:v>
                </c:pt>
                <c:pt idx="20">
                  <c:v>0.96</c:v>
                </c:pt>
                <c:pt idx="21">
                  <c:v>0.96299999999999997</c:v>
                </c:pt>
                <c:pt idx="22">
                  <c:v>0.96599999999999997</c:v>
                </c:pt>
                <c:pt idx="23">
                  <c:v>0.96899999999999997</c:v>
                </c:pt>
                <c:pt idx="24">
                  <c:v>0.97199999999999998</c:v>
                </c:pt>
                <c:pt idx="25">
                  <c:v>0.97399999999999998</c:v>
                </c:pt>
                <c:pt idx="26">
                  <c:v>0.97599999999999998</c:v>
                </c:pt>
                <c:pt idx="27">
                  <c:v>0.97899999999999998</c:v>
                </c:pt>
                <c:pt idx="28">
                  <c:v>0.98099999999999998</c:v>
                </c:pt>
                <c:pt idx="29">
                  <c:v>0.98199999999999998</c:v>
                </c:pt>
                <c:pt idx="30">
                  <c:v>0.98399999999999999</c:v>
                </c:pt>
                <c:pt idx="31">
                  <c:v>0.98599999999999999</c:v>
                </c:pt>
                <c:pt idx="32">
                  <c:v>0.98699999999999999</c:v>
                </c:pt>
                <c:pt idx="33">
                  <c:v>0.98899999999999999</c:v>
                </c:pt>
                <c:pt idx="34">
                  <c:v>0.99</c:v>
                </c:pt>
                <c:pt idx="35">
                  <c:v>0.99099999999999999</c:v>
                </c:pt>
                <c:pt idx="36">
                  <c:v>0.99199999999999999</c:v>
                </c:pt>
                <c:pt idx="37">
                  <c:v>0.99299999999999999</c:v>
                </c:pt>
                <c:pt idx="38">
                  <c:v>0.99399999999999999</c:v>
                </c:pt>
                <c:pt idx="39">
                  <c:v>0.995</c:v>
                </c:pt>
                <c:pt idx="40">
                  <c:v>0.995</c:v>
                </c:pt>
                <c:pt idx="41">
                  <c:v>0.996</c:v>
                </c:pt>
                <c:pt idx="42">
                  <c:v>0.997</c:v>
                </c:pt>
                <c:pt idx="43">
                  <c:v>0.997</c:v>
                </c:pt>
                <c:pt idx="44">
                  <c:v>0.998</c:v>
                </c:pt>
                <c:pt idx="45">
                  <c:v>0.998</c:v>
                </c:pt>
                <c:pt idx="46">
                  <c:v>0.998</c:v>
                </c:pt>
                <c:pt idx="47">
                  <c:v>0.999</c:v>
                </c:pt>
                <c:pt idx="48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A-4E91-B9F1-56700CAB59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Sheet2!$T$5:$T$63</c:f>
              <c:numCache>
                <c:formatCode>General</c:formatCode>
                <c:ptCount val="59"/>
                <c:pt idx="0">
                  <c:v>0</c:v>
                </c:pt>
                <c:pt idx="1">
                  <c:v>5.9139999999999997</c:v>
                </c:pt>
                <c:pt idx="2">
                  <c:v>11.827999999999999</c:v>
                </c:pt>
                <c:pt idx="3">
                  <c:v>17.742000000000001</c:v>
                </c:pt>
                <c:pt idx="4">
                  <c:v>23.655999999999999</c:v>
                </c:pt>
                <c:pt idx="5">
                  <c:v>29.57</c:v>
                </c:pt>
                <c:pt idx="6">
                  <c:v>35.484000000000002</c:v>
                </c:pt>
                <c:pt idx="7">
                  <c:v>41.398000000000003</c:v>
                </c:pt>
                <c:pt idx="8">
                  <c:v>47.313000000000002</c:v>
                </c:pt>
                <c:pt idx="9">
                  <c:v>53.226999999999997</c:v>
                </c:pt>
                <c:pt idx="10">
                  <c:v>59.140999999999998</c:v>
                </c:pt>
                <c:pt idx="11">
                  <c:v>59.343000000000004</c:v>
                </c:pt>
                <c:pt idx="12">
                  <c:v>59.546999999999997</c:v>
                </c:pt>
                <c:pt idx="13">
                  <c:v>59.753</c:v>
                </c:pt>
                <c:pt idx="14">
                  <c:v>59.959000000000003</c:v>
                </c:pt>
                <c:pt idx="15">
                  <c:v>60.165999999999997</c:v>
                </c:pt>
                <c:pt idx="16">
                  <c:v>60.374000000000002</c:v>
                </c:pt>
                <c:pt idx="17">
                  <c:v>60.582999999999998</c:v>
                </c:pt>
                <c:pt idx="18">
                  <c:v>60.792000000000002</c:v>
                </c:pt>
                <c:pt idx="19">
                  <c:v>61.002000000000002</c:v>
                </c:pt>
                <c:pt idx="20">
                  <c:v>61.213000000000001</c:v>
                </c:pt>
                <c:pt idx="21">
                  <c:v>61.423999999999999</c:v>
                </c:pt>
                <c:pt idx="22">
                  <c:v>61.634999999999998</c:v>
                </c:pt>
                <c:pt idx="23">
                  <c:v>61.847000000000001</c:v>
                </c:pt>
                <c:pt idx="24">
                  <c:v>62.058</c:v>
                </c:pt>
                <c:pt idx="25">
                  <c:v>62.27</c:v>
                </c:pt>
                <c:pt idx="26">
                  <c:v>62.481999999999999</c:v>
                </c:pt>
                <c:pt idx="27">
                  <c:v>62.692999999999998</c:v>
                </c:pt>
                <c:pt idx="28">
                  <c:v>62.905000000000001</c:v>
                </c:pt>
                <c:pt idx="29">
                  <c:v>63.116</c:v>
                </c:pt>
                <c:pt idx="30">
                  <c:v>63.326999999999998</c:v>
                </c:pt>
                <c:pt idx="31">
                  <c:v>63.537999999999997</c:v>
                </c:pt>
                <c:pt idx="32">
                  <c:v>63.747999999999998</c:v>
                </c:pt>
                <c:pt idx="33">
                  <c:v>63.957999999999998</c:v>
                </c:pt>
                <c:pt idx="34">
                  <c:v>64.167000000000002</c:v>
                </c:pt>
                <c:pt idx="35">
                  <c:v>64.376000000000005</c:v>
                </c:pt>
                <c:pt idx="36">
                  <c:v>64.584000000000003</c:v>
                </c:pt>
                <c:pt idx="37">
                  <c:v>64.790999999999997</c:v>
                </c:pt>
                <c:pt idx="38">
                  <c:v>64.998000000000005</c:v>
                </c:pt>
                <c:pt idx="39">
                  <c:v>65.203999999999994</c:v>
                </c:pt>
                <c:pt idx="40">
                  <c:v>65.408000000000001</c:v>
                </c:pt>
                <c:pt idx="41">
                  <c:v>65.611999999999995</c:v>
                </c:pt>
                <c:pt idx="42">
                  <c:v>65.814999999999998</c:v>
                </c:pt>
                <c:pt idx="43">
                  <c:v>66.016999999999996</c:v>
                </c:pt>
                <c:pt idx="44">
                  <c:v>66.218000000000004</c:v>
                </c:pt>
                <c:pt idx="45">
                  <c:v>66.417000000000002</c:v>
                </c:pt>
                <c:pt idx="46">
                  <c:v>66.614999999999995</c:v>
                </c:pt>
                <c:pt idx="47">
                  <c:v>66.813000000000002</c:v>
                </c:pt>
                <c:pt idx="48">
                  <c:v>67.007999999999996</c:v>
                </c:pt>
                <c:pt idx="49">
                  <c:v>67.203000000000003</c:v>
                </c:pt>
                <c:pt idx="50">
                  <c:v>67.396000000000001</c:v>
                </c:pt>
                <c:pt idx="51">
                  <c:v>67.587999999999994</c:v>
                </c:pt>
                <c:pt idx="52">
                  <c:v>67.778000000000006</c:v>
                </c:pt>
                <c:pt idx="53">
                  <c:v>67.966999999999999</c:v>
                </c:pt>
                <c:pt idx="54">
                  <c:v>68.153999999999996</c:v>
                </c:pt>
              </c:numCache>
            </c:numRef>
          </c:xVal>
          <c:yVal>
            <c:numRef>
              <c:f>Sheet2!$Q$5:$Q$63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0.873</c:v>
                </c:pt>
                <c:pt idx="11">
                  <c:v>0.879</c:v>
                </c:pt>
                <c:pt idx="12">
                  <c:v>0.88400000000000001</c:v>
                </c:pt>
                <c:pt idx="13">
                  <c:v>0.89</c:v>
                </c:pt>
                <c:pt idx="14">
                  <c:v>0.89500000000000002</c:v>
                </c:pt>
                <c:pt idx="15">
                  <c:v>0.9</c:v>
                </c:pt>
                <c:pt idx="16">
                  <c:v>0.90600000000000003</c:v>
                </c:pt>
                <c:pt idx="17">
                  <c:v>0.91100000000000003</c:v>
                </c:pt>
                <c:pt idx="18">
                  <c:v>0.91500000000000004</c:v>
                </c:pt>
                <c:pt idx="19">
                  <c:v>0.92</c:v>
                </c:pt>
                <c:pt idx="20">
                  <c:v>0.92400000000000004</c:v>
                </c:pt>
                <c:pt idx="21">
                  <c:v>0.92900000000000005</c:v>
                </c:pt>
                <c:pt idx="22">
                  <c:v>0.93300000000000005</c:v>
                </c:pt>
                <c:pt idx="23">
                  <c:v>0.93700000000000006</c:v>
                </c:pt>
                <c:pt idx="24">
                  <c:v>0.94099999999999995</c:v>
                </c:pt>
                <c:pt idx="25">
                  <c:v>0.94399999999999995</c:v>
                </c:pt>
                <c:pt idx="26">
                  <c:v>0.94799999999999995</c:v>
                </c:pt>
                <c:pt idx="27">
                  <c:v>0.95099999999999996</c:v>
                </c:pt>
                <c:pt idx="28">
                  <c:v>0.95499999999999996</c:v>
                </c:pt>
                <c:pt idx="29">
                  <c:v>0.95799999999999996</c:v>
                </c:pt>
                <c:pt idx="30">
                  <c:v>0.96099999999999997</c:v>
                </c:pt>
                <c:pt idx="31">
                  <c:v>0.96399999999999997</c:v>
                </c:pt>
                <c:pt idx="32">
                  <c:v>0.96699999999999997</c:v>
                </c:pt>
                <c:pt idx="33">
                  <c:v>0.96899999999999997</c:v>
                </c:pt>
                <c:pt idx="34">
                  <c:v>0.97199999999999998</c:v>
                </c:pt>
                <c:pt idx="35">
                  <c:v>0.97399999999999998</c:v>
                </c:pt>
                <c:pt idx="36">
                  <c:v>0.97599999999999998</c:v>
                </c:pt>
                <c:pt idx="37">
                  <c:v>0.97799999999999998</c:v>
                </c:pt>
                <c:pt idx="38">
                  <c:v>0.98</c:v>
                </c:pt>
                <c:pt idx="39">
                  <c:v>0.98199999999999998</c:v>
                </c:pt>
                <c:pt idx="40">
                  <c:v>0.98399999999999999</c:v>
                </c:pt>
                <c:pt idx="41">
                  <c:v>0.98599999999999999</c:v>
                </c:pt>
                <c:pt idx="42">
                  <c:v>0.98699999999999999</c:v>
                </c:pt>
                <c:pt idx="43">
                  <c:v>0.98899999999999999</c:v>
                </c:pt>
                <c:pt idx="44">
                  <c:v>0.99</c:v>
                </c:pt>
                <c:pt idx="45">
                  <c:v>0.99199999999999999</c:v>
                </c:pt>
                <c:pt idx="46">
                  <c:v>0.99299999999999999</c:v>
                </c:pt>
                <c:pt idx="47">
                  <c:v>0.99399999999999999</c:v>
                </c:pt>
                <c:pt idx="48">
                  <c:v>0.995</c:v>
                </c:pt>
                <c:pt idx="49">
                  <c:v>0.996</c:v>
                </c:pt>
                <c:pt idx="50">
                  <c:v>0.996</c:v>
                </c:pt>
                <c:pt idx="51">
                  <c:v>0.997</c:v>
                </c:pt>
                <c:pt idx="52">
                  <c:v>0.998</c:v>
                </c:pt>
                <c:pt idx="53">
                  <c:v>0.998</c:v>
                </c:pt>
                <c:pt idx="54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DA-4E91-B9F1-56700CAB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19488"/>
        <c:axId val="907920472"/>
      </c:scatterChart>
      <c:valAx>
        <c:axId val="907919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7920472"/>
        <c:crosses val="autoZero"/>
        <c:crossBetween val="midCat"/>
      </c:valAx>
      <c:valAx>
        <c:axId val="907920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79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374414</xdr:colOff>
      <xdr:row>7</xdr:row>
      <xdr:rowOff>40220</xdr:rowOff>
    </xdr:from>
    <xdr:to>
      <xdr:col>22</xdr:col>
      <xdr:colOff>197463</xdr:colOff>
      <xdr:row>26</xdr:row>
      <xdr:rowOff>166647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C07E2-2E5F-434F-B504-CD781EA98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117036</xdr:colOff>
      <xdr:row>28</xdr:row>
      <xdr:rowOff>68940</xdr:rowOff>
    </xdr:from>
    <xdr:to>
      <xdr:col>22</xdr:col>
      <xdr:colOff>22412</xdr:colOff>
      <xdr:row>53</xdr:row>
      <xdr:rowOff>168086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7A3D91-A6E1-4E5C-8373-323C8EBDB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190499</xdr:colOff>
      <xdr:row>14</xdr:row>
      <xdr:rowOff>156126</xdr:rowOff>
    </xdr:from>
    <xdr:to>
      <xdr:col>41</xdr:col>
      <xdr:colOff>86154</xdr:colOff>
      <xdr:row>32</xdr:row>
      <xdr:rowOff>60035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5C5757-9D30-44D0-9C8A-1718EF9FA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135269</xdr:colOff>
      <xdr:row>44</xdr:row>
      <xdr:rowOff>76040</xdr:rowOff>
    </xdr:from>
    <xdr:to>
      <xdr:col>39</xdr:col>
      <xdr:colOff>84845</xdr:colOff>
      <xdr:row>63</xdr:row>
      <xdr:rowOff>53630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C8EE42-CBF4-42D7-A8A9-31C1AFE8A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93566</xdr:colOff>
      <xdr:row>11</xdr:row>
      <xdr:rowOff>42583</xdr:rowOff>
    </xdr:from>
    <xdr:to>
      <xdr:col>43</xdr:col>
      <xdr:colOff>22412</xdr:colOff>
      <xdr:row>36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8A114E-6A0E-4B8B-876C-9E5B64DC9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62</xdr:row>
      <xdr:rowOff>0</xdr:rowOff>
    </xdr:from>
    <xdr:to>
      <xdr:col>25</xdr:col>
      <xdr:colOff>368819</xdr:colOff>
      <xdr:row>81</xdr:row>
      <xdr:rowOff>20706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F79856-B33C-409E-A11A-FA3DC53C9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14</xdr:col>
      <xdr:colOff>590833</xdr:colOff>
      <xdr:row>85</xdr:row>
      <xdr:rowOff>203387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AD7167-A828-4FB1-8DE8-5F920A8E2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77960</xdr:colOff>
      <xdr:row>27</xdr:row>
      <xdr:rowOff>116061</xdr:rowOff>
    </xdr:from>
    <xdr:to>
      <xdr:col>27</xdr:col>
      <xdr:colOff>506128</xdr:colOff>
      <xdr:row>47</xdr:row>
      <xdr:rowOff>32939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0FE63E-6038-4B4C-99F2-9D1398D76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532279</xdr:colOff>
      <xdr:row>2</xdr:row>
      <xdr:rowOff>169769</xdr:rowOff>
    </xdr:from>
    <xdr:to>
      <xdr:col>22</xdr:col>
      <xdr:colOff>291353</xdr:colOff>
      <xdr:row>29</xdr:row>
      <xdr:rowOff>123265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01142-4228-4422-BA02-FB870E0E9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483349</xdr:colOff>
      <xdr:row>7</xdr:row>
      <xdr:rowOff>199138</xdr:rowOff>
    </xdr:from>
    <xdr:to>
      <xdr:col>22</xdr:col>
      <xdr:colOff>342546</xdr:colOff>
      <xdr:row>25</xdr:row>
      <xdr:rowOff>62120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329CB-31B4-48DD-BC45-B35A7F44B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348499</xdr:colOff>
      <xdr:row>45</xdr:row>
      <xdr:rowOff>151840</xdr:rowOff>
    </xdr:from>
    <xdr:to>
      <xdr:col>22</xdr:col>
      <xdr:colOff>268940</xdr:colOff>
      <xdr:row>69</xdr:row>
      <xdr:rowOff>207310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66420-DCC7-42E1-A530-4EF9CFF92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304800</xdr:colOff>
      <xdr:row>44</xdr:row>
      <xdr:rowOff>152400</xdr:rowOff>
    </xdr:from>
    <xdr:to>
      <xdr:col>37</xdr:col>
      <xdr:colOff>600075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1AF827-2705-4CD9-A258-4746087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313764</xdr:colOff>
      <xdr:row>63</xdr:row>
      <xdr:rowOff>123265</xdr:rowOff>
    </xdr:from>
    <xdr:to>
      <xdr:col>38</xdr:col>
      <xdr:colOff>3921</xdr:colOff>
      <xdr:row>83</xdr:row>
      <xdr:rowOff>40822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7B90C6-BEBF-4557-9975-F19B3A5EF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228317</xdr:colOff>
      <xdr:row>1</xdr:row>
      <xdr:rowOff>131109</xdr:rowOff>
    </xdr:from>
    <xdr:to>
      <xdr:col>28</xdr:col>
      <xdr:colOff>214032</xdr:colOff>
      <xdr:row>24</xdr:row>
      <xdr:rowOff>121584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25719-57D1-4DBA-A7D4-CBA637ADA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100852</xdr:colOff>
      <xdr:row>26</xdr:row>
      <xdr:rowOff>11206</xdr:rowOff>
    </xdr:from>
    <xdr:to>
      <xdr:col>28</xdr:col>
      <xdr:colOff>86567</xdr:colOff>
      <xdr:row>49</xdr:row>
      <xdr:rowOff>1681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1E1F66-6014-441D-8693-2B1CF41FC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501462</xdr:colOff>
      <xdr:row>50</xdr:row>
      <xdr:rowOff>107576</xdr:rowOff>
    </xdr:from>
    <xdr:to>
      <xdr:col>22</xdr:col>
      <xdr:colOff>487177</xdr:colOff>
      <xdr:row>73</xdr:row>
      <xdr:rowOff>98051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5E5A13-4FC0-4FB6-B38A-0A887F36D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586791</xdr:colOff>
      <xdr:row>3</xdr:row>
      <xdr:rowOff>319927</xdr:rowOff>
    </xdr:from>
    <xdr:to>
      <xdr:col>30</xdr:col>
      <xdr:colOff>416220</xdr:colOff>
      <xdr:row>33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A682B-AEB3-4519-8935-AF9D4D2FD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600312</xdr:colOff>
      <xdr:row>4</xdr:row>
      <xdr:rowOff>20331</xdr:rowOff>
    </xdr:from>
    <xdr:to>
      <xdr:col>43</xdr:col>
      <xdr:colOff>136872</xdr:colOff>
      <xdr:row>22</xdr:row>
      <xdr:rowOff>80043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5A122-2CC6-4FCA-87CB-5B192DA8F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421822</xdr:colOff>
      <xdr:row>19</xdr:row>
      <xdr:rowOff>0</xdr:rowOff>
    </xdr:from>
    <xdr:to>
      <xdr:col>45</xdr:col>
      <xdr:colOff>570704</xdr:colOff>
      <xdr:row>38</xdr:row>
      <xdr:rowOff>59712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D19351-CE58-479A-8908-A5E88DF3D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196905</xdr:colOff>
      <xdr:row>150</xdr:row>
      <xdr:rowOff>70438</xdr:rowOff>
    </xdr:from>
    <xdr:to>
      <xdr:col>24</xdr:col>
      <xdr:colOff>470648</xdr:colOff>
      <xdr:row>176</xdr:row>
      <xdr:rowOff>100854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6D420C-01C0-4470-AE1C-76D49E468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31</xdr:row>
      <xdr:rowOff>114299</xdr:rowOff>
    </xdr:from>
    <xdr:to>
      <xdr:col>22</xdr:col>
      <xdr:colOff>47625</xdr:colOff>
      <xdr:row>59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3C56E-3873-413F-9842-3AB0F5E5C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61</xdr:row>
      <xdr:rowOff>0</xdr:rowOff>
    </xdr:from>
    <xdr:to>
      <xdr:col>22</xdr:col>
      <xdr:colOff>0</xdr:colOff>
      <xdr:row>88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1CB7A7-C724-47A7-8A22-CB755FF4D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91</xdr:row>
      <xdr:rowOff>0</xdr:rowOff>
    </xdr:from>
    <xdr:to>
      <xdr:col>22</xdr:col>
      <xdr:colOff>0</xdr:colOff>
      <xdr:row>118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3B990E-D207-4B45-A6BF-6BD36C9CD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11206</xdr:colOff>
      <xdr:row>122</xdr:row>
      <xdr:rowOff>56029</xdr:rowOff>
    </xdr:from>
    <xdr:to>
      <xdr:col>26</xdr:col>
      <xdr:colOff>437029</xdr:colOff>
      <xdr:row>157</xdr:row>
      <xdr:rowOff>11206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947CC4-15E2-47F5-94A6-A2F17876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5"/>
  <sheetViews>
    <sheetView zoomScale="115" zoomScaleNormal="115" workbookViewId="0">
      <selection activeCell="A17" sqref="A17:C22"/>
    </sheetView>
  </sheetViews>
  <sheetFormatPr defaultRowHeight="16.5" x14ac:dyDescent="0.3"/>
  <cols>
    <col min="1" max="10" width="9.140625" style="1"/>
    <col min="11" max="11" width="9.140625" style="2"/>
    <col min="12" max="16384" width="9.140625" style="1"/>
  </cols>
  <sheetData>
    <row r="1" spans="2:49" x14ac:dyDescent="0.3">
      <c r="M1" s="11" t="s">
        <v>19</v>
      </c>
      <c r="Q1" s="11" t="s">
        <v>25</v>
      </c>
      <c r="R1" s="2" t="e">
        <f>SUM(U4:U52)</f>
        <v>#NUM!</v>
      </c>
      <c r="X1" s="1" t="s">
        <v>20</v>
      </c>
      <c r="Y1" s="13">
        <f>F48</f>
        <v>0.52500000000000002</v>
      </c>
    </row>
    <row r="2" spans="2:49" x14ac:dyDescent="0.3">
      <c r="C2" s="1">
        <f>1-0.655</f>
        <v>0.34499999999999997</v>
      </c>
      <c r="E2" s="11" t="s">
        <v>62</v>
      </c>
      <c r="F2" s="11" t="s">
        <v>9</v>
      </c>
      <c r="G2" s="11" t="s">
        <v>10</v>
      </c>
      <c r="H2" s="11" t="s">
        <v>11</v>
      </c>
      <c r="I2" s="11" t="s">
        <v>12</v>
      </c>
      <c r="J2" s="11" t="s">
        <v>15</v>
      </c>
      <c r="K2" s="10" t="s">
        <v>14</v>
      </c>
      <c r="Q2" s="11" t="s">
        <v>26</v>
      </c>
      <c r="R2" s="20" t="e">
        <f>R1/S4</f>
        <v>#NUM!</v>
      </c>
      <c r="X2" s="1" t="s">
        <v>21</v>
      </c>
      <c r="Y2" s="1">
        <v>49</v>
      </c>
    </row>
    <row r="3" spans="2:49" x14ac:dyDescent="0.3">
      <c r="B3" s="1" t="s">
        <v>0</v>
      </c>
      <c r="C3" s="1">
        <v>0.37190000000000001</v>
      </c>
      <c r="D3" s="1">
        <f>K3*5*10</f>
        <v>0</v>
      </c>
      <c r="E3" s="1">
        <f>1/(H3/$C$7+I3/$C$8)</f>
        <v>2</v>
      </c>
      <c r="F3" s="1">
        <v>0.37190000000000001</v>
      </c>
      <c r="G3" s="2">
        <f>(F3-$F$3)/($F$42-$F$3)</f>
        <v>0</v>
      </c>
      <c r="H3" s="3">
        <f>$C$5*(1-G3)^$C$9</f>
        <v>1</v>
      </c>
      <c r="I3" s="3">
        <f>$C$6*G3^$C$10</f>
        <v>0</v>
      </c>
      <c r="J3" s="2">
        <f>G3^$C$10/(G3^$C$10+$C$12*(1-G3)^$C$9)</f>
        <v>0</v>
      </c>
      <c r="K3" s="7">
        <f t="shared" ref="K3:K46" si="0">(1/(1-$C$4-$C$3))*$C$12*($C$10*G3^($C$10-1)*(1-G3)^$C$9+$C$9*G3^$C$10*(1-G3)^($C$9-1))/((G3^$C$10+$C$12*(1-G3)^$C$9)^2)</f>
        <v>0</v>
      </c>
      <c r="L3" s="1">
        <f>(F3-$F$3)/($F$47-$F$3)</f>
        <v>0</v>
      </c>
      <c r="N3" s="11" t="s">
        <v>9</v>
      </c>
      <c r="O3" s="11" t="s">
        <v>10</v>
      </c>
      <c r="P3" s="11" t="s">
        <v>11</v>
      </c>
      <c r="Q3" s="11" t="s">
        <v>12</v>
      </c>
      <c r="R3" s="11" t="s">
        <v>18</v>
      </c>
      <c r="S3" s="10" t="s">
        <v>14</v>
      </c>
      <c r="T3" s="11" t="s">
        <v>24</v>
      </c>
      <c r="X3" s="1" t="s">
        <v>23</v>
      </c>
      <c r="Y3" s="2">
        <v>0.79500000000000004</v>
      </c>
    </row>
    <row r="4" spans="2:49" x14ac:dyDescent="0.3">
      <c r="B4" s="1" t="s">
        <v>1</v>
      </c>
      <c r="C4" s="1">
        <v>0.34499999999999997</v>
      </c>
      <c r="D4" s="1">
        <f t="shared" ref="D4:D67" si="1">K4*5*10</f>
        <v>0</v>
      </c>
      <c r="E4" s="1">
        <f t="shared" ref="E4:E67" si="2">1/(H4/$C$7+I4/$C$8)</f>
        <v>2</v>
      </c>
      <c r="F4" s="1">
        <v>0.37190000000000001</v>
      </c>
      <c r="G4" s="2">
        <f t="shared" ref="G4:G48" si="3">(F4-$F$3)/($F$42-$F$3)</f>
        <v>0</v>
      </c>
      <c r="H4" s="3">
        <f>$C$5*(1-G4)^$C$9</f>
        <v>1</v>
      </c>
      <c r="I4" s="3">
        <f t="shared" ref="I4:I48" si="4">$C$6*G4^$C$10</f>
        <v>0</v>
      </c>
      <c r="J4" s="2">
        <f t="shared" ref="J4:J48" si="5">G4^$C$10/(G4^$C$10+$C$12*(1-G4)^$C$9)</f>
        <v>0</v>
      </c>
      <c r="K4" s="7">
        <f t="shared" si="0"/>
        <v>0</v>
      </c>
      <c r="L4" s="1">
        <f t="shared" ref="L4:L47" si="6">(F4-$F$3)/($F$47-$F$3)</f>
        <v>0</v>
      </c>
      <c r="M4" s="1">
        <v>1</v>
      </c>
      <c r="N4" s="2">
        <f>$Y$1</f>
        <v>0.52500000000000002</v>
      </c>
      <c r="O4" s="2">
        <f t="shared" ref="O4:O53" si="7">(N4-$F$3)/($F$47-$F$3)</f>
        <v>1.0337609723160028</v>
      </c>
      <c r="P4" s="3">
        <f>$C$5*(1-O4)^$C$9</f>
        <v>1.1398032517219098E-3</v>
      </c>
      <c r="Q4" s="3">
        <f>$C$6*O4^$C$10</f>
        <v>0.14325034608586831</v>
      </c>
      <c r="R4" s="2">
        <f>1/(P4/$C$7+Q4/$C$8)</f>
        <v>6.9531238883997899</v>
      </c>
      <c r="S4" s="7">
        <f t="shared" ref="S4:S51" si="8">(1/(1-$C$4-$C$3))*$C$12*($C$10*O4^($C$10-1)*(1-O4)^$C$9+$C$9*O4^$C$10*(1-O4)^($C$9-1))/((O4^$C$10+$C$12*(1-O4)^$C$9)^2)</f>
        <v>-0.78679562114041857</v>
      </c>
      <c r="T4" s="2">
        <f>S4-S5</f>
        <v>0.59659329912664472</v>
      </c>
      <c r="U4" s="2">
        <f>0.5*(R4+R5)*T4</f>
        <v>3.9241469826830655</v>
      </c>
      <c r="X4" s="1" t="s">
        <v>22</v>
      </c>
      <c r="Y4" s="12">
        <f>(Y3-Y1)/Y2</f>
        <v>5.5102040816326532E-3</v>
      </c>
    </row>
    <row r="5" spans="2:49" x14ac:dyDescent="0.3">
      <c r="B5" s="1" t="s">
        <v>2</v>
      </c>
      <c r="C5" s="1">
        <v>1</v>
      </c>
      <c r="D5" s="1">
        <f t="shared" si="1"/>
        <v>0</v>
      </c>
      <c r="E5" s="1">
        <f t="shared" si="2"/>
        <v>2</v>
      </c>
      <c r="F5" s="1">
        <v>0.37190000000000001</v>
      </c>
      <c r="G5" s="2">
        <f t="shared" si="3"/>
        <v>0</v>
      </c>
      <c r="H5" s="3">
        <f t="shared" ref="H5:H48" si="9">$C$5*(1-G5)^$C$9</f>
        <v>1</v>
      </c>
      <c r="I5" s="3">
        <f t="shared" si="4"/>
        <v>0</v>
      </c>
      <c r="J5" s="2">
        <f t="shared" si="5"/>
        <v>0</v>
      </c>
      <c r="K5" s="7">
        <f t="shared" si="0"/>
        <v>0</v>
      </c>
      <c r="L5" s="1">
        <f t="shared" si="6"/>
        <v>0</v>
      </c>
      <c r="M5" s="1">
        <v>2</v>
      </c>
      <c r="N5" s="2">
        <f t="shared" ref="N5:N36" si="10">N4+$Y$4</f>
        <v>0.53051020408163263</v>
      </c>
      <c r="O5" s="2">
        <f t="shared" si="7"/>
        <v>1.0709669418071075</v>
      </c>
      <c r="P5" s="3">
        <f t="shared" ref="P5:P52" si="11">$C$5*(1-O5)^$C$9</f>
        <v>5.0363068294533818E-3</v>
      </c>
      <c r="Q5" s="3">
        <f t="shared" ref="Q5:Q53" si="12">$C$6*O5^$C$10</f>
        <v>0.15871862271897941</v>
      </c>
      <c r="R5" s="2">
        <f t="shared" ref="R5:R53" si="13">1/(P5/$C$7+Q5/$C$8)</f>
        <v>6.202059008986553</v>
      </c>
      <c r="S5" s="7">
        <f t="shared" si="8"/>
        <v>-1.3833889202670633</v>
      </c>
      <c r="T5" s="2">
        <f t="shared" ref="T5:T53" si="14">S5-S6</f>
        <v>0.36941864213755649</v>
      </c>
      <c r="U5" s="2">
        <f t="shared" ref="U5:U53" si="15">0.5*(R5+R6)*T5</f>
        <v>2.1655471538705413</v>
      </c>
    </row>
    <row r="6" spans="2:49" x14ac:dyDescent="0.3">
      <c r="B6" s="1" t="s">
        <v>3</v>
      </c>
      <c r="C6" s="1">
        <v>0.13009999999999999</v>
      </c>
      <c r="D6" s="1">
        <f t="shared" si="1"/>
        <v>0</v>
      </c>
      <c r="E6" s="1">
        <f t="shared" si="2"/>
        <v>2</v>
      </c>
      <c r="F6" s="1">
        <v>0.37190000000000001</v>
      </c>
      <c r="G6" s="2">
        <f t="shared" si="3"/>
        <v>0</v>
      </c>
      <c r="H6" s="3">
        <f t="shared" si="9"/>
        <v>1</v>
      </c>
      <c r="I6" s="3">
        <f t="shared" si="4"/>
        <v>0</v>
      </c>
      <c r="J6" s="2">
        <f t="shared" si="5"/>
        <v>0</v>
      </c>
      <c r="K6" s="7">
        <f t="shared" si="0"/>
        <v>0</v>
      </c>
      <c r="L6" s="1">
        <f t="shared" si="6"/>
        <v>0</v>
      </c>
      <c r="M6" s="1">
        <v>3</v>
      </c>
      <c r="N6" s="2">
        <f t="shared" si="10"/>
        <v>0.53602040816326524</v>
      </c>
      <c r="O6" s="2">
        <f t="shared" si="7"/>
        <v>1.1081729112982122</v>
      </c>
      <c r="P6" s="3">
        <f t="shared" si="11"/>
        <v>1.1701378738730875E-2</v>
      </c>
      <c r="Q6" s="3">
        <f t="shared" si="12"/>
        <v>0.1752423761090022</v>
      </c>
      <c r="R6" s="2">
        <f t="shared" si="13"/>
        <v>5.5220225984824047</v>
      </c>
      <c r="S6" s="7">
        <f t="shared" si="8"/>
        <v>-1.7528075624046198</v>
      </c>
      <c r="T6" s="2">
        <f t="shared" si="14"/>
        <v>0.20001293978847556</v>
      </c>
      <c r="U6" s="2">
        <f t="shared" si="15"/>
        <v>1.0438585586881421</v>
      </c>
    </row>
    <row r="7" spans="2:49" x14ac:dyDescent="0.3">
      <c r="B7" s="1" t="s">
        <v>4</v>
      </c>
      <c r="C7" s="1">
        <v>2</v>
      </c>
      <c r="D7" s="1">
        <f t="shared" si="1"/>
        <v>0</v>
      </c>
      <c r="E7" s="1">
        <f t="shared" si="2"/>
        <v>2</v>
      </c>
      <c r="F7" s="1">
        <v>0.37190000000000001</v>
      </c>
      <c r="G7" s="2">
        <f t="shared" si="3"/>
        <v>0</v>
      </c>
      <c r="H7" s="3">
        <f t="shared" si="9"/>
        <v>1</v>
      </c>
      <c r="I7" s="3">
        <f t="shared" si="4"/>
        <v>0</v>
      </c>
      <c r="J7" s="2">
        <f>G7^$C$10/(G7^$C$10+$C$12*(1-G7)^$C$9)</f>
        <v>0</v>
      </c>
      <c r="K7" s="7">
        <f t="shared" si="0"/>
        <v>0</v>
      </c>
      <c r="L7" s="1">
        <f t="shared" si="6"/>
        <v>0</v>
      </c>
      <c r="M7" s="1">
        <v>4</v>
      </c>
      <c r="N7" s="2">
        <f t="shared" si="10"/>
        <v>0.54153061224489785</v>
      </c>
      <c r="O7" s="2">
        <f t="shared" si="7"/>
        <v>1.1453788807893168</v>
      </c>
      <c r="P7" s="3">
        <f t="shared" si="11"/>
        <v>2.1135018979554391E-2</v>
      </c>
      <c r="Q7" s="3">
        <f t="shared" si="12"/>
        <v>0.19285455134885829</v>
      </c>
      <c r="R7" s="2">
        <f t="shared" si="13"/>
        <v>4.9158876666442284</v>
      </c>
      <c r="S7" s="7">
        <f t="shared" si="8"/>
        <v>-1.9528205021930953</v>
      </c>
      <c r="T7" s="2">
        <f t="shared" si="14"/>
        <v>8.0015561738816521E-2</v>
      </c>
      <c r="U7" s="2">
        <f t="shared" si="15"/>
        <v>0.37194922031604571</v>
      </c>
    </row>
    <row r="8" spans="2:49" x14ac:dyDescent="0.3">
      <c r="B8" s="1" t="s">
        <v>6</v>
      </c>
      <c r="C8" s="1">
        <v>1</v>
      </c>
      <c r="D8" s="1">
        <f t="shared" si="1"/>
        <v>0</v>
      </c>
      <c r="E8" s="1">
        <f t="shared" si="2"/>
        <v>2</v>
      </c>
      <c r="F8" s="1">
        <v>0.37190000000000001</v>
      </c>
      <c r="G8" s="2">
        <f t="shared" si="3"/>
        <v>0</v>
      </c>
      <c r="H8" s="3">
        <f t="shared" si="9"/>
        <v>1</v>
      </c>
      <c r="I8" s="3">
        <f t="shared" si="4"/>
        <v>0</v>
      </c>
      <c r="J8" s="2">
        <f t="shared" si="5"/>
        <v>0</v>
      </c>
      <c r="K8" s="7">
        <f t="shared" si="0"/>
        <v>0</v>
      </c>
      <c r="L8" s="1">
        <f t="shared" si="6"/>
        <v>0</v>
      </c>
      <c r="M8" s="1">
        <v>5</v>
      </c>
      <c r="N8" s="2">
        <f t="shared" si="10"/>
        <v>0.54704081632653045</v>
      </c>
      <c r="O8" s="2">
        <f t="shared" si="7"/>
        <v>1.1825848502804215</v>
      </c>
      <c r="P8" s="3">
        <f t="shared" si="11"/>
        <v>3.3337227551923927E-2</v>
      </c>
      <c r="Q8" s="3">
        <f t="shared" si="12"/>
        <v>0.21158798306200144</v>
      </c>
      <c r="R8" s="2">
        <f t="shared" si="13"/>
        <v>4.3810343878467961</v>
      </c>
      <c r="S8" s="7">
        <f t="shared" si="8"/>
        <v>-2.0328360639319119</v>
      </c>
      <c r="T8" s="2">
        <f t="shared" si="14"/>
        <v>-1.2383502695496595E-3</v>
      </c>
      <c r="U8" s="2">
        <f t="shared" si="15"/>
        <v>-5.1347868669316026E-3</v>
      </c>
      <c r="AT8" s="1">
        <v>0.3</v>
      </c>
      <c r="AU8" s="1">
        <v>0</v>
      </c>
      <c r="AV8" s="1">
        <v>1</v>
      </c>
      <c r="AW8" s="1">
        <v>0</v>
      </c>
    </row>
    <row r="9" spans="2:49" x14ac:dyDescent="0.3">
      <c r="B9" s="1" t="s">
        <v>7</v>
      </c>
      <c r="C9" s="1">
        <v>2</v>
      </c>
      <c r="D9" s="1">
        <f t="shared" si="1"/>
        <v>0</v>
      </c>
      <c r="E9" s="1">
        <f t="shared" si="2"/>
        <v>2</v>
      </c>
      <c r="F9" s="1">
        <v>0.37190000000000001</v>
      </c>
      <c r="G9" s="2">
        <f t="shared" si="3"/>
        <v>0</v>
      </c>
      <c r="H9" s="3">
        <f t="shared" si="9"/>
        <v>1</v>
      </c>
      <c r="I9" s="3">
        <f t="shared" si="4"/>
        <v>0</v>
      </c>
      <c r="J9" s="2">
        <f t="shared" si="5"/>
        <v>0</v>
      </c>
      <c r="K9" s="7">
        <f t="shared" si="0"/>
        <v>0</v>
      </c>
      <c r="L9" s="1">
        <f t="shared" si="6"/>
        <v>0</v>
      </c>
      <c r="M9" s="1">
        <v>6</v>
      </c>
      <c r="N9" s="2">
        <f t="shared" si="10"/>
        <v>0.55255102040816306</v>
      </c>
      <c r="O9" s="2">
        <f t="shared" si="7"/>
        <v>1.2197908197715264</v>
      </c>
      <c r="P9" s="3">
        <f t="shared" si="11"/>
        <v>4.830800445583959E-2</v>
      </c>
      <c r="Q9" s="3">
        <f t="shared" si="12"/>
        <v>0.23147539934618694</v>
      </c>
      <c r="R9" s="2">
        <f t="shared" si="13"/>
        <v>3.9119130813679148</v>
      </c>
      <c r="S9" s="7">
        <f t="shared" si="8"/>
        <v>-2.0315977136623622</v>
      </c>
      <c r="T9" s="2">
        <f t="shared" si="14"/>
        <v>-5.37614223625551E-2</v>
      </c>
      <c r="U9" s="2">
        <f t="shared" si="15"/>
        <v>-0.19928400858810855</v>
      </c>
      <c r="AT9" s="1">
        <v>0.35</v>
      </c>
      <c r="AU9" s="1">
        <v>3.0864197530864001E-3</v>
      </c>
      <c r="AV9" s="1">
        <v>0.70233196159122002</v>
      </c>
      <c r="AW9" s="1">
        <v>0</v>
      </c>
    </row>
    <row r="10" spans="2:49" x14ac:dyDescent="0.3">
      <c r="B10" s="1" t="s">
        <v>8</v>
      </c>
      <c r="C10" s="1">
        <v>2.9</v>
      </c>
      <c r="D10" s="1">
        <f t="shared" si="1"/>
        <v>0</v>
      </c>
      <c r="E10" s="1">
        <f t="shared" si="2"/>
        <v>2</v>
      </c>
      <c r="F10" s="1">
        <v>0.37190000000000001</v>
      </c>
      <c r="G10" s="2">
        <f t="shared" si="3"/>
        <v>0</v>
      </c>
      <c r="H10" s="3">
        <f t="shared" si="9"/>
        <v>1</v>
      </c>
      <c r="I10" s="3">
        <f t="shared" si="4"/>
        <v>0</v>
      </c>
      <c r="J10" s="2">
        <f t="shared" si="5"/>
        <v>0</v>
      </c>
      <c r="K10" s="7">
        <f t="shared" si="0"/>
        <v>0</v>
      </c>
      <c r="L10" s="1">
        <f t="shared" si="6"/>
        <v>0</v>
      </c>
      <c r="M10" s="1">
        <v>7</v>
      </c>
      <c r="N10" s="2">
        <f t="shared" si="10"/>
        <v>0.55806122448979567</v>
      </c>
      <c r="O10" s="2">
        <f t="shared" si="7"/>
        <v>1.256996789262631</v>
      </c>
      <c r="P10" s="3">
        <f t="shared" si="11"/>
        <v>6.6047349691301188E-2</v>
      </c>
      <c r="Q10" s="3">
        <f t="shared" si="12"/>
        <v>0.25254942545681958</v>
      </c>
      <c r="R10" s="2">
        <f t="shared" si="13"/>
        <v>3.501730376358386</v>
      </c>
      <c r="S10" s="7">
        <f t="shared" si="8"/>
        <v>-1.9778362912998071</v>
      </c>
      <c r="T10" s="2">
        <f t="shared" si="14"/>
        <v>-8.5797828788473529E-2</v>
      </c>
      <c r="U10" s="2">
        <f t="shared" si="15"/>
        <v>-0.28507169807957117</v>
      </c>
      <c r="AT10" s="1">
        <v>0.4</v>
      </c>
      <c r="AU10" s="1">
        <v>1.2345679012345999E-2</v>
      </c>
      <c r="AV10" s="1">
        <v>0.47050754458161997</v>
      </c>
      <c r="AW10" s="1">
        <v>0</v>
      </c>
    </row>
    <row r="11" spans="2:49" x14ac:dyDescent="0.3">
      <c r="D11" s="1">
        <f t="shared" si="1"/>
        <v>0.16772366607796474</v>
      </c>
      <c r="E11" s="1">
        <f t="shared" si="2"/>
        <v>2.119313775678775</v>
      </c>
      <c r="F11" s="1">
        <v>0.38</v>
      </c>
      <c r="G11" s="2">
        <f t="shared" si="3"/>
        <v>2.8561354019746112E-2</v>
      </c>
      <c r="H11" s="3">
        <f t="shared" si="9"/>
        <v>0.94369304290394895</v>
      </c>
      <c r="I11" s="3">
        <f t="shared" si="4"/>
        <v>4.325494801710324E-6</v>
      </c>
      <c r="J11" s="2">
        <f t="shared" si="5"/>
        <v>9.1670807198916207E-6</v>
      </c>
      <c r="K11" s="7">
        <f t="shared" si="0"/>
        <v>3.3544733215592946E-3</v>
      </c>
      <c r="L11" s="1">
        <f t="shared" si="6"/>
        <v>5.4692775151924347E-2</v>
      </c>
      <c r="M11" s="1">
        <v>8</v>
      </c>
      <c r="N11" s="2">
        <f t="shared" si="10"/>
        <v>0.56357142857142828</v>
      </c>
      <c r="O11" s="2">
        <f t="shared" si="7"/>
        <v>1.2942027587537357</v>
      </c>
      <c r="P11" s="3">
        <f t="shared" si="11"/>
        <v>8.6555263258308798E-2</v>
      </c>
      <c r="Q11" s="3">
        <f t="shared" si="12"/>
        <v>0.27484258725450039</v>
      </c>
      <c r="R11" s="2">
        <f t="shared" si="13"/>
        <v>3.143465710885001</v>
      </c>
      <c r="S11" s="7">
        <f t="shared" si="8"/>
        <v>-1.8920384625113336</v>
      </c>
      <c r="T11" s="2">
        <f t="shared" si="14"/>
        <v>-0.10366125814074678</v>
      </c>
      <c r="U11" s="2">
        <f t="shared" si="15"/>
        <v>-0.30963078155271917</v>
      </c>
      <c r="AT11" s="1">
        <v>0.45</v>
      </c>
      <c r="AU11" s="1">
        <v>2.7777777777777998E-2</v>
      </c>
      <c r="AV11" s="1">
        <v>0.2962962962963</v>
      </c>
      <c r="AW11" s="1">
        <v>0</v>
      </c>
    </row>
    <row r="12" spans="2:49" x14ac:dyDescent="0.3">
      <c r="B12" s="1" t="s">
        <v>13</v>
      </c>
      <c r="C12" s="2">
        <f>(C5*C8)/(C6*C7)</f>
        <v>3.8431975403535743</v>
      </c>
      <c r="D12" s="1">
        <f t="shared" si="1"/>
        <v>0.85375125732229729</v>
      </c>
      <c r="E12" s="1">
        <f t="shared" si="2"/>
        <v>2.2817563294312144</v>
      </c>
      <c r="F12" s="1">
        <v>0.39</v>
      </c>
      <c r="G12" s="2">
        <f t="shared" si="3"/>
        <v>6.3822284908321605E-2</v>
      </c>
      <c r="H12" s="3">
        <f t="shared" si="9"/>
        <v>0.87642871423427571</v>
      </c>
      <c r="I12" s="3">
        <f t="shared" si="4"/>
        <v>4.4534553943985135E-5</v>
      </c>
      <c r="J12" s="2">
        <f t="shared" si="5"/>
        <v>1.0161700034008394E-4</v>
      </c>
      <c r="K12" s="7">
        <f t="shared" si="0"/>
        <v>1.7075025146445946E-2</v>
      </c>
      <c r="L12" s="1">
        <f t="shared" si="6"/>
        <v>0.12221471978392981</v>
      </c>
      <c r="M12" s="1">
        <v>9</v>
      </c>
      <c r="N12" s="2">
        <f t="shared" si="10"/>
        <v>0.56908163265306089</v>
      </c>
      <c r="O12" s="2">
        <f t="shared" si="7"/>
        <v>1.3314087282448404</v>
      </c>
      <c r="P12" s="3">
        <f t="shared" si="11"/>
        <v>0.10983174515686245</v>
      </c>
      <c r="Q12" s="3">
        <f t="shared" si="12"/>
        <v>0.29838731443840166</v>
      </c>
      <c r="R12" s="2">
        <f t="shared" si="13"/>
        <v>2.8304301708785764</v>
      </c>
      <c r="S12" s="7">
        <f t="shared" si="8"/>
        <v>-1.7883772043705868</v>
      </c>
      <c r="T12" s="2">
        <f t="shared" si="14"/>
        <v>-0.1119745397719234</v>
      </c>
      <c r="U12" s="2">
        <f t="shared" si="15"/>
        <v>-0.30160150668503377</v>
      </c>
      <c r="AT12" s="1">
        <v>0.5</v>
      </c>
      <c r="AU12" s="1">
        <v>4.9382716049382998E-2</v>
      </c>
      <c r="AV12" s="1">
        <v>0.17146776406035999</v>
      </c>
      <c r="AW12" s="1">
        <v>0</v>
      </c>
    </row>
    <row r="13" spans="2:49" x14ac:dyDescent="0.3">
      <c r="C13" s="2"/>
      <c r="D13" s="1">
        <f t="shared" si="1"/>
        <v>2.183615402322407</v>
      </c>
      <c r="E13" s="1">
        <f t="shared" si="2"/>
        <v>2.4631452173616726</v>
      </c>
      <c r="F13" s="1">
        <v>0.4</v>
      </c>
      <c r="G13" s="2">
        <f t="shared" si="3"/>
        <v>9.9083215796897106E-2</v>
      </c>
      <c r="H13" s="3">
        <f t="shared" si="9"/>
        <v>0.81165105205886035</v>
      </c>
      <c r="I13" s="3">
        <f t="shared" si="4"/>
        <v>1.5946947608094976E-4</v>
      </c>
      <c r="J13" s="2">
        <f t="shared" si="5"/>
        <v>3.9279647732396312E-4</v>
      </c>
      <c r="K13" s="7">
        <f t="shared" si="0"/>
        <v>4.3672308046448144E-2</v>
      </c>
      <c r="L13" s="1">
        <f t="shared" si="6"/>
        <v>0.18973666441593526</v>
      </c>
      <c r="M13" s="1">
        <v>10</v>
      </c>
      <c r="N13" s="2">
        <f t="shared" si="10"/>
        <v>0.5745918367346935</v>
      </c>
      <c r="O13" s="2">
        <f t="shared" si="7"/>
        <v>1.3686146977359452</v>
      </c>
      <c r="P13" s="3">
        <f t="shared" si="11"/>
        <v>0.13587679538696226</v>
      </c>
      <c r="Q13" s="3">
        <f t="shared" si="12"/>
        <v>0.32321594358455225</v>
      </c>
      <c r="R13" s="2">
        <f t="shared" si="13"/>
        <v>2.5565356036511373</v>
      </c>
      <c r="S13" s="7">
        <f t="shared" si="8"/>
        <v>-1.6764026645986634</v>
      </c>
      <c r="T13" s="2">
        <f t="shared" si="14"/>
        <v>-0.11402221067345031</v>
      </c>
      <c r="U13" s="2">
        <f t="shared" si="15"/>
        <v>-0.27781096805427752</v>
      </c>
      <c r="AT13" s="1">
        <v>0.55000000000000004</v>
      </c>
      <c r="AU13" s="1">
        <v>7.7160493827161003E-2</v>
      </c>
      <c r="AV13" s="1">
        <v>8.7791495198903002E-2</v>
      </c>
      <c r="AW13" s="1">
        <v>0</v>
      </c>
    </row>
    <row r="14" spans="2:49" x14ac:dyDescent="0.3">
      <c r="C14" s="1">
        <f>C7/0.5</f>
        <v>4</v>
      </c>
      <c r="D14" s="1">
        <f t="shared" si="1"/>
        <v>4.3343751934290964</v>
      </c>
      <c r="E14" s="1">
        <f t="shared" si="2"/>
        <v>2.6662002190164089</v>
      </c>
      <c r="F14" s="1">
        <v>0.41</v>
      </c>
      <c r="G14" s="2">
        <f t="shared" si="3"/>
        <v>0.1343441466854724</v>
      </c>
      <c r="H14" s="3">
        <f t="shared" si="9"/>
        <v>0.74936005637770287</v>
      </c>
      <c r="I14" s="3">
        <f t="shared" si="4"/>
        <v>3.855774875711619E-4</v>
      </c>
      <c r="J14" s="2">
        <f t="shared" si="5"/>
        <v>1.0280267818100286E-3</v>
      </c>
      <c r="K14" s="7">
        <f t="shared" si="0"/>
        <v>8.6687503868581928E-2</v>
      </c>
      <c r="L14" s="1">
        <f t="shared" si="6"/>
        <v>0.25725860904794035</v>
      </c>
      <c r="M14" s="1">
        <v>11</v>
      </c>
      <c r="N14" s="2">
        <f t="shared" si="10"/>
        <v>0.5801020408163261</v>
      </c>
      <c r="O14" s="2">
        <f t="shared" si="7"/>
        <v>1.4058206672270499</v>
      </c>
      <c r="P14" s="3">
        <f t="shared" si="11"/>
        <v>0.16469041394860798</v>
      </c>
      <c r="Q14" s="3">
        <f t="shared" si="12"/>
        <v>0.34936072100592802</v>
      </c>
      <c r="R14" s="2">
        <f t="shared" si="13"/>
        <v>2.3163916341815685</v>
      </c>
      <c r="S14" s="7">
        <f t="shared" si="8"/>
        <v>-1.5623804539252131</v>
      </c>
      <c r="T14" s="2">
        <f t="shared" si="14"/>
        <v>-0.11208793673877926</v>
      </c>
      <c r="U14" s="2">
        <f t="shared" si="15"/>
        <v>-0.24780953900430266</v>
      </c>
      <c r="AT14" s="1">
        <v>0.6</v>
      </c>
      <c r="AU14" s="1">
        <v>0.11111111111110999</v>
      </c>
      <c r="AV14" s="1">
        <v>3.7037037037037E-2</v>
      </c>
      <c r="AW14" s="1">
        <v>0</v>
      </c>
    </row>
    <row r="15" spans="2:49" x14ac:dyDescent="0.3">
      <c r="D15" s="1">
        <f t="shared" si="1"/>
        <v>7.5409247747510131</v>
      </c>
      <c r="E15" s="1">
        <f t="shared" si="2"/>
        <v>2.8940558783091124</v>
      </c>
      <c r="F15" s="1">
        <v>0.42</v>
      </c>
      <c r="G15" s="2">
        <f t="shared" si="3"/>
        <v>0.16960507757404789</v>
      </c>
      <c r="H15" s="3">
        <f t="shared" si="9"/>
        <v>0.68955572719080305</v>
      </c>
      <c r="I15" s="3">
        <f t="shared" si="4"/>
        <v>7.5796641222852811E-4</v>
      </c>
      <c r="J15" s="2">
        <f t="shared" si="5"/>
        <v>2.1935971508708395E-3</v>
      </c>
      <c r="K15" s="7">
        <f t="shared" si="0"/>
        <v>0.15081849549502027</v>
      </c>
      <c r="L15" s="1">
        <f t="shared" si="6"/>
        <v>0.32478055367994579</v>
      </c>
      <c r="M15" s="1">
        <v>12</v>
      </c>
      <c r="N15" s="2">
        <f t="shared" si="10"/>
        <v>0.58561224489795871</v>
      </c>
      <c r="O15" s="2">
        <f t="shared" si="7"/>
        <v>1.4430266367181546</v>
      </c>
      <c r="P15" s="3">
        <f t="shared" si="11"/>
        <v>0.1962726008417997</v>
      </c>
      <c r="Q15" s="3">
        <f t="shared" si="12"/>
        <v>0.37685380544936137</v>
      </c>
      <c r="R15" s="2">
        <f t="shared" si="13"/>
        <v>2.1053070109067491</v>
      </c>
      <c r="S15" s="7">
        <f t="shared" si="8"/>
        <v>-1.4502925171864338</v>
      </c>
      <c r="T15" s="2">
        <f t="shared" si="14"/>
        <v>-0.10773251225329461</v>
      </c>
      <c r="U15" s="2">
        <f t="shared" si="15"/>
        <v>-0.21678740498398033</v>
      </c>
      <c r="AT15" s="1">
        <v>0.65</v>
      </c>
      <c r="AU15" s="1">
        <v>0.15123456790122999</v>
      </c>
      <c r="AV15" s="1">
        <v>1.0973936899863E-2</v>
      </c>
      <c r="AW15" s="1">
        <v>0</v>
      </c>
    </row>
    <row r="16" spans="2:49" x14ac:dyDescent="0.3">
      <c r="D16" s="1">
        <f t="shared" si="1"/>
        <v>12.108327558849892</v>
      </c>
      <c r="E16" s="1">
        <f t="shared" si="2"/>
        <v>3.1503024109961308</v>
      </c>
      <c r="F16" s="1">
        <v>0.43</v>
      </c>
      <c r="G16" s="2">
        <f t="shared" si="3"/>
        <v>0.2048660084626234</v>
      </c>
      <c r="H16" s="3">
        <f t="shared" si="9"/>
        <v>0.63223806449816089</v>
      </c>
      <c r="I16" s="3">
        <f t="shared" si="4"/>
        <v>1.3108108382053623E-3</v>
      </c>
      <c r="J16" s="2">
        <f t="shared" si="5"/>
        <v>4.1294505439582125E-3</v>
      </c>
      <c r="K16" s="7">
        <f t="shared" si="0"/>
        <v>0.24216655117699784</v>
      </c>
      <c r="L16" s="1">
        <f t="shared" si="6"/>
        <v>0.39230249831195124</v>
      </c>
      <c r="M16" s="1">
        <v>13</v>
      </c>
      <c r="N16" s="2">
        <f t="shared" si="10"/>
        <v>0.59112244897959132</v>
      </c>
      <c r="O16" s="2">
        <f t="shared" si="7"/>
        <v>1.4802326062092592</v>
      </c>
      <c r="P16" s="3">
        <f t="shared" si="11"/>
        <v>0.23062335606653744</v>
      </c>
      <c r="Q16" s="3">
        <f t="shared" si="12"/>
        <v>0.40572727064265018</v>
      </c>
      <c r="R16" s="2">
        <f t="shared" si="13"/>
        <v>1.9192423187196128</v>
      </c>
      <c r="S16" s="7">
        <f t="shared" si="8"/>
        <v>-1.3425600049331392</v>
      </c>
      <c r="T16" s="2">
        <f t="shared" si="14"/>
        <v>-0.10200640573374997</v>
      </c>
      <c r="U16" s="2">
        <f t="shared" si="15"/>
        <v>-0.18738495185726006</v>
      </c>
      <c r="AT16" s="1">
        <v>0.7</v>
      </c>
      <c r="AU16" s="1">
        <v>0.19753086419752999</v>
      </c>
      <c r="AV16" s="1">
        <v>1.3717421124829E-3</v>
      </c>
      <c r="AW16" s="1">
        <v>0</v>
      </c>
    </row>
    <row r="17" spans="1:49" x14ac:dyDescent="0.3">
      <c r="A17" s="1">
        <v>0.37190000000000001</v>
      </c>
      <c r="B17" s="1">
        <v>0</v>
      </c>
      <c r="C17" s="1">
        <v>1</v>
      </c>
      <c r="D17" s="1">
        <f t="shared" si="1"/>
        <v>18.428408297238711</v>
      </c>
      <c r="E17" s="1">
        <f t="shared" si="2"/>
        <v>3.4390129979519219</v>
      </c>
      <c r="F17" s="1">
        <v>0.44</v>
      </c>
      <c r="G17" s="2">
        <f t="shared" si="3"/>
        <v>0.24012693935119889</v>
      </c>
      <c r="H17" s="3">
        <f t="shared" si="9"/>
        <v>0.57740706829977662</v>
      </c>
      <c r="I17" s="3">
        <f t="shared" si="4"/>
        <v>2.0775709507735445E-3</v>
      </c>
      <c r="J17" s="2">
        <f t="shared" si="5"/>
        <v>7.1447935038775508E-3</v>
      </c>
      <c r="K17" s="7">
        <f t="shared" si="0"/>
        <v>0.36856816594477426</v>
      </c>
      <c r="L17" s="1">
        <f t="shared" si="6"/>
        <v>0.45982444294395669</v>
      </c>
      <c r="M17" s="1">
        <v>14</v>
      </c>
      <c r="N17" s="2">
        <f t="shared" si="10"/>
        <v>0.59663265306122393</v>
      </c>
      <c r="O17" s="2">
        <f t="shared" si="7"/>
        <v>1.5174385757003639</v>
      </c>
      <c r="P17" s="3">
        <f t="shared" si="11"/>
        <v>0.26774267962282122</v>
      </c>
      <c r="Q17" s="3">
        <f t="shared" si="12"/>
        <v>0.43601310770383728</v>
      </c>
      <c r="R17" s="2">
        <f t="shared" si="13"/>
        <v>1.7547416925660948</v>
      </c>
      <c r="S17" s="7">
        <f t="shared" si="8"/>
        <v>-1.2405535991993892</v>
      </c>
      <c r="T17" s="2">
        <f t="shared" si="14"/>
        <v>-9.5605433473513468E-2</v>
      </c>
      <c r="U17" s="2">
        <f t="shared" si="15"/>
        <v>-0.16078925051055523</v>
      </c>
      <c r="AT17" s="1">
        <v>0.75</v>
      </c>
      <c r="AU17" s="1">
        <v>0.25</v>
      </c>
      <c r="AV17" s="1">
        <v>0</v>
      </c>
      <c r="AW17" s="1">
        <v>0</v>
      </c>
    </row>
    <row r="18" spans="1:49" x14ac:dyDescent="0.3">
      <c r="A18" s="1">
        <v>0.4204</v>
      </c>
      <c r="B18" s="1">
        <v>2.8000000000000004E-3</v>
      </c>
      <c r="C18" s="1">
        <v>0.70099999999999996</v>
      </c>
      <c r="D18" s="1">
        <f t="shared" si="1"/>
        <v>26.99893828419426</v>
      </c>
      <c r="E18" s="1">
        <f t="shared" si="2"/>
        <v>3.7647413284060831</v>
      </c>
      <c r="F18" s="1">
        <v>0.45</v>
      </c>
      <c r="G18" s="2">
        <f t="shared" si="3"/>
        <v>0.2753878702397744</v>
      </c>
      <c r="H18" s="3">
        <f t="shared" si="9"/>
        <v>0.52506273859565</v>
      </c>
      <c r="I18" s="3">
        <f t="shared" si="4"/>
        <v>3.0911297712890675E-3</v>
      </c>
      <c r="J18" s="2">
        <f t="shared" si="5"/>
        <v>1.1637304001438396E-2</v>
      </c>
      <c r="K18" s="7">
        <f t="shared" si="0"/>
        <v>0.53997876568388514</v>
      </c>
      <c r="L18" s="1">
        <f t="shared" si="6"/>
        <v>0.52734638757596219</v>
      </c>
      <c r="M18" s="1">
        <v>15</v>
      </c>
      <c r="N18" s="2">
        <f t="shared" si="10"/>
        <v>0.60214285714285654</v>
      </c>
      <c r="O18" s="2">
        <f t="shared" si="7"/>
        <v>1.5546445451914688</v>
      </c>
      <c r="P18" s="3">
        <f t="shared" si="11"/>
        <v>0.30763057151065126</v>
      </c>
      <c r="Q18" s="3">
        <f t="shared" si="12"/>
        <v>0.46774322742339547</v>
      </c>
      <c r="R18" s="2">
        <f t="shared" si="13"/>
        <v>1.6088589872028072</v>
      </c>
      <c r="S18" s="7">
        <f t="shared" si="8"/>
        <v>-1.1449481657258758</v>
      </c>
      <c r="T18" s="2">
        <f t="shared" si="14"/>
        <v>-8.8981798625910047E-2</v>
      </c>
      <c r="U18" s="2">
        <f t="shared" si="15"/>
        <v>-0.13738547195643755</v>
      </c>
      <c r="AT18" s="1">
        <v>1</v>
      </c>
      <c r="AU18" s="1">
        <v>1</v>
      </c>
      <c r="AV18" s="1">
        <v>0</v>
      </c>
      <c r="AW18" s="1">
        <v>0</v>
      </c>
    </row>
    <row r="19" spans="1:49" x14ac:dyDescent="0.3">
      <c r="A19" s="1">
        <v>0.48499999999999999</v>
      </c>
      <c r="B19" s="1">
        <v>1.1200000000000002E-2</v>
      </c>
      <c r="C19" s="1">
        <v>0.34899999999999998</v>
      </c>
      <c r="D19" s="1">
        <f t="shared" si="1"/>
        <v>38.443118960437111</v>
      </c>
      <c r="E19" s="1">
        <f t="shared" si="2"/>
        <v>4.132463216947011</v>
      </c>
      <c r="F19" s="1">
        <v>0.46</v>
      </c>
      <c r="G19" s="2">
        <f t="shared" si="3"/>
        <v>0.31064880112834986</v>
      </c>
      <c r="H19" s="3">
        <f t="shared" si="9"/>
        <v>0.47520507538578127</v>
      </c>
      <c r="I19" s="3">
        <f t="shared" si="4"/>
        <v>4.3838872313660179E-3</v>
      </c>
      <c r="J19" s="2">
        <f t="shared" si="5"/>
        <v>1.811625273086374E-2</v>
      </c>
      <c r="K19" s="7">
        <f t="shared" si="0"/>
        <v>0.76886237920874223</v>
      </c>
      <c r="L19" s="1">
        <f t="shared" si="6"/>
        <v>0.59486833220796764</v>
      </c>
      <c r="M19" s="1">
        <v>16</v>
      </c>
      <c r="N19" s="2">
        <f t="shared" si="10"/>
        <v>0.60765306122448914</v>
      </c>
      <c r="O19" s="2">
        <f t="shared" si="7"/>
        <v>1.5918505146825734</v>
      </c>
      <c r="P19" s="3">
        <f t="shared" si="11"/>
        <v>0.35028703173002707</v>
      </c>
      <c r="Q19" s="3">
        <f t="shared" si="12"/>
        <v>0.50094946242897331</v>
      </c>
      <c r="R19" s="2">
        <f t="shared" si="13"/>
        <v>1.4790865045268493</v>
      </c>
      <c r="S19" s="7">
        <f t="shared" si="8"/>
        <v>-1.0559663670999657</v>
      </c>
      <c r="T19" s="2">
        <f t="shared" si="14"/>
        <v>-8.2421954263001695E-2</v>
      </c>
      <c r="U19" s="2">
        <f t="shared" si="15"/>
        <v>-0.11713711679918561</v>
      </c>
    </row>
    <row r="20" spans="1:49" x14ac:dyDescent="0.3">
      <c r="A20" s="1">
        <v>0.54200000000000004</v>
      </c>
      <c r="B20" s="1">
        <v>2.7999999999999997E-2</v>
      </c>
      <c r="C20" s="1">
        <v>0.111</v>
      </c>
      <c r="D20" s="1">
        <f t="shared" si="1"/>
        <v>53.524583562240828</v>
      </c>
      <c r="E20" s="1">
        <f t="shared" si="2"/>
        <v>4.5474209340616198</v>
      </c>
      <c r="F20" s="1">
        <v>0.47</v>
      </c>
      <c r="G20" s="2">
        <f t="shared" si="3"/>
        <v>0.34590973201692515</v>
      </c>
      <c r="H20" s="3">
        <f t="shared" si="9"/>
        <v>0.42783407867017076</v>
      </c>
      <c r="I20" s="3">
        <f t="shared" si="4"/>
        <v>5.9878286109813503E-3</v>
      </c>
      <c r="J20" s="2">
        <f t="shared" si="5"/>
        <v>2.7229177175149707E-2</v>
      </c>
      <c r="K20" s="7">
        <f t="shared" si="0"/>
        <v>1.0704916712448165</v>
      </c>
      <c r="L20" s="1">
        <f t="shared" si="6"/>
        <v>0.66239027683997276</v>
      </c>
      <c r="M20" s="1">
        <v>17</v>
      </c>
      <c r="N20" s="2">
        <f t="shared" si="10"/>
        <v>0.61316326530612175</v>
      </c>
      <c r="O20" s="2">
        <f t="shared" si="7"/>
        <v>1.6290564841736781</v>
      </c>
      <c r="P20" s="3">
        <f t="shared" si="11"/>
        <v>0.39571206028094891</v>
      </c>
      <c r="Q20" s="3">
        <f t="shared" si="12"/>
        <v>0.53566356924141389</v>
      </c>
      <c r="R20" s="2">
        <f t="shared" si="13"/>
        <v>1.3632900891028208</v>
      </c>
      <c r="S20" s="7">
        <f t="shared" si="8"/>
        <v>-0.97354441283696402</v>
      </c>
      <c r="T20" s="2">
        <f t="shared" si="14"/>
        <v>-7.6100585132994003E-2</v>
      </c>
      <c r="U20" s="2">
        <f t="shared" si="15"/>
        <v>-9.9803713524388049E-2</v>
      </c>
    </row>
    <row r="21" spans="1:49" x14ac:dyDescent="0.3">
      <c r="A21" s="1">
        <v>0.59399999999999997</v>
      </c>
      <c r="B21" s="1">
        <v>6.0999999999999999E-2</v>
      </c>
      <c r="C21" s="1">
        <v>3.0099999999999998E-2</v>
      </c>
      <c r="D21" s="1">
        <f t="shared" si="1"/>
        <v>73.148507376731757</v>
      </c>
      <c r="E21" s="1">
        <f t="shared" si="2"/>
        <v>5.0148074543345054</v>
      </c>
      <c r="F21" s="1">
        <v>0.48</v>
      </c>
      <c r="G21" s="2">
        <f t="shared" si="3"/>
        <v>0.38117066290550067</v>
      </c>
      <c r="H21" s="3">
        <f t="shared" si="9"/>
        <v>0.38294974844881741</v>
      </c>
      <c r="I21" s="3">
        <f t="shared" si="4"/>
        <v>7.9345765084721052E-3</v>
      </c>
      <c r="J21" s="2">
        <f t="shared" si="5"/>
        <v>3.9790373421673367E-2</v>
      </c>
      <c r="K21" s="7">
        <f t="shared" si="0"/>
        <v>1.4629701475346351</v>
      </c>
      <c r="L21" s="1">
        <f t="shared" si="6"/>
        <v>0.72991222147197821</v>
      </c>
      <c r="M21" s="1">
        <v>18</v>
      </c>
      <c r="N21" s="2">
        <f t="shared" si="10"/>
        <v>0.61867346938775436</v>
      </c>
      <c r="O21" s="2">
        <f t="shared" si="7"/>
        <v>1.6662624536647828</v>
      </c>
      <c r="P21" s="3">
        <f t="shared" si="11"/>
        <v>0.44390565716341679</v>
      </c>
      <c r="Q21" s="3">
        <f t="shared" si="12"/>
        <v>0.57191723022991769</v>
      </c>
      <c r="R21" s="2">
        <f t="shared" si="13"/>
        <v>1.2596519907765984</v>
      </c>
      <c r="S21" s="7">
        <f t="shared" si="8"/>
        <v>-0.89744382770397002</v>
      </c>
      <c r="T21" s="2">
        <f t="shared" si="14"/>
        <v>-7.0117736588634738E-2</v>
      </c>
      <c r="U21" s="2">
        <f t="shared" si="15"/>
        <v>-8.5062406358719825E-2</v>
      </c>
    </row>
    <row r="22" spans="1:49" x14ac:dyDescent="0.3">
      <c r="A22" s="1">
        <v>0.65500000000000003</v>
      </c>
      <c r="B22" s="1">
        <v>0.13009999999999999</v>
      </c>
      <c r="C22" s="1">
        <v>0</v>
      </c>
      <c r="D22" s="1">
        <f t="shared" si="1"/>
        <v>98.331824255939296</v>
      </c>
      <c r="E22" s="1">
        <f t="shared" si="2"/>
        <v>5.5392003289527887</v>
      </c>
      <c r="F22" s="1">
        <v>0.49</v>
      </c>
      <c r="G22" s="2">
        <f t="shared" si="3"/>
        <v>0.41643159379407618</v>
      </c>
      <c r="H22" s="3">
        <f t="shared" si="9"/>
        <v>0.34055208472172216</v>
      </c>
      <c r="I22" s="3">
        <f t="shared" si="4"/>
        <v>1.0255431608966373E-2</v>
      </c>
      <c r="J22" s="2">
        <f t="shared" si="5"/>
        <v>5.6806890141939369E-2</v>
      </c>
      <c r="K22" s="7">
        <f t="shared" si="0"/>
        <v>1.9666364851187856</v>
      </c>
      <c r="L22" s="1">
        <f t="shared" si="6"/>
        <v>0.79743416610398365</v>
      </c>
      <c r="M22" s="1">
        <v>19</v>
      </c>
      <c r="N22" s="2">
        <f t="shared" si="10"/>
        <v>0.62418367346938697</v>
      </c>
      <c r="O22" s="2">
        <f t="shared" si="7"/>
        <v>1.7034684231558874</v>
      </c>
      <c r="P22" s="3">
        <f t="shared" si="11"/>
        <v>0.49486782237743071</v>
      </c>
      <c r="Q22" s="3">
        <f t="shared" si="12"/>
        <v>0.60974205547348903</v>
      </c>
      <c r="R22" s="2">
        <f t="shared" si="13"/>
        <v>1.1666216026727212</v>
      </c>
      <c r="S22" s="7">
        <f t="shared" si="8"/>
        <v>-0.82732609111533528</v>
      </c>
      <c r="T22" s="2">
        <f t="shared" si="14"/>
        <v>-6.4524199484528588E-2</v>
      </c>
      <c r="U22" s="2">
        <f t="shared" si="15"/>
        <v>-7.257343679499996E-2</v>
      </c>
    </row>
    <row r="23" spans="1:49" x14ac:dyDescent="0.3">
      <c r="C23" s="1">
        <f t="shared" ref="C23:C50" si="16">B23*0.01</f>
        <v>0</v>
      </c>
      <c r="D23" s="1">
        <f t="shared" si="1"/>
        <v>130.11450105889082</v>
      </c>
      <c r="E23" s="1">
        <f t="shared" si="2"/>
        <v>6.1236256191129996</v>
      </c>
      <c r="F23" s="1">
        <v>0.5</v>
      </c>
      <c r="G23" s="2">
        <f t="shared" si="3"/>
        <v>0.45169252468265164</v>
      </c>
      <c r="H23" s="3">
        <f t="shared" si="9"/>
        <v>0.30064108748888457</v>
      </c>
      <c r="I23" s="3">
        <f t="shared" si="4"/>
        <v>1.2981405492756335E-2</v>
      </c>
      <c r="J23" s="2">
        <f t="shared" si="5"/>
        <v>7.94932672475369E-2</v>
      </c>
      <c r="K23" s="7">
        <f t="shared" si="0"/>
        <v>2.6022900211778164</v>
      </c>
      <c r="L23" s="1">
        <f t="shared" si="6"/>
        <v>0.8649561107359891</v>
      </c>
      <c r="M23" s="1">
        <v>20</v>
      </c>
      <c r="N23" s="2">
        <f t="shared" si="10"/>
        <v>0.62969387755101958</v>
      </c>
      <c r="O23" s="2">
        <f t="shared" si="7"/>
        <v>1.7406743926469923</v>
      </c>
      <c r="P23" s="3">
        <f t="shared" si="11"/>
        <v>0.54859855592299089</v>
      </c>
      <c r="Q23" s="3">
        <f t="shared" si="12"/>
        <v>0.64916958453515139</v>
      </c>
      <c r="R23" s="2">
        <f t="shared" si="13"/>
        <v>1.0828735441024477</v>
      </c>
      <c r="S23" s="7">
        <f t="shared" si="8"/>
        <v>-0.76280189163080669</v>
      </c>
      <c r="T23" s="2">
        <f t="shared" si="14"/>
        <v>-5.9338777229101081E-2</v>
      </c>
      <c r="U23" s="2">
        <f t="shared" si="15"/>
        <v>-6.2013348932392444E-2</v>
      </c>
    </row>
    <row r="24" spans="1:49" x14ac:dyDescent="0.3">
      <c r="C24" s="1">
        <f t="shared" si="16"/>
        <v>0</v>
      </c>
      <c r="D24" s="1">
        <f t="shared" si="1"/>
        <v>169.37072233946117</v>
      </c>
      <c r="E24" s="1">
        <f t="shared" si="2"/>
        <v>6.7681150273856989</v>
      </c>
      <c r="F24" s="1">
        <v>0.51</v>
      </c>
      <c r="G24" s="2">
        <f t="shared" si="3"/>
        <v>0.48695345557122716</v>
      </c>
      <c r="H24" s="3">
        <f t="shared" si="9"/>
        <v>0.26321675675030481</v>
      </c>
      <c r="I24" s="3">
        <f t="shared" si="4"/>
        <v>1.6143247587721829E-2</v>
      </c>
      <c r="J24" s="2">
        <f t="shared" si="5"/>
        <v>0.10925935658926804</v>
      </c>
      <c r="K24" s="7">
        <f t="shared" si="0"/>
        <v>3.387414446789224</v>
      </c>
      <c r="L24" s="1">
        <f t="shared" si="6"/>
        <v>0.93247805536799455</v>
      </c>
      <c r="M24" s="1">
        <v>21</v>
      </c>
      <c r="N24" s="2">
        <f t="shared" si="10"/>
        <v>0.63520408163265218</v>
      </c>
      <c r="O24" s="2">
        <f t="shared" si="7"/>
        <v>1.777880362138097</v>
      </c>
      <c r="P24" s="3">
        <f t="shared" si="11"/>
        <v>0.60509785780009684</v>
      </c>
      <c r="Q24" s="3">
        <f t="shared" si="12"/>
        <v>0.69023128815483203</v>
      </c>
      <c r="R24" s="2">
        <f t="shared" si="13"/>
        <v>1.0072722872808015</v>
      </c>
      <c r="S24" s="7">
        <f t="shared" si="8"/>
        <v>-0.70346311440170561</v>
      </c>
      <c r="T24" s="2">
        <f t="shared" si="14"/>
        <v>-5.4559971216820546E-2</v>
      </c>
      <c r="U24" s="2">
        <f t="shared" si="15"/>
        <v>-5.3089982195097779E-2</v>
      </c>
    </row>
    <row r="25" spans="1:49" x14ac:dyDescent="0.3">
      <c r="C25" s="1">
        <f t="shared" si="16"/>
        <v>0</v>
      </c>
      <c r="D25" s="1">
        <f t="shared" si="1"/>
        <v>216.47025188859726</v>
      </c>
      <c r="E25" s="1">
        <f t="shared" si="2"/>
        <v>7.4676456442947154</v>
      </c>
      <c r="F25" s="1">
        <v>0.52</v>
      </c>
      <c r="G25" s="2">
        <f t="shared" si="3"/>
        <v>0.52221438645980267</v>
      </c>
      <c r="H25" s="3">
        <f t="shared" si="9"/>
        <v>0.2282790925059828</v>
      </c>
      <c r="I25" s="3">
        <f t="shared" si="4"/>
        <v>1.9771467690740702E-2</v>
      </c>
      <c r="J25" s="2">
        <f t="shared" si="5"/>
        <v>0.1476463145820735</v>
      </c>
      <c r="K25" s="7">
        <f t="shared" si="0"/>
        <v>4.3294050377719451</v>
      </c>
      <c r="L25" s="1">
        <f t="shared" si="6"/>
        <v>1</v>
      </c>
      <c r="M25" s="1">
        <v>22</v>
      </c>
      <c r="N25" s="2">
        <f t="shared" si="10"/>
        <v>0.64071428571428479</v>
      </c>
      <c r="O25" s="2">
        <f t="shared" si="7"/>
        <v>1.8150863316292016</v>
      </c>
      <c r="P25" s="3">
        <f t="shared" si="11"/>
        <v>0.66436572800874882</v>
      </c>
      <c r="Q25" s="3">
        <f t="shared" si="12"/>
        <v>0.73295856986630648</v>
      </c>
      <c r="R25" s="2">
        <f t="shared" si="13"/>
        <v>0.93884245622296425</v>
      </c>
      <c r="S25" s="7">
        <f t="shared" si="8"/>
        <v>-0.64890314318488507</v>
      </c>
      <c r="T25" s="2">
        <f t="shared" si="14"/>
        <v>-5.0173842350399678E-2</v>
      </c>
      <c r="U25" s="2">
        <f t="shared" si="15"/>
        <v>-4.5547473264846719E-2</v>
      </c>
    </row>
    <row r="26" spans="1:49" x14ac:dyDescent="0.3">
      <c r="C26" s="1">
        <f t="shared" si="16"/>
        <v>0</v>
      </c>
      <c r="D26" s="1">
        <f t="shared" si="1"/>
        <v>270.75306242924756</v>
      </c>
      <c r="E26" s="1">
        <f t="shared" si="2"/>
        <v>8.2094794862308298</v>
      </c>
      <c r="F26" s="1">
        <v>0.53</v>
      </c>
      <c r="G26" s="2">
        <f t="shared" si="3"/>
        <v>0.55747531734837819</v>
      </c>
      <c r="H26" s="3">
        <f t="shared" si="9"/>
        <v>0.19582809475591859</v>
      </c>
      <c r="I26" s="3">
        <f t="shared" si="4"/>
        <v>2.3896355057082794E-2</v>
      </c>
      <c r="J26" s="2">
        <f t="shared" si="5"/>
        <v>0.19617663663680956</v>
      </c>
      <c r="K26" s="7">
        <f t="shared" si="0"/>
        <v>5.4150612485849514</v>
      </c>
      <c r="L26" s="1">
        <f t="shared" si="6"/>
        <v>1.0675219446320054</v>
      </c>
      <c r="M26" s="1">
        <v>23</v>
      </c>
      <c r="N26" s="2">
        <f t="shared" si="10"/>
        <v>0.6462244897959174</v>
      </c>
      <c r="O26" s="2">
        <f t="shared" si="7"/>
        <v>1.8522923011203063</v>
      </c>
      <c r="P26" s="3">
        <f t="shared" si="11"/>
        <v>0.72640216654894685</v>
      </c>
      <c r="Q26" s="3">
        <f t="shared" si="12"/>
        <v>0.77738276754312463</v>
      </c>
      <c r="R26" s="2">
        <f t="shared" si="13"/>
        <v>0.87674395817823991</v>
      </c>
      <c r="S26" s="7">
        <f t="shared" si="8"/>
        <v>-0.59872930083448539</v>
      </c>
      <c r="T26" s="2">
        <f t="shared" si="14"/>
        <v>-4.6159259984023593E-2</v>
      </c>
      <c r="U26" s="2">
        <f t="shared" si="15"/>
        <v>-3.9166020050742135E-2</v>
      </c>
    </row>
    <row r="27" spans="1:49" x14ac:dyDescent="0.3">
      <c r="C27" s="1">
        <f t="shared" si="16"/>
        <v>0</v>
      </c>
      <c r="D27" s="1">
        <f t="shared" si="1"/>
        <v>329.84539762963499</v>
      </c>
      <c r="E27" s="1">
        <f t="shared" si="2"/>
        <v>8.9702288084454374</v>
      </c>
      <c r="F27" s="1">
        <v>0.54</v>
      </c>
      <c r="G27" s="2">
        <f t="shared" si="3"/>
        <v>0.59273624823695359</v>
      </c>
      <c r="H27" s="3">
        <f t="shared" si="9"/>
        <v>0.16586376350011228</v>
      </c>
      <c r="I27" s="3">
        <f t="shared" si="4"/>
        <v>2.8547994778678965E-2</v>
      </c>
      <c r="J27" s="2">
        <f t="shared" si="5"/>
        <v>0.25608204518705602</v>
      </c>
      <c r="K27" s="7">
        <f t="shared" si="0"/>
        <v>6.5969079525927006</v>
      </c>
      <c r="L27" s="1">
        <f t="shared" si="6"/>
        <v>1.1350438892640109</v>
      </c>
      <c r="M27" s="1">
        <v>24</v>
      </c>
      <c r="N27" s="2">
        <f t="shared" si="10"/>
        <v>0.65173469387755001</v>
      </c>
      <c r="O27" s="2">
        <f t="shared" si="7"/>
        <v>1.8894982706114112</v>
      </c>
      <c r="P27" s="3">
        <f t="shared" si="11"/>
        <v>0.79120717342069125</v>
      </c>
      <c r="Q27" s="3">
        <f t="shared" si="12"/>
        <v>0.82353515487803008</v>
      </c>
      <c r="R27" s="2">
        <f t="shared" si="13"/>
        <v>0.82025118707747158</v>
      </c>
      <c r="S27" s="7">
        <f t="shared" si="8"/>
        <v>-0.5525700408504618</v>
      </c>
      <c r="T27" s="2">
        <f t="shared" si="14"/>
        <v>-4.2491370278176621E-2</v>
      </c>
      <c r="U27" s="2">
        <f t="shared" si="15"/>
        <v>-3.3759113695656928E-2</v>
      </c>
    </row>
    <row r="28" spans="1:49" x14ac:dyDescent="0.3">
      <c r="C28" s="1">
        <f t="shared" si="16"/>
        <v>0</v>
      </c>
      <c r="D28" s="1">
        <f t="shared" si="1"/>
        <v>388.99711640199826</v>
      </c>
      <c r="E28" s="1">
        <f t="shared" si="2"/>
        <v>9.7135162205666106</v>
      </c>
      <c r="F28" s="1">
        <v>0.55000000000000004</v>
      </c>
      <c r="G28" s="2">
        <f t="shared" si="3"/>
        <v>0.6279971791255291</v>
      </c>
      <c r="H28" s="3">
        <f t="shared" si="9"/>
        <v>0.13838609873856367</v>
      </c>
      <c r="I28" s="3">
        <f>$C$6*G28^$C$10</f>
        <v>3.3756281984351072E-2</v>
      </c>
      <c r="J28" s="3">
        <f t="shared" si="5"/>
        <v>0.3278921926010146</v>
      </c>
      <c r="K28" s="7">
        <f t="shared" si="0"/>
        <v>7.7799423280399651</v>
      </c>
      <c r="L28" s="1">
        <f t="shared" si="6"/>
        <v>1.2025658338960163</v>
      </c>
      <c r="M28" s="1">
        <v>25</v>
      </c>
      <c r="N28" s="2">
        <f t="shared" si="10"/>
        <v>0.65724489795918262</v>
      </c>
      <c r="O28" s="2">
        <f t="shared" si="7"/>
        <v>1.9267042401025158</v>
      </c>
      <c r="P28" s="3">
        <f t="shared" si="11"/>
        <v>0.85878074862398135</v>
      </c>
      <c r="Q28" s="3">
        <f t="shared" si="12"/>
        <v>0.87144694280001156</v>
      </c>
      <c r="R28" s="2">
        <f t="shared" si="13"/>
        <v>0.76873563422988722</v>
      </c>
      <c r="S28" s="7">
        <f t="shared" si="8"/>
        <v>-0.51007867057228518</v>
      </c>
      <c r="T28" s="2">
        <f t="shared" si="14"/>
        <v>-3.9143854298179515E-2</v>
      </c>
      <c r="U28" s="2">
        <f t="shared" si="15"/>
        <v>-2.9169745242216303E-2</v>
      </c>
    </row>
    <row r="29" spans="1:49" x14ac:dyDescent="0.3">
      <c r="C29" s="1">
        <f t="shared" si="16"/>
        <v>0</v>
      </c>
      <c r="D29" s="1">
        <f t="shared" si="1"/>
        <v>440.84951451568486</v>
      </c>
      <c r="E29" s="1">
        <f t="shared" si="2"/>
        <v>10.389773981301763</v>
      </c>
      <c r="F29" s="1">
        <v>0.56000000000000005</v>
      </c>
      <c r="G29" s="2">
        <f t="shared" si="3"/>
        <v>0.66325811001410462</v>
      </c>
      <c r="H29" s="3">
        <f t="shared" si="9"/>
        <v>0.11339510047127287</v>
      </c>
      <c r="I29" s="3">
        <f t="shared" si="4"/>
        <v>3.9550934264572811E-2</v>
      </c>
      <c r="J29" s="2">
        <f t="shared" si="5"/>
        <v>0.41092526775823501</v>
      </c>
      <c r="K29" s="7">
        <f t="shared" si="0"/>
        <v>8.8169902903136972</v>
      </c>
      <c r="L29" s="1">
        <f t="shared" si="6"/>
        <v>1.2700877785280218</v>
      </c>
      <c r="M29" s="1">
        <v>26</v>
      </c>
      <c r="N29" s="2">
        <f t="shared" si="10"/>
        <v>0.66275510204081522</v>
      </c>
      <c r="O29" s="2">
        <f t="shared" si="7"/>
        <v>1.9639102095936205</v>
      </c>
      <c r="P29" s="3">
        <f t="shared" si="11"/>
        <v>0.92912289215881738</v>
      </c>
      <c r="Q29" s="3">
        <f t="shared" si="12"/>
        <v>0.92114928083279346</v>
      </c>
      <c r="R29" s="2">
        <f t="shared" si="13"/>
        <v>0.7216513378865973</v>
      </c>
      <c r="S29" s="7">
        <f t="shared" si="8"/>
        <v>-0.47093481627410566</v>
      </c>
      <c r="T29" s="2">
        <f t="shared" si="14"/>
        <v>-3.6090366375663985E-2</v>
      </c>
      <c r="U29" s="2">
        <f t="shared" si="15"/>
        <v>-2.5266396873541947E-2</v>
      </c>
    </row>
    <row r="30" spans="1:49" x14ac:dyDescent="0.3">
      <c r="C30" s="1">
        <f t="shared" si="16"/>
        <v>0</v>
      </c>
      <c r="D30" s="1">
        <f t="shared" si="1"/>
        <v>476.21047566771392</v>
      </c>
      <c r="E30" s="1">
        <f t="shared" si="2"/>
        <v>10.940094702322085</v>
      </c>
      <c r="F30" s="1">
        <v>0.56999999999999995</v>
      </c>
      <c r="G30" s="2">
        <f t="shared" si="3"/>
        <v>0.69851904090267969</v>
      </c>
      <c r="H30" s="3">
        <f t="shared" si="9"/>
        <v>9.0890768698240129E-2</v>
      </c>
      <c r="I30" s="3">
        <f t="shared" si="4"/>
        <v>4.5961502630363339E-2</v>
      </c>
      <c r="J30" s="2">
        <f t="shared" si="5"/>
        <v>0.50282319143720045</v>
      </c>
      <c r="K30" s="7">
        <f t="shared" si="0"/>
        <v>9.524209513354279</v>
      </c>
      <c r="L30" s="1">
        <f t="shared" si="6"/>
        <v>1.3376097231600266</v>
      </c>
      <c r="M30" s="1">
        <v>27</v>
      </c>
      <c r="N30" s="2">
        <f t="shared" si="10"/>
        <v>0.66826530612244783</v>
      </c>
      <c r="O30" s="2">
        <f t="shared" si="7"/>
        <v>2.0011161790847254</v>
      </c>
      <c r="P30" s="3">
        <f t="shared" si="11"/>
        <v>1.0022336040252</v>
      </c>
      <c r="Q30" s="3">
        <f t="shared" si="12"/>
        <v>0.97267325839826713</v>
      </c>
      <c r="R30" s="2">
        <f t="shared" si="13"/>
        <v>0.6785226925205462</v>
      </c>
      <c r="S30" s="7">
        <f t="shared" si="8"/>
        <v>-0.43484444989844168</v>
      </c>
      <c r="T30" s="2">
        <f t="shared" si="14"/>
        <v>-3.3305419918804424E-2</v>
      </c>
      <c r="U30" s="2">
        <f t="shared" si="15"/>
        <v>-2.1939227807875668E-2</v>
      </c>
    </row>
    <row r="31" spans="1:49" x14ac:dyDescent="0.3">
      <c r="C31" s="1">
        <f t="shared" si="16"/>
        <v>0</v>
      </c>
      <c r="D31" s="1">
        <f t="shared" si="1"/>
        <v>486.21579518527813</v>
      </c>
      <c r="E31" s="1">
        <f t="shared" si="2"/>
        <v>11.305319803868866</v>
      </c>
      <c r="F31" s="1">
        <v>0.57999999999999996</v>
      </c>
      <c r="G31" s="2">
        <f t="shared" si="3"/>
        <v>0.7337799717912552</v>
      </c>
      <c r="H31" s="3">
        <f t="shared" si="9"/>
        <v>7.0873103419464872E-2</v>
      </c>
      <c r="I31" s="3">
        <f t="shared" si="4"/>
        <v>5.3017381248252851E-2</v>
      </c>
      <c r="J31" s="2">
        <f t="shared" si="5"/>
        <v>0.59937845017513869</v>
      </c>
      <c r="K31" s="7">
        <f t="shared" si="0"/>
        <v>9.7243159037055626</v>
      </c>
      <c r="L31" s="1">
        <f t="shared" si="6"/>
        <v>1.405131667792032</v>
      </c>
      <c r="M31" s="1">
        <v>28</v>
      </c>
      <c r="N31" s="2">
        <f t="shared" si="10"/>
        <v>0.67377551020408044</v>
      </c>
      <c r="O31" s="2">
        <f t="shared" si="7"/>
        <v>2.0383221485758298</v>
      </c>
      <c r="P31" s="3">
        <f t="shared" si="11"/>
        <v>1.0781128842231276</v>
      </c>
      <c r="Q31" s="3">
        <f t="shared" si="12"/>
        <v>1.0260499060680959</v>
      </c>
      <c r="R31" s="2">
        <f t="shared" si="13"/>
        <v>0.63893421757766033</v>
      </c>
      <c r="S31" s="7">
        <f t="shared" si="8"/>
        <v>-0.40153902997963725</v>
      </c>
      <c r="T31" s="2">
        <f t="shared" si="14"/>
        <v>-3.0764903324683845E-2</v>
      </c>
      <c r="U31" s="2">
        <f t="shared" si="15"/>
        <v>-1.9096639539642198E-2</v>
      </c>
    </row>
    <row r="32" spans="1:49" x14ac:dyDescent="0.3">
      <c r="C32" s="1">
        <f t="shared" si="16"/>
        <v>0</v>
      </c>
      <c r="D32" s="1">
        <f t="shared" si="1"/>
        <v>465.45557937085403</v>
      </c>
      <c r="E32" s="1">
        <f t="shared" si="2"/>
        <v>11.43917803570419</v>
      </c>
      <c r="F32" s="1">
        <v>0.59</v>
      </c>
      <c r="G32" s="2">
        <f t="shared" si="3"/>
        <v>0.76904090267983072</v>
      </c>
      <c r="H32" s="3">
        <f t="shared" si="9"/>
        <v>5.3342104634947422E-2</v>
      </c>
      <c r="I32" s="3">
        <f t="shared" si="4"/>
        <v>6.0747816143073022E-2</v>
      </c>
      <c r="J32" s="2">
        <f t="shared" si="5"/>
        <v>0.6949050841408374</v>
      </c>
      <c r="K32" s="7">
        <f t="shared" si="0"/>
        <v>9.3091115874170818</v>
      </c>
      <c r="L32" s="1">
        <f t="shared" si="6"/>
        <v>1.4726536124240375</v>
      </c>
      <c r="M32" s="1">
        <v>29</v>
      </c>
      <c r="N32" s="2">
        <f t="shared" si="10"/>
        <v>0.67928571428571305</v>
      </c>
      <c r="O32" s="2">
        <f t="shared" si="7"/>
        <v>2.0755281180669347</v>
      </c>
      <c r="P32" s="3">
        <f t="shared" si="11"/>
        <v>1.1567607327526022</v>
      </c>
      <c r="Q32" s="3">
        <f t="shared" si="12"/>
        <v>1.081310196766484</v>
      </c>
      <c r="R32" s="2">
        <f t="shared" si="13"/>
        <v>0.60252195331303382</v>
      </c>
      <c r="S32" s="7">
        <f t="shared" si="8"/>
        <v>-0.37077412665495341</v>
      </c>
      <c r="T32" s="2">
        <f t="shared" si="14"/>
        <v>-2.8446350710336132E-2</v>
      </c>
      <c r="U32" s="2">
        <f t="shared" si="15"/>
        <v>-1.6662281554257075E-2</v>
      </c>
    </row>
    <row r="33" spans="3:28" x14ac:dyDescent="0.3">
      <c r="C33" s="1">
        <f t="shared" si="16"/>
        <v>0</v>
      </c>
      <c r="D33" s="1">
        <f t="shared" si="1"/>
        <v>414.59168841763881</v>
      </c>
      <c r="E33" s="1">
        <f t="shared" si="2"/>
        <v>11.321079500191171</v>
      </c>
      <c r="F33" s="1">
        <v>0.6</v>
      </c>
      <c r="G33" s="2">
        <f t="shared" si="3"/>
        <v>0.80430183356840623</v>
      </c>
      <c r="H33" s="9">
        <f t="shared" si="9"/>
        <v>3.8297772344687772E-2</v>
      </c>
      <c r="I33" s="9">
        <f t="shared" si="4"/>
        <v>6.918191302247792E-2</v>
      </c>
      <c r="J33" s="8">
        <f t="shared" si="5"/>
        <v>0.78321393730278355</v>
      </c>
      <c r="K33" s="8">
        <f t="shared" si="0"/>
        <v>8.2918337683527774</v>
      </c>
      <c r="L33" s="1">
        <f t="shared" si="6"/>
        <v>1.5401755570560429</v>
      </c>
      <c r="M33" s="1">
        <v>30</v>
      </c>
      <c r="N33" s="2">
        <f t="shared" si="10"/>
        <v>0.68479591836734566</v>
      </c>
      <c r="O33" s="2">
        <f t="shared" si="7"/>
        <v>2.1127340875580392</v>
      </c>
      <c r="P33" s="3">
        <f t="shared" si="11"/>
        <v>1.238177149613622</v>
      </c>
      <c r="Q33" s="3">
        <f t="shared" si="12"/>
        <v>1.1384850469268577</v>
      </c>
      <c r="R33" s="2">
        <f t="shared" si="13"/>
        <v>0.56896620866077918</v>
      </c>
      <c r="S33" s="7">
        <f t="shared" si="8"/>
        <v>-0.34232777594461727</v>
      </c>
      <c r="T33" s="2">
        <f t="shared" si="14"/>
        <v>-2.632905245740258E-2</v>
      </c>
      <c r="U33" s="2">
        <f t="shared" si="15"/>
        <v>-1.4572493933344272E-2</v>
      </c>
    </row>
    <row r="34" spans="3:28" x14ac:dyDescent="0.3">
      <c r="C34" s="1">
        <f t="shared" si="16"/>
        <v>0</v>
      </c>
      <c r="D34" s="1">
        <f t="shared" si="1"/>
        <v>340.73784853795621</v>
      </c>
      <c r="E34" s="1">
        <f t="shared" si="2"/>
        <v>10.962664739402603</v>
      </c>
      <c r="F34" s="1">
        <v>0.61</v>
      </c>
      <c r="G34" s="2">
        <f t="shared" si="3"/>
        <v>0.83956276445698175</v>
      </c>
      <c r="H34" s="3">
        <f t="shared" si="9"/>
        <v>2.5740106548685918E-2</v>
      </c>
      <c r="I34" s="3">
        <f t="shared" si="4"/>
        <v>7.834864434811975E-2</v>
      </c>
      <c r="J34" s="2">
        <f t="shared" si="5"/>
        <v>0.85890992077512751</v>
      </c>
      <c r="K34" s="7">
        <f t="shared" si="0"/>
        <v>6.8147569707591247</v>
      </c>
      <c r="L34" s="1">
        <f t="shared" si="6"/>
        <v>1.6076975016880484</v>
      </c>
      <c r="M34" s="1">
        <v>31</v>
      </c>
      <c r="N34" s="2">
        <f t="shared" si="10"/>
        <v>0.69030612244897827</v>
      </c>
      <c r="O34" s="2">
        <f t="shared" si="7"/>
        <v>2.149940057049144</v>
      </c>
      <c r="P34" s="3">
        <f t="shared" si="11"/>
        <v>1.3223621348061887</v>
      </c>
      <c r="Q34" s="3">
        <f t="shared" si="12"/>
        <v>1.1976053176050439</v>
      </c>
      <c r="R34" s="2">
        <f t="shared" si="13"/>
        <v>0.53798543397208165</v>
      </c>
      <c r="S34" s="7">
        <f t="shared" si="8"/>
        <v>-0.31599872348721469</v>
      </c>
      <c r="T34" s="2">
        <f t="shared" si="14"/>
        <v>-2.4394063321415194E-2</v>
      </c>
      <c r="U34" s="2">
        <f t="shared" si="15"/>
        <v>-1.2774152083863923E-2</v>
      </c>
      <c r="Y34" s="1">
        <v>0</v>
      </c>
      <c r="Z34" s="1">
        <v>0</v>
      </c>
      <c r="AA34" s="1">
        <v>1</v>
      </c>
      <c r="AB34" s="1">
        <f>Z34*0.5</f>
        <v>0</v>
      </c>
    </row>
    <row r="35" spans="3:28" x14ac:dyDescent="0.3">
      <c r="C35" s="1">
        <f t="shared" si="16"/>
        <v>0</v>
      </c>
      <c r="D35" s="1">
        <f t="shared" si="1"/>
        <v>255.11032128294701</v>
      </c>
      <c r="E35" s="1">
        <f t="shared" si="2"/>
        <v>10.404591988164213</v>
      </c>
      <c r="F35" s="1">
        <v>0.62</v>
      </c>
      <c r="G35" s="2">
        <f t="shared" si="3"/>
        <v>0.87482369534555715</v>
      </c>
      <c r="H35" s="3">
        <f t="shared" si="9"/>
        <v>1.5669107246941892E-2</v>
      </c>
      <c r="I35" s="3">
        <f t="shared" si="4"/>
        <v>8.8276855755921743E-2</v>
      </c>
      <c r="J35" s="2">
        <f t="shared" si="5"/>
        <v>0.9184846661383913</v>
      </c>
      <c r="K35" s="7">
        <f t="shared" si="0"/>
        <v>5.1022064256589399</v>
      </c>
      <c r="L35" s="1">
        <f t="shared" si="6"/>
        <v>1.6752194463200538</v>
      </c>
      <c r="M35" s="1">
        <v>32</v>
      </c>
      <c r="N35" s="2">
        <f t="shared" si="10"/>
        <v>0.69581632653061087</v>
      </c>
      <c r="O35" s="2">
        <f t="shared" si="7"/>
        <v>2.1871460265402489</v>
      </c>
      <c r="P35" s="3">
        <f t="shared" si="11"/>
        <v>1.4093156883303013</v>
      </c>
      <c r="Q35" s="3">
        <f t="shared" si="12"/>
        <v>1.258701815551285</v>
      </c>
      <c r="R35" s="2">
        <f t="shared" si="13"/>
        <v>0.50933103114914158</v>
      </c>
      <c r="S35" s="7">
        <f t="shared" si="8"/>
        <v>-0.2916046601657995</v>
      </c>
      <c r="T35" s="2">
        <f t="shared" si="14"/>
        <v>-2.2624147166866504E-2</v>
      </c>
      <c r="U35" s="2">
        <f t="shared" si="15"/>
        <v>-1.1222866317706227E-2</v>
      </c>
      <c r="Y35" s="1">
        <v>8.6499999999999994E-2</v>
      </c>
      <c r="Z35" s="1">
        <v>0.03</v>
      </c>
      <c r="AA35" s="1">
        <v>0.9</v>
      </c>
      <c r="AB35" s="1">
        <f t="shared" ref="AB35:AB41" si="17">Z35*0.5</f>
        <v>1.4999999999999999E-2</v>
      </c>
    </row>
    <row r="36" spans="3:28" x14ac:dyDescent="0.3">
      <c r="C36" s="1">
        <f t="shared" si="16"/>
        <v>0</v>
      </c>
      <c r="D36" s="1">
        <f t="shared" si="1"/>
        <v>169.28987560239</v>
      </c>
      <c r="E36" s="1">
        <f t="shared" si="2"/>
        <v>9.7051894272824981</v>
      </c>
      <c r="F36" s="1">
        <v>0.63</v>
      </c>
      <c r="G36" s="2">
        <f t="shared" si="3"/>
        <v>0.91008462623413267</v>
      </c>
      <c r="H36" s="3">
        <f t="shared" si="9"/>
        <v>8.0847744394556241E-3</v>
      </c>
      <c r="I36" s="3">
        <f t="shared" si="4"/>
        <v>9.899527191022954E-2</v>
      </c>
      <c r="J36" s="2">
        <f t="shared" si="5"/>
        <v>0.96076786629411581</v>
      </c>
      <c r="K36" s="7">
        <f t="shared" si="0"/>
        <v>3.3857975120477999</v>
      </c>
      <c r="L36" s="1">
        <f t="shared" si="6"/>
        <v>1.7427413909520593</v>
      </c>
      <c r="M36" s="1">
        <v>33</v>
      </c>
      <c r="N36" s="2">
        <f t="shared" si="10"/>
        <v>0.70132653061224348</v>
      </c>
      <c r="O36" s="2">
        <f t="shared" si="7"/>
        <v>2.2243519960313534</v>
      </c>
      <c r="P36" s="3">
        <f t="shared" si="11"/>
        <v>1.4990378101859592</v>
      </c>
      <c r="Q36" s="3">
        <f t="shared" si="12"/>
        <v>1.3218052942433349</v>
      </c>
      <c r="R36" s="2">
        <f t="shared" si="13"/>
        <v>0.48278294644576458</v>
      </c>
      <c r="S36" s="7">
        <f t="shared" si="8"/>
        <v>-0.268980512998933</v>
      </c>
      <c r="T36" s="2">
        <f t="shared" si="14"/>
        <v>-2.1003684570072234E-2</v>
      </c>
      <c r="U36" s="2">
        <f t="shared" si="15"/>
        <v>-9.8814865372795317E-3</v>
      </c>
      <c r="Y36" s="1">
        <v>0.17299999999999999</v>
      </c>
      <c r="Z36" s="1">
        <v>0.06</v>
      </c>
      <c r="AA36" s="1">
        <v>0.84</v>
      </c>
      <c r="AB36" s="1">
        <f t="shared" si="17"/>
        <v>0.03</v>
      </c>
    </row>
    <row r="37" spans="3:28" x14ac:dyDescent="0.3">
      <c r="C37" s="1">
        <f t="shared" si="16"/>
        <v>0</v>
      </c>
      <c r="D37" s="1">
        <f t="shared" si="1"/>
        <v>92.144400128201227</v>
      </c>
      <c r="E37" s="1">
        <f t="shared" si="2"/>
        <v>8.9264947492494979</v>
      </c>
      <c r="F37" s="1">
        <v>0.64</v>
      </c>
      <c r="G37" s="2">
        <f t="shared" si="3"/>
        <v>0.94534555712270818</v>
      </c>
      <c r="H37" s="3">
        <f t="shared" si="9"/>
        <v>2.9871081262271546E-3</v>
      </c>
      <c r="I37" s="3">
        <f t="shared" si="4"/>
        <v>0.11053250186259857</v>
      </c>
      <c r="J37" s="2">
        <f t="shared" si="5"/>
        <v>0.98666779749789646</v>
      </c>
      <c r="K37" s="7">
        <f t="shared" si="0"/>
        <v>1.8428880025640246</v>
      </c>
      <c r="L37" s="1">
        <f t="shared" si="6"/>
        <v>1.8102633355840647</v>
      </c>
      <c r="M37" s="1">
        <v>34</v>
      </c>
      <c r="N37" s="2">
        <f t="shared" ref="N37:N53" si="18">N36+$Y$4</f>
        <v>0.70683673469387609</v>
      </c>
      <c r="O37" s="2">
        <f t="shared" si="7"/>
        <v>2.2615579655224582</v>
      </c>
      <c r="P37" s="3">
        <f t="shared" si="11"/>
        <v>1.5915285003731638</v>
      </c>
      <c r="Q37" s="3">
        <f t="shared" si="12"/>
        <v>1.38694645488266</v>
      </c>
      <c r="R37" s="2">
        <f t="shared" si="13"/>
        <v>0.45814591813635563</v>
      </c>
      <c r="S37" s="7">
        <f t="shared" si="8"/>
        <v>-0.24797682842886076</v>
      </c>
      <c r="T37" s="2">
        <f t="shared" si="14"/>
        <v>-1.951856074663097E-2</v>
      </c>
      <c r="U37" s="2">
        <f t="shared" si="15"/>
        <v>-8.718864880252775E-3</v>
      </c>
      <c r="X37" s="3"/>
      <c r="Y37" s="1">
        <v>0.34599999999999997</v>
      </c>
      <c r="Z37" s="10">
        <v>0.15</v>
      </c>
      <c r="AA37" s="1">
        <v>0.55000000000000004</v>
      </c>
      <c r="AB37" s="1">
        <f t="shared" si="17"/>
        <v>7.4999999999999997E-2</v>
      </c>
    </row>
    <row r="38" spans="3:28" x14ac:dyDescent="0.3">
      <c r="C38" s="1">
        <f t="shared" si="16"/>
        <v>0</v>
      </c>
      <c r="D38" s="1">
        <f t="shared" si="1"/>
        <v>28.57758635522427</v>
      </c>
      <c r="E38" s="1">
        <f t="shared" si="2"/>
        <v>8.1231404320668581</v>
      </c>
      <c r="F38" s="1">
        <v>0.65</v>
      </c>
      <c r="G38" s="2">
        <f t="shared" si="3"/>
        <v>0.98060648801128369</v>
      </c>
      <c r="H38" s="3">
        <f t="shared" si="9"/>
        <v>3.7610830725648306E-4</v>
      </c>
      <c r="I38" s="3">
        <f t="shared" si="4"/>
        <v>0.12291704397472693</v>
      </c>
      <c r="J38" s="2">
        <f t="shared" si="5"/>
        <v>0.99847240970124429</v>
      </c>
      <c r="K38" s="7">
        <f t="shared" si="0"/>
        <v>0.57155172710448543</v>
      </c>
      <c r="L38" s="1">
        <f t="shared" si="6"/>
        <v>1.8777852802160702</v>
      </c>
      <c r="M38" s="1">
        <v>35</v>
      </c>
      <c r="N38" s="2">
        <f t="shared" si="18"/>
        <v>0.7123469387755087</v>
      </c>
      <c r="O38" s="2">
        <f t="shared" si="7"/>
        <v>2.2987639350135631</v>
      </c>
      <c r="P38" s="3">
        <f t="shared" si="11"/>
        <v>1.6867877588919149</v>
      </c>
      <c r="Q38" s="3">
        <f t="shared" si="12"/>
        <v>1.4541559473556656</v>
      </c>
      <c r="R38" s="2">
        <f t="shared" si="13"/>
        <v>0.43524627337117722</v>
      </c>
      <c r="S38" s="7">
        <f t="shared" si="8"/>
        <v>-0.22845826768222979</v>
      </c>
      <c r="T38" s="2">
        <f t="shared" si="14"/>
        <v>-0.22845826768222979</v>
      </c>
      <c r="U38" s="2">
        <f t="shared" si="15"/>
        <v>-0.27817607249699244</v>
      </c>
      <c r="X38" s="3"/>
      <c r="Y38" s="1">
        <v>0.46899999999999997</v>
      </c>
      <c r="Z38" s="10">
        <v>0.22</v>
      </c>
      <c r="AA38" s="1">
        <v>0.3</v>
      </c>
      <c r="AB38" s="1">
        <f t="shared" si="17"/>
        <v>0.11</v>
      </c>
    </row>
    <row r="39" spans="3:28" x14ac:dyDescent="0.3">
      <c r="C39" s="1">
        <f t="shared" si="16"/>
        <v>0</v>
      </c>
      <c r="G39" s="2"/>
      <c r="H39" s="3"/>
      <c r="I39" s="3"/>
      <c r="J39" s="2"/>
      <c r="K39" s="7"/>
      <c r="N39" s="2"/>
      <c r="O39" s="2"/>
      <c r="P39" s="3">
        <f t="shared" si="11"/>
        <v>1</v>
      </c>
      <c r="Q39" s="3">
        <f t="shared" si="12"/>
        <v>0</v>
      </c>
      <c r="R39" s="2">
        <f t="shared" si="13"/>
        <v>2</v>
      </c>
      <c r="S39" s="7">
        <f t="shared" si="8"/>
        <v>0</v>
      </c>
      <c r="T39" s="2">
        <f t="shared" si="14"/>
        <v>0</v>
      </c>
      <c r="U39" s="2">
        <f t="shared" si="15"/>
        <v>0</v>
      </c>
      <c r="X39" s="3"/>
      <c r="Y39" s="1">
        <v>0.56299999999999994</v>
      </c>
      <c r="Z39" s="10">
        <v>0.3</v>
      </c>
      <c r="AA39" s="1">
        <v>0.2</v>
      </c>
      <c r="AB39" s="1">
        <f t="shared" si="17"/>
        <v>0.15</v>
      </c>
    </row>
    <row r="40" spans="3:28" x14ac:dyDescent="0.3">
      <c r="C40" s="1">
        <f t="shared" si="16"/>
        <v>0</v>
      </c>
      <c r="G40" s="2"/>
      <c r="H40" s="3"/>
      <c r="I40" s="3"/>
      <c r="J40" s="2"/>
      <c r="K40" s="7"/>
      <c r="N40" s="2"/>
      <c r="O40" s="2"/>
      <c r="P40" s="3">
        <f t="shared" si="11"/>
        <v>1</v>
      </c>
      <c r="Q40" s="3">
        <f t="shared" si="12"/>
        <v>0</v>
      </c>
      <c r="R40" s="2">
        <f t="shared" si="13"/>
        <v>2</v>
      </c>
      <c r="S40" s="7">
        <f t="shared" si="8"/>
        <v>0</v>
      </c>
      <c r="T40" s="2">
        <f t="shared" si="14"/>
        <v>0</v>
      </c>
      <c r="U40" s="2">
        <f t="shared" si="15"/>
        <v>0</v>
      </c>
      <c r="X40" s="3"/>
      <c r="Y40" s="1">
        <v>0.68899999999999995</v>
      </c>
      <c r="Z40" s="10">
        <v>0.4</v>
      </c>
      <c r="AA40" s="1">
        <v>0.08</v>
      </c>
      <c r="AB40" s="1">
        <f t="shared" si="17"/>
        <v>0.2</v>
      </c>
    </row>
    <row r="41" spans="3:28" x14ac:dyDescent="0.3">
      <c r="C41" s="1">
        <f t="shared" si="16"/>
        <v>0</v>
      </c>
      <c r="G41" s="2"/>
      <c r="H41" s="3"/>
      <c r="I41" s="3"/>
      <c r="J41" s="2"/>
      <c r="K41" s="7"/>
      <c r="N41" s="2"/>
      <c r="O41" s="2"/>
      <c r="P41" s="3">
        <f t="shared" si="11"/>
        <v>1</v>
      </c>
      <c r="Q41" s="3">
        <f t="shared" si="12"/>
        <v>0</v>
      </c>
      <c r="R41" s="2">
        <f t="shared" si="13"/>
        <v>2</v>
      </c>
      <c r="S41" s="7">
        <f t="shared" si="8"/>
        <v>0</v>
      </c>
      <c r="T41" s="2" t="e">
        <f t="shared" si="14"/>
        <v>#NUM!</v>
      </c>
      <c r="U41" s="2" t="e">
        <f t="shared" si="15"/>
        <v>#NUM!</v>
      </c>
      <c r="X41" s="3"/>
      <c r="Y41" s="1">
        <v>1</v>
      </c>
      <c r="Z41" s="10">
        <v>0.6</v>
      </c>
      <c r="AA41" s="1">
        <v>0</v>
      </c>
      <c r="AB41" s="1">
        <f t="shared" si="17"/>
        <v>0.3</v>
      </c>
    </row>
    <row r="42" spans="3:28" x14ac:dyDescent="0.3">
      <c r="C42" s="1">
        <f t="shared" si="16"/>
        <v>0</v>
      </c>
      <c r="D42" s="1">
        <f t="shared" si="1"/>
        <v>0</v>
      </c>
      <c r="E42" s="11">
        <f t="shared" si="2"/>
        <v>7.6863950807071486</v>
      </c>
      <c r="F42" s="1">
        <v>0.65549999999999997</v>
      </c>
      <c r="G42" s="10">
        <f t="shared" si="3"/>
        <v>1</v>
      </c>
      <c r="H42" s="3">
        <f t="shared" si="9"/>
        <v>0</v>
      </c>
      <c r="I42" s="3">
        <f t="shared" si="4"/>
        <v>0.13009999999999999</v>
      </c>
      <c r="J42" s="2">
        <f t="shared" si="5"/>
        <v>1</v>
      </c>
      <c r="K42" s="7">
        <f t="shared" si="0"/>
        <v>0</v>
      </c>
      <c r="L42" s="1">
        <f t="shared" si="6"/>
        <v>1.9149223497636729</v>
      </c>
      <c r="M42" s="1">
        <v>39</v>
      </c>
      <c r="N42" s="2">
        <f t="shared" si="18"/>
        <v>5.5102040816326532E-3</v>
      </c>
      <c r="O42" s="2">
        <f t="shared" si="7"/>
        <v>-2.4739351513731758</v>
      </c>
      <c r="P42" s="3">
        <f t="shared" si="11"/>
        <v>12.06822543594617</v>
      </c>
      <c r="Q42" s="3" t="e">
        <f t="shared" si="12"/>
        <v>#NUM!</v>
      </c>
      <c r="R42" s="2" t="e">
        <f t="shared" si="13"/>
        <v>#NUM!</v>
      </c>
      <c r="S42" s="7" t="e">
        <f t="shared" si="8"/>
        <v>#NUM!</v>
      </c>
      <c r="T42" s="2" t="e">
        <f t="shared" si="14"/>
        <v>#NUM!</v>
      </c>
      <c r="U42" s="2" t="e">
        <f t="shared" si="15"/>
        <v>#NUM!</v>
      </c>
      <c r="X42" s="3"/>
      <c r="Z42" s="10"/>
    </row>
    <row r="43" spans="3:28" x14ac:dyDescent="0.3">
      <c r="C43" s="1">
        <f t="shared" si="16"/>
        <v>0</v>
      </c>
      <c r="D43" s="1">
        <f t="shared" si="1"/>
        <v>130.11450105889082</v>
      </c>
      <c r="E43" s="1">
        <f t="shared" si="2"/>
        <v>6.1236256191129996</v>
      </c>
      <c r="F43" s="1">
        <v>0.5</v>
      </c>
      <c r="G43" s="2">
        <f t="shared" si="3"/>
        <v>0.45169252468265164</v>
      </c>
      <c r="H43" s="3">
        <f t="shared" si="9"/>
        <v>0.30064108748888457</v>
      </c>
      <c r="I43" s="3">
        <f t="shared" si="4"/>
        <v>1.2981405492756335E-2</v>
      </c>
      <c r="J43" s="2">
        <f t="shared" si="5"/>
        <v>7.94932672475369E-2</v>
      </c>
      <c r="K43" s="7">
        <f t="shared" si="0"/>
        <v>2.6022900211778164</v>
      </c>
      <c r="L43" s="1">
        <f t="shared" si="6"/>
        <v>0.8649561107359891</v>
      </c>
      <c r="M43" s="1">
        <v>40</v>
      </c>
      <c r="N43" s="2">
        <f t="shared" si="18"/>
        <v>1.1020408163265306E-2</v>
      </c>
      <c r="O43" s="2">
        <f t="shared" si="7"/>
        <v>-2.4367291818820704</v>
      </c>
      <c r="P43" s="3">
        <f t="shared" si="11"/>
        <v>11.811107469599806</v>
      </c>
      <c r="Q43" s="3" t="e">
        <f t="shared" si="12"/>
        <v>#NUM!</v>
      </c>
      <c r="R43" s="2" t="e">
        <f t="shared" si="13"/>
        <v>#NUM!</v>
      </c>
      <c r="S43" s="7" t="e">
        <f t="shared" si="8"/>
        <v>#NUM!</v>
      </c>
      <c r="T43" s="2" t="e">
        <f t="shared" si="14"/>
        <v>#NUM!</v>
      </c>
      <c r="U43" s="2" t="e">
        <f t="shared" si="15"/>
        <v>#NUM!</v>
      </c>
      <c r="X43" s="3"/>
      <c r="Z43" s="10"/>
    </row>
    <row r="44" spans="3:28" x14ac:dyDescent="0.3">
      <c r="C44" s="1">
        <f t="shared" si="16"/>
        <v>0</v>
      </c>
      <c r="D44" s="1">
        <f t="shared" si="1"/>
        <v>148.76828112935999</v>
      </c>
      <c r="E44" s="1">
        <f t="shared" si="2"/>
        <v>6.4385291814701562</v>
      </c>
      <c r="F44" s="1">
        <v>0.505</v>
      </c>
      <c r="G44" s="2">
        <f t="shared" si="3"/>
        <v>0.4693229901269394</v>
      </c>
      <c r="H44" s="3">
        <f t="shared" si="9"/>
        <v>0.28161808880781253</v>
      </c>
      <c r="I44" s="3">
        <f t="shared" si="4"/>
        <v>1.450593077364863E-2</v>
      </c>
      <c r="J44" s="2">
        <f t="shared" si="5"/>
        <v>9.3396858590522644E-2</v>
      </c>
      <c r="K44" s="7">
        <f t="shared" si="0"/>
        <v>2.9753656225872001</v>
      </c>
      <c r="L44" s="1">
        <f t="shared" si="6"/>
        <v>0.89871708305199183</v>
      </c>
      <c r="M44" s="1">
        <v>41</v>
      </c>
      <c r="N44" s="2">
        <f t="shared" si="18"/>
        <v>1.653061224489796E-2</v>
      </c>
      <c r="O44" s="2">
        <f t="shared" si="7"/>
        <v>-2.399523212390966</v>
      </c>
      <c r="P44" s="3">
        <f t="shared" si="11"/>
        <v>11.556758071584992</v>
      </c>
      <c r="Q44" s="3" t="e">
        <f t="shared" si="12"/>
        <v>#NUM!</v>
      </c>
      <c r="R44" s="2" t="e">
        <f t="shared" si="13"/>
        <v>#NUM!</v>
      </c>
      <c r="S44" s="7" t="e">
        <f t="shared" si="8"/>
        <v>#NUM!</v>
      </c>
      <c r="T44" s="2" t="e">
        <f t="shared" si="14"/>
        <v>#NUM!</v>
      </c>
      <c r="U44" s="2" t="e">
        <f t="shared" si="15"/>
        <v>#NUM!</v>
      </c>
      <c r="X44" s="3"/>
      <c r="Z44" s="10"/>
    </row>
    <row r="45" spans="3:28" x14ac:dyDescent="0.3">
      <c r="C45" s="1">
        <f t="shared" si="16"/>
        <v>0</v>
      </c>
      <c r="D45" s="1">
        <f t="shared" si="1"/>
        <v>169.37072233946117</v>
      </c>
      <c r="E45" s="1">
        <f t="shared" si="2"/>
        <v>6.7681150273856989</v>
      </c>
      <c r="F45" s="1">
        <v>0.51</v>
      </c>
      <c r="G45" s="2">
        <f t="shared" si="3"/>
        <v>0.48695345557122716</v>
      </c>
      <c r="H45" s="3">
        <f t="shared" si="9"/>
        <v>0.26321675675030481</v>
      </c>
      <c r="I45" s="3">
        <f t="shared" si="4"/>
        <v>1.6143247587721829E-2</v>
      </c>
      <c r="J45" s="2">
        <f t="shared" si="5"/>
        <v>0.10925935658926804</v>
      </c>
      <c r="K45" s="7">
        <f t="shared" si="0"/>
        <v>3.387414446789224</v>
      </c>
      <c r="L45" s="1">
        <f t="shared" si="6"/>
        <v>0.93247805536799455</v>
      </c>
      <c r="M45" s="1">
        <v>42</v>
      </c>
      <c r="N45" s="2">
        <f t="shared" si="18"/>
        <v>2.2040816326530613E-2</v>
      </c>
      <c r="O45" s="2">
        <f t="shared" si="7"/>
        <v>-2.3623172428998607</v>
      </c>
      <c r="P45" s="3">
        <f t="shared" si="11"/>
        <v>11.30517724190172</v>
      </c>
      <c r="Q45" s="3" t="e">
        <f t="shared" si="12"/>
        <v>#NUM!</v>
      </c>
      <c r="R45" s="2" t="e">
        <f t="shared" si="13"/>
        <v>#NUM!</v>
      </c>
      <c r="S45" s="7" t="e">
        <f t="shared" si="8"/>
        <v>#NUM!</v>
      </c>
      <c r="T45" s="2" t="e">
        <f t="shared" si="14"/>
        <v>#NUM!</v>
      </c>
      <c r="U45" s="2" t="e">
        <f t="shared" si="15"/>
        <v>#NUM!</v>
      </c>
      <c r="X45" s="3"/>
      <c r="Z45" s="10"/>
    </row>
    <row r="46" spans="3:28" x14ac:dyDescent="0.3">
      <c r="C46" s="1">
        <f t="shared" si="16"/>
        <v>0</v>
      </c>
      <c r="D46" s="1">
        <f t="shared" si="1"/>
        <v>191.94972564385699</v>
      </c>
      <c r="E46" s="1">
        <f t="shared" si="2"/>
        <v>7.1115810189620596</v>
      </c>
      <c r="F46" s="1">
        <v>0.51500000000000001</v>
      </c>
      <c r="G46" s="2">
        <f t="shared" si="3"/>
        <v>0.50458392101551486</v>
      </c>
      <c r="H46" s="3">
        <f t="shared" si="9"/>
        <v>0.24543709131636163</v>
      </c>
      <c r="I46" s="3">
        <f t="shared" si="4"/>
        <v>1.7897162344531474E-2</v>
      </c>
      <c r="J46" s="2">
        <f t="shared" si="5"/>
        <v>0.12727712002265254</v>
      </c>
      <c r="K46" s="7">
        <f t="shared" si="0"/>
        <v>3.8389945128771399</v>
      </c>
      <c r="L46" s="1">
        <f t="shared" si="6"/>
        <v>0.96623902768399728</v>
      </c>
      <c r="M46" s="1">
        <v>43</v>
      </c>
      <c r="N46" s="2">
        <f t="shared" si="18"/>
        <v>2.7551020408163266E-2</v>
      </c>
      <c r="O46" s="2">
        <f t="shared" si="7"/>
        <v>-2.3251112734087558</v>
      </c>
      <c r="P46" s="3">
        <f t="shared" si="11"/>
        <v>11.056364980549997</v>
      </c>
      <c r="Q46" s="3" t="e">
        <f t="shared" si="12"/>
        <v>#NUM!</v>
      </c>
      <c r="R46" s="2" t="e">
        <f t="shared" si="13"/>
        <v>#NUM!</v>
      </c>
      <c r="S46" s="7" t="e">
        <f t="shared" si="8"/>
        <v>#NUM!</v>
      </c>
      <c r="T46" s="2" t="e">
        <f t="shared" si="14"/>
        <v>#NUM!</v>
      </c>
      <c r="U46" s="2" t="e">
        <f t="shared" si="15"/>
        <v>#NUM!</v>
      </c>
      <c r="X46" s="3"/>
      <c r="Z46" s="10"/>
    </row>
    <row r="47" spans="3:28" x14ac:dyDescent="0.3">
      <c r="C47" s="1">
        <f t="shared" si="16"/>
        <v>0</v>
      </c>
      <c r="D47" s="1">
        <f t="shared" si="1"/>
        <v>216.47025188859726</v>
      </c>
      <c r="E47" s="1">
        <f t="shared" si="2"/>
        <v>7.4676456442947154</v>
      </c>
      <c r="F47" s="1">
        <v>0.52</v>
      </c>
      <c r="G47" s="2">
        <f t="shared" si="3"/>
        <v>0.52221438645980267</v>
      </c>
      <c r="H47" s="3">
        <f t="shared" si="9"/>
        <v>0.2282790925059828</v>
      </c>
      <c r="I47" s="3">
        <f t="shared" si="4"/>
        <v>1.9771467690740702E-2</v>
      </c>
      <c r="J47" s="2">
        <f t="shared" si="5"/>
        <v>0.1476463145820735</v>
      </c>
      <c r="K47" s="7">
        <f>(1/(1-$C$4-$C$3))*$C$12*($C$10*G47^($C$10-1)*(1-G47)^$C$9+$C$9*G47^$C$10*(1-G47)^($C$9-1))/((G47^$C$10+$C$12*(1-G47)^$C$9)^2)</f>
        <v>4.3294050377719451</v>
      </c>
      <c r="L47" s="1">
        <f t="shared" si="6"/>
        <v>1</v>
      </c>
      <c r="M47" s="1">
        <v>44</v>
      </c>
      <c r="N47" s="2">
        <f t="shared" si="18"/>
        <v>3.3061224489795919E-2</v>
      </c>
      <c r="O47" s="2">
        <f t="shared" si="7"/>
        <v>-2.2879053039176505</v>
      </c>
      <c r="P47" s="3">
        <f t="shared" si="11"/>
        <v>10.810321287529817</v>
      </c>
      <c r="Q47" s="3" t="e">
        <f t="shared" si="12"/>
        <v>#NUM!</v>
      </c>
      <c r="R47" s="2" t="e">
        <f t="shared" si="13"/>
        <v>#NUM!</v>
      </c>
      <c r="S47" s="7" t="e">
        <f t="shared" si="8"/>
        <v>#NUM!</v>
      </c>
      <c r="T47" s="2" t="e">
        <f t="shared" si="14"/>
        <v>#NUM!</v>
      </c>
      <c r="U47" s="2" t="e">
        <f t="shared" si="15"/>
        <v>#NUM!</v>
      </c>
      <c r="X47" s="3"/>
      <c r="Z47" s="10"/>
    </row>
    <row r="48" spans="3:28" x14ac:dyDescent="0.3">
      <c r="C48" s="1">
        <f t="shared" si="16"/>
        <v>0</v>
      </c>
      <c r="D48" s="1">
        <f t="shared" si="1"/>
        <v>242.81334040223533</v>
      </c>
      <c r="E48" s="1">
        <f t="shared" si="2"/>
        <v>7.8344534116682247</v>
      </c>
      <c r="F48" s="1">
        <v>0.52500000000000002</v>
      </c>
      <c r="G48" s="2">
        <f t="shared" si="3"/>
        <v>0.53984485190409037</v>
      </c>
      <c r="H48" s="4">
        <f t="shared" si="9"/>
        <v>0.21174276031916853</v>
      </c>
      <c r="I48" s="4">
        <f t="shared" si="4"/>
        <v>2.176994303861773E-2</v>
      </c>
      <c r="J48" s="4">
        <f t="shared" si="5"/>
        <v>0.17055560451072158</v>
      </c>
      <c r="K48" s="5">
        <f>(1/(1-$C$4-$C$3))*$C$12*($C$10*G48^($C$10-1)*(1-G48)^$C$9+$C$9*G48^$C$10*(1-G48)^($C$9-1))/((G48^$C$10+$C$12*(1-G48)^$C$9)^2)</f>
        <v>4.8562668080447065</v>
      </c>
      <c r="M48" s="1">
        <v>45</v>
      </c>
      <c r="N48" s="2">
        <f t="shared" si="18"/>
        <v>3.8571428571428576E-2</v>
      </c>
      <c r="O48" s="2">
        <f t="shared" si="7"/>
        <v>-2.2506993344265456</v>
      </c>
      <c r="P48" s="3">
        <f t="shared" si="11"/>
        <v>10.567046162841187</v>
      </c>
      <c r="Q48" s="3" t="e">
        <f t="shared" si="12"/>
        <v>#NUM!</v>
      </c>
      <c r="R48" s="2" t="e">
        <f t="shared" si="13"/>
        <v>#NUM!</v>
      </c>
      <c r="S48" s="7" t="e">
        <f t="shared" si="8"/>
        <v>#NUM!</v>
      </c>
      <c r="T48" s="2" t="e">
        <f t="shared" si="14"/>
        <v>#NUM!</v>
      </c>
      <c r="U48" s="2" t="e">
        <f t="shared" si="15"/>
        <v>#NUM!</v>
      </c>
      <c r="X48" s="3"/>
      <c r="Z48" s="10"/>
    </row>
    <row r="49" spans="1:26" x14ac:dyDescent="0.3">
      <c r="C49" s="1">
        <f t="shared" si="16"/>
        <v>0</v>
      </c>
      <c r="D49" s="1">
        <f t="shared" si="1"/>
        <v>0</v>
      </c>
      <c r="E49" s="1" t="e">
        <f t="shared" si="2"/>
        <v>#DIV/0!</v>
      </c>
      <c r="M49" s="1">
        <v>46</v>
      </c>
      <c r="N49" s="2">
        <f t="shared" si="18"/>
        <v>4.4081632653061226E-2</v>
      </c>
      <c r="O49" s="2">
        <f t="shared" si="7"/>
        <v>-2.2134933649354407</v>
      </c>
      <c r="P49" s="3">
        <f t="shared" si="11"/>
        <v>10.326539606484101</v>
      </c>
      <c r="Q49" s="3" t="e">
        <f t="shared" si="12"/>
        <v>#NUM!</v>
      </c>
      <c r="R49" s="2" t="e">
        <f t="shared" si="13"/>
        <v>#NUM!</v>
      </c>
      <c r="S49" s="7" t="e">
        <f t="shared" si="8"/>
        <v>#NUM!</v>
      </c>
      <c r="T49" s="2" t="e">
        <f t="shared" si="14"/>
        <v>#NUM!</v>
      </c>
      <c r="U49" s="2" t="e">
        <f t="shared" si="15"/>
        <v>#NUM!</v>
      </c>
      <c r="X49" s="3"/>
      <c r="Z49" s="10"/>
    </row>
    <row r="50" spans="1:26" x14ac:dyDescent="0.3">
      <c r="C50" s="1">
        <f t="shared" si="16"/>
        <v>0</v>
      </c>
      <c r="D50" s="1">
        <f t="shared" si="1"/>
        <v>0</v>
      </c>
      <c r="E50" s="1" t="e">
        <f t="shared" si="2"/>
        <v>#VALUE!</v>
      </c>
      <c r="G50" s="1" t="s">
        <v>16</v>
      </c>
      <c r="H50" s="1" t="s">
        <v>17</v>
      </c>
      <c r="M50" s="1">
        <v>47</v>
      </c>
      <c r="N50" s="2">
        <f t="shared" si="18"/>
        <v>4.9591836734693875E-2</v>
      </c>
      <c r="O50" s="2">
        <f t="shared" si="7"/>
        <v>-2.1762873954443358</v>
      </c>
      <c r="P50" s="3">
        <f t="shared" si="11"/>
        <v>10.088801618458563</v>
      </c>
      <c r="Q50" s="3" t="e">
        <f t="shared" si="12"/>
        <v>#NUM!</v>
      </c>
      <c r="R50" s="2" t="e">
        <f t="shared" si="13"/>
        <v>#NUM!</v>
      </c>
      <c r="S50" s="7" t="e">
        <f t="shared" si="8"/>
        <v>#NUM!</v>
      </c>
      <c r="T50" s="2" t="e">
        <f t="shared" si="14"/>
        <v>#NUM!</v>
      </c>
      <c r="U50" s="2" t="e">
        <f t="shared" si="15"/>
        <v>#NUM!</v>
      </c>
      <c r="X50" s="3"/>
      <c r="Z50" s="10"/>
    </row>
    <row r="51" spans="1:26" x14ac:dyDescent="0.3">
      <c r="A51" s="1">
        <v>0.36299999999999999</v>
      </c>
      <c r="B51" s="1">
        <v>0</v>
      </c>
      <c r="C51" s="1">
        <v>1</v>
      </c>
      <c r="D51" s="1">
        <f t="shared" si="1"/>
        <v>0</v>
      </c>
      <c r="E51" s="1">
        <f t="shared" si="2"/>
        <v>-3.2459121635035668</v>
      </c>
      <c r="G51" s="22">
        <v>0.36299999999999999</v>
      </c>
      <c r="H51" s="22">
        <f>$J$48+$K$48*(G51-$F$48)</f>
        <v>-0.61615961839252098</v>
      </c>
      <c r="M51" s="1">
        <v>48</v>
      </c>
      <c r="N51" s="2">
        <f t="shared" si="18"/>
        <v>5.5102040816326525E-2</v>
      </c>
      <c r="O51" s="2">
        <f t="shared" si="7"/>
        <v>-2.1390814259532305</v>
      </c>
      <c r="P51" s="3">
        <f t="shared" si="11"/>
        <v>9.8538321987645663</v>
      </c>
      <c r="Q51" s="3" t="e">
        <f t="shared" si="12"/>
        <v>#NUM!</v>
      </c>
      <c r="R51" s="2" t="e">
        <f t="shared" si="13"/>
        <v>#NUM!</v>
      </c>
      <c r="S51" s="7" t="e">
        <f t="shared" si="8"/>
        <v>#NUM!</v>
      </c>
      <c r="T51" s="2" t="e">
        <f t="shared" si="14"/>
        <v>#NUM!</v>
      </c>
      <c r="U51" s="2" t="e">
        <f t="shared" si="15"/>
        <v>#NUM!</v>
      </c>
      <c r="X51" s="3"/>
      <c r="Z51" s="10"/>
    </row>
    <row r="52" spans="1:26" x14ac:dyDescent="0.3">
      <c r="A52" s="1">
        <v>0.37</v>
      </c>
      <c r="B52" s="1">
        <v>1.0263445899596285E-4</v>
      </c>
      <c r="C52" s="1">
        <v>0.96821997287517858</v>
      </c>
      <c r="D52" s="1">
        <f t="shared" si="1"/>
        <v>0</v>
      </c>
      <c r="E52" s="1">
        <f t="shared" si="2"/>
        <v>1.3279956965714037</v>
      </c>
      <c r="G52" s="6">
        <v>0.8</v>
      </c>
      <c r="H52" s="6">
        <f t="shared" ref="H52" si="19">$J$48+$K$48*(G52-$F$48)</f>
        <v>1.5060289767230159</v>
      </c>
      <c r="M52" s="1">
        <v>49</v>
      </c>
      <c r="N52" s="2">
        <f t="shared" si="18"/>
        <v>6.0612244897959175E-2</v>
      </c>
      <c r="O52" s="2">
        <f t="shared" si="7"/>
        <v>-2.1018754564621256</v>
      </c>
      <c r="P52" s="3">
        <f t="shared" si="11"/>
        <v>9.6216313474021202</v>
      </c>
      <c r="Q52" s="3" t="e">
        <f t="shared" si="12"/>
        <v>#NUM!</v>
      </c>
      <c r="R52" s="2" t="e">
        <f t="shared" si="13"/>
        <v>#NUM!</v>
      </c>
      <c r="S52" s="7" t="e">
        <f t="shared" ref="S52" si="20">(1/(1-$C$4-$C$3))*$C$12*($C$10*O52^($C$10-1)*(1-O52)^$C$9+$C$9*O52^$C$10*(1-O52)^($C$9-1))/((O52^$C$10+$C$12*(1-O52)^$C$9)^2)</f>
        <v>#NUM!</v>
      </c>
      <c r="T52" s="2" t="e">
        <f t="shared" si="14"/>
        <v>#NUM!</v>
      </c>
      <c r="U52" s="2" t="e">
        <f t="shared" si="15"/>
        <v>#NUM!</v>
      </c>
      <c r="X52" s="3"/>
      <c r="Z52" s="10"/>
    </row>
    <row r="53" spans="1:26" x14ac:dyDescent="0.3">
      <c r="A53" s="1">
        <v>0.38</v>
      </c>
      <c r="B53" s="1">
        <v>6.053338499965972E-4</v>
      </c>
      <c r="C53" s="1">
        <v>0.92371013096366428</v>
      </c>
      <c r="D53" s="1">
        <f t="shared" si="1"/>
        <v>0</v>
      </c>
      <c r="E53" s="1" t="e">
        <f t="shared" si="2"/>
        <v>#DIV/0!</v>
      </c>
      <c r="G53" s="6"/>
      <c r="H53" s="6"/>
      <c r="M53" s="1">
        <v>50</v>
      </c>
      <c r="N53" s="2">
        <f t="shared" si="18"/>
        <v>6.6122448979591825E-2</v>
      </c>
      <c r="O53" s="2">
        <f t="shared" si="7"/>
        <v>-2.0646694869710207</v>
      </c>
      <c r="P53" s="3">
        <v>0</v>
      </c>
      <c r="Q53" s="3" t="e">
        <f t="shared" si="12"/>
        <v>#NUM!</v>
      </c>
      <c r="R53" s="2" t="e">
        <f t="shared" si="13"/>
        <v>#NUM!</v>
      </c>
      <c r="S53" s="7">
        <v>0</v>
      </c>
      <c r="T53" s="2">
        <f t="shared" si="14"/>
        <v>0</v>
      </c>
      <c r="U53" s="2" t="e">
        <f t="shared" si="15"/>
        <v>#NUM!</v>
      </c>
      <c r="X53" s="3"/>
      <c r="Z53" s="10"/>
    </row>
    <row r="54" spans="1:26" x14ac:dyDescent="0.3">
      <c r="A54" s="1">
        <v>0.39</v>
      </c>
      <c r="B54" s="1">
        <v>1.5269494001644269E-3</v>
      </c>
      <c r="C54" s="1">
        <v>0.88024757945006782</v>
      </c>
      <c r="D54" s="1">
        <f t="shared" si="1"/>
        <v>0</v>
      </c>
      <c r="E54" s="1" t="e">
        <f t="shared" si="2"/>
        <v>#DIV/0!</v>
      </c>
      <c r="G54" s="6"/>
      <c r="H54" s="6"/>
      <c r="X54" s="3"/>
      <c r="Z54" s="10"/>
    </row>
    <row r="55" spans="1:26" x14ac:dyDescent="0.3">
      <c r="A55" s="1">
        <v>0.4</v>
      </c>
      <c r="B55" s="1">
        <v>2.8674811094994519E-3</v>
      </c>
      <c r="C55" s="1">
        <v>0.8378323183343892</v>
      </c>
      <c r="D55" s="1">
        <f t="shared" si="1"/>
        <v>0</v>
      </c>
      <c r="E55" s="1" t="e">
        <f t="shared" si="2"/>
        <v>#DIV/0!</v>
      </c>
      <c r="G55" s="6"/>
      <c r="H55" s="6"/>
      <c r="X55" s="3"/>
      <c r="Z55" s="10"/>
    </row>
    <row r="56" spans="1:26" x14ac:dyDescent="0.3">
      <c r="A56" s="1">
        <v>0.41</v>
      </c>
      <c r="B56" s="1">
        <v>4.6269289780016621E-3</v>
      </c>
      <c r="C56" s="1">
        <v>0.79646434761662888</v>
      </c>
      <c r="D56" s="1">
        <f t="shared" si="1"/>
        <v>0</v>
      </c>
      <c r="E56" s="1" t="e">
        <f t="shared" si="2"/>
        <v>#DIV/0!</v>
      </c>
      <c r="K56" s="10"/>
      <c r="X56" s="3"/>
      <c r="Z56" s="10"/>
    </row>
    <row r="57" spans="1:26" x14ac:dyDescent="0.3">
      <c r="A57" s="1">
        <v>0.42</v>
      </c>
      <c r="B57" s="1">
        <v>6.8052930056710752E-3</v>
      </c>
      <c r="C57" s="1">
        <v>0.7561436672967865</v>
      </c>
      <c r="D57" s="1">
        <f t="shared" si="1"/>
        <v>0</v>
      </c>
      <c r="E57" s="1">
        <f t="shared" si="2"/>
        <v>0.2059194932089477</v>
      </c>
      <c r="I57" s="2">
        <f>K48</f>
        <v>4.8562668080447065</v>
      </c>
      <c r="J57" s="3" t="e">
        <f>R2</f>
        <v>#NUM!</v>
      </c>
      <c r="X57" s="3"/>
      <c r="Z57" s="10"/>
    </row>
    <row r="58" spans="1:26" x14ac:dyDescent="0.3">
      <c r="A58" s="1">
        <v>0.43</v>
      </c>
      <c r="B58" s="1">
        <v>9.4025731925076825E-3</v>
      </c>
      <c r="C58" s="1">
        <v>0.71687027737486197</v>
      </c>
      <c r="D58" s="1">
        <f t="shared" si="1"/>
        <v>0</v>
      </c>
      <c r="E58" s="1" t="e">
        <f t="shared" si="2"/>
        <v>#DIV/0!</v>
      </c>
      <c r="X58" s="3"/>
      <c r="Z58" s="10"/>
    </row>
    <row r="59" spans="1:26" x14ac:dyDescent="0.3">
      <c r="A59" s="1">
        <v>0.44</v>
      </c>
      <c r="B59" s="1">
        <v>1.2418769538511489E-2</v>
      </c>
      <c r="C59" s="1">
        <v>0.6786441778508554</v>
      </c>
      <c r="D59" s="1">
        <f t="shared" si="1"/>
        <v>0</v>
      </c>
      <c r="E59" s="1" t="e">
        <f t="shared" si="2"/>
        <v>#DIV/0!</v>
      </c>
      <c r="X59" s="3"/>
      <c r="Z59" s="10"/>
    </row>
    <row r="60" spans="1:26" x14ac:dyDescent="0.3">
      <c r="A60" s="1">
        <v>0.45</v>
      </c>
      <c r="B60" s="1">
        <v>1.5853882043682488E-2</v>
      </c>
      <c r="C60" s="1">
        <v>0.64146536872476678</v>
      </c>
      <c r="D60" s="1">
        <f t="shared" si="1"/>
        <v>0</v>
      </c>
      <c r="E60" s="1" t="e">
        <f t="shared" si="2"/>
        <v>#DIV/0!</v>
      </c>
      <c r="X60" s="3"/>
      <c r="Z60" s="10"/>
    </row>
    <row r="61" spans="1:26" x14ac:dyDescent="0.3">
      <c r="A61" s="1">
        <v>0.46</v>
      </c>
      <c r="B61" s="1">
        <v>1.9707910708020679E-2</v>
      </c>
      <c r="C61" s="1">
        <v>0.60533384999659623</v>
      </c>
      <c r="D61" s="1">
        <f t="shared" si="1"/>
        <v>0</v>
      </c>
      <c r="E61" s="1" t="e">
        <f t="shared" si="2"/>
        <v>#DIV/0!</v>
      </c>
      <c r="X61" s="3"/>
      <c r="Z61" s="10"/>
    </row>
    <row r="62" spans="1:26" x14ac:dyDescent="0.3">
      <c r="A62" s="1">
        <v>0.47</v>
      </c>
      <c r="B62" s="1">
        <v>2.3980855531526048E-2</v>
      </c>
      <c r="C62" s="1">
        <v>0.57024962166634374</v>
      </c>
      <c r="D62" s="1">
        <f t="shared" si="1"/>
        <v>0</v>
      </c>
      <c r="E62" s="1" t="e">
        <f t="shared" si="2"/>
        <v>#DIV/0!</v>
      </c>
      <c r="X62" s="3"/>
      <c r="Z62" s="10"/>
    </row>
    <row r="63" spans="1:26" x14ac:dyDescent="0.3">
      <c r="A63" s="1">
        <v>0.48</v>
      </c>
      <c r="B63" s="1">
        <v>2.8672716514198632E-2</v>
      </c>
      <c r="C63" s="1">
        <v>0.53621268373400932</v>
      </c>
      <c r="D63" s="1">
        <f t="shared" si="1"/>
        <v>0</v>
      </c>
      <c r="E63" s="1" t="e">
        <f t="shared" si="2"/>
        <v>#DIV/0!</v>
      </c>
      <c r="X63" s="3"/>
      <c r="Z63" s="10"/>
    </row>
    <row r="64" spans="1:26" x14ac:dyDescent="0.3">
      <c r="A64" s="1">
        <v>0.49</v>
      </c>
      <c r="B64" s="1">
        <v>3.3783493656038409E-2</v>
      </c>
      <c r="C64" s="1">
        <v>0.50322303619959263</v>
      </c>
      <c r="D64" s="1">
        <f t="shared" si="1"/>
        <v>0</v>
      </c>
      <c r="E64" s="1" t="e">
        <f t="shared" si="2"/>
        <v>#DIV/0!</v>
      </c>
      <c r="X64" s="3"/>
      <c r="Z64" s="10"/>
    </row>
    <row r="65" spans="1:26" x14ac:dyDescent="0.3">
      <c r="A65" s="1">
        <v>0.5</v>
      </c>
      <c r="B65" s="1">
        <v>3.9313186957045387E-2</v>
      </c>
      <c r="C65" s="1">
        <v>0.47128067906309401</v>
      </c>
      <c r="D65" s="1">
        <f t="shared" si="1"/>
        <v>0</v>
      </c>
      <c r="E65" s="1" t="e">
        <f t="shared" si="2"/>
        <v>#DIV/0!</v>
      </c>
      <c r="X65" s="3"/>
      <c r="Z65" s="10"/>
    </row>
    <row r="66" spans="1:26" x14ac:dyDescent="0.3">
      <c r="A66" s="1">
        <v>0.51</v>
      </c>
      <c r="B66" s="1">
        <v>4.5261796417219557E-2</v>
      </c>
      <c r="C66" s="1">
        <v>0.44038561232451334</v>
      </c>
      <c r="D66" s="1">
        <f t="shared" si="1"/>
        <v>0</v>
      </c>
      <c r="E66" s="1" t="e">
        <f t="shared" si="2"/>
        <v>#DIV/0!</v>
      </c>
      <c r="X66" s="3"/>
      <c r="Z66" s="10"/>
    </row>
    <row r="67" spans="1:26" x14ac:dyDescent="0.3">
      <c r="A67" s="1">
        <v>0.52</v>
      </c>
      <c r="B67" s="1">
        <v>5.1629322036560912E-2</v>
      </c>
      <c r="C67" s="1">
        <v>0.41053783598385069</v>
      </c>
      <c r="D67" s="1">
        <f t="shared" si="1"/>
        <v>0</v>
      </c>
      <c r="E67" s="1" t="e">
        <f t="shared" si="2"/>
        <v>#DIV/0!</v>
      </c>
      <c r="X67" s="3"/>
      <c r="Z67" s="10"/>
    </row>
    <row r="68" spans="1:26" x14ac:dyDescent="0.3">
      <c r="A68" s="1">
        <v>0.53</v>
      </c>
      <c r="B68" s="1">
        <v>5.841576381506948E-2</v>
      </c>
      <c r="C68" s="1">
        <v>0.38173735004110615</v>
      </c>
      <c r="D68" s="1">
        <f t="shared" ref="D68:D95" si="21">K68*5*10</f>
        <v>0</v>
      </c>
      <c r="E68" s="1" t="e">
        <f t="shared" ref="E68:E95" si="22">1/(H68/$C$7+I68/$C$8)</f>
        <v>#DIV/0!</v>
      </c>
      <c r="X68" s="3"/>
      <c r="Z68" s="10"/>
    </row>
    <row r="69" spans="1:26" x14ac:dyDescent="0.3">
      <c r="A69" s="1">
        <v>0.54</v>
      </c>
      <c r="B69" s="1">
        <v>6.5621121752745218E-2</v>
      </c>
      <c r="C69" s="1">
        <v>0.35398415449627946</v>
      </c>
      <c r="D69" s="1">
        <f t="shared" si="21"/>
        <v>0</v>
      </c>
      <c r="E69" s="1" t="e">
        <f t="shared" si="22"/>
        <v>#DIV/0!</v>
      </c>
      <c r="X69" s="3"/>
      <c r="Z69" s="10"/>
    </row>
    <row r="70" spans="1:26" x14ac:dyDescent="0.3">
      <c r="A70" s="1">
        <v>0.55000000000000004</v>
      </c>
      <c r="B70" s="1">
        <v>7.3245395849588182E-2</v>
      </c>
      <c r="C70" s="1">
        <v>0.32727824934937078</v>
      </c>
      <c r="D70" s="1">
        <f t="shared" si="21"/>
        <v>0</v>
      </c>
      <c r="E70" s="1" t="e">
        <f t="shared" si="22"/>
        <v>#DIV/0!</v>
      </c>
      <c r="X70" s="3"/>
      <c r="Z70" s="10"/>
    </row>
    <row r="71" spans="1:26" x14ac:dyDescent="0.3">
      <c r="A71" s="1">
        <v>0.56000000000000005</v>
      </c>
      <c r="B71" s="1">
        <v>8.1288586105598332E-2</v>
      </c>
      <c r="C71" s="1">
        <v>0.30161963460038005</v>
      </c>
      <c r="D71" s="1">
        <f t="shared" si="21"/>
        <v>0</v>
      </c>
      <c r="E71" s="1" t="e">
        <f t="shared" si="22"/>
        <v>#DIV/0!</v>
      </c>
      <c r="X71" s="3"/>
      <c r="Z71" s="10"/>
    </row>
    <row r="72" spans="1:26" x14ac:dyDescent="0.3">
      <c r="A72" s="1">
        <v>0.56999999999999995</v>
      </c>
      <c r="B72" s="1">
        <v>8.9750692520775568E-2</v>
      </c>
      <c r="C72" s="1">
        <v>0.27700831024930755</v>
      </c>
      <c r="D72" s="1">
        <f t="shared" si="21"/>
        <v>0</v>
      </c>
      <c r="E72" s="1" t="e">
        <f t="shared" si="22"/>
        <v>#DIV/0!</v>
      </c>
      <c r="X72" s="3"/>
      <c r="Z72" s="10"/>
    </row>
    <row r="73" spans="1:26" x14ac:dyDescent="0.3">
      <c r="A73" s="1">
        <v>0.57999999999999996</v>
      </c>
      <c r="B73" s="1">
        <v>9.8631715095120087E-2</v>
      </c>
      <c r="C73" s="1">
        <v>0.25344427629615296</v>
      </c>
      <c r="D73" s="1">
        <f t="shared" si="21"/>
        <v>0</v>
      </c>
      <c r="E73" s="1" t="e">
        <f t="shared" si="22"/>
        <v>#DIV/0!</v>
      </c>
      <c r="X73" s="3"/>
      <c r="Z73" s="10"/>
    </row>
    <row r="74" spans="1:26" x14ac:dyDescent="0.3">
      <c r="A74" s="1">
        <v>0.59</v>
      </c>
      <c r="B74" s="1">
        <v>0.10793165382863182</v>
      </c>
      <c r="C74" s="1">
        <v>0.23092753274091618</v>
      </c>
      <c r="D74" s="1">
        <f t="shared" si="21"/>
        <v>0</v>
      </c>
      <c r="E74" s="1" t="e">
        <f t="shared" si="22"/>
        <v>#DIV/0!</v>
      </c>
      <c r="X74" s="3"/>
      <c r="Z74" s="10"/>
    </row>
    <row r="75" spans="1:26" x14ac:dyDescent="0.3">
      <c r="A75" s="1">
        <v>0.6</v>
      </c>
      <c r="B75" s="1">
        <v>0.11765050872131076</v>
      </c>
      <c r="C75" s="1">
        <v>0.20945807958359741</v>
      </c>
      <c r="D75" s="1">
        <f t="shared" si="21"/>
        <v>0</v>
      </c>
      <c r="E75" s="1" t="e">
        <f t="shared" si="22"/>
        <v>#DIV/0!</v>
      </c>
      <c r="X75" s="3"/>
      <c r="Z75" s="10"/>
    </row>
    <row r="76" spans="1:26" x14ac:dyDescent="0.3">
      <c r="A76" s="1">
        <v>0.61</v>
      </c>
      <c r="B76" s="1">
        <v>0.12778827977315688</v>
      </c>
      <c r="C76" s="1">
        <v>0.18903591682419663</v>
      </c>
      <c r="D76" s="1">
        <f t="shared" si="21"/>
        <v>0</v>
      </c>
      <c r="E76" s="1" t="e">
        <f t="shared" si="22"/>
        <v>#DIV/0!</v>
      </c>
      <c r="X76" s="3"/>
      <c r="Z76" s="10"/>
    </row>
    <row r="77" spans="1:26" x14ac:dyDescent="0.3">
      <c r="A77" s="1">
        <v>0.62</v>
      </c>
      <c r="B77" s="1">
        <v>0.1383449669841702</v>
      </c>
      <c r="C77" s="1">
        <v>0.16966104446271385</v>
      </c>
      <c r="D77" s="1">
        <f t="shared" si="21"/>
        <v>0</v>
      </c>
      <c r="E77" s="1" t="e">
        <f t="shared" si="22"/>
        <v>#DIV/0!</v>
      </c>
      <c r="X77" s="3"/>
      <c r="Z77" s="10"/>
    </row>
    <row r="78" spans="1:26" x14ac:dyDescent="0.3">
      <c r="A78" s="1">
        <v>0.63</v>
      </c>
      <c r="B78" s="1">
        <v>0.14932057035435067</v>
      </c>
      <c r="C78" s="1">
        <v>0.15133346249914914</v>
      </c>
      <c r="D78" s="1">
        <f t="shared" si="21"/>
        <v>0</v>
      </c>
      <c r="E78" s="1" t="e">
        <f t="shared" si="22"/>
        <v>#DIV/0!</v>
      </c>
      <c r="X78" s="3"/>
      <c r="Z78" s="10"/>
    </row>
    <row r="79" spans="1:26" x14ac:dyDescent="0.3">
      <c r="A79" s="1">
        <v>0.64</v>
      </c>
      <c r="B79" s="1">
        <v>0.1607150898836984</v>
      </c>
      <c r="C79" s="1">
        <v>0.13405317093350233</v>
      </c>
      <c r="D79" s="1">
        <f t="shared" si="21"/>
        <v>0</v>
      </c>
      <c r="E79" s="1" t="e">
        <f t="shared" si="22"/>
        <v>#DIV/0!</v>
      </c>
      <c r="X79" s="3"/>
      <c r="Z79" s="10"/>
    </row>
    <row r="80" spans="1:26" x14ac:dyDescent="0.3">
      <c r="A80" s="1">
        <v>0.65</v>
      </c>
      <c r="B80" s="1">
        <v>0.17252852557221332</v>
      </c>
      <c r="C80" s="1">
        <v>0.1178201697657735</v>
      </c>
      <c r="D80" s="1">
        <f t="shared" si="21"/>
        <v>0</v>
      </c>
      <c r="E80" s="1" t="e">
        <f t="shared" si="22"/>
        <v>#DIV/0!</v>
      </c>
      <c r="X80" s="3"/>
      <c r="Z80" s="10"/>
    </row>
    <row r="81" spans="1:26" x14ac:dyDescent="0.3">
      <c r="A81" s="1">
        <v>0.66</v>
      </c>
      <c r="B81" s="1">
        <v>0.18476087741989541</v>
      </c>
      <c r="C81" s="1">
        <v>0.10263445899596267</v>
      </c>
      <c r="D81" s="1">
        <f t="shared" si="21"/>
        <v>0</v>
      </c>
      <c r="E81" s="1" t="e">
        <f t="shared" si="22"/>
        <v>#DIV/0!</v>
      </c>
      <c r="X81" s="3"/>
      <c r="Z81" s="10"/>
    </row>
    <row r="82" spans="1:26" x14ac:dyDescent="0.3">
      <c r="A82" s="1">
        <v>0.67</v>
      </c>
      <c r="B82" s="1">
        <v>0.19741214542674471</v>
      </c>
      <c r="C82" s="1">
        <v>8.8496038624069837E-2</v>
      </c>
      <c r="D82" s="1">
        <f t="shared" si="21"/>
        <v>0</v>
      </c>
      <c r="E82" s="1" t="e">
        <f t="shared" si="22"/>
        <v>#DIV/0!</v>
      </c>
      <c r="X82" s="3"/>
      <c r="Z82" s="10"/>
    </row>
    <row r="83" spans="1:26" x14ac:dyDescent="0.3">
      <c r="A83" s="1">
        <v>0.68</v>
      </c>
      <c r="B83" s="1">
        <v>0.21048232959276114</v>
      </c>
      <c r="C83" s="1">
        <v>7.540490865009504E-2</v>
      </c>
      <c r="D83" s="1">
        <f t="shared" si="21"/>
        <v>0</v>
      </c>
      <c r="E83" s="1" t="e">
        <f t="shared" si="22"/>
        <v>#DIV/0!</v>
      </c>
      <c r="X83" s="3"/>
      <c r="Z83" s="10"/>
    </row>
    <row r="84" spans="1:26" x14ac:dyDescent="0.3">
      <c r="A84" s="1">
        <v>0.69</v>
      </c>
      <c r="B84" s="1">
        <v>0.22397142991794469</v>
      </c>
      <c r="C84" s="1">
        <v>6.3361069074038295E-2</v>
      </c>
      <c r="D84" s="1">
        <f t="shared" si="21"/>
        <v>0</v>
      </c>
      <c r="E84" s="1" t="e">
        <f t="shared" si="22"/>
        <v>#DIV/0!</v>
      </c>
      <c r="X84" s="3"/>
      <c r="Z84" s="10"/>
    </row>
    <row r="85" spans="1:26" x14ac:dyDescent="0.3">
      <c r="A85" s="1">
        <v>0.7</v>
      </c>
      <c r="B85" s="1">
        <v>0.23787944640229558</v>
      </c>
      <c r="C85" s="1">
        <v>5.2364519895899402E-2</v>
      </c>
      <c r="D85" s="1">
        <f t="shared" si="21"/>
        <v>0</v>
      </c>
      <c r="E85" s="1" t="e">
        <f t="shared" si="22"/>
        <v>#DIV/0!</v>
      </c>
      <c r="X85" s="3"/>
      <c r="Z85" s="10"/>
    </row>
    <row r="86" spans="1:26" x14ac:dyDescent="0.3">
      <c r="A86" s="1">
        <v>0.71</v>
      </c>
      <c r="B86" s="1">
        <v>0.25220637904581367</v>
      </c>
      <c r="C86" s="1">
        <v>4.2415261115678511E-2</v>
      </c>
      <c r="D86" s="1">
        <f t="shared" si="21"/>
        <v>0</v>
      </c>
      <c r="E86" s="1" t="e">
        <f t="shared" si="22"/>
        <v>#DIV/0!</v>
      </c>
      <c r="X86" s="3"/>
      <c r="Z86" s="10"/>
    </row>
    <row r="87" spans="1:26" x14ac:dyDescent="0.3">
      <c r="A87" s="1">
        <v>0.72</v>
      </c>
      <c r="B87" s="1">
        <v>0.26695222784849887</v>
      </c>
      <c r="C87" s="1">
        <v>3.3513292733375645E-2</v>
      </c>
      <c r="D87" s="1">
        <f t="shared" si="21"/>
        <v>0</v>
      </c>
      <c r="E87" s="1" t="e">
        <f t="shared" si="22"/>
        <v>#DIV/0!</v>
      </c>
      <c r="X87" s="3"/>
      <c r="Z87" s="10"/>
    </row>
    <row r="88" spans="1:26" x14ac:dyDescent="0.3">
      <c r="A88" s="1">
        <v>0.73</v>
      </c>
      <c r="B88" s="1">
        <v>0.2821169928103513</v>
      </c>
      <c r="C88" s="1">
        <v>2.5658614748990723E-2</v>
      </c>
      <c r="D88" s="1">
        <f t="shared" si="21"/>
        <v>0</v>
      </c>
      <c r="E88" s="1" t="e">
        <f t="shared" si="22"/>
        <v>#DIV/0!</v>
      </c>
      <c r="X88" s="3"/>
    </row>
    <row r="89" spans="1:26" x14ac:dyDescent="0.3">
      <c r="A89" s="1">
        <v>0.74</v>
      </c>
      <c r="B89" s="1">
        <v>0.29770067393137095</v>
      </c>
      <c r="C89" s="1">
        <v>1.8851227162523791E-2</v>
      </c>
      <c r="D89" s="1">
        <f t="shared" si="21"/>
        <v>0</v>
      </c>
      <c r="E89" s="1" t="e">
        <f t="shared" si="22"/>
        <v>#DIV/0!</v>
      </c>
      <c r="X89" s="3"/>
    </row>
    <row r="90" spans="1:26" x14ac:dyDescent="0.3">
      <c r="A90" s="1">
        <v>0.75</v>
      </c>
      <c r="B90" s="1">
        <v>0.31370327121155789</v>
      </c>
      <c r="C90" s="1">
        <v>1.309112997397485E-2</v>
      </c>
      <c r="D90" s="1">
        <f t="shared" si="21"/>
        <v>0</v>
      </c>
      <c r="E90" s="1" t="e">
        <f t="shared" si="22"/>
        <v>#DIV/0!</v>
      </c>
      <c r="X90" s="3"/>
    </row>
    <row r="91" spans="1:26" x14ac:dyDescent="0.3">
      <c r="A91" s="1">
        <v>0.76</v>
      </c>
      <c r="B91" s="1">
        <v>0.33012478465091188</v>
      </c>
      <c r="C91" s="1">
        <v>8.3783231833439008E-3</v>
      </c>
      <c r="D91" s="1">
        <f t="shared" si="21"/>
        <v>0</v>
      </c>
      <c r="E91" s="1" t="e">
        <f t="shared" si="22"/>
        <v>#DIV/0!</v>
      </c>
      <c r="X91" s="3"/>
    </row>
    <row r="92" spans="1:26" x14ac:dyDescent="0.3">
      <c r="A92" s="1">
        <v>0.77</v>
      </c>
      <c r="B92" s="1">
        <v>0.34696521424943316</v>
      </c>
      <c r="C92" s="1">
        <v>4.71280679063094E-3</v>
      </c>
      <c r="D92" s="1">
        <f t="shared" si="21"/>
        <v>0</v>
      </c>
      <c r="E92" s="1" t="e">
        <f t="shared" si="22"/>
        <v>#DIV/0!</v>
      </c>
    </row>
    <row r="93" spans="1:26" x14ac:dyDescent="0.3">
      <c r="A93" s="1">
        <v>0.78</v>
      </c>
      <c r="B93" s="1">
        <v>0.36422456000712156</v>
      </c>
      <c r="C93" s="1">
        <v>2.0945807958359804E-3</v>
      </c>
      <c r="D93" s="1">
        <f t="shared" si="21"/>
        <v>0</v>
      </c>
      <c r="E93" s="1" t="e">
        <f t="shared" si="22"/>
        <v>#DIV/0!</v>
      </c>
    </row>
    <row r="94" spans="1:26" x14ac:dyDescent="0.3">
      <c r="A94" s="1">
        <v>0.79</v>
      </c>
      <c r="B94" s="1">
        <v>0.38190282192397718</v>
      </c>
      <c r="C94" s="1">
        <v>5.236451989589951E-4</v>
      </c>
      <c r="D94" s="1">
        <f t="shared" si="21"/>
        <v>0</v>
      </c>
      <c r="E94" s="1" t="e">
        <f t="shared" si="22"/>
        <v>#DIV/0!</v>
      </c>
    </row>
    <row r="95" spans="1:26" x14ac:dyDescent="0.3">
      <c r="A95" s="1">
        <v>0.8</v>
      </c>
      <c r="B95" s="1">
        <v>0.4</v>
      </c>
      <c r="C95" s="1">
        <v>0</v>
      </c>
      <c r="D95" s="1">
        <f t="shared" si="21"/>
        <v>0</v>
      </c>
      <c r="E95" s="1" t="e">
        <f t="shared" si="22"/>
        <v>#DIV/0!</v>
      </c>
    </row>
  </sheetData>
  <pageMargins left="0.7" right="0.7" top="0.75" bottom="0.75" header="0.3" footer="0.3"/>
  <pageSetup paperSize="9" orientation="portrait" r:id="rId1"/>
  <headerFooter>
    <oddFooter>&amp;C&amp;1#&amp;"Calibri"&amp;10&amp;K000000Schlumberger-Private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D3ED-2CE9-426A-ABA6-28305D9BC64D}">
  <dimension ref="B1:U59"/>
  <sheetViews>
    <sheetView zoomScale="70" zoomScaleNormal="70" workbookViewId="0">
      <selection activeCell="AB17" sqref="AB17"/>
    </sheetView>
  </sheetViews>
  <sheetFormatPr defaultRowHeight="15" x14ac:dyDescent="0.25"/>
  <sheetData>
    <row r="1" spans="2:21" x14ac:dyDescent="0.25">
      <c r="B1">
        <v>0.4</v>
      </c>
    </row>
    <row r="3" spans="2:21" x14ac:dyDescent="0.25"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33</v>
      </c>
      <c r="H3" t="s">
        <v>41</v>
      </c>
      <c r="I3" t="s">
        <v>41</v>
      </c>
      <c r="J3" t="s">
        <v>18</v>
      </c>
      <c r="M3" t="s">
        <v>36</v>
      </c>
      <c r="N3" t="s">
        <v>37</v>
      </c>
      <c r="O3" t="s">
        <v>38</v>
      </c>
      <c r="P3" t="s">
        <v>39</v>
      </c>
      <c r="Q3" t="s">
        <v>40</v>
      </c>
      <c r="R3" t="s">
        <v>33</v>
      </c>
      <c r="S3" t="s">
        <v>41</v>
      </c>
      <c r="T3" t="s">
        <v>41</v>
      </c>
      <c r="U3" t="s">
        <v>18</v>
      </c>
    </row>
    <row r="4" spans="2:21" x14ac:dyDescent="0.25">
      <c r="B4" t="s">
        <v>42</v>
      </c>
      <c r="C4" t="s">
        <v>43</v>
      </c>
      <c r="D4" t="s">
        <v>43</v>
      </c>
      <c r="E4" t="s">
        <v>43</v>
      </c>
      <c r="G4" t="s">
        <v>44</v>
      </c>
      <c r="H4" t="s">
        <v>44</v>
      </c>
      <c r="I4" t="s">
        <v>45</v>
      </c>
      <c r="J4" t="s">
        <v>46</v>
      </c>
      <c r="M4" t="s">
        <v>42</v>
      </c>
      <c r="N4" t="s">
        <v>43</v>
      </c>
      <c r="O4" t="s">
        <v>43</v>
      </c>
      <c r="P4" t="s">
        <v>43</v>
      </c>
      <c r="R4" t="s">
        <v>44</v>
      </c>
      <c r="S4" t="s">
        <v>44</v>
      </c>
      <c r="T4" t="s">
        <v>45</v>
      </c>
      <c r="U4" t="s">
        <v>46</v>
      </c>
    </row>
    <row r="5" spans="2:21" x14ac:dyDescent="0.25">
      <c r="B5">
        <v>0</v>
      </c>
      <c r="C5">
        <v>338.1</v>
      </c>
      <c r="D5">
        <v>0</v>
      </c>
      <c r="E5">
        <v>338.1</v>
      </c>
      <c r="F5">
        <v>0</v>
      </c>
      <c r="G5">
        <v>0</v>
      </c>
      <c r="H5">
        <v>0</v>
      </c>
      <c r="I5">
        <v>0</v>
      </c>
      <c r="J5">
        <v>2</v>
      </c>
      <c r="M5">
        <v>0</v>
      </c>
      <c r="N5">
        <v>338.1</v>
      </c>
      <c r="O5">
        <v>0</v>
      </c>
      <c r="P5">
        <v>338.1</v>
      </c>
      <c r="Q5">
        <v>0</v>
      </c>
      <c r="R5">
        <v>0</v>
      </c>
      <c r="S5">
        <v>0</v>
      </c>
      <c r="T5">
        <v>0</v>
      </c>
      <c r="U5">
        <v>2</v>
      </c>
    </row>
    <row r="6" spans="2:21" x14ac:dyDescent="0.25">
      <c r="B6">
        <v>18.100000000000001</v>
      </c>
      <c r="C6">
        <v>294.02999999999997</v>
      </c>
      <c r="D6">
        <v>0</v>
      </c>
      <c r="E6">
        <v>294.02999999999997</v>
      </c>
      <c r="F6">
        <v>0</v>
      </c>
      <c r="G6">
        <v>3.5999999999999997E-2</v>
      </c>
      <c r="H6">
        <v>3.5999999999999997E-2</v>
      </c>
      <c r="I6">
        <v>5.7350000000000003</v>
      </c>
      <c r="J6">
        <v>2.2997999999999998</v>
      </c>
      <c r="M6">
        <v>18</v>
      </c>
      <c r="N6">
        <v>317.32</v>
      </c>
      <c r="O6">
        <v>0</v>
      </c>
      <c r="P6">
        <v>317.32</v>
      </c>
      <c r="Q6">
        <v>0</v>
      </c>
      <c r="R6">
        <v>3.6999999999999998E-2</v>
      </c>
      <c r="S6">
        <v>3.6999999999999998E-2</v>
      </c>
      <c r="T6">
        <v>5.9139999999999997</v>
      </c>
      <c r="U6">
        <v>2.1309999999999998</v>
      </c>
    </row>
    <row r="7" spans="2:21" x14ac:dyDescent="0.25">
      <c r="B7">
        <v>38.799999999999997</v>
      </c>
      <c r="C7">
        <v>260.12</v>
      </c>
      <c r="D7">
        <v>0</v>
      </c>
      <c r="E7">
        <v>260.12</v>
      </c>
      <c r="F7">
        <v>0</v>
      </c>
      <c r="G7">
        <v>7.1999999999999995E-2</v>
      </c>
      <c r="H7">
        <v>7.1999999999999995E-2</v>
      </c>
      <c r="I7">
        <v>11.471</v>
      </c>
      <c r="J7">
        <v>2.5996000000000001</v>
      </c>
      <c r="M7">
        <v>37.200000000000003</v>
      </c>
      <c r="N7">
        <v>298.95</v>
      </c>
      <c r="O7">
        <v>0</v>
      </c>
      <c r="P7">
        <v>298.95</v>
      </c>
      <c r="Q7">
        <v>0</v>
      </c>
      <c r="R7">
        <v>7.3999999999999996E-2</v>
      </c>
      <c r="S7">
        <v>7.3999999999999996E-2</v>
      </c>
      <c r="T7">
        <v>11.827999999999999</v>
      </c>
      <c r="U7">
        <v>2.2618999999999998</v>
      </c>
    </row>
    <row r="8" spans="2:21" x14ac:dyDescent="0.25">
      <c r="B8">
        <v>62.1</v>
      </c>
      <c r="C8">
        <v>233.22</v>
      </c>
      <c r="D8">
        <v>0</v>
      </c>
      <c r="E8">
        <v>233.22</v>
      </c>
      <c r="F8">
        <v>0</v>
      </c>
      <c r="G8">
        <v>0.107</v>
      </c>
      <c r="H8">
        <v>0.107</v>
      </c>
      <c r="I8">
        <v>17.206</v>
      </c>
      <c r="J8">
        <v>2.8994</v>
      </c>
      <c r="M8">
        <v>57.6</v>
      </c>
      <c r="N8">
        <v>282.58999999999997</v>
      </c>
      <c r="O8">
        <v>0</v>
      </c>
      <c r="P8">
        <v>282.58999999999997</v>
      </c>
      <c r="Q8">
        <v>0</v>
      </c>
      <c r="R8">
        <v>0.111</v>
      </c>
      <c r="S8">
        <v>0.111</v>
      </c>
      <c r="T8">
        <v>17.742000000000001</v>
      </c>
      <c r="U8">
        <v>2.3929</v>
      </c>
    </row>
    <row r="9" spans="2:21" x14ac:dyDescent="0.25">
      <c r="B9">
        <v>87.9</v>
      </c>
      <c r="C9">
        <v>211.37</v>
      </c>
      <c r="D9">
        <v>0</v>
      </c>
      <c r="E9">
        <v>211.37</v>
      </c>
      <c r="F9">
        <v>0</v>
      </c>
      <c r="G9">
        <v>0.14299999999999999</v>
      </c>
      <c r="H9">
        <v>0.14299999999999999</v>
      </c>
      <c r="I9">
        <v>22.940999999999999</v>
      </c>
      <c r="J9">
        <v>3.1991000000000001</v>
      </c>
      <c r="M9">
        <v>79.099999999999994</v>
      </c>
      <c r="N9">
        <v>267.92</v>
      </c>
      <c r="O9">
        <v>0</v>
      </c>
      <c r="P9">
        <v>267.92</v>
      </c>
      <c r="Q9">
        <v>0</v>
      </c>
      <c r="R9">
        <v>0.14799999999999999</v>
      </c>
      <c r="S9">
        <v>0.14799999999999999</v>
      </c>
      <c r="T9">
        <v>23.655999999999999</v>
      </c>
      <c r="U9">
        <v>2.5238999999999998</v>
      </c>
    </row>
    <row r="10" spans="2:21" x14ac:dyDescent="0.25">
      <c r="B10">
        <v>116.2</v>
      </c>
      <c r="C10">
        <v>193.26</v>
      </c>
      <c r="D10">
        <v>0</v>
      </c>
      <c r="E10">
        <v>193.26</v>
      </c>
      <c r="F10">
        <v>0</v>
      </c>
      <c r="G10">
        <v>0.17899999999999999</v>
      </c>
      <c r="H10">
        <v>0.17899999999999999</v>
      </c>
      <c r="I10">
        <v>28.675999999999998</v>
      </c>
      <c r="J10">
        <v>3.4988999999999999</v>
      </c>
      <c r="M10">
        <v>101.7</v>
      </c>
      <c r="N10">
        <v>254.71</v>
      </c>
      <c r="O10">
        <v>0</v>
      </c>
      <c r="P10">
        <v>254.71</v>
      </c>
      <c r="Q10">
        <v>0</v>
      </c>
      <c r="R10">
        <v>0.184</v>
      </c>
      <c r="S10">
        <v>0.184</v>
      </c>
      <c r="T10">
        <v>29.57</v>
      </c>
      <c r="U10">
        <v>2.6547999999999998</v>
      </c>
    </row>
    <row r="11" spans="2:21" x14ac:dyDescent="0.25">
      <c r="B11">
        <v>147.1</v>
      </c>
      <c r="C11">
        <v>178.01</v>
      </c>
      <c r="D11">
        <v>0</v>
      </c>
      <c r="E11">
        <v>178.01</v>
      </c>
      <c r="F11">
        <v>0</v>
      </c>
      <c r="G11">
        <v>0.215</v>
      </c>
      <c r="H11">
        <v>0.215</v>
      </c>
      <c r="I11">
        <v>34.411999999999999</v>
      </c>
      <c r="J11">
        <v>3.7987000000000002</v>
      </c>
      <c r="M11">
        <v>125.5</v>
      </c>
      <c r="N11">
        <v>242.73</v>
      </c>
      <c r="O11">
        <v>0</v>
      </c>
      <c r="P11">
        <v>242.73</v>
      </c>
      <c r="Q11">
        <v>0</v>
      </c>
      <c r="R11">
        <v>0.221</v>
      </c>
      <c r="S11">
        <v>0.221</v>
      </c>
      <c r="T11">
        <v>35.484000000000002</v>
      </c>
      <c r="U11">
        <v>2.7858000000000001</v>
      </c>
    </row>
    <row r="12" spans="2:21" x14ac:dyDescent="0.25">
      <c r="B12">
        <v>180.6</v>
      </c>
      <c r="C12">
        <v>164.99</v>
      </c>
      <c r="D12">
        <v>0</v>
      </c>
      <c r="E12">
        <v>164.99</v>
      </c>
      <c r="F12">
        <v>0</v>
      </c>
      <c r="G12">
        <v>0.25</v>
      </c>
      <c r="H12">
        <v>0.25</v>
      </c>
      <c r="I12">
        <v>40.146999999999998</v>
      </c>
      <c r="J12">
        <v>4.0984999999999996</v>
      </c>
      <c r="M12">
        <v>150.4</v>
      </c>
      <c r="N12">
        <v>231.83</v>
      </c>
      <c r="O12">
        <v>0</v>
      </c>
      <c r="P12">
        <v>231.83</v>
      </c>
      <c r="Q12">
        <v>0</v>
      </c>
      <c r="R12">
        <v>0.25800000000000001</v>
      </c>
      <c r="S12">
        <v>0.25800000000000001</v>
      </c>
      <c r="T12">
        <v>41.398000000000003</v>
      </c>
      <c r="U12">
        <v>2.9167999999999998</v>
      </c>
    </row>
    <row r="13" spans="2:21" x14ac:dyDescent="0.25">
      <c r="B13">
        <v>216.6</v>
      </c>
      <c r="C13">
        <v>153.74</v>
      </c>
      <c r="D13">
        <v>0</v>
      </c>
      <c r="E13">
        <v>153.74</v>
      </c>
      <c r="F13">
        <v>0</v>
      </c>
      <c r="G13">
        <v>0.28599999999999998</v>
      </c>
      <c r="H13">
        <v>0.28599999999999998</v>
      </c>
      <c r="I13">
        <v>45.881999999999998</v>
      </c>
      <c r="J13">
        <v>4.3982999999999999</v>
      </c>
      <c r="M13">
        <v>176.5</v>
      </c>
      <c r="N13">
        <v>221.87</v>
      </c>
      <c r="O13">
        <v>0</v>
      </c>
      <c r="P13">
        <v>221.87</v>
      </c>
      <c r="Q13">
        <v>0</v>
      </c>
      <c r="R13">
        <v>0.29499999999999998</v>
      </c>
      <c r="S13">
        <v>0.29499999999999998</v>
      </c>
      <c r="T13">
        <v>47.313000000000002</v>
      </c>
      <c r="U13">
        <v>3.0476999999999999</v>
      </c>
    </row>
    <row r="14" spans="2:21" x14ac:dyDescent="0.25">
      <c r="B14">
        <v>255.1</v>
      </c>
      <c r="C14">
        <v>143.93</v>
      </c>
      <c r="D14">
        <v>0</v>
      </c>
      <c r="E14">
        <v>143.93</v>
      </c>
      <c r="F14">
        <v>0</v>
      </c>
      <c r="G14">
        <v>0.32200000000000001</v>
      </c>
      <c r="H14">
        <v>0.32200000000000001</v>
      </c>
      <c r="I14">
        <v>51.616999999999997</v>
      </c>
      <c r="J14">
        <v>4.6981000000000002</v>
      </c>
      <c r="M14">
        <v>203.7</v>
      </c>
      <c r="N14">
        <v>212.73</v>
      </c>
      <c r="O14">
        <v>0</v>
      </c>
      <c r="P14">
        <v>212.73</v>
      </c>
      <c r="Q14">
        <v>0</v>
      </c>
      <c r="R14">
        <v>0.33200000000000002</v>
      </c>
      <c r="S14">
        <v>0.33200000000000002</v>
      </c>
      <c r="T14">
        <v>53.226999999999997</v>
      </c>
      <c r="U14">
        <v>3.1787000000000001</v>
      </c>
    </row>
    <row r="15" spans="2:21" x14ac:dyDescent="0.25">
      <c r="B15">
        <v>296.2</v>
      </c>
      <c r="C15">
        <v>11.54</v>
      </c>
      <c r="D15">
        <v>123.76</v>
      </c>
      <c r="E15">
        <v>135.30000000000001</v>
      </c>
      <c r="F15">
        <v>0.91500000000000004</v>
      </c>
      <c r="G15">
        <v>0.35799999999999998</v>
      </c>
      <c r="H15">
        <v>0.35799999999999998</v>
      </c>
      <c r="I15">
        <v>57.353000000000002</v>
      </c>
      <c r="J15">
        <v>4.9977999999999998</v>
      </c>
      <c r="M15">
        <v>232</v>
      </c>
      <c r="N15">
        <v>26.01</v>
      </c>
      <c r="O15">
        <v>178.3</v>
      </c>
      <c r="P15">
        <v>204.31</v>
      </c>
      <c r="Q15">
        <v>0.873</v>
      </c>
      <c r="R15">
        <v>0.36899999999999999</v>
      </c>
      <c r="S15">
        <v>0.36899999999999999</v>
      </c>
      <c r="T15">
        <v>59.140999999999998</v>
      </c>
      <c r="U15">
        <v>3.3096999999999999</v>
      </c>
    </row>
    <row r="16" spans="2:21" x14ac:dyDescent="0.25">
      <c r="B16">
        <v>318.3</v>
      </c>
      <c r="C16">
        <v>10.93</v>
      </c>
      <c r="D16">
        <v>126.34</v>
      </c>
      <c r="E16">
        <v>137.27000000000001</v>
      </c>
      <c r="F16">
        <v>0.92</v>
      </c>
      <c r="G16">
        <v>0.377</v>
      </c>
      <c r="H16">
        <v>0.377</v>
      </c>
      <c r="I16">
        <v>57.6</v>
      </c>
      <c r="J16">
        <v>4.9260000000000002</v>
      </c>
      <c r="M16">
        <v>240</v>
      </c>
      <c r="N16">
        <v>24.94</v>
      </c>
      <c r="O16">
        <v>180.41</v>
      </c>
      <c r="P16">
        <v>205.34</v>
      </c>
      <c r="Q16">
        <v>0.879</v>
      </c>
      <c r="R16">
        <v>0.379</v>
      </c>
      <c r="S16">
        <v>0.379</v>
      </c>
      <c r="T16">
        <v>59.343000000000004</v>
      </c>
      <c r="U16">
        <v>3.2930000000000001</v>
      </c>
    </row>
    <row r="17" spans="2:21" x14ac:dyDescent="0.25">
      <c r="B17">
        <v>341.7</v>
      </c>
      <c r="C17">
        <v>10.33</v>
      </c>
      <c r="D17">
        <v>128.96</v>
      </c>
      <c r="E17">
        <v>139.29</v>
      </c>
      <c r="F17">
        <v>0.92600000000000005</v>
      </c>
      <c r="G17">
        <v>0.39700000000000002</v>
      </c>
      <c r="H17">
        <v>0.39700000000000002</v>
      </c>
      <c r="I17">
        <v>57.848999999999997</v>
      </c>
      <c r="J17">
        <v>4.8545999999999996</v>
      </c>
      <c r="M17">
        <v>248.4</v>
      </c>
      <c r="N17">
        <v>23.88</v>
      </c>
      <c r="O17">
        <v>182.51</v>
      </c>
      <c r="P17">
        <v>206.4</v>
      </c>
      <c r="Q17">
        <v>0.88400000000000001</v>
      </c>
      <c r="R17">
        <v>0.39</v>
      </c>
      <c r="S17">
        <v>0.39</v>
      </c>
      <c r="T17">
        <v>59.546999999999997</v>
      </c>
      <c r="U17">
        <v>3.2761999999999998</v>
      </c>
    </row>
    <row r="18" spans="2:21" x14ac:dyDescent="0.25">
      <c r="B18">
        <v>366.6</v>
      </c>
      <c r="C18">
        <v>9.76</v>
      </c>
      <c r="D18">
        <v>131.59</v>
      </c>
      <c r="E18">
        <v>141.35</v>
      </c>
      <c r="F18">
        <v>0.93100000000000005</v>
      </c>
      <c r="G18">
        <v>0.41899999999999998</v>
      </c>
      <c r="H18">
        <v>0.41899999999999998</v>
      </c>
      <c r="I18">
        <v>58.098999999999997</v>
      </c>
      <c r="J18">
        <v>4.7836999999999996</v>
      </c>
      <c r="M18">
        <v>257.10000000000002</v>
      </c>
      <c r="N18">
        <v>22.85</v>
      </c>
      <c r="O18">
        <v>184.62</v>
      </c>
      <c r="P18">
        <v>207.47</v>
      </c>
      <c r="Q18">
        <v>0.89</v>
      </c>
      <c r="R18">
        <v>0.40100000000000002</v>
      </c>
      <c r="S18">
        <v>0.40100000000000002</v>
      </c>
      <c r="T18">
        <v>59.753</v>
      </c>
      <c r="U18">
        <v>3.2593000000000001</v>
      </c>
    </row>
    <row r="19" spans="2:21" x14ac:dyDescent="0.25">
      <c r="B19">
        <v>393.1</v>
      </c>
      <c r="C19">
        <v>9.2100000000000009</v>
      </c>
      <c r="D19">
        <v>134.25</v>
      </c>
      <c r="E19">
        <v>143.46</v>
      </c>
      <c r="F19">
        <v>0.93600000000000005</v>
      </c>
      <c r="G19">
        <v>0.442</v>
      </c>
      <c r="H19">
        <v>0.442</v>
      </c>
      <c r="I19">
        <v>58.35</v>
      </c>
      <c r="J19">
        <v>4.7134</v>
      </c>
      <c r="M19">
        <v>266.39999999999998</v>
      </c>
      <c r="N19">
        <v>21.85</v>
      </c>
      <c r="O19">
        <v>186.71</v>
      </c>
      <c r="P19">
        <v>208.56</v>
      </c>
      <c r="Q19">
        <v>0.89500000000000002</v>
      </c>
      <c r="R19">
        <v>0.41299999999999998</v>
      </c>
      <c r="S19">
        <v>0.41299999999999998</v>
      </c>
      <c r="T19">
        <v>59.959000000000003</v>
      </c>
      <c r="U19">
        <v>3.2422</v>
      </c>
    </row>
    <row r="20" spans="2:21" x14ac:dyDescent="0.25">
      <c r="B20">
        <v>421.2</v>
      </c>
      <c r="C20">
        <v>8.67</v>
      </c>
      <c r="D20">
        <v>136.94</v>
      </c>
      <c r="E20">
        <v>145.61000000000001</v>
      </c>
      <c r="F20">
        <v>0.94</v>
      </c>
      <c r="G20">
        <v>0.46800000000000003</v>
      </c>
      <c r="H20">
        <v>0.46800000000000003</v>
      </c>
      <c r="I20">
        <v>58.601999999999997</v>
      </c>
      <c r="J20">
        <v>4.6437999999999997</v>
      </c>
      <c r="M20">
        <v>276.10000000000002</v>
      </c>
      <c r="N20">
        <v>20.86</v>
      </c>
      <c r="O20">
        <v>188.81</v>
      </c>
      <c r="P20">
        <v>209.67</v>
      </c>
      <c r="Q20">
        <v>0.9</v>
      </c>
      <c r="R20">
        <v>0.42599999999999999</v>
      </c>
      <c r="S20">
        <v>0.42599999999999999</v>
      </c>
      <c r="T20">
        <v>60.165999999999997</v>
      </c>
      <c r="U20">
        <v>3.2250000000000001</v>
      </c>
    </row>
    <row r="21" spans="2:21" x14ac:dyDescent="0.25">
      <c r="B21">
        <v>451.2</v>
      </c>
      <c r="C21">
        <v>8.16</v>
      </c>
      <c r="D21">
        <v>139.65</v>
      </c>
      <c r="E21">
        <v>147.81</v>
      </c>
      <c r="F21">
        <v>0.94499999999999995</v>
      </c>
      <c r="G21">
        <v>0.495</v>
      </c>
      <c r="H21">
        <v>0.495</v>
      </c>
      <c r="I21">
        <v>58.853999999999999</v>
      </c>
      <c r="J21">
        <v>4.5747999999999998</v>
      </c>
      <c r="M21">
        <v>286.3</v>
      </c>
      <c r="N21">
        <v>19.899999999999999</v>
      </c>
      <c r="O21">
        <v>190.9</v>
      </c>
      <c r="P21">
        <v>210.8</v>
      </c>
      <c r="Q21">
        <v>0.90600000000000003</v>
      </c>
      <c r="R21">
        <v>0.439</v>
      </c>
      <c r="S21">
        <v>0.439</v>
      </c>
      <c r="T21">
        <v>60.374000000000002</v>
      </c>
      <c r="U21">
        <v>3.2077</v>
      </c>
    </row>
    <row r="22" spans="2:21" x14ac:dyDescent="0.25">
      <c r="B22">
        <v>483.1</v>
      </c>
      <c r="C22">
        <v>7.67</v>
      </c>
      <c r="D22">
        <v>142.38</v>
      </c>
      <c r="E22">
        <v>150.04</v>
      </c>
      <c r="F22">
        <v>0.94899999999999995</v>
      </c>
      <c r="G22">
        <v>0.52500000000000002</v>
      </c>
      <c r="H22">
        <v>0.52500000000000002</v>
      </c>
      <c r="I22">
        <v>59.106000000000002</v>
      </c>
      <c r="J22">
        <v>4.5065999999999997</v>
      </c>
      <c r="M22">
        <v>297</v>
      </c>
      <c r="N22">
        <v>18.97</v>
      </c>
      <c r="O22">
        <v>192.98</v>
      </c>
      <c r="P22">
        <v>211.95</v>
      </c>
      <c r="Q22">
        <v>0.91100000000000003</v>
      </c>
      <c r="R22">
        <v>0.45300000000000001</v>
      </c>
      <c r="S22">
        <v>0.45300000000000001</v>
      </c>
      <c r="T22">
        <v>60.582999999999998</v>
      </c>
      <c r="U22">
        <v>3.1903999999999999</v>
      </c>
    </row>
    <row r="23" spans="2:21" x14ac:dyDescent="0.25">
      <c r="B23">
        <v>517.1</v>
      </c>
      <c r="C23">
        <v>7.19</v>
      </c>
      <c r="D23">
        <v>145.13</v>
      </c>
      <c r="E23">
        <v>152.32</v>
      </c>
      <c r="F23">
        <v>0.95299999999999996</v>
      </c>
      <c r="G23">
        <v>0.55700000000000005</v>
      </c>
      <c r="H23">
        <v>0.55700000000000005</v>
      </c>
      <c r="I23">
        <v>59.359000000000002</v>
      </c>
      <c r="J23">
        <v>4.4393000000000002</v>
      </c>
      <c r="M23">
        <v>308.39999999999998</v>
      </c>
      <c r="N23">
        <v>18.05</v>
      </c>
      <c r="O23">
        <v>195.06</v>
      </c>
      <c r="P23">
        <v>213.12</v>
      </c>
      <c r="Q23">
        <v>0.91500000000000004</v>
      </c>
      <c r="R23">
        <v>0.46800000000000003</v>
      </c>
      <c r="S23">
        <v>0.46800000000000003</v>
      </c>
      <c r="T23">
        <v>60.792000000000002</v>
      </c>
      <c r="U23">
        <v>3.1728999999999998</v>
      </c>
    </row>
    <row r="24" spans="2:21" x14ac:dyDescent="0.25">
      <c r="B24">
        <v>553.5</v>
      </c>
      <c r="C24">
        <v>6.74</v>
      </c>
      <c r="D24">
        <v>147.9</v>
      </c>
      <c r="E24">
        <v>154.63999999999999</v>
      </c>
      <c r="F24">
        <v>0.95599999999999996</v>
      </c>
      <c r="G24">
        <v>0.59099999999999997</v>
      </c>
      <c r="H24">
        <v>0.59099999999999997</v>
      </c>
      <c r="I24">
        <v>59.612000000000002</v>
      </c>
      <c r="J24">
        <v>4.3727999999999998</v>
      </c>
      <c r="M24">
        <v>320.3</v>
      </c>
      <c r="N24">
        <v>17.16</v>
      </c>
      <c r="O24">
        <v>197.13</v>
      </c>
      <c r="P24">
        <v>214.3</v>
      </c>
      <c r="Q24">
        <v>0.92</v>
      </c>
      <c r="R24">
        <v>0.48399999999999999</v>
      </c>
      <c r="S24">
        <v>0.48399999999999999</v>
      </c>
      <c r="T24">
        <v>61.002000000000002</v>
      </c>
      <c r="U24">
        <v>3.1554000000000002</v>
      </c>
    </row>
    <row r="25" spans="2:21" x14ac:dyDescent="0.25">
      <c r="B25">
        <v>592.29999999999995</v>
      </c>
      <c r="C25">
        <v>6.3</v>
      </c>
      <c r="D25">
        <v>150.69</v>
      </c>
      <c r="E25">
        <v>157</v>
      </c>
      <c r="F25">
        <v>0.96</v>
      </c>
      <c r="G25">
        <v>0.629</v>
      </c>
      <c r="H25">
        <v>0.629</v>
      </c>
      <c r="I25">
        <v>59.865000000000002</v>
      </c>
      <c r="J25">
        <v>4.3071000000000002</v>
      </c>
      <c r="M25">
        <v>332.9</v>
      </c>
      <c r="N25">
        <v>16.3</v>
      </c>
      <c r="O25">
        <v>199.2</v>
      </c>
      <c r="P25">
        <v>215.5</v>
      </c>
      <c r="Q25">
        <v>0.92400000000000004</v>
      </c>
      <c r="R25">
        <v>0.501</v>
      </c>
      <c r="S25">
        <v>0.501</v>
      </c>
      <c r="T25">
        <v>61.213000000000001</v>
      </c>
      <c r="U25">
        <v>3.1379000000000001</v>
      </c>
    </row>
    <row r="26" spans="2:21" x14ac:dyDescent="0.25">
      <c r="B26">
        <v>633.79999999999995</v>
      </c>
      <c r="C26">
        <v>5.88</v>
      </c>
      <c r="D26">
        <v>153.5</v>
      </c>
      <c r="E26">
        <v>159.38999999999999</v>
      </c>
      <c r="F26">
        <v>0.96299999999999997</v>
      </c>
      <c r="G26">
        <v>0.67</v>
      </c>
      <c r="H26">
        <v>0.67</v>
      </c>
      <c r="I26">
        <v>60.118000000000002</v>
      </c>
      <c r="J26">
        <v>4.2423999999999999</v>
      </c>
      <c r="M26">
        <v>346.2</v>
      </c>
      <c r="N26">
        <v>15.45</v>
      </c>
      <c r="O26">
        <v>201.26</v>
      </c>
      <c r="P26">
        <v>216.71</v>
      </c>
      <c r="Q26">
        <v>0.92900000000000005</v>
      </c>
      <c r="R26">
        <v>0.51900000000000002</v>
      </c>
      <c r="S26">
        <v>0.51900000000000002</v>
      </c>
      <c r="T26">
        <v>61.423999999999999</v>
      </c>
      <c r="U26">
        <v>3.1202999999999999</v>
      </c>
    </row>
    <row r="27" spans="2:21" x14ac:dyDescent="0.25">
      <c r="B27">
        <v>678.3</v>
      </c>
      <c r="C27">
        <v>5.48</v>
      </c>
      <c r="D27">
        <v>156.34</v>
      </c>
      <c r="E27">
        <v>161.82</v>
      </c>
      <c r="F27">
        <v>0.96599999999999997</v>
      </c>
      <c r="G27">
        <v>0.71499999999999997</v>
      </c>
      <c r="H27">
        <v>0.71499999999999997</v>
      </c>
      <c r="I27">
        <v>60.371000000000002</v>
      </c>
      <c r="J27">
        <v>4.1787000000000001</v>
      </c>
      <c r="M27">
        <v>360.2</v>
      </c>
      <c r="N27">
        <v>14.63</v>
      </c>
      <c r="O27">
        <v>203.31</v>
      </c>
      <c r="P27">
        <v>217.94</v>
      </c>
      <c r="Q27">
        <v>0.93300000000000005</v>
      </c>
      <c r="R27">
        <v>0.53800000000000003</v>
      </c>
      <c r="S27">
        <v>0.53800000000000003</v>
      </c>
      <c r="T27">
        <v>61.634999999999998</v>
      </c>
      <c r="U27">
        <v>3.1027</v>
      </c>
    </row>
    <row r="28" spans="2:21" x14ac:dyDescent="0.25">
      <c r="B28">
        <v>726.1</v>
      </c>
      <c r="C28">
        <v>5.0999999999999996</v>
      </c>
      <c r="D28">
        <v>159.19</v>
      </c>
      <c r="E28">
        <v>164.29</v>
      </c>
      <c r="F28">
        <v>0.96899999999999997</v>
      </c>
      <c r="G28">
        <v>0.76300000000000001</v>
      </c>
      <c r="H28">
        <v>0.76300000000000001</v>
      </c>
      <c r="I28">
        <v>60.622999999999998</v>
      </c>
      <c r="J28">
        <v>4.1158999999999999</v>
      </c>
      <c r="M28">
        <v>375.1</v>
      </c>
      <c r="N28">
        <v>13.84</v>
      </c>
      <c r="O28">
        <v>205.35</v>
      </c>
      <c r="P28">
        <v>219.19</v>
      </c>
      <c r="Q28">
        <v>0.93700000000000006</v>
      </c>
      <c r="R28">
        <v>0.55800000000000005</v>
      </c>
      <c r="S28">
        <v>0.55800000000000005</v>
      </c>
      <c r="T28">
        <v>61.847000000000001</v>
      </c>
      <c r="U28">
        <v>3.085</v>
      </c>
    </row>
    <row r="29" spans="2:21" x14ac:dyDescent="0.25">
      <c r="B29">
        <v>777.4</v>
      </c>
      <c r="C29">
        <v>4.74</v>
      </c>
      <c r="D29">
        <v>162.05000000000001</v>
      </c>
      <c r="E29">
        <v>166.79</v>
      </c>
      <c r="F29">
        <v>0.97199999999999998</v>
      </c>
      <c r="G29">
        <v>0.81599999999999995</v>
      </c>
      <c r="H29">
        <v>0.81599999999999995</v>
      </c>
      <c r="I29">
        <v>60.875</v>
      </c>
      <c r="J29">
        <v>4.0541999999999998</v>
      </c>
      <c r="M29">
        <v>390.8</v>
      </c>
      <c r="N29">
        <v>13.07</v>
      </c>
      <c r="O29">
        <v>207.38</v>
      </c>
      <c r="P29">
        <v>220.45</v>
      </c>
      <c r="Q29">
        <v>0.94099999999999995</v>
      </c>
      <c r="R29">
        <v>0.57999999999999996</v>
      </c>
      <c r="S29">
        <v>0.57999999999999996</v>
      </c>
      <c r="T29">
        <v>62.058</v>
      </c>
      <c r="U29">
        <v>3.0674000000000001</v>
      </c>
    </row>
    <row r="30" spans="2:21" x14ac:dyDescent="0.25">
      <c r="B30">
        <v>832.6</v>
      </c>
      <c r="C30">
        <v>4.3899999999999997</v>
      </c>
      <c r="D30">
        <v>164.94</v>
      </c>
      <c r="E30">
        <v>169.33</v>
      </c>
      <c r="F30">
        <v>0.97399999999999998</v>
      </c>
      <c r="G30">
        <v>0.874</v>
      </c>
      <c r="H30">
        <v>0.874</v>
      </c>
      <c r="I30">
        <v>61.127000000000002</v>
      </c>
      <c r="J30">
        <v>3.9933999999999998</v>
      </c>
      <c r="M30">
        <v>407.5</v>
      </c>
      <c r="N30">
        <v>12.32</v>
      </c>
      <c r="O30">
        <v>209.41</v>
      </c>
      <c r="P30">
        <v>221.72</v>
      </c>
      <c r="Q30">
        <v>0.94399999999999995</v>
      </c>
      <c r="R30">
        <v>0.60299999999999998</v>
      </c>
      <c r="S30">
        <v>0.60299999999999998</v>
      </c>
      <c r="T30">
        <v>62.27</v>
      </c>
      <c r="U30">
        <v>3.0497999999999998</v>
      </c>
    </row>
    <row r="31" spans="2:21" x14ac:dyDescent="0.25">
      <c r="B31">
        <v>892.1</v>
      </c>
      <c r="C31">
        <v>4.0599999999999996</v>
      </c>
      <c r="D31">
        <v>167.84</v>
      </c>
      <c r="E31">
        <v>171.9</v>
      </c>
      <c r="F31">
        <v>0.97599999999999998</v>
      </c>
      <c r="G31">
        <v>0.93799999999999994</v>
      </c>
      <c r="H31">
        <v>0.93799999999999994</v>
      </c>
      <c r="I31">
        <v>61.378</v>
      </c>
      <c r="J31">
        <v>3.9337</v>
      </c>
      <c r="M31">
        <v>425.2</v>
      </c>
      <c r="N31">
        <v>11.59</v>
      </c>
      <c r="O31">
        <v>211.42</v>
      </c>
      <c r="P31">
        <v>223.01</v>
      </c>
      <c r="Q31">
        <v>0.94799999999999995</v>
      </c>
      <c r="R31">
        <v>0.628</v>
      </c>
      <c r="S31">
        <v>0.628</v>
      </c>
      <c r="T31">
        <v>62.481999999999999</v>
      </c>
      <c r="U31">
        <v>3.0322</v>
      </c>
    </row>
    <row r="32" spans="2:21" x14ac:dyDescent="0.25">
      <c r="B32">
        <v>956.5</v>
      </c>
      <c r="C32">
        <v>3.74</v>
      </c>
      <c r="D32">
        <v>170.76</v>
      </c>
      <c r="E32">
        <v>174.5</v>
      </c>
      <c r="F32">
        <v>0.97899999999999998</v>
      </c>
      <c r="G32">
        <v>1.0069999999999999</v>
      </c>
      <c r="H32">
        <v>1.0069999999999999</v>
      </c>
      <c r="I32">
        <v>61.628999999999998</v>
      </c>
      <c r="J32">
        <v>3.8751000000000002</v>
      </c>
      <c r="M32">
        <v>444.1</v>
      </c>
      <c r="N32">
        <v>10.89</v>
      </c>
      <c r="O32">
        <v>213.42</v>
      </c>
      <c r="P32">
        <v>224.31</v>
      </c>
      <c r="Q32">
        <v>0.95099999999999996</v>
      </c>
      <c r="R32">
        <v>0.65400000000000003</v>
      </c>
      <c r="S32">
        <v>0.65400000000000003</v>
      </c>
      <c r="T32">
        <v>62.692999999999998</v>
      </c>
      <c r="U32">
        <v>3.0146000000000002</v>
      </c>
    </row>
    <row r="33" spans="2:21" x14ac:dyDescent="0.25">
      <c r="B33">
        <v>1026.0999999999999</v>
      </c>
      <c r="C33">
        <v>3.45</v>
      </c>
      <c r="D33">
        <v>173.69</v>
      </c>
      <c r="E33">
        <v>177.13</v>
      </c>
      <c r="F33">
        <v>0.98099999999999998</v>
      </c>
      <c r="G33">
        <v>1.0840000000000001</v>
      </c>
      <c r="H33">
        <v>1.0840000000000001</v>
      </c>
      <c r="I33">
        <v>61.878999999999998</v>
      </c>
      <c r="J33">
        <v>3.8174999999999999</v>
      </c>
      <c r="M33">
        <v>464.2</v>
      </c>
      <c r="N33">
        <v>10.210000000000001</v>
      </c>
      <c r="O33">
        <v>215.41</v>
      </c>
      <c r="P33">
        <v>225.62</v>
      </c>
      <c r="Q33">
        <v>0.95499999999999996</v>
      </c>
      <c r="R33">
        <v>0.68200000000000005</v>
      </c>
      <c r="S33">
        <v>0.68200000000000005</v>
      </c>
      <c r="T33">
        <v>62.905000000000001</v>
      </c>
      <c r="U33">
        <v>2.9969999999999999</v>
      </c>
    </row>
    <row r="34" spans="2:21" x14ac:dyDescent="0.25">
      <c r="B34">
        <v>1101.7</v>
      </c>
      <c r="C34">
        <v>3.16</v>
      </c>
      <c r="D34">
        <v>176.63</v>
      </c>
      <c r="E34">
        <v>179.79</v>
      </c>
      <c r="F34">
        <v>0.98199999999999998</v>
      </c>
      <c r="G34">
        <v>1.1679999999999999</v>
      </c>
      <c r="H34">
        <v>1.1679999999999999</v>
      </c>
      <c r="I34">
        <v>62.128999999999998</v>
      </c>
      <c r="J34">
        <v>3.7610000000000001</v>
      </c>
      <c r="M34">
        <v>485.6</v>
      </c>
      <c r="N34">
        <v>9.5500000000000007</v>
      </c>
      <c r="O34">
        <v>217.4</v>
      </c>
      <c r="P34">
        <v>226.95</v>
      </c>
      <c r="Q34">
        <v>0.95799999999999996</v>
      </c>
      <c r="R34">
        <v>0.71199999999999997</v>
      </c>
      <c r="S34">
        <v>0.71199999999999997</v>
      </c>
      <c r="T34">
        <v>63.116</v>
      </c>
      <c r="U34">
        <v>2.9794999999999998</v>
      </c>
    </row>
    <row r="35" spans="2:21" x14ac:dyDescent="0.25">
      <c r="B35">
        <v>1183.9000000000001</v>
      </c>
      <c r="C35">
        <v>2.89</v>
      </c>
      <c r="D35">
        <v>179.59</v>
      </c>
      <c r="E35">
        <v>182.49</v>
      </c>
      <c r="F35">
        <v>0.98399999999999999</v>
      </c>
      <c r="G35">
        <v>1.2609999999999999</v>
      </c>
      <c r="H35">
        <v>1.2609999999999999</v>
      </c>
      <c r="I35">
        <v>62.377000000000002</v>
      </c>
      <c r="J35">
        <v>3.7054999999999998</v>
      </c>
      <c r="M35">
        <v>508.4</v>
      </c>
      <c r="N35">
        <v>8.92</v>
      </c>
      <c r="O35">
        <v>219.36</v>
      </c>
      <c r="P35">
        <v>228.28</v>
      </c>
      <c r="Q35">
        <v>0.96099999999999997</v>
      </c>
      <c r="R35">
        <v>0.745</v>
      </c>
      <c r="S35">
        <v>0.745</v>
      </c>
      <c r="T35">
        <v>63.326999999999998</v>
      </c>
      <c r="U35">
        <v>2.9621</v>
      </c>
    </row>
    <row r="36" spans="2:21" x14ac:dyDescent="0.25">
      <c r="B36">
        <v>1273.5</v>
      </c>
      <c r="C36">
        <v>2.64</v>
      </c>
      <c r="D36">
        <v>182.56</v>
      </c>
      <c r="E36">
        <v>185.2</v>
      </c>
      <c r="F36">
        <v>0.98599999999999999</v>
      </c>
      <c r="G36">
        <v>1.363</v>
      </c>
      <c r="H36">
        <v>1.363</v>
      </c>
      <c r="I36">
        <v>62.625</v>
      </c>
      <c r="J36">
        <v>3.6511</v>
      </c>
      <c r="M36">
        <v>532.9</v>
      </c>
      <c r="N36">
        <v>8.31</v>
      </c>
      <c r="O36">
        <v>221.32</v>
      </c>
      <c r="P36">
        <v>229.63</v>
      </c>
      <c r="Q36">
        <v>0.96399999999999997</v>
      </c>
      <c r="R36">
        <v>0.78</v>
      </c>
      <c r="S36">
        <v>0.78</v>
      </c>
      <c r="T36">
        <v>63.537999999999997</v>
      </c>
      <c r="U36">
        <v>2.9447999999999999</v>
      </c>
    </row>
    <row r="37" spans="2:21" x14ac:dyDescent="0.25">
      <c r="B37">
        <v>1371.6</v>
      </c>
      <c r="C37">
        <v>2.4</v>
      </c>
      <c r="D37">
        <v>185.55</v>
      </c>
      <c r="E37">
        <v>187.95</v>
      </c>
      <c r="F37">
        <v>0.98699999999999999</v>
      </c>
      <c r="G37">
        <v>1.478</v>
      </c>
      <c r="H37">
        <v>1.478</v>
      </c>
      <c r="I37">
        <v>62.872</v>
      </c>
      <c r="J37">
        <v>3.5977999999999999</v>
      </c>
      <c r="M37">
        <v>559.20000000000005</v>
      </c>
      <c r="N37">
        <v>7.72</v>
      </c>
      <c r="O37">
        <v>223.27</v>
      </c>
      <c r="P37">
        <v>230.99</v>
      </c>
      <c r="Q37">
        <v>0.96699999999999997</v>
      </c>
      <c r="R37">
        <v>0.81799999999999995</v>
      </c>
      <c r="S37">
        <v>0.81799999999999995</v>
      </c>
      <c r="T37">
        <v>63.747999999999998</v>
      </c>
      <c r="U37">
        <v>2.9275000000000002</v>
      </c>
    </row>
    <row r="38" spans="2:21" x14ac:dyDescent="0.25">
      <c r="B38">
        <v>1479.1</v>
      </c>
      <c r="C38">
        <v>2.1800000000000002</v>
      </c>
      <c r="D38">
        <v>188.54</v>
      </c>
      <c r="E38">
        <v>190.72</v>
      </c>
      <c r="F38">
        <v>0.98899999999999999</v>
      </c>
      <c r="G38">
        <v>1.6040000000000001</v>
      </c>
      <c r="H38">
        <v>1.6040000000000001</v>
      </c>
      <c r="I38">
        <v>63.118000000000002</v>
      </c>
      <c r="J38">
        <v>3.5455000000000001</v>
      </c>
      <c r="M38">
        <v>587.4</v>
      </c>
      <c r="N38">
        <v>7.16</v>
      </c>
      <c r="O38">
        <v>225.2</v>
      </c>
      <c r="P38">
        <v>232.35</v>
      </c>
      <c r="Q38">
        <v>0.96899999999999997</v>
      </c>
      <c r="R38">
        <v>0.85799999999999998</v>
      </c>
      <c r="S38">
        <v>0.85799999999999998</v>
      </c>
      <c r="T38">
        <v>63.957999999999998</v>
      </c>
      <c r="U38">
        <v>2.9102999999999999</v>
      </c>
    </row>
    <row r="39" spans="2:21" x14ac:dyDescent="0.25">
      <c r="B39">
        <v>1597.3</v>
      </c>
      <c r="C39">
        <v>1.97</v>
      </c>
      <c r="D39">
        <v>191.54</v>
      </c>
      <c r="E39">
        <v>193.51</v>
      </c>
      <c r="F39">
        <v>0.99</v>
      </c>
      <c r="G39">
        <v>1.746</v>
      </c>
      <c r="H39">
        <v>1.746</v>
      </c>
      <c r="I39">
        <v>63.363</v>
      </c>
      <c r="J39">
        <v>3.4944000000000002</v>
      </c>
      <c r="M39">
        <v>617.79999999999995</v>
      </c>
      <c r="N39">
        <v>6.61</v>
      </c>
      <c r="O39">
        <v>227.11</v>
      </c>
      <c r="P39">
        <v>233.72</v>
      </c>
      <c r="Q39">
        <v>0.97199999999999998</v>
      </c>
      <c r="R39">
        <v>0.90300000000000002</v>
      </c>
      <c r="S39">
        <v>0.90300000000000002</v>
      </c>
      <c r="T39">
        <v>64.167000000000002</v>
      </c>
      <c r="U39">
        <v>2.8931</v>
      </c>
    </row>
    <row r="40" spans="2:21" x14ac:dyDescent="0.25">
      <c r="B40">
        <v>1728</v>
      </c>
      <c r="C40">
        <v>1.77</v>
      </c>
      <c r="D40">
        <v>194.56</v>
      </c>
      <c r="E40">
        <v>196.33</v>
      </c>
      <c r="F40">
        <v>0.99099999999999999</v>
      </c>
      <c r="G40">
        <v>1.905</v>
      </c>
      <c r="H40">
        <v>1.905</v>
      </c>
      <c r="I40">
        <v>63.606999999999999</v>
      </c>
      <c r="J40">
        <v>3.4441999999999999</v>
      </c>
      <c r="M40">
        <v>650.70000000000005</v>
      </c>
      <c r="N40">
        <v>6.09</v>
      </c>
      <c r="O40">
        <v>229.01</v>
      </c>
      <c r="P40">
        <v>235.11</v>
      </c>
      <c r="Q40">
        <v>0.97399999999999998</v>
      </c>
      <c r="R40">
        <v>0.95099999999999996</v>
      </c>
      <c r="S40">
        <v>0.95099999999999996</v>
      </c>
      <c r="T40">
        <v>64.376000000000005</v>
      </c>
      <c r="U40">
        <v>2.8761000000000001</v>
      </c>
    </row>
    <row r="41" spans="2:21" x14ac:dyDescent="0.25">
      <c r="B41">
        <v>1872.7</v>
      </c>
      <c r="C41">
        <v>1.59</v>
      </c>
      <c r="D41">
        <v>197.58</v>
      </c>
      <c r="E41">
        <v>199.17</v>
      </c>
      <c r="F41">
        <v>0.99199999999999999</v>
      </c>
      <c r="G41">
        <v>2.0840000000000001</v>
      </c>
      <c r="H41">
        <v>2.0840000000000001</v>
      </c>
      <c r="I41">
        <v>63.85</v>
      </c>
      <c r="J41">
        <v>3.3952</v>
      </c>
      <c r="M41">
        <v>686.3</v>
      </c>
      <c r="N41">
        <v>5.6</v>
      </c>
      <c r="O41">
        <v>230.9</v>
      </c>
      <c r="P41">
        <v>236.5</v>
      </c>
      <c r="Q41">
        <v>0.97599999999999998</v>
      </c>
      <c r="R41">
        <v>1.0029999999999999</v>
      </c>
      <c r="S41">
        <v>1.0029999999999999</v>
      </c>
      <c r="T41">
        <v>64.584000000000003</v>
      </c>
      <c r="U41">
        <v>2.8592</v>
      </c>
    </row>
    <row r="42" spans="2:21" x14ac:dyDescent="0.25">
      <c r="B42">
        <v>2033.8</v>
      </c>
      <c r="C42">
        <v>1.42</v>
      </c>
      <c r="D42">
        <v>200.61</v>
      </c>
      <c r="E42">
        <v>202.02</v>
      </c>
      <c r="F42">
        <v>0.99299999999999999</v>
      </c>
      <c r="G42">
        <v>2.2850000000000001</v>
      </c>
      <c r="H42">
        <v>2.2850000000000001</v>
      </c>
      <c r="I42">
        <v>64.090999999999994</v>
      </c>
      <c r="J42">
        <v>3.3471000000000002</v>
      </c>
      <c r="M42">
        <v>725</v>
      </c>
      <c r="N42">
        <v>5.12</v>
      </c>
      <c r="O42">
        <v>232.77</v>
      </c>
      <c r="P42">
        <v>237.89</v>
      </c>
      <c r="Q42">
        <v>0.97799999999999998</v>
      </c>
      <c r="R42">
        <v>1.06</v>
      </c>
      <c r="S42">
        <v>1.06</v>
      </c>
      <c r="T42">
        <v>64.790999999999997</v>
      </c>
      <c r="U42">
        <v>2.8424</v>
      </c>
    </row>
    <row r="43" spans="2:21" x14ac:dyDescent="0.25">
      <c r="B43">
        <v>2214</v>
      </c>
      <c r="C43">
        <v>1.26</v>
      </c>
      <c r="D43">
        <v>203.64</v>
      </c>
      <c r="E43">
        <v>204.9</v>
      </c>
      <c r="F43">
        <v>0.99399999999999999</v>
      </c>
      <c r="G43">
        <v>2.5139999999999998</v>
      </c>
      <c r="H43">
        <v>2.5139999999999998</v>
      </c>
      <c r="I43">
        <v>64.331999999999994</v>
      </c>
      <c r="J43">
        <v>3.3001</v>
      </c>
      <c r="M43">
        <v>767.3</v>
      </c>
      <c r="N43">
        <v>4.67</v>
      </c>
      <c r="O43">
        <v>234.63</v>
      </c>
      <c r="P43">
        <v>239.3</v>
      </c>
      <c r="Q43">
        <v>0.98</v>
      </c>
      <c r="R43">
        <v>1.123</v>
      </c>
      <c r="S43">
        <v>1.123</v>
      </c>
      <c r="T43">
        <v>64.998000000000005</v>
      </c>
      <c r="U43">
        <v>2.8258000000000001</v>
      </c>
    </row>
    <row r="44" spans="2:21" x14ac:dyDescent="0.25">
      <c r="B44">
        <v>2416.4</v>
      </c>
      <c r="C44">
        <v>1.1100000000000001</v>
      </c>
      <c r="D44">
        <v>206.69</v>
      </c>
      <c r="E44">
        <v>207.8</v>
      </c>
      <c r="F44">
        <v>0.995</v>
      </c>
      <c r="G44">
        <v>2.7749999999999999</v>
      </c>
      <c r="H44">
        <v>2.7749999999999999</v>
      </c>
      <c r="I44">
        <v>64.570999999999998</v>
      </c>
      <c r="J44">
        <v>3.2541000000000002</v>
      </c>
      <c r="M44">
        <v>813.5</v>
      </c>
      <c r="N44">
        <v>4.24</v>
      </c>
      <c r="O44">
        <v>236.47</v>
      </c>
      <c r="P44">
        <v>240.71</v>
      </c>
      <c r="Q44">
        <v>0.98199999999999998</v>
      </c>
      <c r="R44">
        <v>1.1919999999999999</v>
      </c>
      <c r="S44">
        <v>1.1919999999999999</v>
      </c>
      <c r="T44">
        <v>65.203999999999994</v>
      </c>
      <c r="U44">
        <v>2.8092000000000001</v>
      </c>
    </row>
    <row r="45" spans="2:21" x14ac:dyDescent="0.25">
      <c r="B45">
        <v>2645</v>
      </c>
      <c r="C45">
        <v>0.97</v>
      </c>
      <c r="D45">
        <v>209.73</v>
      </c>
      <c r="E45">
        <v>210.71</v>
      </c>
      <c r="F45">
        <v>0.995</v>
      </c>
      <c r="G45">
        <v>3.073</v>
      </c>
      <c r="H45">
        <v>3.073</v>
      </c>
      <c r="I45">
        <v>64.808999999999997</v>
      </c>
      <c r="J45">
        <v>3.2092000000000001</v>
      </c>
      <c r="M45">
        <v>864.3</v>
      </c>
      <c r="N45">
        <v>3.83</v>
      </c>
      <c r="O45">
        <v>238.29</v>
      </c>
      <c r="P45">
        <v>242.12</v>
      </c>
      <c r="Q45">
        <v>0.98399999999999999</v>
      </c>
      <c r="R45">
        <v>1.2689999999999999</v>
      </c>
      <c r="S45">
        <v>1.2689999999999999</v>
      </c>
      <c r="T45">
        <v>65.408000000000001</v>
      </c>
      <c r="U45">
        <v>2.7928000000000002</v>
      </c>
    </row>
    <row r="46" spans="2:21" x14ac:dyDescent="0.25">
      <c r="B46">
        <v>2904.9</v>
      </c>
      <c r="C46">
        <v>0.85</v>
      </c>
      <c r="D46">
        <v>212.79</v>
      </c>
      <c r="E46">
        <v>213.64</v>
      </c>
      <c r="F46">
        <v>0.996</v>
      </c>
      <c r="G46">
        <v>3.4169999999999998</v>
      </c>
      <c r="H46">
        <v>3.4169999999999998</v>
      </c>
      <c r="I46">
        <v>65.045000000000002</v>
      </c>
      <c r="J46">
        <v>3.1652</v>
      </c>
      <c r="M46">
        <v>920.4</v>
      </c>
      <c r="N46">
        <v>3.44</v>
      </c>
      <c r="O46">
        <v>240.09</v>
      </c>
      <c r="P46">
        <v>243.54</v>
      </c>
      <c r="Q46">
        <v>0.98599999999999999</v>
      </c>
      <c r="R46">
        <v>1.3540000000000001</v>
      </c>
      <c r="S46">
        <v>1.3540000000000001</v>
      </c>
      <c r="T46">
        <v>65.611999999999995</v>
      </c>
      <c r="U46">
        <v>2.7766000000000002</v>
      </c>
    </row>
    <row r="47" spans="2:21" x14ac:dyDescent="0.25">
      <c r="B47">
        <v>3202.1</v>
      </c>
      <c r="C47">
        <v>0.74</v>
      </c>
      <c r="D47">
        <v>215.84</v>
      </c>
      <c r="E47">
        <v>216.58</v>
      </c>
      <c r="F47">
        <v>0.997</v>
      </c>
      <c r="G47">
        <v>3.8159999999999998</v>
      </c>
      <c r="H47">
        <v>3.8159999999999998</v>
      </c>
      <c r="I47">
        <v>65.28</v>
      </c>
      <c r="J47">
        <v>3.1221999999999999</v>
      </c>
      <c r="M47">
        <v>982.7</v>
      </c>
      <c r="N47">
        <v>3.08</v>
      </c>
      <c r="O47">
        <v>241.88</v>
      </c>
      <c r="P47">
        <v>244.96</v>
      </c>
      <c r="Q47">
        <v>0.98699999999999999</v>
      </c>
      <c r="R47">
        <v>1.4490000000000001</v>
      </c>
      <c r="S47">
        <v>1.4490000000000001</v>
      </c>
      <c r="T47">
        <v>65.814999999999998</v>
      </c>
      <c r="U47">
        <v>2.7604000000000002</v>
      </c>
    </row>
    <row r="48" spans="2:21" x14ac:dyDescent="0.25">
      <c r="B48">
        <v>3544.8</v>
      </c>
      <c r="C48">
        <v>0.63</v>
      </c>
      <c r="D48">
        <v>218.9</v>
      </c>
      <c r="E48">
        <v>219.53</v>
      </c>
      <c r="F48">
        <v>0.997</v>
      </c>
      <c r="G48">
        <v>4.282</v>
      </c>
      <c r="H48">
        <v>4.282</v>
      </c>
      <c r="I48">
        <v>65.513999999999996</v>
      </c>
      <c r="J48">
        <v>3.0802</v>
      </c>
      <c r="M48">
        <v>1052.2</v>
      </c>
      <c r="N48">
        <v>2.74</v>
      </c>
      <c r="O48">
        <v>243.65</v>
      </c>
      <c r="P48">
        <v>246.39</v>
      </c>
      <c r="Q48">
        <v>0.98899999999999999</v>
      </c>
      <c r="R48">
        <v>1.5549999999999999</v>
      </c>
      <c r="S48">
        <v>1.5549999999999999</v>
      </c>
      <c r="T48">
        <v>66.016999999999996</v>
      </c>
      <c r="U48">
        <v>2.7444999999999999</v>
      </c>
    </row>
    <row r="49" spans="2:21" x14ac:dyDescent="0.25">
      <c r="B49">
        <v>3942.9</v>
      </c>
      <c r="C49">
        <v>0.54</v>
      </c>
      <c r="D49">
        <v>221.96</v>
      </c>
      <c r="E49">
        <v>222.5</v>
      </c>
      <c r="F49">
        <v>0.998</v>
      </c>
      <c r="G49">
        <v>4.8310000000000004</v>
      </c>
      <c r="H49">
        <v>4.8310000000000004</v>
      </c>
      <c r="I49">
        <v>65.745999999999995</v>
      </c>
      <c r="J49">
        <v>3.0390999999999999</v>
      </c>
      <c r="M49">
        <v>1130.3</v>
      </c>
      <c r="N49">
        <v>2.41</v>
      </c>
      <c r="O49">
        <v>245.4</v>
      </c>
      <c r="P49">
        <v>247.81</v>
      </c>
      <c r="Q49">
        <v>0.99</v>
      </c>
      <c r="R49">
        <v>1.6759999999999999</v>
      </c>
      <c r="S49">
        <v>1.6759999999999999</v>
      </c>
      <c r="T49">
        <v>66.218000000000004</v>
      </c>
      <c r="U49">
        <v>2.7286999999999999</v>
      </c>
    </row>
    <row r="50" spans="2:21" x14ac:dyDescent="0.25">
      <c r="B50">
        <v>4410</v>
      </c>
      <c r="C50">
        <v>0.45</v>
      </c>
      <c r="D50">
        <v>225.02</v>
      </c>
      <c r="E50">
        <v>225.47</v>
      </c>
      <c r="F50">
        <v>0.998</v>
      </c>
      <c r="G50">
        <v>5.484</v>
      </c>
      <c r="H50">
        <v>5.484</v>
      </c>
      <c r="I50">
        <v>65.977000000000004</v>
      </c>
      <c r="J50">
        <v>2.9990000000000001</v>
      </c>
      <c r="M50">
        <v>1218.7</v>
      </c>
      <c r="N50">
        <v>2.11</v>
      </c>
      <c r="O50">
        <v>247.13</v>
      </c>
      <c r="P50">
        <v>249.24</v>
      </c>
      <c r="Q50">
        <v>0.99199999999999999</v>
      </c>
      <c r="R50">
        <v>1.8129999999999999</v>
      </c>
      <c r="S50">
        <v>1.8129999999999999</v>
      </c>
      <c r="T50">
        <v>66.417000000000002</v>
      </c>
      <c r="U50">
        <v>2.7130000000000001</v>
      </c>
    </row>
    <row r="51" spans="2:21" x14ac:dyDescent="0.25">
      <c r="B51">
        <v>4963.8</v>
      </c>
      <c r="C51">
        <v>0.38</v>
      </c>
      <c r="D51">
        <v>228.08</v>
      </c>
      <c r="E51">
        <v>228.46</v>
      </c>
      <c r="F51">
        <v>0.998</v>
      </c>
      <c r="G51">
        <v>6.2679999999999998</v>
      </c>
      <c r="H51">
        <v>6.2679999999999998</v>
      </c>
      <c r="I51">
        <v>66.206000000000003</v>
      </c>
      <c r="J51">
        <v>2.9598</v>
      </c>
      <c r="M51">
        <v>1319.4</v>
      </c>
      <c r="N51">
        <v>1.83</v>
      </c>
      <c r="O51">
        <v>248.84</v>
      </c>
      <c r="P51">
        <v>250.67</v>
      </c>
      <c r="Q51">
        <v>0.99299999999999999</v>
      </c>
      <c r="R51">
        <v>1.97</v>
      </c>
      <c r="S51">
        <v>1.97</v>
      </c>
      <c r="T51">
        <v>66.614999999999995</v>
      </c>
      <c r="U51">
        <v>2.6974999999999998</v>
      </c>
    </row>
    <row r="52" spans="2:21" x14ac:dyDescent="0.25">
      <c r="B52">
        <v>5628.4</v>
      </c>
      <c r="C52">
        <v>0.31</v>
      </c>
      <c r="D52">
        <v>231.14</v>
      </c>
      <c r="E52">
        <v>231.45</v>
      </c>
      <c r="F52">
        <v>0.999</v>
      </c>
      <c r="G52">
        <v>7.2220000000000004</v>
      </c>
      <c r="H52">
        <v>7.2220000000000004</v>
      </c>
      <c r="I52">
        <v>66.433999999999997</v>
      </c>
      <c r="J52">
        <v>2.9216000000000002</v>
      </c>
      <c r="M52">
        <v>1435.5</v>
      </c>
      <c r="N52">
        <v>1.57</v>
      </c>
      <c r="O52">
        <v>250.53</v>
      </c>
      <c r="P52">
        <v>252.11</v>
      </c>
      <c r="Q52">
        <v>0.99399999999999999</v>
      </c>
      <c r="R52">
        <v>2.1520000000000001</v>
      </c>
      <c r="S52">
        <v>2.1520000000000001</v>
      </c>
      <c r="T52">
        <v>66.813000000000002</v>
      </c>
      <c r="U52">
        <v>2.6821999999999999</v>
      </c>
    </row>
    <row r="53" spans="2:21" x14ac:dyDescent="0.25">
      <c r="B53">
        <v>6437.3</v>
      </c>
      <c r="C53">
        <v>0.25</v>
      </c>
      <c r="D53">
        <v>234.2</v>
      </c>
      <c r="E53">
        <v>234.45</v>
      </c>
      <c r="F53">
        <v>0.999</v>
      </c>
      <c r="G53">
        <v>8.3970000000000002</v>
      </c>
      <c r="H53">
        <v>8.3970000000000002</v>
      </c>
      <c r="I53">
        <v>66.66</v>
      </c>
      <c r="J53">
        <v>2.8841999999999999</v>
      </c>
      <c r="M53">
        <v>1570.5</v>
      </c>
      <c r="N53">
        <v>1.34</v>
      </c>
      <c r="O53">
        <v>252.2</v>
      </c>
      <c r="P53">
        <v>253.54</v>
      </c>
      <c r="Q53">
        <v>0.995</v>
      </c>
      <c r="R53">
        <v>2.3650000000000002</v>
      </c>
      <c r="S53">
        <v>2.3650000000000002</v>
      </c>
      <c r="T53">
        <v>67.007999999999996</v>
      </c>
      <c r="U53">
        <v>2.6671</v>
      </c>
    </row>
    <row r="54" spans="2:21" x14ac:dyDescent="0.25">
      <c r="M54">
        <v>1729.7</v>
      </c>
      <c r="N54">
        <v>1.1200000000000001</v>
      </c>
      <c r="O54">
        <v>253.85</v>
      </c>
      <c r="P54">
        <v>254.97</v>
      </c>
      <c r="Q54">
        <v>0.996</v>
      </c>
      <c r="R54">
        <v>2.6179999999999999</v>
      </c>
      <c r="S54">
        <v>2.6179999999999999</v>
      </c>
      <c r="T54">
        <v>67.203000000000003</v>
      </c>
      <c r="U54">
        <v>2.6520999999999999</v>
      </c>
    </row>
    <row r="55" spans="2:21" x14ac:dyDescent="0.25">
      <c r="M55">
        <v>1920.3</v>
      </c>
      <c r="N55">
        <v>0.92</v>
      </c>
      <c r="O55">
        <v>255.48</v>
      </c>
      <c r="P55">
        <v>256.39999999999998</v>
      </c>
      <c r="Q55">
        <v>0.996</v>
      </c>
      <c r="R55">
        <v>2.9209999999999998</v>
      </c>
      <c r="S55">
        <v>2.9209999999999998</v>
      </c>
      <c r="T55">
        <v>67.396000000000001</v>
      </c>
      <c r="U55">
        <v>2.6373000000000002</v>
      </c>
    </row>
    <row r="56" spans="2:21" x14ac:dyDescent="0.25">
      <c r="M56">
        <v>2152.5</v>
      </c>
      <c r="N56">
        <v>0.74</v>
      </c>
      <c r="O56">
        <v>257.08</v>
      </c>
      <c r="P56">
        <v>257.83</v>
      </c>
      <c r="Q56">
        <v>0.997</v>
      </c>
      <c r="R56">
        <v>3.294</v>
      </c>
      <c r="S56">
        <v>3.294</v>
      </c>
      <c r="T56">
        <v>67.587999999999994</v>
      </c>
      <c r="U56">
        <v>2.6227</v>
      </c>
    </row>
    <row r="57" spans="2:21" x14ac:dyDescent="0.25">
      <c r="M57">
        <v>2441.8000000000002</v>
      </c>
      <c r="N57">
        <v>0.57999999999999996</v>
      </c>
      <c r="O57">
        <v>258.67</v>
      </c>
      <c r="P57">
        <v>259.25</v>
      </c>
      <c r="Q57">
        <v>0.998</v>
      </c>
      <c r="R57">
        <v>3.7610000000000001</v>
      </c>
      <c r="S57">
        <v>3.7610000000000001</v>
      </c>
      <c r="T57">
        <v>67.778000000000006</v>
      </c>
      <c r="U57">
        <v>2.6082999999999998</v>
      </c>
    </row>
    <row r="58" spans="2:21" x14ac:dyDescent="0.25">
      <c r="M58">
        <v>2812.5</v>
      </c>
      <c r="N58">
        <v>0.44</v>
      </c>
      <c r="O58">
        <v>260.23</v>
      </c>
      <c r="P58">
        <v>260.67</v>
      </c>
      <c r="Q58">
        <v>0.998</v>
      </c>
      <c r="R58">
        <v>4.3620000000000001</v>
      </c>
      <c r="S58">
        <v>4.3620000000000001</v>
      </c>
      <c r="T58">
        <v>67.966999999999999</v>
      </c>
      <c r="U58">
        <v>2.5941000000000001</v>
      </c>
    </row>
    <row r="59" spans="2:21" x14ac:dyDescent="0.25">
      <c r="M59">
        <v>3305.1</v>
      </c>
      <c r="N59">
        <v>0.33</v>
      </c>
      <c r="O59">
        <v>261.76</v>
      </c>
      <c r="P59">
        <v>262.08999999999997</v>
      </c>
      <c r="Q59">
        <v>0.999</v>
      </c>
      <c r="R59">
        <v>5.165</v>
      </c>
      <c r="S59">
        <v>5.165</v>
      </c>
      <c r="T59">
        <v>68.153999999999996</v>
      </c>
      <c r="U59">
        <v>2.58</v>
      </c>
    </row>
  </sheetData>
  <pageMargins left="0.7" right="0.7" top="0.75" bottom="0.75" header="0.3" footer="0.3"/>
  <pageSetup paperSize="119" orientation="portrait" horizontalDpi="150" verticalDpi="0" r:id="rId1"/>
  <headerFooter>
    <oddFooter>&amp;C&amp;1#&amp;"Calibri"&amp;10&amp;K000000Schlumberger-Private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B8E2-7DC9-46D8-82F8-E6776596789E}">
  <dimension ref="B1:U55"/>
  <sheetViews>
    <sheetView topLeftCell="A25" zoomScale="70" zoomScaleNormal="70" workbookViewId="0">
      <selection activeCell="Z35" sqref="Z35"/>
    </sheetView>
  </sheetViews>
  <sheetFormatPr defaultRowHeight="16.5" x14ac:dyDescent="0.3"/>
  <cols>
    <col min="1" max="1" width="9.140625" style="1"/>
    <col min="2" max="2" width="9.140625" style="3"/>
    <col min="3" max="4" width="9.140625" style="2"/>
    <col min="5" max="5" width="9.140625" style="1"/>
    <col min="6" max="6" width="9.140625" style="2"/>
    <col min="7" max="16384" width="9.140625" style="1"/>
  </cols>
  <sheetData>
    <row r="1" spans="2:17" x14ac:dyDescent="0.3">
      <c r="M1" s="1">
        <v>0.33610000000000001</v>
      </c>
    </row>
    <row r="2" spans="2:17" x14ac:dyDescent="0.3">
      <c r="B2" s="16" t="s">
        <v>27</v>
      </c>
      <c r="C2" s="15"/>
      <c r="D2" s="15"/>
      <c r="E2" s="14"/>
      <c r="G2" s="17"/>
      <c r="H2" s="17"/>
      <c r="I2" s="17"/>
    </row>
    <row r="3" spans="2:17" x14ac:dyDescent="0.3">
      <c r="B3" s="16"/>
      <c r="C3" s="15"/>
      <c r="D3" s="15"/>
      <c r="E3" s="14"/>
      <c r="G3" s="18"/>
      <c r="H3" s="17"/>
      <c r="I3" s="17"/>
      <c r="N3" s="1" t="s">
        <v>34</v>
      </c>
      <c r="O3" s="1" t="s">
        <v>30</v>
      </c>
      <c r="P3" s="1" t="s">
        <v>30</v>
      </c>
      <c r="Q3" s="1" t="s">
        <v>31</v>
      </c>
    </row>
    <row r="4" spans="2:17" x14ac:dyDescent="0.3">
      <c r="B4" s="16" t="s">
        <v>28</v>
      </c>
      <c r="C4" s="15" t="s">
        <v>29</v>
      </c>
      <c r="D4" s="15" t="s">
        <v>30</v>
      </c>
      <c r="E4" s="14" t="s">
        <v>31</v>
      </c>
      <c r="F4" s="15" t="s">
        <v>33</v>
      </c>
      <c r="G4" s="19"/>
      <c r="H4" s="17"/>
      <c r="I4" s="1" t="s">
        <v>0</v>
      </c>
      <c r="J4" s="1">
        <v>0.36299999999999999</v>
      </c>
      <c r="M4" s="1">
        <v>1</v>
      </c>
      <c r="N4" s="1">
        <v>0</v>
      </c>
      <c r="O4" s="2">
        <v>2</v>
      </c>
      <c r="P4" s="2">
        <f>$O$4+($O$14-$O$4)*N4/($N$14-$N$4)</f>
        <v>2</v>
      </c>
      <c r="Q4" s="6">
        <f>0.001*1.127*0.2*20*300*500/(P4)</f>
        <v>338.1</v>
      </c>
    </row>
    <row r="5" spans="2:17" x14ac:dyDescent="0.3">
      <c r="B5" s="3">
        <v>0.79500000000000004</v>
      </c>
      <c r="C5" s="2">
        <v>0</v>
      </c>
      <c r="D5" s="2">
        <v>1.282</v>
      </c>
      <c r="E5" s="21">
        <f>(1.127*0.2*20*300*500)/(D5*1000)</f>
        <v>527.45709828393137</v>
      </c>
      <c r="F5" s="2" t="s">
        <v>32</v>
      </c>
      <c r="G5" s="17"/>
      <c r="H5" s="17"/>
      <c r="I5" s="1" t="s">
        <v>1</v>
      </c>
      <c r="J5" s="1">
        <v>0.20499999999999999</v>
      </c>
      <c r="M5" s="1">
        <v>2</v>
      </c>
      <c r="N5" s="2">
        <v>3.3610000000000001E-2</v>
      </c>
      <c r="P5" s="2">
        <f t="shared" ref="P5:P14" si="0">$O$4+($O$14-$O$4)*N5/($N$14-$N$4)</f>
        <v>2.1263999999999998</v>
      </c>
      <c r="Q5" s="6">
        <f t="shared" ref="Q5:Q14" si="1">0.001*1.127*0.2*20*300*500/(P5)</f>
        <v>318.00225733634318</v>
      </c>
    </row>
    <row r="6" spans="2:17" x14ac:dyDescent="0.3">
      <c r="B6" s="3">
        <v>0.79237740000000001</v>
      </c>
      <c r="C6" s="2">
        <v>1.3651273364689144E-3</v>
      </c>
      <c r="D6" s="2">
        <v>1.2998200073203263</v>
      </c>
      <c r="E6" s="21">
        <f t="shared" ref="E6:E55" si="2">(1.127*0.2*20*300*500)/(D6*1000)</f>
        <v>520.22587449937441</v>
      </c>
      <c r="F6" s="2">
        <f t="shared" ref="F6:F54" si="3">1/C6</f>
        <v>732.53239700454219</v>
      </c>
      <c r="G6" s="17"/>
      <c r="H6" s="17"/>
      <c r="I6" s="1" t="s">
        <v>2</v>
      </c>
      <c r="J6" s="1">
        <v>1</v>
      </c>
      <c r="M6" s="1">
        <v>3</v>
      </c>
      <c r="N6" s="2">
        <v>6.7220000000000002E-2</v>
      </c>
      <c r="P6" s="2">
        <f t="shared" si="0"/>
        <v>2.2528000000000001</v>
      </c>
      <c r="Q6" s="6">
        <f t="shared" si="1"/>
        <v>300.15980113636363</v>
      </c>
    </row>
    <row r="7" spans="2:17" x14ac:dyDescent="0.3">
      <c r="B7" s="3">
        <v>0.78975479999999998</v>
      </c>
      <c r="C7" s="2">
        <v>4.1545356220919327E-3</v>
      </c>
      <c r="D7" s="2">
        <v>1.3184808483365942</v>
      </c>
      <c r="E7" s="21">
        <f t="shared" si="2"/>
        <v>512.86296714366335</v>
      </c>
      <c r="F7" s="2">
        <f t="shared" si="3"/>
        <v>240.70078847860984</v>
      </c>
      <c r="G7" s="17"/>
      <c r="H7" s="17"/>
      <c r="I7" s="1" t="s">
        <v>3</v>
      </c>
      <c r="J7" s="1">
        <v>0.78</v>
      </c>
      <c r="M7" s="1">
        <v>4</v>
      </c>
      <c r="N7" s="2">
        <v>0.10083</v>
      </c>
      <c r="P7" s="2">
        <f t="shared" si="0"/>
        <v>2.3792</v>
      </c>
      <c r="Q7" s="6">
        <f t="shared" si="1"/>
        <v>284.21318090114329</v>
      </c>
    </row>
    <row r="8" spans="2:17" x14ac:dyDescent="0.3">
      <c r="B8" s="3">
        <v>0.78713219999999995</v>
      </c>
      <c r="C8" s="2">
        <v>8.0729801984896973E-3</v>
      </c>
      <c r="D8" s="2">
        <v>1.3375798081367738</v>
      </c>
      <c r="E8" s="21">
        <f t="shared" si="2"/>
        <v>505.53992807497235</v>
      </c>
      <c r="F8" s="2">
        <f t="shared" si="3"/>
        <v>123.86999291625678</v>
      </c>
      <c r="G8" s="17"/>
      <c r="H8" s="17"/>
      <c r="I8" s="1" t="s">
        <v>4</v>
      </c>
      <c r="J8" s="1">
        <v>2</v>
      </c>
      <c r="K8" s="1" t="s">
        <v>5</v>
      </c>
      <c r="M8" s="1">
        <v>5</v>
      </c>
      <c r="N8" s="2">
        <v>0.13444</v>
      </c>
      <c r="P8" s="2">
        <f t="shared" si="0"/>
        <v>2.5055999999999998</v>
      </c>
      <c r="Q8" s="6">
        <f t="shared" si="1"/>
        <v>269.87547892720312</v>
      </c>
    </row>
    <row r="9" spans="2:17" x14ac:dyDescent="0.3">
      <c r="B9" s="3">
        <v>0.78450959999999992</v>
      </c>
      <c r="C9" s="2">
        <v>1.3056066497170248E-2</v>
      </c>
      <c r="D9" s="2">
        <v>1.3572912395737096</v>
      </c>
      <c r="E9" s="21">
        <f t="shared" si="2"/>
        <v>498.19816137056705</v>
      </c>
      <c r="F9" s="2">
        <f t="shared" si="3"/>
        <v>76.59274715066276</v>
      </c>
      <c r="G9" s="17"/>
      <c r="H9" s="17"/>
      <c r="I9" s="1" t="s">
        <v>6</v>
      </c>
      <c r="J9" s="1">
        <v>1</v>
      </c>
      <c r="K9" s="1" t="s">
        <v>5</v>
      </c>
      <c r="M9" s="1">
        <v>6</v>
      </c>
      <c r="N9" s="2">
        <v>0.16805</v>
      </c>
      <c r="P9" s="2">
        <f t="shared" si="0"/>
        <v>2.6319999999999997</v>
      </c>
      <c r="Q9" s="6">
        <f t="shared" si="1"/>
        <v>256.91489361702133</v>
      </c>
    </row>
    <row r="10" spans="2:17" x14ac:dyDescent="0.3">
      <c r="B10" s="3">
        <v>0.78188699999999989</v>
      </c>
      <c r="C10" s="2">
        <v>1.9095436817639994E-2</v>
      </c>
      <c r="D10" s="2">
        <v>1.3776331395320192</v>
      </c>
      <c r="E10" s="21">
        <f t="shared" si="2"/>
        <v>490.84185084986018</v>
      </c>
      <c r="F10" s="2">
        <f t="shared" si="3"/>
        <v>52.368532312191959</v>
      </c>
      <c r="G10" s="17"/>
      <c r="H10" s="17"/>
      <c r="I10" s="1" t="s">
        <v>7</v>
      </c>
      <c r="J10" s="1">
        <v>2.56</v>
      </c>
      <c r="M10" s="1">
        <v>7</v>
      </c>
      <c r="N10" s="2">
        <v>0.20166000000000001</v>
      </c>
      <c r="P10" s="2">
        <f t="shared" si="0"/>
        <v>2.7584</v>
      </c>
      <c r="Q10" s="6">
        <f t="shared" si="1"/>
        <v>245.14211136890953</v>
      </c>
    </row>
    <row r="11" spans="2:17" x14ac:dyDescent="0.3">
      <c r="B11" s="3">
        <v>0.77926439999999986</v>
      </c>
      <c r="C11" s="2">
        <v>2.620910202344693E-2</v>
      </c>
      <c r="D11" s="2">
        <v>1.3986240359862641</v>
      </c>
      <c r="E11" s="21">
        <f t="shared" si="2"/>
        <v>483.47517460127574</v>
      </c>
      <c r="F11" s="2">
        <f t="shared" si="3"/>
        <v>38.154683785251009</v>
      </c>
      <c r="G11" s="17"/>
      <c r="H11" s="17"/>
      <c r="I11" s="1" t="s">
        <v>8</v>
      </c>
      <c r="J11" s="1">
        <v>3.72</v>
      </c>
      <c r="M11" s="1">
        <v>8</v>
      </c>
      <c r="N11" s="2">
        <v>0.23527000000000001</v>
      </c>
      <c r="P11" s="2">
        <f t="shared" si="0"/>
        <v>2.8847999999999998</v>
      </c>
      <c r="Q11" s="6">
        <f t="shared" si="1"/>
        <v>234.40099833610651</v>
      </c>
    </row>
    <row r="12" spans="2:17" x14ac:dyDescent="0.3">
      <c r="B12" s="3">
        <v>0.77664179999999983</v>
      </c>
      <c r="C12" s="2">
        <v>3.443100154175735E-2</v>
      </c>
      <c r="D12" s="2">
        <v>1.4202829723227075</v>
      </c>
      <c r="E12" s="21">
        <f t="shared" si="2"/>
        <v>476.10230720020081</v>
      </c>
      <c r="F12" s="2">
        <f t="shared" si="3"/>
        <v>29.043593134728205</v>
      </c>
      <c r="G12" s="17"/>
      <c r="H12" s="17"/>
      <c r="M12" s="1">
        <v>9</v>
      </c>
      <c r="N12" s="2">
        <v>0.26888000000000001</v>
      </c>
      <c r="P12" s="2">
        <f t="shared" si="0"/>
        <v>3.0111999999999997</v>
      </c>
      <c r="Q12" s="6">
        <f t="shared" si="1"/>
        <v>224.56163655685444</v>
      </c>
    </row>
    <row r="13" spans="2:17" x14ac:dyDescent="0.3">
      <c r="B13" s="3">
        <v>0.7740191999999998</v>
      </c>
      <c r="C13" s="2">
        <v>4.3806324036966056E-2</v>
      </c>
      <c r="D13" s="2">
        <v>1.4426294962812993</v>
      </c>
      <c r="E13" s="21">
        <f t="shared" si="2"/>
        <v>468.72741874684874</v>
      </c>
      <c r="F13" s="2">
        <f t="shared" si="3"/>
        <v>22.82775425658058</v>
      </c>
      <c r="I13" s="1" t="s">
        <v>13</v>
      </c>
      <c r="J13" s="2">
        <f>(J6*J9)/(J7*J8)</f>
        <v>0.64102564102564097</v>
      </c>
      <c r="M13" s="1">
        <v>10</v>
      </c>
      <c r="N13" s="2">
        <v>0.30249000000000004</v>
      </c>
      <c r="P13" s="2">
        <f t="shared" si="0"/>
        <v>3.1375999999999999</v>
      </c>
      <c r="Q13" s="6">
        <f t="shared" si="1"/>
        <v>215.51504334523204</v>
      </c>
    </row>
    <row r="14" spans="2:17" x14ac:dyDescent="0.3">
      <c r="B14" s="3">
        <v>0.77139659999999977</v>
      </c>
      <c r="C14" s="2">
        <v>5.4389120653701974E-2</v>
      </c>
      <c r="D14" s="2">
        <v>1.4656836494598271</v>
      </c>
      <c r="E14" s="21">
        <f t="shared" si="2"/>
        <v>461.35467244190875</v>
      </c>
      <c r="F14" s="2">
        <f t="shared" si="3"/>
        <v>18.386029926224509</v>
      </c>
      <c r="M14" s="1">
        <v>11</v>
      </c>
      <c r="N14" s="2">
        <v>0.33610000000000001</v>
      </c>
      <c r="O14" s="1">
        <v>3.2639999999999998</v>
      </c>
      <c r="P14" s="2">
        <f t="shared" si="0"/>
        <v>3.2639999999999998</v>
      </c>
      <c r="Q14" s="6">
        <f t="shared" si="1"/>
        <v>207.16911764705884</v>
      </c>
    </row>
    <row r="15" spans="2:17" x14ac:dyDescent="0.3">
      <c r="B15" s="3">
        <v>0.76877399999999974</v>
      </c>
      <c r="C15" s="2">
        <v>6.6240995205793851E-2</v>
      </c>
      <c r="D15" s="2">
        <v>1.4894659554970369</v>
      </c>
      <c r="E15" s="21">
        <f t="shared" si="2"/>
        <v>453.98822141883136</v>
      </c>
      <c r="F15" s="2">
        <f t="shared" si="3"/>
        <v>15.096391545647155</v>
      </c>
    </row>
    <row r="16" spans="2:17" x14ac:dyDescent="0.3">
      <c r="B16" s="3">
        <v>0.7661513999999997</v>
      </c>
      <c r="C16" s="2">
        <v>7.9430359757432428E-2</v>
      </c>
      <c r="D16" s="2">
        <v>1.5139974058220569</v>
      </c>
      <c r="E16" s="21">
        <f t="shared" si="2"/>
        <v>446.63220518059137</v>
      </c>
      <c r="F16" s="2">
        <f t="shared" si="3"/>
        <v>12.589644602565562</v>
      </c>
    </row>
    <row r="17" spans="2:21" x14ac:dyDescent="0.3">
      <c r="B17" s="3">
        <v>0.76352879999999967</v>
      </c>
      <c r="C17" s="2">
        <v>9.4032011521582359E-2</v>
      </c>
      <c r="D17" s="2">
        <v>1.5392994421628758</v>
      </c>
      <c r="E17" s="21">
        <f t="shared" si="2"/>
        <v>439.29074582776997</v>
      </c>
      <c r="F17" s="2">
        <f t="shared" si="3"/>
        <v>10.634676253527541</v>
      </c>
    </row>
    <row r="18" spans="2:21" x14ac:dyDescent="0.3">
      <c r="B18" s="3">
        <v>0.76090619999999964</v>
      </c>
      <c r="C18" s="2">
        <v>0.1101269030901306</v>
      </c>
      <c r="D18" s="2">
        <v>1.5653939351285155</v>
      </c>
      <c r="E18" s="21">
        <f t="shared" si="2"/>
        <v>431.96794418683209</v>
      </c>
      <c r="F18" s="2">
        <f t="shared" si="3"/>
        <v>9.0804333177477545</v>
      </c>
    </row>
    <row r="19" spans="2:21" x14ac:dyDescent="0.3">
      <c r="B19" s="3">
        <v>0.75828359999999961</v>
      </c>
      <c r="C19" s="2">
        <v>0.12780203353797576</v>
      </c>
      <c r="D19" s="2">
        <v>1.59230315821866</v>
      </c>
      <c r="E19" s="21">
        <f t="shared" si="2"/>
        <v>424.667875906544</v>
      </c>
      <c r="F19" s="2">
        <f t="shared" si="3"/>
        <v>7.8246016304807453</v>
      </c>
    </row>
    <row r="20" spans="2:21" x14ac:dyDescent="0.3">
      <c r="B20" s="3">
        <v>0.75566099999999958</v>
      </c>
      <c r="C20" s="2">
        <v>0.14715041652111699</v>
      </c>
      <c r="D20" s="2">
        <v>1.6200497566122711</v>
      </c>
      <c r="E20" s="21">
        <f t="shared" si="2"/>
        <v>417.39458756749531</v>
      </c>
      <c r="F20" s="2">
        <f t="shared" si="3"/>
        <v>6.7957673762785022</v>
      </c>
    </row>
    <row r="21" spans="2:21" x14ac:dyDescent="0.3">
      <c r="B21" s="3">
        <v>0.75303839999999955</v>
      </c>
      <c r="C21" s="2">
        <v>0.16827109702961079</v>
      </c>
      <c r="D21" s="2">
        <v>1.6486567100614948</v>
      </c>
      <c r="E21" s="21">
        <f t="shared" si="2"/>
        <v>410.15209283609914</v>
      </c>
      <c r="F21" s="2">
        <f t="shared" si="3"/>
        <v>5.9427912318419676</v>
      </c>
    </row>
    <row r="22" spans="2:21" x14ac:dyDescent="0.3">
      <c r="B22" s="3">
        <v>0.75041579999999952</v>
      </c>
      <c r="C22" s="2">
        <v>0.19126919724508365</v>
      </c>
      <c r="D22" s="2">
        <v>1.6781472891780784</v>
      </c>
      <c r="E22" s="21">
        <f t="shared" si="2"/>
        <v>402.94436868601008</v>
      </c>
      <c r="F22" s="2">
        <f t="shared" si="3"/>
        <v>5.228233371621493</v>
      </c>
    </row>
    <row r="23" spans="2:21" x14ac:dyDescent="0.3">
      <c r="B23" s="3">
        <v>0.74779319999999949</v>
      </c>
      <c r="C23" s="2">
        <v>0.21625597703583557</v>
      </c>
      <c r="D23" s="2">
        <v>1.7085450043513051</v>
      </c>
      <c r="E23" s="21">
        <f t="shared" si="2"/>
        <v>395.77535170443895</v>
      </c>
      <c r="F23" s="2">
        <f t="shared" si="3"/>
        <v>4.6241496475923576</v>
      </c>
    </row>
    <row r="24" spans="2:21" x14ac:dyDescent="0.3">
      <c r="B24" s="3">
        <v>0.74517059999999946</v>
      </c>
      <c r="C24" s="2">
        <v>0.24334889756524</v>
      </c>
      <c r="D24" s="2">
        <v>1.7398735464818926</v>
      </c>
      <c r="E24" s="21">
        <f t="shared" si="2"/>
        <v>388.64893449717005</v>
      </c>
      <c r="F24" s="2">
        <f t="shared" si="3"/>
        <v>4.1093261979208577</v>
      </c>
    </row>
    <row r="25" spans="2:21" x14ac:dyDescent="0.3">
      <c r="B25" s="3">
        <v>0.74254799999999943</v>
      </c>
      <c r="C25" s="2">
        <v>0.27267167813505044</v>
      </c>
      <c r="D25" s="2">
        <v>1.7721567186571285</v>
      </c>
      <c r="E25" s="21">
        <f t="shared" si="2"/>
        <v>381.56896220352229</v>
      </c>
      <c r="F25" s="2">
        <f t="shared" si="3"/>
        <v>3.6674142574672315</v>
      </c>
    </row>
    <row r="26" spans="2:21" x14ac:dyDescent="0.3">
      <c r="B26" s="3">
        <v>0.7399253999999994</v>
      </c>
      <c r="C26" s="2">
        <v>0.30435433720887273</v>
      </c>
      <c r="D26" s="2">
        <v>1.8054183578301339</v>
      </c>
      <c r="E26" s="21">
        <f t="shared" si="2"/>
        <v>374.53922913063758</v>
      </c>
      <c r="F26" s="2">
        <f t="shared" si="3"/>
        <v>3.2856439936774042</v>
      </c>
    </row>
    <row r="27" spans="2:21" x14ac:dyDescent="0.3">
      <c r="B27" s="3">
        <v>0.73730279999999937</v>
      </c>
      <c r="C27" s="2">
        <v>0.33853320883909932</v>
      </c>
      <c r="D27" s="2">
        <v>1.8396822455016788</v>
      </c>
      <c r="E27" s="21">
        <f t="shared" si="2"/>
        <v>367.56347551508884</v>
      </c>
      <c r="F27" s="2">
        <f t="shared" si="3"/>
        <v>2.9539199519870079</v>
      </c>
      <c r="N27" s="1" t="s">
        <v>35</v>
      </c>
    </row>
    <row r="28" spans="2:21" ht="17.25" thickBot="1" x14ac:dyDescent="0.35">
      <c r="B28" s="3">
        <v>0.73468019999999934</v>
      </c>
      <c r="C28" s="2">
        <v>0.37535092562021916</v>
      </c>
      <c r="D28" s="2">
        <v>1.8749720063376227</v>
      </c>
      <c r="E28" s="21">
        <f t="shared" si="2"/>
        <v>360.6453844187356</v>
      </c>
      <c r="F28" s="2">
        <f t="shared" si="3"/>
        <v>2.6641735286722112</v>
      </c>
    </row>
    <row r="29" spans="2:21" x14ac:dyDescent="0.3">
      <c r="B29" s="3">
        <v>0.73205759999999931</v>
      </c>
      <c r="C29" s="2">
        <v>0.41495635891709914</v>
      </c>
      <c r="D29" s="2">
        <v>1.9113109935901895</v>
      </c>
      <c r="E29" s="21">
        <f t="shared" si="2"/>
        <v>353.78857876489894</v>
      </c>
      <c r="F29" s="2">
        <f t="shared" si="3"/>
        <v>2.4098919766157434</v>
      </c>
      <c r="L29" s="1" t="s">
        <v>9</v>
      </c>
      <c r="M29" s="1" t="s">
        <v>14</v>
      </c>
      <c r="N29" s="24">
        <v>11</v>
      </c>
      <c r="O29" s="25">
        <v>100</v>
      </c>
      <c r="P29" s="25">
        <v>300</v>
      </c>
      <c r="Q29" s="25">
        <v>5000</v>
      </c>
      <c r="R29" s="25">
        <v>19</v>
      </c>
      <c r="S29" s="25">
        <v>10</v>
      </c>
      <c r="T29" s="25">
        <v>11</v>
      </c>
      <c r="U29" s="26">
        <v>12</v>
      </c>
    </row>
    <row r="30" spans="2:21" x14ac:dyDescent="0.3">
      <c r="B30" s="3">
        <v>0.72943499999999928</v>
      </c>
      <c r="C30" s="2">
        <v>0.45750450653702113</v>
      </c>
      <c r="D30" s="2">
        <v>1.9487221601282683</v>
      </c>
      <c r="E30" s="21">
        <f t="shared" si="2"/>
        <v>346.99661852025707</v>
      </c>
      <c r="F30" s="2">
        <f t="shared" si="3"/>
        <v>2.1857708191101288</v>
      </c>
      <c r="L30" s="1">
        <v>0.36299999999999999</v>
      </c>
      <c r="M30" s="6">
        <v>2.9751259003864465</v>
      </c>
      <c r="N30" s="27">
        <f t="shared" ref="N30:N45" si="4">$M30*N$29</f>
        <v>32.726384904250914</v>
      </c>
      <c r="O30" s="27">
        <f t="shared" ref="O30:U30" si="5">$M30*O$29</f>
        <v>297.51259003864465</v>
      </c>
      <c r="P30" s="27">
        <f t="shared" si="5"/>
        <v>892.53777011593399</v>
      </c>
      <c r="Q30" s="27">
        <f t="shared" si="5"/>
        <v>14875.629501932233</v>
      </c>
      <c r="R30" s="27">
        <f t="shared" si="5"/>
        <v>56.527392107342486</v>
      </c>
      <c r="S30" s="27">
        <f t="shared" si="5"/>
        <v>29.751259003864465</v>
      </c>
      <c r="T30" s="27">
        <f t="shared" si="5"/>
        <v>32.726384904250914</v>
      </c>
      <c r="U30" s="27">
        <f t="shared" si="5"/>
        <v>35.701510804637358</v>
      </c>
    </row>
    <row r="31" spans="2:21" x14ac:dyDescent="0.3">
      <c r="B31" s="3">
        <v>0.72681239999999925</v>
      </c>
      <c r="C31" s="2">
        <v>0.50315631727647214</v>
      </c>
      <c r="D31" s="2">
        <v>1.9872279138227946</v>
      </c>
      <c r="E31" s="21">
        <f t="shared" si="2"/>
        <v>340.27299802729033</v>
      </c>
      <c r="F31" s="2">
        <f t="shared" si="3"/>
        <v>1.9874539296512983</v>
      </c>
      <c r="L31" s="1">
        <v>0.66390000000000005</v>
      </c>
      <c r="M31" s="6">
        <v>2.9751259003864465</v>
      </c>
      <c r="N31" s="27">
        <f t="shared" si="4"/>
        <v>32.726384904250914</v>
      </c>
      <c r="O31" s="28">
        <f t="shared" ref="O31:U45" si="6">$M31*O$29</f>
        <v>297.51259003864465</v>
      </c>
      <c r="P31" s="28">
        <f t="shared" si="6"/>
        <v>892.53777011593399</v>
      </c>
      <c r="Q31" s="28">
        <f t="shared" si="6"/>
        <v>14875.629501932233</v>
      </c>
      <c r="R31" s="28">
        <f t="shared" si="6"/>
        <v>56.527392107342486</v>
      </c>
      <c r="S31" s="28">
        <f t="shared" si="6"/>
        <v>29.751259003864465</v>
      </c>
      <c r="T31" s="28">
        <f t="shared" si="6"/>
        <v>32.726384904250914</v>
      </c>
      <c r="U31" s="29">
        <f t="shared" si="6"/>
        <v>35.701510804637358</v>
      </c>
    </row>
    <row r="32" spans="2:21" x14ac:dyDescent="0.3">
      <c r="B32" s="3">
        <v>0.72418979999999922</v>
      </c>
      <c r="C32" s="2">
        <v>0.55207844091378744</v>
      </c>
      <c r="D32" s="2">
        <v>2.0268499559798121</v>
      </c>
      <c r="E32" s="21">
        <f t="shared" si="2"/>
        <v>333.62114349165722</v>
      </c>
      <c r="F32" s="2">
        <f t="shared" si="3"/>
        <v>1.8113368063147388</v>
      </c>
      <c r="L32" s="1">
        <v>0.67</v>
      </c>
      <c r="M32" s="6">
        <v>2.5937814391146983</v>
      </c>
      <c r="N32" s="27">
        <f t="shared" si="4"/>
        <v>28.531595830261679</v>
      </c>
      <c r="O32" s="28">
        <f t="shared" si="6"/>
        <v>259.37814391146981</v>
      </c>
      <c r="P32" s="28">
        <f t="shared" si="6"/>
        <v>778.13443173440953</v>
      </c>
      <c r="Q32" s="28">
        <f t="shared" si="6"/>
        <v>12968.907195573491</v>
      </c>
      <c r="R32" s="28">
        <f t="shared" si="6"/>
        <v>49.281847343179265</v>
      </c>
      <c r="S32" s="28">
        <f t="shared" si="6"/>
        <v>25.937814391146983</v>
      </c>
      <c r="T32" s="28">
        <f t="shared" si="6"/>
        <v>28.531595830261679</v>
      </c>
      <c r="U32" s="29">
        <f t="shared" si="6"/>
        <v>31.125377269376379</v>
      </c>
    </row>
    <row r="33" spans="2:21" x14ac:dyDescent="0.3">
      <c r="B33" s="3">
        <v>0.72156719999999919</v>
      </c>
      <c r="C33" s="2">
        <v>0.60444289126707007</v>
      </c>
      <c r="D33" s="2">
        <v>2.0676091014688076</v>
      </c>
      <c r="E33" s="21">
        <f t="shared" si="2"/>
        <v>327.04441062850549</v>
      </c>
      <c r="F33" s="2">
        <f t="shared" si="3"/>
        <v>1.6544160158848737</v>
      </c>
      <c r="L33" s="1">
        <v>0.68</v>
      </c>
      <c r="M33" s="6">
        <v>2.0388558928336393</v>
      </c>
      <c r="N33" s="27">
        <f t="shared" si="4"/>
        <v>22.427414821170032</v>
      </c>
      <c r="O33" s="28">
        <f t="shared" si="6"/>
        <v>203.88558928336394</v>
      </c>
      <c r="P33" s="28">
        <f t="shared" si="6"/>
        <v>611.6567678500918</v>
      </c>
      <c r="Q33" s="28">
        <f t="shared" si="6"/>
        <v>10194.279464168196</v>
      </c>
      <c r="R33" s="28">
        <f t="shared" si="6"/>
        <v>38.73826196383915</v>
      </c>
      <c r="S33" s="28">
        <f t="shared" si="6"/>
        <v>20.388558928336394</v>
      </c>
      <c r="T33" s="28">
        <f t="shared" si="6"/>
        <v>22.427414821170032</v>
      </c>
      <c r="U33" s="29">
        <f t="shared" si="6"/>
        <v>24.46627071400367</v>
      </c>
    </row>
    <row r="34" spans="2:21" x14ac:dyDescent="0.3">
      <c r="B34" s="3">
        <v>0.71894459999999916</v>
      </c>
      <c r="C34" s="2">
        <v>0.66042660892199867</v>
      </c>
      <c r="D34" s="2">
        <v>2.1095250791601905</v>
      </c>
      <c r="E34" s="21">
        <f t="shared" si="2"/>
        <v>320.54608247141465</v>
      </c>
      <c r="F34" s="2">
        <f t="shared" si="3"/>
        <v>1.5141727884530278</v>
      </c>
      <c r="L34" s="1">
        <v>0.69</v>
      </c>
      <c r="M34" s="6">
        <v>1.5722973295944591</v>
      </c>
      <c r="N34" s="27">
        <f t="shared" si="4"/>
        <v>17.29527062553905</v>
      </c>
      <c r="O34" s="28">
        <f t="shared" si="6"/>
        <v>157.22973295944593</v>
      </c>
      <c r="P34" s="28">
        <f t="shared" si="6"/>
        <v>471.68919887833772</v>
      </c>
      <c r="Q34" s="28">
        <f t="shared" si="6"/>
        <v>7861.4866479722959</v>
      </c>
      <c r="R34" s="28">
        <f t="shared" si="6"/>
        <v>29.873649262294723</v>
      </c>
      <c r="S34" s="28">
        <f t="shared" si="6"/>
        <v>15.722973295944591</v>
      </c>
      <c r="T34" s="28">
        <f t="shared" si="6"/>
        <v>17.29527062553905</v>
      </c>
      <c r="U34" s="29">
        <f t="shared" si="6"/>
        <v>18.867567955133509</v>
      </c>
    </row>
    <row r="35" spans="2:21" x14ac:dyDescent="0.3">
      <c r="B35" s="3">
        <v>0.71632199999999913</v>
      </c>
      <c r="C35" s="2">
        <v>0.72021090918608777</v>
      </c>
      <c r="D35" s="2">
        <v>2.1526163112666636</v>
      </c>
      <c r="E35" s="21">
        <f t="shared" si="2"/>
        <v>314.12936734745068</v>
      </c>
      <c r="F35" s="2">
        <f t="shared" si="3"/>
        <v>1.3884821616074972</v>
      </c>
      <c r="L35" s="1">
        <v>0.7</v>
      </c>
      <c r="M35" s="6">
        <v>1.1892708082460473</v>
      </c>
      <c r="N35" s="27">
        <f t="shared" si="4"/>
        <v>13.08197889070652</v>
      </c>
      <c r="O35" s="28">
        <f t="shared" si="6"/>
        <v>118.92708082460473</v>
      </c>
      <c r="P35" s="28">
        <f t="shared" si="6"/>
        <v>356.78124247381419</v>
      </c>
      <c r="Q35" s="28">
        <f t="shared" si="6"/>
        <v>5946.3540412302364</v>
      </c>
      <c r="R35" s="28">
        <f t="shared" si="6"/>
        <v>22.596145356674899</v>
      </c>
      <c r="S35" s="28">
        <f t="shared" si="6"/>
        <v>11.892708082460473</v>
      </c>
      <c r="T35" s="28">
        <f t="shared" si="6"/>
        <v>13.08197889070652</v>
      </c>
      <c r="U35" s="29">
        <f t="shared" si="6"/>
        <v>14.271249698952566</v>
      </c>
    </row>
    <row r="36" spans="2:21" x14ac:dyDescent="0.3">
      <c r="B36" s="3">
        <v>0.7136993999999991</v>
      </c>
      <c r="C36" s="2">
        <v>0.7839807997785293</v>
      </c>
      <c r="D36" s="2">
        <v>2.1968996701829204</v>
      </c>
      <c r="E36" s="21">
        <f t="shared" si="2"/>
        <v>307.79739702163891</v>
      </c>
      <c r="F36" s="2">
        <f t="shared" si="3"/>
        <v>1.2755414421915627</v>
      </c>
      <c r="L36" s="1">
        <v>0.71</v>
      </c>
      <c r="M36" s="6">
        <v>0.8810733409535787</v>
      </c>
      <c r="N36" s="27">
        <f t="shared" si="4"/>
        <v>9.6918067504893664</v>
      </c>
      <c r="O36" s="28">
        <f t="shared" si="6"/>
        <v>88.107334095357871</v>
      </c>
      <c r="P36" s="28">
        <f t="shared" si="6"/>
        <v>264.3220022860736</v>
      </c>
      <c r="Q36" s="28">
        <f t="shared" si="6"/>
        <v>4405.3667047678937</v>
      </c>
      <c r="R36" s="28">
        <f t="shared" si="6"/>
        <v>16.740393478117994</v>
      </c>
      <c r="S36" s="28">
        <f t="shared" si="6"/>
        <v>8.8107334095357874</v>
      </c>
      <c r="T36" s="28">
        <f t="shared" si="6"/>
        <v>9.6918067504893664</v>
      </c>
      <c r="U36" s="29">
        <f t="shared" si="6"/>
        <v>10.572880091442943</v>
      </c>
    </row>
    <row r="37" spans="2:21" x14ac:dyDescent="0.3">
      <c r="B37" s="3">
        <v>0.71107679999999907</v>
      </c>
      <c r="C37" s="2">
        <v>0.85192415175688163</v>
      </c>
      <c r="D37" s="2">
        <v>2.242390211440918</v>
      </c>
      <c r="E37" s="21">
        <f t="shared" si="2"/>
        <v>301.55322501407397</v>
      </c>
      <c r="F37" s="2">
        <f t="shared" si="3"/>
        <v>1.1738134174712018</v>
      </c>
      <c r="L37" s="1">
        <v>0.72</v>
      </c>
      <c r="M37" s="6">
        <v>0.63745065922581023</v>
      </c>
      <c r="N37" s="27">
        <f t="shared" si="4"/>
        <v>7.0119572514839126</v>
      </c>
      <c r="O37" s="28">
        <f t="shared" si="6"/>
        <v>63.74506592258102</v>
      </c>
      <c r="P37" s="28">
        <f t="shared" si="6"/>
        <v>191.23519776774307</v>
      </c>
      <c r="Q37" s="28">
        <f t="shared" si="6"/>
        <v>3187.2532961290513</v>
      </c>
      <c r="R37" s="28">
        <f t="shared" si="6"/>
        <v>12.111562525290395</v>
      </c>
      <c r="S37" s="28">
        <f t="shared" si="6"/>
        <v>6.3745065922581023</v>
      </c>
      <c r="T37" s="28">
        <f t="shared" si="6"/>
        <v>7.0119572514839126</v>
      </c>
      <c r="U37" s="29">
        <f t="shared" si="6"/>
        <v>7.6494079107097228</v>
      </c>
    </row>
    <row r="38" spans="2:21" x14ac:dyDescent="0.3">
      <c r="B38" s="3">
        <v>0.70845419999999903</v>
      </c>
      <c r="C38" s="2">
        <v>0.92423070626033033</v>
      </c>
      <c r="D38" s="2">
        <v>2.2891008814491713</v>
      </c>
      <c r="E38" s="21">
        <f t="shared" si="2"/>
        <v>295.39982509286136</v>
      </c>
      <c r="F38" s="2">
        <f t="shared" si="3"/>
        <v>1.0819809309801567</v>
      </c>
      <c r="L38" s="1">
        <v>0.73</v>
      </c>
      <c r="M38" s="6">
        <v>0.44808144851968751</v>
      </c>
      <c r="N38" s="27">
        <f t="shared" si="4"/>
        <v>4.9288959337165625</v>
      </c>
      <c r="O38" s="28">
        <f t="shared" si="6"/>
        <v>44.808144851968748</v>
      </c>
      <c r="P38" s="28">
        <f t="shared" si="6"/>
        <v>134.42443455590626</v>
      </c>
      <c r="Q38" s="28">
        <f t="shared" si="6"/>
        <v>2240.4072425984377</v>
      </c>
      <c r="R38" s="28">
        <f t="shared" si="6"/>
        <v>8.5135475218740631</v>
      </c>
      <c r="S38" s="28">
        <f t="shared" si="6"/>
        <v>4.4808144851968752</v>
      </c>
      <c r="T38" s="28">
        <f t="shared" si="6"/>
        <v>4.9288959337165625</v>
      </c>
      <c r="U38" s="29">
        <f t="shared" si="6"/>
        <v>5.3769773822362499</v>
      </c>
    </row>
    <row r="39" spans="2:21" x14ac:dyDescent="0.3">
      <c r="B39" s="3">
        <v>0.705831599999999</v>
      </c>
      <c r="C39" s="2">
        <v>1.0010908988692711</v>
      </c>
      <c r="D39" s="2">
        <v>2.3370421987699093</v>
      </c>
      <c r="E39" s="21">
        <f t="shared" si="2"/>
        <v>289.34008994613561</v>
      </c>
      <c r="F39" s="2">
        <f t="shared" si="3"/>
        <v>0.99891028989425112</v>
      </c>
      <c r="L39" s="1">
        <v>0.74</v>
      </c>
      <c r="M39" s="6">
        <v>0.30341929021749992</v>
      </c>
      <c r="N39" s="27">
        <f t="shared" si="4"/>
        <v>3.3376121923924993</v>
      </c>
      <c r="O39" s="28">
        <f t="shared" si="6"/>
        <v>30.341929021749991</v>
      </c>
      <c r="P39" s="28">
        <f t="shared" si="6"/>
        <v>91.025787065249972</v>
      </c>
      <c r="Q39" s="28">
        <f t="shared" si="6"/>
        <v>1517.0964510874996</v>
      </c>
      <c r="R39" s="28">
        <f t="shared" si="6"/>
        <v>5.7649665141324986</v>
      </c>
      <c r="S39" s="28">
        <f t="shared" si="6"/>
        <v>3.0341929021749992</v>
      </c>
      <c r="T39" s="28">
        <f t="shared" si="6"/>
        <v>3.3376121923924993</v>
      </c>
      <c r="U39" s="29">
        <f t="shared" si="6"/>
        <v>3.641031482609999</v>
      </c>
    </row>
    <row r="40" spans="2:21" x14ac:dyDescent="0.3">
      <c r="B40" s="3">
        <v>0.70320899999999897</v>
      </c>
      <c r="C40" s="2">
        <v>1.0826944828080765</v>
      </c>
      <c r="D40" s="2">
        <v>2.3862219078137707</v>
      </c>
      <c r="E40" s="21">
        <f t="shared" si="2"/>
        <v>283.3768300365353</v>
      </c>
      <c r="F40" s="2">
        <f t="shared" si="3"/>
        <v>0.92362159028131363</v>
      </c>
      <c r="L40" s="1">
        <v>0.75</v>
      </c>
      <c r="M40" s="6">
        <v>0.19509511986488506</v>
      </c>
      <c r="N40" s="27">
        <f t="shared" si="4"/>
        <v>2.1460463185137355</v>
      </c>
      <c r="O40" s="28">
        <f t="shared" si="6"/>
        <v>19.509511986488505</v>
      </c>
      <c r="P40" s="28">
        <f t="shared" si="6"/>
        <v>58.528535959465522</v>
      </c>
      <c r="Q40" s="28">
        <f t="shared" si="6"/>
        <v>975.47559932442527</v>
      </c>
      <c r="R40" s="28">
        <f t="shared" si="6"/>
        <v>3.7068072774328162</v>
      </c>
      <c r="S40" s="28">
        <f t="shared" si="6"/>
        <v>1.9509511986488506</v>
      </c>
      <c r="T40" s="28">
        <f t="shared" si="6"/>
        <v>2.1460463185137355</v>
      </c>
      <c r="U40" s="29">
        <f t="shared" si="6"/>
        <v>2.3411414383786209</v>
      </c>
    </row>
    <row r="41" spans="2:21" x14ac:dyDescent="0.3">
      <c r="B41" s="3">
        <v>0.70058639999999894</v>
      </c>
      <c r="C41" s="2">
        <v>1.1692289319293008</v>
      </c>
      <c r="D41" s="2">
        <v>2.4366446040052843</v>
      </c>
      <c r="E41" s="21">
        <f t="shared" si="2"/>
        <v>277.51277264172313</v>
      </c>
      <c r="F41" s="2">
        <f t="shared" si="3"/>
        <v>0.85526450183706759</v>
      </c>
      <c r="L41" s="1">
        <v>0.76</v>
      </c>
      <c r="M41" s="6">
        <v>0.11605100975713195</v>
      </c>
      <c r="N41" s="27">
        <f t="shared" si="4"/>
        <v>1.2765611073284515</v>
      </c>
      <c r="O41" s="28">
        <f t="shared" si="6"/>
        <v>11.605100975713196</v>
      </c>
      <c r="P41" s="28">
        <f t="shared" si="6"/>
        <v>34.815302927139584</v>
      </c>
      <c r="Q41" s="28">
        <f t="shared" si="6"/>
        <v>580.25504878565971</v>
      </c>
      <c r="R41" s="28">
        <f t="shared" si="6"/>
        <v>2.2049691853855071</v>
      </c>
      <c r="S41" s="28">
        <f t="shared" si="6"/>
        <v>1.1605100975713194</v>
      </c>
      <c r="T41" s="28">
        <f t="shared" si="6"/>
        <v>1.2765611073284515</v>
      </c>
      <c r="U41" s="29">
        <f t="shared" si="6"/>
        <v>1.3926121170855834</v>
      </c>
    </row>
    <row r="42" spans="2:21" x14ac:dyDescent="0.3">
      <c r="B42" s="3">
        <v>0.69796379999999891</v>
      </c>
      <c r="C42" s="2">
        <v>1.2608776045022774</v>
      </c>
      <c r="D42" s="2">
        <v>2.4883113297007311</v>
      </c>
      <c r="E42" s="21">
        <f t="shared" si="2"/>
        <v>271.7505610848649</v>
      </c>
      <c r="F42" s="2">
        <f t="shared" si="3"/>
        <v>0.79309839149275951</v>
      </c>
      <c r="L42" s="1">
        <v>0.77</v>
      </c>
      <c r="M42" s="6">
        <v>6.0538379045975615E-2</v>
      </c>
      <c r="N42" s="27">
        <f t="shared" si="4"/>
        <v>0.6659221695057318</v>
      </c>
      <c r="O42" s="28">
        <f t="shared" si="6"/>
        <v>6.0538379045975619</v>
      </c>
      <c r="P42" s="28">
        <f t="shared" si="6"/>
        <v>18.161513713792683</v>
      </c>
      <c r="Q42" s="28">
        <f t="shared" si="6"/>
        <v>302.69189522987807</v>
      </c>
      <c r="R42" s="28">
        <f t="shared" si="6"/>
        <v>1.1502292018735367</v>
      </c>
      <c r="S42" s="28">
        <f t="shared" si="6"/>
        <v>0.6053837904597561</v>
      </c>
      <c r="T42" s="28">
        <f t="shared" si="6"/>
        <v>0.6659221695057318</v>
      </c>
      <c r="U42" s="29">
        <f t="shared" si="6"/>
        <v>0.72646054855170739</v>
      </c>
    </row>
    <row r="43" spans="2:21" x14ac:dyDescent="0.3">
      <c r="B43" s="3">
        <v>0.69534119999999888</v>
      </c>
      <c r="C43" s="2">
        <v>1.3578176493895184</v>
      </c>
      <c r="D43" s="2">
        <v>2.5412191404316893</v>
      </c>
      <c r="E43" s="21">
        <f t="shared" si="2"/>
        <v>266.09275415937987</v>
      </c>
      <c r="F43" s="2">
        <f t="shared" si="3"/>
        <v>0.73647591813937974</v>
      </c>
      <c r="L43" s="1">
        <v>0.78</v>
      </c>
      <c r="M43" s="6">
        <v>2.4103694874979386E-2</v>
      </c>
      <c r="N43" s="27">
        <f t="shared" si="4"/>
        <v>0.26514064362477324</v>
      </c>
      <c r="O43" s="28">
        <f t="shared" si="6"/>
        <v>2.4103694874979387</v>
      </c>
      <c r="P43" s="28">
        <f t="shared" si="6"/>
        <v>7.2311084624938156</v>
      </c>
      <c r="Q43" s="28">
        <f t="shared" si="6"/>
        <v>120.51847437489693</v>
      </c>
      <c r="R43" s="28">
        <f t="shared" si="6"/>
        <v>0.45797020262460836</v>
      </c>
      <c r="S43" s="28">
        <f t="shared" si="6"/>
        <v>0.24103694874979387</v>
      </c>
      <c r="T43" s="28">
        <f t="shared" si="6"/>
        <v>0.26514064362477324</v>
      </c>
      <c r="U43" s="29">
        <f t="shared" si="6"/>
        <v>0.28924433849975262</v>
      </c>
    </row>
    <row r="44" spans="2:21" x14ac:dyDescent="0.3">
      <c r="B44" s="3">
        <v>0.69271859999999885</v>
      </c>
      <c r="C44" s="2">
        <v>1.4602176373455906</v>
      </c>
      <c r="D44" s="2">
        <v>2.5953606414102253</v>
      </c>
      <c r="E44" s="21">
        <f t="shared" si="2"/>
        <v>260.54182575280845</v>
      </c>
      <c r="F44" s="2">
        <f t="shared" si="3"/>
        <v>0.68482942160445182</v>
      </c>
      <c r="L44" s="1">
        <v>0.79</v>
      </c>
      <c r="M44" s="6">
        <v>3.8441399562707873E-3</v>
      </c>
      <c r="N44" s="27">
        <f t="shared" si="4"/>
        <v>4.2285539518978663E-2</v>
      </c>
      <c r="O44" s="28">
        <f t="shared" si="6"/>
        <v>0.38441399562707873</v>
      </c>
      <c r="P44" s="28">
        <f t="shared" si="6"/>
        <v>1.1532419868812362</v>
      </c>
      <c r="Q44" s="28">
        <f t="shared" si="6"/>
        <v>19.220699781353936</v>
      </c>
      <c r="R44" s="28">
        <f t="shared" si="6"/>
        <v>7.3038659169144954E-2</v>
      </c>
      <c r="S44" s="28">
        <f t="shared" si="6"/>
        <v>3.8441399562707874E-2</v>
      </c>
      <c r="T44" s="28">
        <f t="shared" si="6"/>
        <v>4.2285539518978663E-2</v>
      </c>
      <c r="U44" s="29">
        <f t="shared" si="6"/>
        <v>4.6129679475249444E-2</v>
      </c>
    </row>
    <row r="45" spans="2:21" ht="17.25" thickBot="1" x14ac:dyDescent="0.35">
      <c r="B45" s="3">
        <v>0.69009599999999882</v>
      </c>
      <c r="C45" s="2">
        <v>1.5682349020422861</v>
      </c>
      <c r="D45" s="2">
        <v>2.6507234946739446</v>
      </c>
      <c r="E45" s="21">
        <f t="shared" si="2"/>
        <v>255.10016467529624</v>
      </c>
      <c r="F45" s="2">
        <f t="shared" si="3"/>
        <v>0.63765957427533126</v>
      </c>
      <c r="L45" s="1">
        <v>0.79500000000000004</v>
      </c>
      <c r="M45" s="6">
        <v>0</v>
      </c>
      <c r="N45" s="30">
        <f t="shared" si="4"/>
        <v>0</v>
      </c>
      <c r="O45" s="31">
        <f t="shared" si="6"/>
        <v>0</v>
      </c>
      <c r="P45" s="31">
        <f t="shared" si="6"/>
        <v>0</v>
      </c>
      <c r="Q45" s="31">
        <f t="shared" si="6"/>
        <v>0</v>
      </c>
      <c r="R45" s="31">
        <f t="shared" si="6"/>
        <v>0</v>
      </c>
      <c r="S45" s="31">
        <f t="shared" si="6"/>
        <v>0</v>
      </c>
      <c r="T45" s="31">
        <f t="shared" si="6"/>
        <v>0</v>
      </c>
      <c r="U45" s="32">
        <f t="shared" si="6"/>
        <v>0</v>
      </c>
    </row>
    <row r="46" spans="2:21" x14ac:dyDescent="0.3">
      <c r="B46" s="3">
        <v>0.68747339999999879</v>
      </c>
      <c r="C46" s="2">
        <v>1.682012578149354</v>
      </c>
      <c r="D46" s="2">
        <v>2.707289897778832</v>
      </c>
      <c r="E46" s="21">
        <f t="shared" si="2"/>
        <v>249.77007469897529</v>
      </c>
      <c r="F46" s="2">
        <f t="shared" si="3"/>
        <v>0.59452587512767407</v>
      </c>
    </row>
    <row r="47" spans="2:21" x14ac:dyDescent="0.3">
      <c r="B47" s="3">
        <v>0.68485079999999876</v>
      </c>
      <c r="C47" s="2">
        <v>1.8016763275269083</v>
      </c>
      <c r="D47" s="2">
        <v>2.7650360355722321</v>
      </c>
      <c r="E47" s="21">
        <f t="shared" si="2"/>
        <v>244.55377481547305</v>
      </c>
      <c r="F47" s="2">
        <f t="shared" si="3"/>
        <v>0.5550386519051741</v>
      </c>
    </row>
    <row r="48" spans="2:21" x14ac:dyDescent="0.3">
      <c r="B48" s="3">
        <v>0.68222819999999873</v>
      </c>
      <c r="C48" s="2">
        <v>1.9273307494636358</v>
      </c>
      <c r="D48" s="2">
        <v>2.8239315073037177</v>
      </c>
      <c r="E48" s="21">
        <f t="shared" si="2"/>
        <v>239.45339971989404</v>
      </c>
      <c r="F48" s="2">
        <f t="shared" si="3"/>
        <v>0.51885230403670657</v>
      </c>
    </row>
    <row r="49" spans="2:6" x14ac:dyDescent="0.3">
      <c r="B49" s="3">
        <v>0.6796055999999987</v>
      </c>
      <c r="C49" s="2">
        <v>2.0590554770706824</v>
      </c>
      <c r="D49" s="2">
        <v>2.8839387321624059</v>
      </c>
      <c r="E49" s="21">
        <f t="shared" si="2"/>
        <v>234.47100053092271</v>
      </c>
      <c r="F49" s="2">
        <f t="shared" si="3"/>
        <v>0.48565957116544095</v>
      </c>
    </row>
    <row r="50" spans="2:6" x14ac:dyDescent="0.3">
      <c r="B50" s="3">
        <v>0.67698299999999867</v>
      </c>
      <c r="C50" s="2">
        <v>2.1969009695507453</v>
      </c>
      <c r="D50" s="2">
        <v>2.9450123372673112</v>
      </c>
      <c r="E50" s="21">
        <f t="shared" si="2"/>
        <v>229.60854575823228</v>
      </c>
      <c r="F50" s="2">
        <f t="shared" si="3"/>
        <v>0.45518665331760255</v>
      </c>
    </row>
    <row r="51" spans="2:6" x14ac:dyDescent="0.3">
      <c r="B51" s="3">
        <v>0.67436039999999864</v>
      </c>
      <c r="C51" s="2">
        <v>2.3408840192216473</v>
      </c>
      <c r="D51" s="2">
        <v>3.0070985331816371</v>
      </c>
      <c r="E51" s="21">
        <f t="shared" si="2"/>
        <v>224.86792253014463</v>
      </c>
      <c r="F51" s="2">
        <f t="shared" si="3"/>
        <v>0.42718904131461571</v>
      </c>
    </row>
    <row r="52" spans="2:6" x14ac:dyDescent="0.3">
      <c r="B52" s="20">
        <v>0.67173779999999861</v>
      </c>
      <c r="C52" s="10">
        <v>2.490983002965041</v>
      </c>
      <c r="D52" s="10">
        <v>3.0701344831665396</v>
      </c>
      <c r="E52" s="23">
        <f t="shared" si="2"/>
        <v>220.25093809655095</v>
      </c>
      <c r="F52" s="10">
        <f t="shared" si="3"/>
        <v>0.40144794196094086</v>
      </c>
    </row>
    <row r="53" spans="2:6" x14ac:dyDescent="0.3">
      <c r="B53" s="3">
        <v>0.66911519999999858</v>
      </c>
      <c r="C53" s="2">
        <v>2.6471329202285814</v>
      </c>
      <c r="D53" s="2">
        <v>3.1340476736248188</v>
      </c>
      <c r="E53" s="21">
        <f t="shared" si="2"/>
        <v>215.75932162445747</v>
      </c>
      <c r="F53" s="2">
        <f t="shared" si="3"/>
        <v>0.37776720328560209</v>
      </c>
    </row>
    <row r="54" spans="2:6" x14ac:dyDescent="0.3">
      <c r="B54" s="3">
        <v>0.66649259999999855</v>
      </c>
      <c r="C54" s="2">
        <v>2.8092202738016336</v>
      </c>
      <c r="D54" s="2">
        <v>3.1987552944927193</v>
      </c>
      <c r="E54" s="21">
        <f t="shared" si="2"/>
        <v>211.39472630626361</v>
      </c>
      <c r="F54" s="2">
        <f t="shared" si="3"/>
        <v>0.35597066179745668</v>
      </c>
    </row>
    <row r="55" spans="2:6" x14ac:dyDescent="0.3">
      <c r="B55" s="3">
        <v>0.66386999999999852</v>
      </c>
      <c r="C55" s="2">
        <v>2.9770778651940106</v>
      </c>
      <c r="D55" s="2">
        <v>3.2641636396949778</v>
      </c>
      <c r="E55" s="21">
        <f t="shared" si="2"/>
        <v>207.15873180401826</v>
      </c>
      <c r="F55" s="2">
        <f>1/C55</f>
        <v>0.3358998471928889</v>
      </c>
    </row>
  </sheetData>
  <pageMargins left="0.7" right="0.7" top="0.75" bottom="0.75" header="0.3" footer="0.3"/>
  <pageSetup paperSize="9" orientation="portrait" r:id="rId1"/>
  <headerFooter>
    <oddFooter>&amp;C&amp;1#&amp;"Calibri"&amp;10&amp;K000000Schlumberger-Private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5C8F-5F3C-49D3-8816-B28B2708630B}">
  <dimension ref="B2:AN58"/>
  <sheetViews>
    <sheetView zoomScale="70" zoomScaleNormal="70" workbookViewId="0">
      <selection activeCell="AD44" sqref="AD44"/>
    </sheetView>
  </sheetViews>
  <sheetFormatPr defaultRowHeight="16.5" x14ac:dyDescent="0.3"/>
  <cols>
    <col min="1" max="16384" width="9.140625" style="1"/>
  </cols>
  <sheetData>
    <row r="2" spans="2:40" x14ac:dyDescent="0.3"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33</v>
      </c>
      <c r="H2" s="1" t="s">
        <v>41</v>
      </c>
      <c r="I2" s="1" t="s">
        <v>41</v>
      </c>
      <c r="J2" s="1" t="s">
        <v>18</v>
      </c>
      <c r="L2" s="1">
        <f>160.285*(0.795-0.363)</f>
        <v>69.243120000000005</v>
      </c>
    </row>
    <row r="3" spans="2:40" x14ac:dyDescent="0.3">
      <c r="B3" s="1" t="s">
        <v>42</v>
      </c>
      <c r="C3" s="1" t="s">
        <v>43</v>
      </c>
      <c r="D3" s="1" t="s">
        <v>43</v>
      </c>
      <c r="E3" s="1" t="s">
        <v>43</v>
      </c>
      <c r="G3" s="1" t="s">
        <v>44</v>
      </c>
      <c r="H3" s="1" t="s">
        <v>44</v>
      </c>
      <c r="I3" s="1" t="s">
        <v>45</v>
      </c>
      <c r="J3" s="1" t="s">
        <v>46</v>
      </c>
      <c r="AF3" s="1">
        <v>0</v>
      </c>
      <c r="AG3" s="1">
        <v>4.51</v>
      </c>
      <c r="AH3" s="1">
        <v>0</v>
      </c>
      <c r="AI3" s="1">
        <v>4.51</v>
      </c>
      <c r="AJ3" s="1">
        <v>0</v>
      </c>
      <c r="AK3" s="1">
        <v>0</v>
      </c>
      <c r="AL3" s="1">
        <v>0</v>
      </c>
      <c r="AM3" s="1">
        <v>0</v>
      </c>
      <c r="AN3" s="1">
        <v>150</v>
      </c>
    </row>
    <row r="4" spans="2:40" x14ac:dyDescent="0.3">
      <c r="B4" s="1">
        <v>0</v>
      </c>
      <c r="C4" s="1">
        <v>4.51</v>
      </c>
      <c r="D4" s="1">
        <v>0</v>
      </c>
      <c r="E4" s="1">
        <v>4.51</v>
      </c>
      <c r="F4" s="1">
        <v>0</v>
      </c>
      <c r="G4" s="1">
        <v>0</v>
      </c>
      <c r="H4" s="1">
        <v>0</v>
      </c>
      <c r="I4" s="1">
        <v>0</v>
      </c>
      <c r="J4" s="1">
        <v>150</v>
      </c>
      <c r="K4" s="2">
        <f>I4/$L$2</f>
        <v>0</v>
      </c>
      <c r="AF4" s="1">
        <v>749.503698129089</v>
      </c>
      <c r="AG4" s="1">
        <v>4.8</v>
      </c>
      <c r="AH4" s="1">
        <v>0</v>
      </c>
      <c r="AI4" s="1">
        <v>4.8</v>
      </c>
      <c r="AJ4" s="1">
        <v>0</v>
      </c>
      <c r="AK4" s="1">
        <v>2.1999999999999999E-2</v>
      </c>
      <c r="AL4" s="1">
        <v>2.1999999999999999E-2</v>
      </c>
      <c r="AM4" s="1">
        <v>3.4889999999999999</v>
      </c>
      <c r="AN4" s="1">
        <v>140.84389999999999</v>
      </c>
    </row>
    <row r="5" spans="2:40" x14ac:dyDescent="0.3">
      <c r="B5" s="1">
        <v>749.503698129089</v>
      </c>
      <c r="C5" s="1">
        <v>4.8</v>
      </c>
      <c r="D5" s="1">
        <v>0</v>
      </c>
      <c r="E5" s="1">
        <v>4.8</v>
      </c>
      <c r="F5" s="1">
        <v>0</v>
      </c>
      <c r="G5" s="1">
        <v>2.1999999999999999E-2</v>
      </c>
      <c r="H5" s="1">
        <v>2.1999999999999999E-2</v>
      </c>
      <c r="I5" s="1">
        <v>3.4889999999999999</v>
      </c>
      <c r="J5" s="1">
        <v>140.84389999999999</v>
      </c>
      <c r="K5" s="2">
        <f t="shared" ref="K5:K13" si="0">I5/$L$2</f>
        <v>5.038767750499977E-2</v>
      </c>
      <c r="AF5" s="1">
        <v>1451.72013228526</v>
      </c>
      <c r="AG5" s="1">
        <v>5.13</v>
      </c>
      <c r="AH5" s="1">
        <v>0</v>
      </c>
      <c r="AI5" s="1">
        <v>5.13</v>
      </c>
      <c r="AJ5" s="1">
        <v>0</v>
      </c>
      <c r="AK5" s="1">
        <v>4.3999999999999997E-2</v>
      </c>
      <c r="AL5" s="1">
        <v>4.3999999999999997E-2</v>
      </c>
      <c r="AM5" s="1">
        <v>6.9770000000000003</v>
      </c>
      <c r="AN5" s="1">
        <v>131.68780000000001</v>
      </c>
    </row>
    <row r="6" spans="2:40" x14ac:dyDescent="0.3">
      <c r="B6" s="1">
        <v>1451.72013228526</v>
      </c>
      <c r="C6" s="1">
        <v>5.13</v>
      </c>
      <c r="D6" s="1">
        <v>0</v>
      </c>
      <c r="E6" s="1">
        <v>5.13</v>
      </c>
      <c r="F6" s="1">
        <v>0</v>
      </c>
      <c r="G6" s="1">
        <v>4.3999999999999997E-2</v>
      </c>
      <c r="H6" s="1">
        <v>4.3999999999999997E-2</v>
      </c>
      <c r="I6" s="1">
        <v>6.9770000000000003</v>
      </c>
      <c r="J6" s="1">
        <v>131.68780000000001</v>
      </c>
      <c r="K6" s="2">
        <f t="shared" si="0"/>
        <v>0.10076091314198436</v>
      </c>
      <c r="AF6" s="1">
        <v>2106.6421048102102</v>
      </c>
      <c r="AG6" s="1">
        <v>5.52</v>
      </c>
      <c r="AH6" s="1">
        <v>0</v>
      </c>
      <c r="AI6" s="1">
        <v>5.52</v>
      </c>
      <c r="AJ6" s="1">
        <v>0</v>
      </c>
      <c r="AK6" s="1">
        <v>6.5000000000000002E-2</v>
      </c>
      <c r="AL6" s="1">
        <v>6.5000000000000002E-2</v>
      </c>
      <c r="AM6" s="1">
        <v>10.465999999999999</v>
      </c>
      <c r="AN6" s="1">
        <v>122.5317</v>
      </c>
    </row>
    <row r="7" spans="2:40" x14ac:dyDescent="0.3">
      <c r="B7" s="1">
        <v>2106.6421048102102</v>
      </c>
      <c r="C7" s="1">
        <v>5.52</v>
      </c>
      <c r="D7" s="1">
        <v>0</v>
      </c>
      <c r="E7" s="1">
        <v>5.52</v>
      </c>
      <c r="F7" s="1">
        <v>0</v>
      </c>
      <c r="G7" s="1">
        <v>6.5000000000000002E-2</v>
      </c>
      <c r="H7" s="1">
        <v>6.5000000000000002E-2</v>
      </c>
      <c r="I7" s="1">
        <v>10.465999999999999</v>
      </c>
      <c r="J7" s="1">
        <v>122.5317</v>
      </c>
      <c r="K7" s="2">
        <f t="shared" si="0"/>
        <v>0.1511485906469841</v>
      </c>
      <c r="AF7" s="1">
        <v>2714.2607418999</v>
      </c>
      <c r="AG7" s="1">
        <v>5.96</v>
      </c>
      <c r="AH7" s="1">
        <v>0</v>
      </c>
      <c r="AI7" s="1">
        <v>5.96</v>
      </c>
      <c r="AJ7" s="1">
        <v>0</v>
      </c>
      <c r="AK7" s="1">
        <v>8.6999999999999994E-2</v>
      </c>
      <c r="AL7" s="1">
        <v>8.6999999999999994E-2</v>
      </c>
      <c r="AM7" s="1">
        <v>13.954000000000001</v>
      </c>
      <c r="AN7" s="1">
        <v>113.37560000000001</v>
      </c>
    </row>
    <row r="8" spans="2:40" x14ac:dyDescent="0.3">
      <c r="B8" s="1">
        <v>2714.2607418999</v>
      </c>
      <c r="C8" s="1">
        <v>5.96</v>
      </c>
      <c r="D8" s="1">
        <v>0</v>
      </c>
      <c r="E8" s="1">
        <v>5.96</v>
      </c>
      <c r="F8" s="1">
        <v>0</v>
      </c>
      <c r="G8" s="1">
        <v>8.6999999999999994E-2</v>
      </c>
      <c r="H8" s="1">
        <v>8.6999999999999994E-2</v>
      </c>
      <c r="I8" s="1">
        <v>13.954000000000001</v>
      </c>
      <c r="J8" s="1">
        <v>113.37560000000001</v>
      </c>
      <c r="K8" s="2">
        <f t="shared" si="0"/>
        <v>0.20152182628396872</v>
      </c>
      <c r="AF8" s="1">
        <v>3274.56492936525</v>
      </c>
      <c r="AG8" s="1">
        <v>6.49</v>
      </c>
      <c r="AH8" s="1">
        <v>0</v>
      </c>
      <c r="AI8" s="1">
        <v>6.49</v>
      </c>
      <c r="AJ8" s="1">
        <v>0</v>
      </c>
      <c r="AK8" s="1">
        <v>0.109</v>
      </c>
      <c r="AL8" s="1">
        <v>0.109</v>
      </c>
      <c r="AM8" s="1">
        <v>17.443000000000001</v>
      </c>
      <c r="AN8" s="1">
        <v>104.2195</v>
      </c>
    </row>
    <row r="9" spans="2:40" x14ac:dyDescent="0.3">
      <c r="B9" s="1">
        <v>3274.56492936525</v>
      </c>
      <c r="C9" s="1">
        <v>6.49</v>
      </c>
      <c r="D9" s="1">
        <v>0</v>
      </c>
      <c r="E9" s="1">
        <v>6.49</v>
      </c>
      <c r="F9" s="1">
        <v>0</v>
      </c>
      <c r="G9" s="1">
        <v>0.109</v>
      </c>
      <c r="H9" s="1">
        <v>0.109</v>
      </c>
      <c r="I9" s="1">
        <v>17.443000000000001</v>
      </c>
      <c r="J9" s="1">
        <v>104.2195</v>
      </c>
      <c r="K9" s="2">
        <f t="shared" si="0"/>
        <v>0.25190950378896848</v>
      </c>
      <c r="AF9" s="1">
        <v>3787.54048915156</v>
      </c>
      <c r="AG9" s="1">
        <v>7.11</v>
      </c>
      <c r="AH9" s="1">
        <v>0</v>
      </c>
      <c r="AI9" s="1">
        <v>7.11</v>
      </c>
      <c r="AJ9" s="1">
        <v>0</v>
      </c>
      <c r="AK9" s="1">
        <v>0.13100000000000001</v>
      </c>
      <c r="AL9" s="1">
        <v>0.13100000000000001</v>
      </c>
      <c r="AM9" s="1">
        <v>20.931999999999999</v>
      </c>
      <c r="AN9" s="1">
        <v>95.063400000000001</v>
      </c>
    </row>
    <row r="10" spans="2:40" x14ac:dyDescent="0.3">
      <c r="B10" s="1">
        <v>3787.54048915156</v>
      </c>
      <c r="C10" s="1">
        <v>7.11</v>
      </c>
      <c r="D10" s="1">
        <v>0</v>
      </c>
      <c r="E10" s="1">
        <v>7.11</v>
      </c>
      <c r="F10" s="1">
        <v>0</v>
      </c>
      <c r="G10" s="1">
        <v>0.13100000000000001</v>
      </c>
      <c r="H10" s="1">
        <v>0.13100000000000001</v>
      </c>
      <c r="I10" s="1">
        <v>20.931999999999999</v>
      </c>
      <c r="J10" s="1">
        <v>95.063400000000001</v>
      </c>
      <c r="K10" s="2">
        <f t="shared" si="0"/>
        <v>0.30229718129396821</v>
      </c>
      <c r="AF10" s="1">
        <v>4253.1689392230401</v>
      </c>
      <c r="AG10" s="1">
        <v>7.87</v>
      </c>
      <c r="AH10" s="1">
        <v>0</v>
      </c>
      <c r="AI10" s="1">
        <v>7.87</v>
      </c>
      <c r="AJ10" s="1">
        <v>0</v>
      </c>
      <c r="AK10" s="1">
        <v>0.152</v>
      </c>
      <c r="AL10" s="1">
        <v>0.152</v>
      </c>
      <c r="AM10" s="1">
        <v>24.42</v>
      </c>
      <c r="AN10" s="1">
        <v>85.907300000000006</v>
      </c>
    </row>
    <row r="11" spans="2:40" x14ac:dyDescent="0.3">
      <c r="B11" s="1">
        <v>4253.1689392230401</v>
      </c>
      <c r="C11" s="1">
        <v>7.87</v>
      </c>
      <c r="D11" s="1">
        <v>0</v>
      </c>
      <c r="E11" s="1">
        <v>7.87</v>
      </c>
      <c r="F11" s="1">
        <v>0</v>
      </c>
      <c r="G11" s="1">
        <v>0.152</v>
      </c>
      <c r="H11" s="1">
        <v>0.152</v>
      </c>
      <c r="I11" s="1">
        <v>24.42</v>
      </c>
      <c r="J11" s="1">
        <v>85.907300000000006</v>
      </c>
      <c r="K11" s="2">
        <f t="shared" si="0"/>
        <v>0.35267041693095286</v>
      </c>
      <c r="AF11" s="1">
        <v>4671.4255553817202</v>
      </c>
      <c r="AG11" s="1">
        <v>8.81</v>
      </c>
      <c r="AH11" s="1">
        <v>0</v>
      </c>
      <c r="AI11" s="1">
        <v>8.81</v>
      </c>
      <c r="AJ11" s="1">
        <v>0</v>
      </c>
      <c r="AK11" s="1">
        <v>0.17399999999999999</v>
      </c>
      <c r="AL11" s="1">
        <v>0.17399999999999999</v>
      </c>
      <c r="AM11" s="1">
        <v>27.908999999999999</v>
      </c>
      <c r="AN11" s="1">
        <v>76.751199999999997</v>
      </c>
    </row>
    <row r="12" spans="2:40" x14ac:dyDescent="0.3">
      <c r="B12" s="1">
        <v>4671.4255553817202</v>
      </c>
      <c r="C12" s="1">
        <v>8.81</v>
      </c>
      <c r="D12" s="1">
        <v>0</v>
      </c>
      <c r="E12" s="1">
        <v>8.81</v>
      </c>
      <c r="F12" s="1">
        <v>0</v>
      </c>
      <c r="G12" s="1">
        <v>0.17399999999999999</v>
      </c>
      <c r="H12" s="1">
        <v>0.17399999999999999</v>
      </c>
      <c r="I12" s="1">
        <v>27.908999999999999</v>
      </c>
      <c r="J12" s="1">
        <v>76.751199999999997</v>
      </c>
      <c r="K12" s="2">
        <f t="shared" si="0"/>
        <v>0.40305809443595259</v>
      </c>
      <c r="AF12" s="1">
        <v>5042.2762036688</v>
      </c>
      <c r="AG12" s="1">
        <v>10</v>
      </c>
      <c r="AH12" s="1">
        <v>0</v>
      </c>
      <c r="AI12" s="1">
        <v>10</v>
      </c>
      <c r="AJ12" s="1">
        <v>0</v>
      </c>
      <c r="AK12" s="1">
        <v>0.19600000000000001</v>
      </c>
      <c r="AL12" s="1">
        <v>0.19600000000000001</v>
      </c>
      <c r="AM12" s="1">
        <v>31.396999999999998</v>
      </c>
      <c r="AN12" s="1">
        <v>67.595100000000002</v>
      </c>
    </row>
    <row r="13" spans="2:40" x14ac:dyDescent="0.3">
      <c r="B13" s="1">
        <v>5042.2762036688</v>
      </c>
      <c r="C13" s="1">
        <v>10</v>
      </c>
      <c r="D13" s="1">
        <v>0</v>
      </c>
      <c r="E13" s="1">
        <v>10</v>
      </c>
      <c r="F13" s="1">
        <v>0</v>
      </c>
      <c r="G13" s="1">
        <v>0.19600000000000001</v>
      </c>
      <c r="H13" s="1">
        <v>0.19600000000000001</v>
      </c>
      <c r="I13" s="1">
        <v>31.396999999999998</v>
      </c>
      <c r="J13" s="1">
        <v>67.595100000000002</v>
      </c>
      <c r="K13" s="2">
        <f t="shared" si="0"/>
        <v>0.45343133007293718</v>
      </c>
      <c r="AF13" s="1">
        <v>5365.6718715736497</v>
      </c>
      <c r="AG13" s="1">
        <v>2.8</v>
      </c>
      <c r="AH13" s="1">
        <v>8.77</v>
      </c>
      <c r="AI13" s="1">
        <v>11.57</v>
      </c>
      <c r="AJ13" s="1">
        <v>0.75800000000000001</v>
      </c>
      <c r="AK13" s="1">
        <v>0.218</v>
      </c>
      <c r="AL13" s="1">
        <v>0.218</v>
      </c>
      <c r="AM13" s="1">
        <v>34.886000000000003</v>
      </c>
      <c r="AN13" s="1">
        <v>58.439</v>
      </c>
    </row>
    <row r="14" spans="2:40" x14ac:dyDescent="0.3">
      <c r="B14" s="1">
        <v>5365.6718715736497</v>
      </c>
      <c r="C14" s="1">
        <v>2.8</v>
      </c>
      <c r="D14" s="1">
        <v>8.77</v>
      </c>
      <c r="E14" s="1">
        <v>11.57</v>
      </c>
      <c r="F14" s="1">
        <v>0.75800000000000001</v>
      </c>
      <c r="G14" s="1">
        <v>0.218</v>
      </c>
      <c r="H14" s="1">
        <v>0.218</v>
      </c>
      <c r="I14" s="1">
        <v>34.886000000000003</v>
      </c>
      <c r="J14" s="1">
        <v>58.439</v>
      </c>
      <c r="K14" s="2">
        <f t="shared" ref="K14:K58" si="1">I14/$L$2</f>
        <v>0.50381900757793696</v>
      </c>
      <c r="AF14" s="1">
        <v>5634.6</v>
      </c>
      <c r="AG14" s="1">
        <v>2.67</v>
      </c>
      <c r="AH14" s="1">
        <v>9.5500000000000007</v>
      </c>
      <c r="AI14" s="1">
        <v>12.22</v>
      </c>
      <c r="AJ14" s="1">
        <v>0.78200000000000003</v>
      </c>
      <c r="AK14" s="1">
        <v>0.23799999999999999</v>
      </c>
      <c r="AL14" s="1">
        <v>0.23799999999999999</v>
      </c>
      <c r="AM14" s="1">
        <v>35.619999999999997</v>
      </c>
      <c r="AN14" s="1">
        <v>55.352400000000003</v>
      </c>
    </row>
    <row r="15" spans="2:40" x14ac:dyDescent="0.3">
      <c r="B15" s="1">
        <v>5634.6</v>
      </c>
      <c r="C15" s="1">
        <v>2.67</v>
      </c>
      <c r="D15" s="1">
        <v>9.5500000000000007</v>
      </c>
      <c r="E15" s="1">
        <v>12.22</v>
      </c>
      <c r="F15" s="1">
        <v>0.78200000000000003</v>
      </c>
      <c r="G15" s="1">
        <v>0.23799999999999999</v>
      </c>
      <c r="H15" s="1">
        <v>0.23799999999999999</v>
      </c>
      <c r="I15" s="1">
        <v>35.619999999999997</v>
      </c>
      <c r="J15" s="1">
        <v>55.352400000000003</v>
      </c>
      <c r="K15" s="2">
        <f t="shared" si="1"/>
        <v>0.5144193387010868</v>
      </c>
      <c r="AF15" s="1">
        <v>5923.8</v>
      </c>
      <c r="AG15" s="1">
        <v>2.54</v>
      </c>
      <c r="AH15" s="1">
        <v>10.37</v>
      </c>
      <c r="AI15" s="1">
        <v>12.91</v>
      </c>
      <c r="AJ15" s="1">
        <v>0.80300000000000005</v>
      </c>
      <c r="AK15" s="1">
        <v>0.26</v>
      </c>
      <c r="AL15" s="1">
        <v>0.26</v>
      </c>
      <c r="AM15" s="1">
        <v>36.372999999999998</v>
      </c>
      <c r="AN15" s="1">
        <v>52.375</v>
      </c>
    </row>
    <row r="16" spans="2:40" x14ac:dyDescent="0.3">
      <c r="B16" s="1">
        <v>5923.8</v>
      </c>
      <c r="C16" s="1">
        <v>2.54</v>
      </c>
      <c r="D16" s="1">
        <v>10.37</v>
      </c>
      <c r="E16" s="1">
        <v>12.91</v>
      </c>
      <c r="F16" s="1">
        <v>0.80300000000000005</v>
      </c>
      <c r="G16" s="1">
        <v>0.26</v>
      </c>
      <c r="H16" s="1">
        <v>0.26</v>
      </c>
      <c r="I16" s="1">
        <v>36.372999999999998</v>
      </c>
      <c r="J16" s="1">
        <v>52.375</v>
      </c>
      <c r="K16" s="2">
        <f t="shared" si="1"/>
        <v>0.52529406531652523</v>
      </c>
      <c r="AF16" s="1">
        <v>6233.4</v>
      </c>
      <c r="AG16" s="1">
        <v>2.42</v>
      </c>
      <c r="AH16" s="1">
        <v>11.23</v>
      </c>
      <c r="AI16" s="1">
        <v>13.65</v>
      </c>
      <c r="AJ16" s="1">
        <v>0.82299999999999995</v>
      </c>
      <c r="AK16" s="1">
        <v>0.28599999999999998</v>
      </c>
      <c r="AL16" s="1">
        <v>0.28599999999999998</v>
      </c>
      <c r="AM16" s="1">
        <v>37.14</v>
      </c>
      <c r="AN16" s="1">
        <v>49.522399999999998</v>
      </c>
    </row>
    <row r="17" spans="2:40" x14ac:dyDescent="0.3">
      <c r="B17" s="1">
        <v>6233.4</v>
      </c>
      <c r="C17" s="1">
        <v>2.42</v>
      </c>
      <c r="D17" s="1">
        <v>11.23</v>
      </c>
      <c r="E17" s="1">
        <v>13.65</v>
      </c>
      <c r="F17" s="1">
        <v>0.82299999999999995</v>
      </c>
      <c r="G17" s="1">
        <v>0.28599999999999998</v>
      </c>
      <c r="H17" s="1">
        <v>0.28599999999999998</v>
      </c>
      <c r="I17" s="1">
        <v>37.14</v>
      </c>
      <c r="J17" s="1">
        <v>49.522399999999998</v>
      </c>
      <c r="K17" s="2">
        <f t="shared" si="1"/>
        <v>0.53637097808417644</v>
      </c>
      <c r="AF17" s="1">
        <v>6563.8</v>
      </c>
      <c r="AG17" s="1">
        <v>2.2999999999999998</v>
      </c>
      <c r="AH17" s="1">
        <v>12.14</v>
      </c>
      <c r="AI17" s="1">
        <v>14.45</v>
      </c>
      <c r="AJ17" s="1">
        <v>0.84099999999999997</v>
      </c>
      <c r="AK17" s="1">
        <v>0.315</v>
      </c>
      <c r="AL17" s="1">
        <v>0.315</v>
      </c>
      <c r="AM17" s="1">
        <v>37.92</v>
      </c>
      <c r="AN17" s="1">
        <v>46.804299999999998</v>
      </c>
    </row>
    <row r="18" spans="2:40" x14ac:dyDescent="0.3">
      <c r="B18" s="1">
        <v>6563.8</v>
      </c>
      <c r="C18" s="1">
        <v>2.2999999999999998</v>
      </c>
      <c r="D18" s="1">
        <v>12.14</v>
      </c>
      <c r="E18" s="1">
        <v>14.45</v>
      </c>
      <c r="F18" s="1">
        <v>0.84099999999999997</v>
      </c>
      <c r="G18" s="1">
        <v>0.315</v>
      </c>
      <c r="H18" s="1">
        <v>0.315</v>
      </c>
      <c r="I18" s="1">
        <v>37.92</v>
      </c>
      <c r="J18" s="1">
        <v>46.804299999999998</v>
      </c>
      <c r="K18" s="2">
        <f t="shared" si="1"/>
        <v>0.54763563513602509</v>
      </c>
      <c r="AF18" s="1">
        <v>6915.2</v>
      </c>
      <c r="AG18" s="1">
        <v>2.19</v>
      </c>
      <c r="AH18" s="1">
        <v>13.1</v>
      </c>
      <c r="AI18" s="1">
        <v>15.29</v>
      </c>
      <c r="AJ18" s="1">
        <v>0.85699999999999998</v>
      </c>
      <c r="AK18" s="1">
        <v>0.34699999999999998</v>
      </c>
      <c r="AL18" s="1">
        <v>0.34699999999999998</v>
      </c>
      <c r="AM18" s="1">
        <v>38.709000000000003</v>
      </c>
      <c r="AN18" s="1">
        <v>44.226100000000002</v>
      </c>
    </row>
    <row r="19" spans="2:40" x14ac:dyDescent="0.3">
      <c r="B19" s="1">
        <v>6915.2</v>
      </c>
      <c r="C19" s="1">
        <v>2.19</v>
      </c>
      <c r="D19" s="1">
        <v>13.1</v>
      </c>
      <c r="E19" s="1">
        <v>15.29</v>
      </c>
      <c r="F19" s="1">
        <v>0.85699999999999998</v>
      </c>
      <c r="G19" s="1">
        <v>0.34699999999999998</v>
      </c>
      <c r="H19" s="1">
        <v>0.34699999999999998</v>
      </c>
      <c r="I19" s="1">
        <v>38.709000000000003</v>
      </c>
      <c r="J19" s="1">
        <v>44.226100000000002</v>
      </c>
      <c r="K19" s="2">
        <f t="shared" si="1"/>
        <v>0.5590302690000104</v>
      </c>
      <c r="AF19" s="1">
        <v>7288.3</v>
      </c>
      <c r="AG19" s="1">
        <v>2.08</v>
      </c>
      <c r="AH19" s="1">
        <v>14.1</v>
      </c>
      <c r="AI19" s="1">
        <v>16.18</v>
      </c>
      <c r="AJ19" s="1">
        <v>0.871</v>
      </c>
      <c r="AK19" s="1">
        <v>0.38400000000000001</v>
      </c>
      <c r="AL19" s="1">
        <v>0.38400000000000001</v>
      </c>
      <c r="AM19" s="1">
        <v>39.505000000000003</v>
      </c>
      <c r="AN19" s="1">
        <v>41.789400000000001</v>
      </c>
    </row>
    <row r="20" spans="2:40" x14ac:dyDescent="0.3">
      <c r="B20" s="1">
        <v>7288.3</v>
      </c>
      <c r="C20" s="1">
        <v>2.08</v>
      </c>
      <c r="D20" s="1">
        <v>14.1</v>
      </c>
      <c r="E20" s="1">
        <v>16.18</v>
      </c>
      <c r="F20" s="1">
        <v>0.871</v>
      </c>
      <c r="G20" s="1">
        <v>0.38400000000000001</v>
      </c>
      <c r="H20" s="1">
        <v>0.38400000000000001</v>
      </c>
      <c r="I20" s="1">
        <v>39.505000000000003</v>
      </c>
      <c r="J20" s="1">
        <v>41.789400000000001</v>
      </c>
      <c r="K20" s="2">
        <f t="shared" si="1"/>
        <v>0.57052599594010212</v>
      </c>
      <c r="AF20" s="1">
        <v>7683.7</v>
      </c>
      <c r="AG20" s="1">
        <v>1.98</v>
      </c>
      <c r="AH20" s="1">
        <v>15.15</v>
      </c>
      <c r="AI20" s="1">
        <v>17.12</v>
      </c>
      <c r="AJ20" s="1">
        <v>0.88500000000000001</v>
      </c>
      <c r="AK20" s="1">
        <v>0.42499999999999999</v>
      </c>
      <c r="AL20" s="1">
        <v>0.42499999999999999</v>
      </c>
      <c r="AM20" s="1">
        <v>40.307000000000002</v>
      </c>
      <c r="AN20" s="1">
        <v>39.493200000000002</v>
      </c>
    </row>
    <row r="21" spans="2:40" x14ac:dyDescent="0.3">
      <c r="B21" s="1">
        <v>7683.7</v>
      </c>
      <c r="C21" s="1">
        <v>1.98</v>
      </c>
      <c r="D21" s="1">
        <v>15.15</v>
      </c>
      <c r="E21" s="1">
        <v>17.12</v>
      </c>
      <c r="F21" s="1">
        <v>0.88500000000000001</v>
      </c>
      <c r="G21" s="1">
        <v>0.42499999999999999</v>
      </c>
      <c r="H21" s="1">
        <v>0.42499999999999999</v>
      </c>
      <c r="I21" s="1">
        <v>40.307000000000002</v>
      </c>
      <c r="J21" s="1">
        <v>39.493200000000002</v>
      </c>
      <c r="K21" s="2">
        <f t="shared" si="1"/>
        <v>0.58210837408828486</v>
      </c>
      <c r="AF21" s="1">
        <v>8102.5</v>
      </c>
      <c r="AG21" s="1">
        <v>1.87</v>
      </c>
      <c r="AH21" s="1">
        <v>16.239999999999998</v>
      </c>
      <c r="AI21" s="1">
        <v>18.11</v>
      </c>
      <c r="AJ21" s="1">
        <v>0.89700000000000002</v>
      </c>
      <c r="AK21" s="1">
        <v>0.47099999999999997</v>
      </c>
      <c r="AL21" s="1">
        <v>0.47099999999999997</v>
      </c>
      <c r="AM21" s="1">
        <v>41.113</v>
      </c>
      <c r="AN21" s="1">
        <v>37.334499999999998</v>
      </c>
    </row>
    <row r="22" spans="2:40" x14ac:dyDescent="0.3">
      <c r="B22" s="1">
        <v>8102.5</v>
      </c>
      <c r="C22" s="1">
        <v>1.87</v>
      </c>
      <c r="D22" s="1">
        <v>16.239999999999998</v>
      </c>
      <c r="E22" s="1">
        <v>18.11</v>
      </c>
      <c r="F22" s="1">
        <v>0.89700000000000002</v>
      </c>
      <c r="G22" s="1">
        <v>0.47099999999999997</v>
      </c>
      <c r="H22" s="1">
        <v>0.47099999999999997</v>
      </c>
      <c r="I22" s="1">
        <v>41.113</v>
      </c>
      <c r="J22" s="1">
        <v>37.334499999999998</v>
      </c>
      <c r="K22" s="2">
        <f t="shared" si="1"/>
        <v>0.59374851970852838</v>
      </c>
      <c r="AF22" s="1">
        <v>8545.5</v>
      </c>
      <c r="AG22" s="1">
        <v>1.78</v>
      </c>
      <c r="AH22" s="1">
        <v>17.38</v>
      </c>
      <c r="AI22" s="1">
        <v>19.149999999999999</v>
      </c>
      <c r="AJ22" s="1">
        <v>0.90700000000000003</v>
      </c>
      <c r="AK22" s="1">
        <v>0.52300000000000002</v>
      </c>
      <c r="AL22" s="1">
        <v>0.52300000000000002</v>
      </c>
      <c r="AM22" s="1">
        <v>41.920999999999999</v>
      </c>
      <c r="AN22" s="1">
        <v>35.308799999999998</v>
      </c>
    </row>
    <row r="23" spans="2:40" x14ac:dyDescent="0.3">
      <c r="B23" s="1">
        <v>8545.5</v>
      </c>
      <c r="C23" s="1">
        <v>1.78</v>
      </c>
      <c r="D23" s="1">
        <v>17.38</v>
      </c>
      <c r="E23" s="1">
        <v>19.149999999999999</v>
      </c>
      <c r="F23" s="1">
        <v>0.90700000000000003</v>
      </c>
      <c r="G23" s="1">
        <v>0.52300000000000002</v>
      </c>
      <c r="H23" s="1">
        <v>0.52300000000000002</v>
      </c>
      <c r="I23" s="1">
        <v>41.920999999999999</v>
      </c>
      <c r="J23" s="1">
        <v>35.308799999999998</v>
      </c>
      <c r="K23" s="2">
        <f t="shared" si="1"/>
        <v>0.60541754906480238</v>
      </c>
      <c r="AF23" s="1">
        <v>9014.1</v>
      </c>
      <c r="AG23" s="1">
        <v>1.68</v>
      </c>
      <c r="AH23" s="1">
        <v>18.559999999999999</v>
      </c>
      <c r="AI23" s="1">
        <v>20.239999999999998</v>
      </c>
      <c r="AJ23" s="1">
        <v>0.91700000000000004</v>
      </c>
      <c r="AK23" s="1">
        <v>0.57999999999999996</v>
      </c>
      <c r="AL23" s="1">
        <v>0.57999999999999996</v>
      </c>
      <c r="AM23" s="1">
        <v>42.73</v>
      </c>
      <c r="AN23" s="1">
        <v>33.410600000000002</v>
      </c>
    </row>
    <row r="24" spans="2:40" x14ac:dyDescent="0.3">
      <c r="B24" s="1">
        <v>9014.1</v>
      </c>
      <c r="C24" s="1">
        <v>1.68</v>
      </c>
      <c r="D24" s="1">
        <v>18.559999999999999</v>
      </c>
      <c r="E24" s="1">
        <v>20.239999999999998</v>
      </c>
      <c r="F24" s="1">
        <v>0.91700000000000004</v>
      </c>
      <c r="G24" s="1">
        <v>0.57999999999999996</v>
      </c>
      <c r="H24" s="1">
        <v>0.57999999999999996</v>
      </c>
      <c r="I24" s="1">
        <v>42.73</v>
      </c>
      <c r="J24" s="1">
        <v>33.410600000000002</v>
      </c>
      <c r="K24" s="2">
        <f t="shared" si="1"/>
        <v>0.61710102028909142</v>
      </c>
      <c r="AF24" s="1">
        <v>9509.5</v>
      </c>
      <c r="AG24" s="1">
        <v>1.59</v>
      </c>
      <c r="AH24" s="1">
        <v>19.79</v>
      </c>
      <c r="AI24" s="1">
        <v>21.38</v>
      </c>
      <c r="AJ24" s="1">
        <v>0.92600000000000005</v>
      </c>
      <c r="AK24" s="1">
        <v>0.64500000000000002</v>
      </c>
      <c r="AL24" s="1">
        <v>0.64500000000000002</v>
      </c>
      <c r="AM24" s="1">
        <v>43.539000000000001</v>
      </c>
      <c r="AN24" s="1">
        <v>31.634</v>
      </c>
    </row>
    <row r="25" spans="2:40" x14ac:dyDescent="0.3">
      <c r="B25" s="1">
        <v>9509.5</v>
      </c>
      <c r="C25" s="1">
        <v>1.59</v>
      </c>
      <c r="D25" s="1">
        <v>19.79</v>
      </c>
      <c r="E25" s="1">
        <v>21.38</v>
      </c>
      <c r="F25" s="1">
        <v>0.92600000000000005</v>
      </c>
      <c r="G25" s="1">
        <v>0.64500000000000002</v>
      </c>
      <c r="H25" s="1">
        <v>0.64500000000000002</v>
      </c>
      <c r="I25" s="1">
        <v>43.539000000000001</v>
      </c>
      <c r="J25" s="1">
        <v>31.634</v>
      </c>
      <c r="K25" s="2">
        <f t="shared" si="1"/>
        <v>0.62878449151338067</v>
      </c>
      <c r="AF25" s="1">
        <v>10033.4</v>
      </c>
      <c r="AG25" s="1">
        <v>1.5</v>
      </c>
      <c r="AH25" s="1">
        <v>21.06</v>
      </c>
      <c r="AI25" s="1">
        <v>22.56</v>
      </c>
      <c r="AJ25" s="1">
        <v>0.93400000000000005</v>
      </c>
      <c r="AK25" s="1">
        <v>0.71599999999999997</v>
      </c>
      <c r="AL25" s="1">
        <v>0.71599999999999997</v>
      </c>
      <c r="AM25" s="1">
        <v>44.347000000000001</v>
      </c>
      <c r="AN25" s="1">
        <v>29.9724</v>
      </c>
    </row>
    <row r="26" spans="2:40" x14ac:dyDescent="0.3">
      <c r="B26" s="1">
        <v>10033.4</v>
      </c>
      <c r="C26" s="1">
        <v>1.5</v>
      </c>
      <c r="D26" s="1">
        <v>21.06</v>
      </c>
      <c r="E26" s="1">
        <v>22.56</v>
      </c>
      <c r="F26" s="1">
        <v>0.93400000000000005</v>
      </c>
      <c r="G26" s="1">
        <v>0.71599999999999997</v>
      </c>
      <c r="H26" s="1">
        <v>0.71599999999999997</v>
      </c>
      <c r="I26" s="1">
        <v>44.347000000000001</v>
      </c>
      <c r="J26" s="1">
        <v>29.9724</v>
      </c>
      <c r="K26" s="2">
        <f t="shared" si="1"/>
        <v>0.64045352086965457</v>
      </c>
      <c r="AF26" s="1">
        <v>10587.6</v>
      </c>
      <c r="AG26" s="1">
        <v>1.41</v>
      </c>
      <c r="AH26" s="1">
        <v>22.38</v>
      </c>
      <c r="AI26" s="1">
        <v>23.79</v>
      </c>
      <c r="AJ26" s="1">
        <v>0.94099999999999995</v>
      </c>
      <c r="AK26" s="1">
        <v>0.79700000000000004</v>
      </c>
      <c r="AL26" s="1">
        <v>0.79700000000000004</v>
      </c>
      <c r="AM26" s="1">
        <v>45.152999999999999</v>
      </c>
      <c r="AN26" s="1">
        <v>28.4194</v>
      </c>
    </row>
    <row r="27" spans="2:40" x14ac:dyDescent="0.3">
      <c r="B27" s="1">
        <v>10587.6</v>
      </c>
      <c r="C27" s="1">
        <v>1.41</v>
      </c>
      <c r="D27" s="1">
        <v>22.38</v>
      </c>
      <c r="E27" s="1">
        <v>23.79</v>
      </c>
      <c r="F27" s="1">
        <v>0.94099999999999995</v>
      </c>
      <c r="G27" s="1">
        <v>0.79700000000000004</v>
      </c>
      <c r="H27" s="1">
        <v>0.79700000000000004</v>
      </c>
      <c r="I27" s="1">
        <v>45.152999999999999</v>
      </c>
      <c r="J27" s="1">
        <v>28.4194</v>
      </c>
      <c r="K27" s="2">
        <f t="shared" si="1"/>
        <v>0.65209366648989819</v>
      </c>
      <c r="AF27" s="1">
        <v>11174.1</v>
      </c>
      <c r="AG27" s="1">
        <v>1.33</v>
      </c>
      <c r="AH27" s="1">
        <v>23.75</v>
      </c>
      <c r="AI27" s="1">
        <v>25.07</v>
      </c>
      <c r="AJ27" s="1">
        <v>0.94699999999999995</v>
      </c>
      <c r="AK27" s="1">
        <v>0.88600000000000001</v>
      </c>
      <c r="AL27" s="1">
        <v>0.88600000000000001</v>
      </c>
      <c r="AM27" s="1">
        <v>45.956000000000003</v>
      </c>
      <c r="AN27" s="1">
        <v>26.968399999999999</v>
      </c>
    </row>
    <row r="28" spans="2:40" x14ac:dyDescent="0.3">
      <c r="B28" s="1">
        <v>11174.1</v>
      </c>
      <c r="C28" s="1">
        <v>1.33</v>
      </c>
      <c r="D28" s="1">
        <v>23.75</v>
      </c>
      <c r="E28" s="1">
        <v>25.07</v>
      </c>
      <c r="F28" s="1">
        <v>0.94699999999999995</v>
      </c>
      <c r="G28" s="1">
        <v>0.88600000000000001</v>
      </c>
      <c r="H28" s="1">
        <v>0.88600000000000001</v>
      </c>
      <c r="I28" s="1">
        <v>45.956000000000003</v>
      </c>
      <c r="J28" s="1">
        <v>26.968399999999999</v>
      </c>
      <c r="K28" s="2">
        <f t="shared" si="1"/>
        <v>0.66369048650609619</v>
      </c>
      <c r="AF28" s="1">
        <v>11795.1</v>
      </c>
      <c r="AG28" s="1">
        <v>1.25</v>
      </c>
      <c r="AH28" s="1">
        <v>25.15</v>
      </c>
      <c r="AI28" s="1">
        <v>26.4</v>
      </c>
      <c r="AJ28" s="1">
        <v>0.95299999999999996</v>
      </c>
      <c r="AK28" s="1">
        <v>0.98599999999999999</v>
      </c>
      <c r="AL28" s="1">
        <v>0.98599999999999999</v>
      </c>
      <c r="AM28" s="1">
        <v>46.755000000000003</v>
      </c>
      <c r="AN28" s="1">
        <v>25.6129</v>
      </c>
    </row>
    <row r="29" spans="2:40" x14ac:dyDescent="0.3">
      <c r="B29" s="1">
        <v>11795.1</v>
      </c>
      <c r="C29" s="1">
        <v>1.25</v>
      </c>
      <c r="D29" s="1">
        <v>25.15</v>
      </c>
      <c r="E29" s="1">
        <v>26.4</v>
      </c>
      <c r="F29" s="1">
        <v>0.95299999999999996</v>
      </c>
      <c r="G29" s="1">
        <v>0.98599999999999999</v>
      </c>
      <c r="H29" s="1">
        <v>0.98599999999999999</v>
      </c>
      <c r="I29" s="1">
        <v>46.755000000000003</v>
      </c>
      <c r="J29" s="1">
        <v>25.6129</v>
      </c>
      <c r="K29" s="2">
        <f t="shared" si="1"/>
        <v>0.67522953905023342</v>
      </c>
      <c r="AF29" s="1">
        <v>12453.5</v>
      </c>
      <c r="AG29" s="1">
        <v>1.17</v>
      </c>
      <c r="AH29" s="1">
        <v>26.6</v>
      </c>
      <c r="AI29" s="1">
        <v>27.77</v>
      </c>
      <c r="AJ29" s="1">
        <v>0.95799999999999996</v>
      </c>
      <c r="AK29" s="1">
        <v>1.097</v>
      </c>
      <c r="AL29" s="1">
        <v>1.097</v>
      </c>
      <c r="AM29" s="1">
        <v>47.55</v>
      </c>
      <c r="AN29" s="1">
        <v>24.346900000000002</v>
      </c>
    </row>
    <row r="30" spans="2:40" x14ac:dyDescent="0.3">
      <c r="B30" s="1">
        <v>12453.5</v>
      </c>
      <c r="C30" s="1">
        <v>1.17</v>
      </c>
      <c r="D30" s="1">
        <v>26.6</v>
      </c>
      <c r="E30" s="1">
        <v>27.77</v>
      </c>
      <c r="F30" s="1">
        <v>0.95799999999999996</v>
      </c>
      <c r="G30" s="1">
        <v>1.097</v>
      </c>
      <c r="H30" s="1">
        <v>1.097</v>
      </c>
      <c r="I30" s="1">
        <v>47.55</v>
      </c>
      <c r="J30" s="1">
        <v>24.346900000000002</v>
      </c>
      <c r="K30" s="2">
        <f t="shared" si="1"/>
        <v>0.68671082412230977</v>
      </c>
      <c r="AF30" s="1">
        <v>13151.9</v>
      </c>
      <c r="AG30" s="1">
        <v>1.0900000000000001</v>
      </c>
      <c r="AH30" s="1">
        <v>28.1</v>
      </c>
      <c r="AI30" s="1">
        <v>29.19</v>
      </c>
      <c r="AJ30" s="1">
        <v>0.96199999999999997</v>
      </c>
      <c r="AK30" s="1">
        <v>1.2210000000000001</v>
      </c>
      <c r="AL30" s="1">
        <v>1.2210000000000001</v>
      </c>
      <c r="AM30" s="1">
        <v>48.341000000000001</v>
      </c>
      <c r="AN30" s="1">
        <v>23.164300000000001</v>
      </c>
    </row>
    <row r="31" spans="2:40" x14ac:dyDescent="0.3">
      <c r="B31" s="1">
        <v>13151.9</v>
      </c>
      <c r="C31" s="1">
        <v>1.0900000000000001</v>
      </c>
      <c r="D31" s="1">
        <v>28.1</v>
      </c>
      <c r="E31" s="1">
        <v>29.19</v>
      </c>
      <c r="F31" s="1">
        <v>0.96199999999999997</v>
      </c>
      <c r="G31" s="1">
        <v>1.2210000000000001</v>
      </c>
      <c r="H31" s="1">
        <v>1.2210000000000001</v>
      </c>
      <c r="I31" s="1">
        <v>48.341000000000001</v>
      </c>
      <c r="J31" s="1">
        <v>23.164300000000001</v>
      </c>
      <c r="K31" s="2">
        <f t="shared" si="1"/>
        <v>0.69813434172232558</v>
      </c>
      <c r="AF31" s="1">
        <v>13893.9</v>
      </c>
      <c r="AG31" s="1">
        <v>1.02</v>
      </c>
      <c r="AH31" s="1">
        <v>29.63</v>
      </c>
      <c r="AI31" s="1">
        <v>30.65</v>
      </c>
      <c r="AJ31" s="1">
        <v>0.96699999999999997</v>
      </c>
      <c r="AK31" s="1">
        <v>1.36</v>
      </c>
      <c r="AL31" s="1">
        <v>1.36</v>
      </c>
      <c r="AM31" s="1">
        <v>49.125999999999998</v>
      </c>
      <c r="AN31" s="1">
        <v>22.0596</v>
      </c>
    </row>
    <row r="32" spans="2:40" x14ac:dyDescent="0.3">
      <c r="B32" s="1">
        <v>13893.9</v>
      </c>
      <c r="C32" s="1">
        <v>1.02</v>
      </c>
      <c r="D32" s="1">
        <v>29.63</v>
      </c>
      <c r="E32" s="1">
        <v>30.65</v>
      </c>
      <c r="F32" s="1">
        <v>0.96699999999999997</v>
      </c>
      <c r="G32" s="1">
        <v>1.36</v>
      </c>
      <c r="H32" s="1">
        <v>1.36</v>
      </c>
      <c r="I32" s="1">
        <v>49.125999999999998</v>
      </c>
      <c r="J32" s="1">
        <v>22.0596</v>
      </c>
      <c r="K32" s="2">
        <f t="shared" si="1"/>
        <v>0.70947120811425013</v>
      </c>
      <c r="AF32" s="1">
        <v>14683.2</v>
      </c>
      <c r="AG32" s="1">
        <v>0.95</v>
      </c>
      <c r="AH32" s="1">
        <v>31.21</v>
      </c>
      <c r="AI32" s="1">
        <v>32.159999999999997</v>
      </c>
      <c r="AJ32" s="1">
        <v>0.97</v>
      </c>
      <c r="AK32" s="1">
        <v>1.514</v>
      </c>
      <c r="AL32" s="1">
        <v>1.514</v>
      </c>
      <c r="AM32" s="1">
        <v>49.905000000000001</v>
      </c>
      <c r="AN32" s="1">
        <v>21.027200000000001</v>
      </c>
    </row>
    <row r="33" spans="2:40" x14ac:dyDescent="0.3">
      <c r="B33" s="1">
        <v>14683.2</v>
      </c>
      <c r="C33" s="1">
        <v>0.95</v>
      </c>
      <c r="D33" s="1">
        <v>31.21</v>
      </c>
      <c r="E33" s="1">
        <v>32.159999999999997</v>
      </c>
      <c r="F33" s="1">
        <v>0.97</v>
      </c>
      <c r="G33" s="1">
        <v>1.514</v>
      </c>
      <c r="H33" s="1">
        <v>1.514</v>
      </c>
      <c r="I33" s="1">
        <v>49.905000000000001</v>
      </c>
      <c r="J33" s="1">
        <v>21.027200000000001</v>
      </c>
      <c r="K33" s="2">
        <f t="shared" si="1"/>
        <v>0.72072142329808364</v>
      </c>
      <c r="AF33" s="1">
        <v>15524.1</v>
      </c>
      <c r="AG33" s="1">
        <v>0.89</v>
      </c>
      <c r="AH33" s="1">
        <v>32.82</v>
      </c>
      <c r="AI33" s="1">
        <v>33.700000000000003</v>
      </c>
      <c r="AJ33" s="1">
        <v>0.97399999999999998</v>
      </c>
      <c r="AK33" s="1">
        <v>1.6870000000000001</v>
      </c>
      <c r="AL33" s="1">
        <v>1.6870000000000001</v>
      </c>
      <c r="AM33" s="1">
        <v>50.677</v>
      </c>
      <c r="AN33" s="1">
        <v>20.0624</v>
      </c>
    </row>
    <row r="34" spans="2:40" x14ac:dyDescent="0.3">
      <c r="B34" s="1">
        <v>15524.1</v>
      </c>
      <c r="C34" s="1">
        <v>0.89</v>
      </c>
      <c r="D34" s="1">
        <v>32.82</v>
      </c>
      <c r="E34" s="1">
        <v>33.700000000000003</v>
      </c>
      <c r="F34" s="1">
        <v>0.97399999999999998</v>
      </c>
      <c r="G34" s="1">
        <v>1.6870000000000001</v>
      </c>
      <c r="H34" s="1">
        <v>1.6870000000000001</v>
      </c>
      <c r="I34" s="1">
        <v>50.677</v>
      </c>
      <c r="J34" s="1">
        <v>20.0624</v>
      </c>
      <c r="K34" s="2">
        <f t="shared" si="1"/>
        <v>0.73187054540581065</v>
      </c>
      <c r="AF34" s="1">
        <v>16421.400000000001</v>
      </c>
      <c r="AG34" s="1">
        <v>0.82</v>
      </c>
      <c r="AH34" s="1">
        <v>34.47</v>
      </c>
      <c r="AI34" s="1">
        <v>35.29</v>
      </c>
      <c r="AJ34" s="1">
        <v>0.97699999999999998</v>
      </c>
      <c r="AK34" s="1">
        <v>1.88</v>
      </c>
      <c r="AL34" s="1">
        <v>1.88</v>
      </c>
      <c r="AM34" s="1">
        <v>51.442999999999998</v>
      </c>
      <c r="AN34" s="1">
        <v>19.1602</v>
      </c>
    </row>
    <row r="35" spans="2:40" x14ac:dyDescent="0.3">
      <c r="B35" s="1">
        <v>16421.400000000001</v>
      </c>
      <c r="C35" s="1">
        <v>0.82</v>
      </c>
      <c r="D35" s="1">
        <v>34.47</v>
      </c>
      <c r="E35" s="1">
        <v>35.29</v>
      </c>
      <c r="F35" s="1">
        <v>0.97699999999999998</v>
      </c>
      <c r="G35" s="1">
        <v>1.88</v>
      </c>
      <c r="H35" s="1">
        <v>1.88</v>
      </c>
      <c r="I35" s="1">
        <v>51.442999999999998</v>
      </c>
      <c r="J35" s="1">
        <v>19.1602</v>
      </c>
      <c r="K35" s="2">
        <f t="shared" si="1"/>
        <v>0.74293301630544661</v>
      </c>
      <c r="AF35" s="1">
        <v>17380.8</v>
      </c>
      <c r="AG35" s="1">
        <v>0.76</v>
      </c>
      <c r="AH35" s="1">
        <v>36.159999999999997</v>
      </c>
      <c r="AI35" s="1">
        <v>36.92</v>
      </c>
      <c r="AJ35" s="1">
        <v>0.97899999999999998</v>
      </c>
      <c r="AK35" s="1">
        <v>2.0960000000000001</v>
      </c>
      <c r="AL35" s="1">
        <v>2.0960000000000001</v>
      </c>
      <c r="AM35" s="1">
        <v>52.201999999999998</v>
      </c>
      <c r="AN35" s="1">
        <v>18.316500000000001</v>
      </c>
    </row>
    <row r="36" spans="2:40" x14ac:dyDescent="0.3">
      <c r="B36" s="1">
        <v>17380.8</v>
      </c>
      <c r="C36" s="1">
        <v>0.76</v>
      </c>
      <c r="D36" s="1">
        <v>36.159999999999997</v>
      </c>
      <c r="E36" s="1">
        <v>36.92</v>
      </c>
      <c r="F36" s="1">
        <v>0.97899999999999998</v>
      </c>
      <c r="G36" s="1">
        <v>2.0960000000000001</v>
      </c>
      <c r="H36" s="1">
        <v>2.0960000000000001</v>
      </c>
      <c r="I36" s="1">
        <v>52.201999999999998</v>
      </c>
      <c r="J36" s="1">
        <v>18.316500000000001</v>
      </c>
      <c r="K36" s="2">
        <f t="shared" si="1"/>
        <v>0.75389439412897619</v>
      </c>
      <c r="AF36" s="1">
        <v>18408.8</v>
      </c>
      <c r="AG36" s="1">
        <v>0.7</v>
      </c>
      <c r="AH36" s="1">
        <v>37.880000000000003</v>
      </c>
      <c r="AI36" s="1">
        <v>38.58</v>
      </c>
      <c r="AJ36" s="1">
        <v>0.98199999999999998</v>
      </c>
      <c r="AK36" s="1">
        <v>2.3380000000000001</v>
      </c>
      <c r="AL36" s="1">
        <v>2.3380000000000001</v>
      </c>
      <c r="AM36" s="1">
        <v>52.953000000000003</v>
      </c>
      <c r="AN36" s="1">
        <v>17.527000000000001</v>
      </c>
    </row>
    <row r="37" spans="2:40" x14ac:dyDescent="0.3">
      <c r="B37" s="1">
        <v>18408.8</v>
      </c>
      <c r="C37" s="1">
        <v>0.7</v>
      </c>
      <c r="D37" s="1">
        <v>37.880000000000003</v>
      </c>
      <c r="E37" s="1">
        <v>38.58</v>
      </c>
      <c r="F37" s="1">
        <v>0.98199999999999998</v>
      </c>
      <c r="G37" s="1">
        <v>2.3380000000000001</v>
      </c>
      <c r="H37" s="1">
        <v>2.3380000000000001</v>
      </c>
      <c r="I37" s="1">
        <v>52.953000000000003</v>
      </c>
      <c r="J37" s="1">
        <v>17.527000000000001</v>
      </c>
      <c r="K37" s="2">
        <f t="shared" si="1"/>
        <v>0.76474023700838434</v>
      </c>
      <c r="AF37" s="1">
        <v>19512.7</v>
      </c>
      <c r="AG37" s="1">
        <v>0.65</v>
      </c>
      <c r="AH37" s="1">
        <v>39.630000000000003</v>
      </c>
      <c r="AI37" s="1">
        <v>40.28</v>
      </c>
      <c r="AJ37" s="1">
        <v>0.98399999999999999</v>
      </c>
      <c r="AK37" s="1">
        <v>2.61</v>
      </c>
      <c r="AL37" s="1">
        <v>2.61</v>
      </c>
      <c r="AM37" s="1">
        <v>53.695999999999998</v>
      </c>
      <c r="AN37" s="1">
        <v>16.788</v>
      </c>
    </row>
    <row r="38" spans="2:40" x14ac:dyDescent="0.3">
      <c r="B38" s="1">
        <v>19512.7</v>
      </c>
      <c r="C38" s="1">
        <v>0.65</v>
      </c>
      <c r="D38" s="1">
        <v>39.630000000000003</v>
      </c>
      <c r="E38" s="1">
        <v>40.28</v>
      </c>
      <c r="F38" s="1">
        <v>0.98399999999999999</v>
      </c>
      <c r="G38" s="1">
        <v>2.61</v>
      </c>
      <c r="H38" s="1">
        <v>2.61</v>
      </c>
      <c r="I38" s="1">
        <v>53.695999999999998</v>
      </c>
      <c r="J38" s="1">
        <v>16.788</v>
      </c>
      <c r="K38" s="2">
        <f t="shared" si="1"/>
        <v>0.77547054494367085</v>
      </c>
      <c r="AF38" s="1">
        <v>20701.099999999999</v>
      </c>
      <c r="AG38" s="1">
        <v>0.59</v>
      </c>
      <c r="AH38" s="1">
        <v>41.42</v>
      </c>
      <c r="AI38" s="1">
        <v>42.01</v>
      </c>
      <c r="AJ38" s="1">
        <v>0.98599999999999999</v>
      </c>
      <c r="AK38" s="1">
        <v>2.915</v>
      </c>
      <c r="AL38" s="1">
        <v>2.915</v>
      </c>
      <c r="AM38" s="1">
        <v>54.43</v>
      </c>
      <c r="AN38" s="1">
        <v>16.096</v>
      </c>
    </row>
    <row r="39" spans="2:40" x14ac:dyDescent="0.3">
      <c r="B39" s="1">
        <v>20701.099999999999</v>
      </c>
      <c r="C39" s="1">
        <v>0.59</v>
      </c>
      <c r="D39" s="1">
        <v>41.42</v>
      </c>
      <c r="E39" s="1">
        <v>42.01</v>
      </c>
      <c r="F39" s="1">
        <v>0.98599999999999999</v>
      </c>
      <c r="G39" s="1">
        <v>2.915</v>
      </c>
      <c r="H39" s="1">
        <v>2.915</v>
      </c>
      <c r="I39" s="1">
        <v>54.43</v>
      </c>
      <c r="J39" s="1">
        <v>16.096</v>
      </c>
      <c r="K39" s="2">
        <f t="shared" si="1"/>
        <v>0.78607087606682069</v>
      </c>
      <c r="AF39" s="1">
        <v>21984.1</v>
      </c>
      <c r="AG39" s="1">
        <v>0.54</v>
      </c>
      <c r="AH39" s="1">
        <v>43.23</v>
      </c>
      <c r="AI39" s="1">
        <v>43.77</v>
      </c>
      <c r="AJ39" s="1">
        <v>0.98799999999999999</v>
      </c>
      <c r="AK39" s="1">
        <v>3.258</v>
      </c>
      <c r="AL39" s="1">
        <v>3.258</v>
      </c>
      <c r="AM39" s="1">
        <v>55.155999999999999</v>
      </c>
      <c r="AN39" s="1">
        <v>15.447699999999999</v>
      </c>
    </row>
    <row r="40" spans="2:40" x14ac:dyDescent="0.3">
      <c r="B40" s="1">
        <v>21984.1</v>
      </c>
      <c r="C40" s="1">
        <v>0.54</v>
      </c>
      <c r="D40" s="1">
        <v>43.23</v>
      </c>
      <c r="E40" s="1">
        <v>43.77</v>
      </c>
      <c r="F40" s="1">
        <v>0.98799999999999999</v>
      </c>
      <c r="G40" s="1">
        <v>3.258</v>
      </c>
      <c r="H40" s="1">
        <v>3.258</v>
      </c>
      <c r="I40" s="1">
        <v>55.155999999999999</v>
      </c>
      <c r="J40" s="1">
        <v>15.447699999999999</v>
      </c>
      <c r="K40" s="2">
        <f t="shared" si="1"/>
        <v>0.796555672245849</v>
      </c>
      <c r="AF40" s="1">
        <v>23373.4</v>
      </c>
      <c r="AG40" s="1">
        <v>0.49</v>
      </c>
      <c r="AH40" s="1">
        <v>45.07</v>
      </c>
      <c r="AI40" s="1">
        <v>45.57</v>
      </c>
      <c r="AJ40" s="1">
        <v>0.98899999999999999</v>
      </c>
      <c r="AK40" s="1">
        <v>3.645</v>
      </c>
      <c r="AL40" s="1">
        <v>3.645</v>
      </c>
      <c r="AM40" s="1">
        <v>55.872999999999998</v>
      </c>
      <c r="AN40" s="1">
        <v>14.8401</v>
      </c>
    </row>
    <row r="41" spans="2:40" x14ac:dyDescent="0.3">
      <c r="B41" s="1">
        <v>23373.4</v>
      </c>
      <c r="C41" s="1">
        <v>0.49</v>
      </c>
      <c r="D41" s="1">
        <v>45.07</v>
      </c>
      <c r="E41" s="1">
        <v>45.57</v>
      </c>
      <c r="F41" s="1">
        <v>0.98899999999999999</v>
      </c>
      <c r="G41" s="1">
        <v>3.645</v>
      </c>
      <c r="H41" s="1">
        <v>3.645</v>
      </c>
      <c r="I41" s="1">
        <v>55.872999999999998</v>
      </c>
      <c r="J41" s="1">
        <v>14.8401</v>
      </c>
      <c r="K41" s="2">
        <f t="shared" si="1"/>
        <v>0.80691049161274064</v>
      </c>
      <c r="AF41" s="1">
        <v>24882.7</v>
      </c>
      <c r="AG41" s="1">
        <v>0.45</v>
      </c>
      <c r="AH41" s="1">
        <v>46.94</v>
      </c>
      <c r="AI41" s="1">
        <v>47.38</v>
      </c>
      <c r="AJ41" s="1">
        <v>0.99099999999999999</v>
      </c>
      <c r="AK41" s="1">
        <v>4.0830000000000002</v>
      </c>
      <c r="AL41" s="1">
        <v>4.0830000000000002</v>
      </c>
      <c r="AM41" s="1">
        <v>56.58</v>
      </c>
      <c r="AN41" s="1">
        <v>14.2704</v>
      </c>
    </row>
    <row r="42" spans="2:40" x14ac:dyDescent="0.3">
      <c r="B42" s="1">
        <v>24882.7</v>
      </c>
      <c r="C42" s="1">
        <v>0.45</v>
      </c>
      <c r="D42" s="1">
        <v>46.94</v>
      </c>
      <c r="E42" s="1">
        <v>47.38</v>
      </c>
      <c r="F42" s="1">
        <v>0.99099999999999999</v>
      </c>
      <c r="G42" s="1">
        <v>4.0830000000000002</v>
      </c>
      <c r="H42" s="1">
        <v>4.0830000000000002</v>
      </c>
      <c r="I42" s="1">
        <v>56.58</v>
      </c>
      <c r="J42" s="1">
        <v>14.2704</v>
      </c>
      <c r="K42" s="2">
        <f t="shared" si="1"/>
        <v>0.81712089229948037</v>
      </c>
      <c r="AF42" s="1">
        <v>26528.400000000001</v>
      </c>
      <c r="AG42" s="1">
        <v>0.4</v>
      </c>
      <c r="AH42" s="1">
        <v>48.83</v>
      </c>
      <c r="AI42" s="1">
        <v>49.23</v>
      </c>
      <c r="AJ42" s="1">
        <v>0.99199999999999999</v>
      </c>
      <c r="AK42" s="1">
        <v>4.5789999999999997</v>
      </c>
      <c r="AL42" s="1">
        <v>4.5789999999999997</v>
      </c>
      <c r="AM42" s="1">
        <v>57.277999999999999</v>
      </c>
      <c r="AN42" s="1">
        <v>13.7361</v>
      </c>
    </row>
    <row r="43" spans="2:40" x14ac:dyDescent="0.3">
      <c r="B43" s="1">
        <v>26528.400000000001</v>
      </c>
      <c r="C43" s="1">
        <v>0.4</v>
      </c>
      <c r="D43" s="1">
        <v>48.83</v>
      </c>
      <c r="E43" s="1">
        <v>49.23</v>
      </c>
      <c r="F43" s="1">
        <v>0.99199999999999999</v>
      </c>
      <c r="G43" s="1">
        <v>4.5789999999999997</v>
      </c>
      <c r="H43" s="1">
        <v>4.5789999999999997</v>
      </c>
      <c r="I43" s="1">
        <v>57.277999999999999</v>
      </c>
      <c r="J43" s="1">
        <v>13.7361</v>
      </c>
      <c r="K43" s="2">
        <f t="shared" si="1"/>
        <v>0.82720131617408332</v>
      </c>
      <c r="AF43" s="1">
        <v>28330.2</v>
      </c>
      <c r="AG43" s="1">
        <v>0.36</v>
      </c>
      <c r="AH43" s="1">
        <v>50.73</v>
      </c>
      <c r="AI43" s="1">
        <v>51.09</v>
      </c>
      <c r="AJ43" s="1">
        <v>0.99299999999999999</v>
      </c>
      <c r="AK43" s="1">
        <v>5.1429999999999998</v>
      </c>
      <c r="AL43" s="1">
        <v>5.1429999999999998</v>
      </c>
      <c r="AM43" s="1">
        <v>57.966000000000001</v>
      </c>
      <c r="AN43" s="1">
        <v>13.2347</v>
      </c>
    </row>
    <row r="44" spans="2:40" x14ac:dyDescent="0.3">
      <c r="B44" s="1">
        <v>28330.2</v>
      </c>
      <c r="C44" s="1">
        <v>0.36</v>
      </c>
      <c r="D44" s="1">
        <v>50.73</v>
      </c>
      <c r="E44" s="1">
        <v>51.09</v>
      </c>
      <c r="F44" s="1">
        <v>0.99299999999999999</v>
      </c>
      <c r="G44" s="1">
        <v>5.1429999999999998</v>
      </c>
      <c r="H44" s="1">
        <v>5.1429999999999998</v>
      </c>
      <c r="I44" s="1">
        <v>57.966000000000001</v>
      </c>
      <c r="J44" s="1">
        <v>13.2347</v>
      </c>
      <c r="K44" s="2">
        <f t="shared" si="1"/>
        <v>0.83713732136853447</v>
      </c>
      <c r="AF44" s="1">
        <v>30311.599999999999</v>
      </c>
      <c r="AG44" s="1">
        <v>0.32</v>
      </c>
      <c r="AH44" s="1">
        <v>52.65</v>
      </c>
      <c r="AI44" s="1">
        <v>52.98</v>
      </c>
      <c r="AJ44" s="1">
        <v>0.99399999999999999</v>
      </c>
      <c r="AK44" s="1">
        <v>5.7859999999999996</v>
      </c>
      <c r="AL44" s="1">
        <v>5.7859999999999996</v>
      </c>
      <c r="AM44" s="1">
        <v>58.643000000000001</v>
      </c>
      <c r="AN44" s="1">
        <v>12.764099999999999</v>
      </c>
    </row>
    <row r="45" spans="2:40" x14ac:dyDescent="0.3">
      <c r="B45" s="1">
        <v>30311.599999999999</v>
      </c>
      <c r="C45" s="1">
        <v>0.32</v>
      </c>
      <c r="D45" s="1">
        <v>52.65</v>
      </c>
      <c r="E45" s="1">
        <v>52.98</v>
      </c>
      <c r="F45" s="1">
        <v>0.99399999999999999</v>
      </c>
      <c r="G45" s="1">
        <v>5.7859999999999996</v>
      </c>
      <c r="H45" s="1">
        <v>5.7859999999999996</v>
      </c>
      <c r="I45" s="1">
        <v>58.643000000000001</v>
      </c>
      <c r="J45" s="1">
        <v>12.764099999999999</v>
      </c>
      <c r="K45" s="2">
        <f t="shared" si="1"/>
        <v>0.84691446601481846</v>
      </c>
      <c r="AF45" s="1">
        <v>32501.5</v>
      </c>
      <c r="AG45" s="1">
        <v>0.28999999999999998</v>
      </c>
      <c r="AH45" s="1">
        <v>54.59</v>
      </c>
      <c r="AI45" s="1">
        <v>54.88</v>
      </c>
      <c r="AJ45" s="1">
        <v>0.995</v>
      </c>
      <c r="AK45" s="1">
        <v>6.5229999999999997</v>
      </c>
      <c r="AL45" s="1">
        <v>6.5229999999999997</v>
      </c>
      <c r="AM45" s="1">
        <v>59.311</v>
      </c>
      <c r="AN45" s="1">
        <v>12.3222</v>
      </c>
    </row>
    <row r="46" spans="2:40" x14ac:dyDescent="0.3">
      <c r="B46" s="1">
        <v>32501.5</v>
      </c>
      <c r="C46" s="1">
        <v>0.28999999999999998</v>
      </c>
      <c r="D46" s="1">
        <v>54.59</v>
      </c>
      <c r="E46" s="1">
        <v>54.88</v>
      </c>
      <c r="F46" s="1">
        <v>0.995</v>
      </c>
      <c r="G46" s="1">
        <v>6.5229999999999997</v>
      </c>
      <c r="H46" s="1">
        <v>6.5229999999999997</v>
      </c>
      <c r="I46" s="1">
        <v>59.311</v>
      </c>
      <c r="J46" s="1">
        <v>12.3222</v>
      </c>
      <c r="K46" s="2">
        <f t="shared" si="1"/>
        <v>0.85656163384896578</v>
      </c>
      <c r="AF46" s="1">
        <v>34935.199999999997</v>
      </c>
      <c r="AG46" s="1">
        <v>0.25</v>
      </c>
      <c r="AH46" s="1">
        <v>56.54</v>
      </c>
      <c r="AI46" s="1">
        <v>56.79</v>
      </c>
      <c r="AJ46" s="1">
        <v>0.996</v>
      </c>
      <c r="AK46" s="1">
        <v>7.3710000000000004</v>
      </c>
      <c r="AL46" s="1">
        <v>7.3710000000000004</v>
      </c>
      <c r="AM46" s="1">
        <v>59.966999999999999</v>
      </c>
      <c r="AN46" s="1">
        <v>11.9071</v>
      </c>
    </row>
    <row r="47" spans="2:40" x14ac:dyDescent="0.3">
      <c r="B47" s="1">
        <v>34935.199999999997</v>
      </c>
      <c r="C47" s="1">
        <v>0.25</v>
      </c>
      <c r="D47" s="1">
        <v>56.54</v>
      </c>
      <c r="E47" s="1">
        <v>56.79</v>
      </c>
      <c r="F47" s="1">
        <v>0.996</v>
      </c>
      <c r="G47" s="1">
        <v>7.3710000000000004</v>
      </c>
      <c r="H47" s="1">
        <v>7.3710000000000004</v>
      </c>
      <c r="I47" s="1">
        <v>59.966999999999999</v>
      </c>
      <c r="J47" s="1">
        <v>11.9071</v>
      </c>
      <c r="K47" s="2">
        <f t="shared" si="1"/>
        <v>0.86603549926693069</v>
      </c>
      <c r="AF47" s="1">
        <v>37656.800000000003</v>
      </c>
      <c r="AG47" s="1">
        <v>0.22</v>
      </c>
      <c r="AH47" s="1">
        <v>58.49</v>
      </c>
      <c r="AI47" s="1">
        <v>58.71</v>
      </c>
      <c r="AJ47" s="1">
        <v>0.996</v>
      </c>
      <c r="AK47" s="1">
        <v>8.3510000000000009</v>
      </c>
      <c r="AL47" s="1">
        <v>8.3510000000000009</v>
      </c>
      <c r="AM47" s="1">
        <v>60.613</v>
      </c>
      <c r="AN47" s="1">
        <v>11.517200000000001</v>
      </c>
    </row>
    <row r="48" spans="2:40" x14ac:dyDescent="0.3">
      <c r="B48" s="1">
        <v>37656.800000000003</v>
      </c>
      <c r="C48" s="1">
        <v>0.22</v>
      </c>
      <c r="D48" s="1">
        <v>58.49</v>
      </c>
      <c r="E48" s="1">
        <v>58.71</v>
      </c>
      <c r="F48" s="1">
        <v>0.996</v>
      </c>
      <c r="G48" s="1">
        <v>8.3510000000000009</v>
      </c>
      <c r="H48" s="1">
        <v>8.3510000000000009</v>
      </c>
      <c r="I48" s="1">
        <v>60.613</v>
      </c>
      <c r="J48" s="1">
        <v>11.517200000000001</v>
      </c>
      <c r="K48" s="2">
        <f t="shared" si="1"/>
        <v>0.87536494600474379</v>
      </c>
      <c r="AF48" s="1">
        <v>40721.800000000003</v>
      </c>
      <c r="AG48" s="1">
        <v>0.19</v>
      </c>
      <c r="AH48" s="1">
        <v>60.45</v>
      </c>
      <c r="AI48" s="1">
        <v>60.64</v>
      </c>
      <c r="AJ48" s="1">
        <v>0.997</v>
      </c>
      <c r="AK48" s="1">
        <v>9.4920000000000009</v>
      </c>
      <c r="AL48" s="1">
        <v>9.4920000000000009</v>
      </c>
      <c r="AM48" s="1">
        <v>61.247</v>
      </c>
      <c r="AN48" s="1">
        <v>11.150700000000001</v>
      </c>
    </row>
    <row r="49" spans="2:40" x14ac:dyDescent="0.3">
      <c r="B49" s="1">
        <v>40721.800000000003</v>
      </c>
      <c r="C49" s="1">
        <v>0.19</v>
      </c>
      <c r="D49" s="1">
        <v>60.45</v>
      </c>
      <c r="E49" s="1">
        <v>60.64</v>
      </c>
      <c r="F49" s="1">
        <v>0.997</v>
      </c>
      <c r="G49" s="1">
        <v>9.4920000000000009</v>
      </c>
      <c r="H49" s="1">
        <v>9.4920000000000009</v>
      </c>
      <c r="I49" s="1">
        <v>61.247</v>
      </c>
      <c r="J49" s="1">
        <v>11.150700000000001</v>
      </c>
      <c r="K49" s="2">
        <f t="shared" si="1"/>
        <v>0.8845210903263746</v>
      </c>
      <c r="AF49" s="1">
        <v>44201.3</v>
      </c>
      <c r="AG49" s="1">
        <v>0.17</v>
      </c>
      <c r="AH49" s="1">
        <v>62.41</v>
      </c>
      <c r="AI49" s="1">
        <v>62.57</v>
      </c>
      <c r="AJ49" s="1">
        <v>0.997</v>
      </c>
      <c r="AK49" s="1">
        <v>10.83</v>
      </c>
      <c r="AL49" s="1">
        <v>10.83</v>
      </c>
      <c r="AM49" s="1">
        <v>61.87</v>
      </c>
      <c r="AN49" s="1">
        <v>10.8063</v>
      </c>
    </row>
    <row r="50" spans="2:40" x14ac:dyDescent="0.3">
      <c r="B50" s="1">
        <v>44201.3</v>
      </c>
      <c r="C50" s="1">
        <v>0.17</v>
      </c>
      <c r="D50" s="1">
        <v>62.41</v>
      </c>
      <c r="E50" s="1">
        <v>62.57</v>
      </c>
      <c r="F50" s="1">
        <v>0.997</v>
      </c>
      <c r="G50" s="1">
        <v>10.83</v>
      </c>
      <c r="H50" s="1">
        <v>10.83</v>
      </c>
      <c r="I50" s="1">
        <v>61.87</v>
      </c>
      <c r="J50" s="1">
        <v>10.8063</v>
      </c>
      <c r="K50" s="2">
        <f t="shared" si="1"/>
        <v>0.89351837409983825</v>
      </c>
      <c r="AF50" s="1">
        <v>48187.9</v>
      </c>
      <c r="AG50" s="1">
        <v>0.14000000000000001</v>
      </c>
      <c r="AH50" s="1">
        <v>64.37</v>
      </c>
      <c r="AI50" s="1">
        <v>64.510000000000005</v>
      </c>
      <c r="AJ50" s="1">
        <v>0.998</v>
      </c>
      <c r="AK50" s="1">
        <v>12.41</v>
      </c>
      <c r="AL50" s="1">
        <v>12.41</v>
      </c>
      <c r="AM50" s="1">
        <v>62.481000000000002</v>
      </c>
      <c r="AN50" s="1">
        <v>10.4826</v>
      </c>
    </row>
    <row r="51" spans="2:40" x14ac:dyDescent="0.3">
      <c r="B51" s="1">
        <v>48187.9</v>
      </c>
      <c r="C51" s="1">
        <v>0.14000000000000001</v>
      </c>
      <c r="D51" s="1">
        <v>64.37</v>
      </c>
      <c r="E51" s="1">
        <v>64.510000000000005</v>
      </c>
      <c r="F51" s="1">
        <v>0.998</v>
      </c>
      <c r="G51" s="1">
        <v>12.41</v>
      </c>
      <c r="H51" s="1">
        <v>12.41</v>
      </c>
      <c r="I51" s="1">
        <v>62.481000000000002</v>
      </c>
      <c r="J51" s="1">
        <v>10.4826</v>
      </c>
      <c r="K51" s="2">
        <f t="shared" si="1"/>
        <v>0.90234235545711972</v>
      </c>
      <c r="AF51" s="1">
        <v>52804.3</v>
      </c>
      <c r="AG51" s="1">
        <v>0.12</v>
      </c>
      <c r="AH51" s="1">
        <v>66.319999999999993</v>
      </c>
      <c r="AI51" s="1">
        <v>66.44</v>
      </c>
      <c r="AJ51" s="1">
        <v>0.998</v>
      </c>
      <c r="AK51" s="1">
        <v>14.295999999999999</v>
      </c>
      <c r="AL51" s="1">
        <v>14.295999999999999</v>
      </c>
      <c r="AM51" s="1">
        <v>63.08</v>
      </c>
      <c r="AN51" s="1">
        <v>10.1782</v>
      </c>
    </row>
    <row r="52" spans="2:40" x14ac:dyDescent="0.3">
      <c r="B52" s="1">
        <v>52804.3</v>
      </c>
      <c r="C52" s="1">
        <v>0.12</v>
      </c>
      <c r="D52" s="1">
        <v>66.319999999999993</v>
      </c>
      <c r="E52" s="1">
        <v>66.44</v>
      </c>
      <c r="F52" s="1">
        <v>0.998</v>
      </c>
      <c r="G52" s="1">
        <v>14.295999999999999</v>
      </c>
      <c r="H52" s="1">
        <v>14.295999999999999</v>
      </c>
      <c r="I52" s="1">
        <v>63.08</v>
      </c>
      <c r="J52" s="1">
        <v>10.1782</v>
      </c>
      <c r="K52" s="2">
        <f t="shared" si="1"/>
        <v>0.91099303439821888</v>
      </c>
      <c r="AF52" s="1">
        <v>58217.1</v>
      </c>
      <c r="AG52" s="1">
        <v>0.1</v>
      </c>
      <c r="AH52" s="1">
        <v>68.260000000000005</v>
      </c>
      <c r="AI52" s="1">
        <v>68.36</v>
      </c>
      <c r="AJ52" s="1">
        <v>0.999</v>
      </c>
      <c r="AK52" s="1">
        <v>16.571999999999999</v>
      </c>
      <c r="AL52" s="1">
        <v>16.571999999999999</v>
      </c>
      <c r="AM52" s="1">
        <v>63.667000000000002</v>
      </c>
      <c r="AN52" s="1">
        <v>9.8919999999999995</v>
      </c>
    </row>
    <row r="53" spans="2:40" x14ac:dyDescent="0.3">
      <c r="B53" s="1">
        <v>58217.1</v>
      </c>
      <c r="C53" s="1">
        <v>0.1</v>
      </c>
      <c r="D53" s="1">
        <v>68.260000000000005</v>
      </c>
      <c r="E53" s="1">
        <v>68.36</v>
      </c>
      <c r="F53" s="1">
        <v>0.999</v>
      </c>
      <c r="G53" s="1">
        <v>16.571999999999999</v>
      </c>
      <c r="H53" s="1">
        <v>16.571999999999999</v>
      </c>
      <c r="I53" s="1">
        <v>63.667000000000002</v>
      </c>
      <c r="J53" s="1">
        <v>9.8919999999999995</v>
      </c>
      <c r="K53" s="2">
        <f t="shared" si="1"/>
        <v>0.91947041092313575</v>
      </c>
      <c r="AF53" s="1">
        <v>64658.2</v>
      </c>
      <c r="AG53" s="1">
        <v>0.08</v>
      </c>
      <c r="AH53" s="1">
        <v>70.19</v>
      </c>
      <c r="AI53" s="1">
        <v>70.27</v>
      </c>
      <c r="AJ53" s="1">
        <v>0.999</v>
      </c>
      <c r="AK53" s="1">
        <v>19.356999999999999</v>
      </c>
      <c r="AL53" s="1">
        <v>19.356999999999999</v>
      </c>
      <c r="AM53" s="1">
        <v>64.242000000000004</v>
      </c>
      <c r="AN53" s="1">
        <v>9.6229999999999993</v>
      </c>
    </row>
    <row r="54" spans="2:40" x14ac:dyDescent="0.3">
      <c r="B54" s="1">
        <v>64658.2</v>
      </c>
      <c r="C54" s="1">
        <v>0.08</v>
      </c>
      <c r="D54" s="1">
        <v>70.19</v>
      </c>
      <c r="E54" s="1">
        <v>70.27</v>
      </c>
      <c r="F54" s="1">
        <v>0.999</v>
      </c>
      <c r="G54" s="1">
        <v>19.356999999999999</v>
      </c>
      <c r="H54" s="1">
        <v>19.356999999999999</v>
      </c>
      <c r="I54" s="1">
        <v>64.242000000000004</v>
      </c>
      <c r="J54" s="1">
        <v>9.6229999999999993</v>
      </c>
      <c r="K54" s="2">
        <f t="shared" si="1"/>
        <v>0.92777448503187032</v>
      </c>
      <c r="AF54" s="1">
        <v>24212.6</v>
      </c>
      <c r="AG54" s="1">
        <v>0.18</v>
      </c>
      <c r="AH54" s="1">
        <v>72.73</v>
      </c>
      <c r="AI54" s="1">
        <v>72.91</v>
      </c>
      <c r="AJ54" s="1">
        <v>0.998</v>
      </c>
      <c r="AK54" s="1">
        <v>8.1210000000000004</v>
      </c>
      <c r="AL54" s="1">
        <v>8.1210000000000004</v>
      </c>
      <c r="AM54" s="1">
        <v>65.007000000000005</v>
      </c>
      <c r="AN54" s="1">
        <v>9.2746999999999993</v>
      </c>
    </row>
    <row r="55" spans="2:40" x14ac:dyDescent="0.3">
      <c r="B55" s="1">
        <v>24212.6</v>
      </c>
      <c r="C55" s="1">
        <v>0.18</v>
      </c>
      <c r="D55" s="1">
        <v>72.73</v>
      </c>
      <c r="E55" s="1">
        <v>72.91</v>
      </c>
      <c r="F55" s="1">
        <v>0.998</v>
      </c>
      <c r="G55" s="1">
        <v>8.1210000000000004</v>
      </c>
      <c r="H55" s="1">
        <v>8.1210000000000004</v>
      </c>
      <c r="I55" s="1">
        <v>65.007000000000005</v>
      </c>
      <c r="J55" s="1">
        <v>9.2746999999999993</v>
      </c>
      <c r="K55" s="2">
        <f t="shared" si="1"/>
        <v>0.93882251406349104</v>
      </c>
      <c r="AF55" s="1">
        <v>26882.799999999999</v>
      </c>
      <c r="AG55" s="1">
        <v>0.14000000000000001</v>
      </c>
      <c r="AH55" s="1">
        <v>74.22</v>
      </c>
      <c r="AI55" s="1">
        <v>74.37</v>
      </c>
      <c r="AJ55" s="1">
        <v>0.998</v>
      </c>
      <c r="AK55" s="1">
        <v>9.3480000000000008</v>
      </c>
      <c r="AL55" s="1">
        <v>9.3480000000000008</v>
      </c>
      <c r="AM55" s="1">
        <v>65.433999999999997</v>
      </c>
      <c r="AN55" s="1">
        <v>9.0929000000000002</v>
      </c>
    </row>
    <row r="56" spans="2:40" x14ac:dyDescent="0.3">
      <c r="B56" s="1">
        <v>26882.799999999999</v>
      </c>
      <c r="C56" s="1">
        <v>0.14000000000000001</v>
      </c>
      <c r="D56" s="1">
        <v>74.22</v>
      </c>
      <c r="E56" s="1">
        <v>74.37</v>
      </c>
      <c r="F56" s="1">
        <v>0.998</v>
      </c>
      <c r="G56" s="1">
        <v>9.3480000000000008</v>
      </c>
      <c r="H56" s="1">
        <v>9.3480000000000008</v>
      </c>
      <c r="I56" s="1">
        <v>65.433999999999997</v>
      </c>
      <c r="J56" s="1">
        <v>9.0929000000000002</v>
      </c>
      <c r="K56" s="2">
        <f t="shared" si="1"/>
        <v>0.94498919170597728</v>
      </c>
      <c r="AF56" s="1">
        <v>30122</v>
      </c>
      <c r="AG56" s="1">
        <v>0.12</v>
      </c>
      <c r="AH56" s="1">
        <v>75.7</v>
      </c>
      <c r="AI56" s="1">
        <v>75.81</v>
      </c>
      <c r="AJ56" s="1">
        <v>0.998</v>
      </c>
      <c r="AK56" s="1">
        <v>10.865</v>
      </c>
      <c r="AL56" s="1">
        <v>10.865</v>
      </c>
      <c r="AM56" s="1">
        <v>65.852999999999994</v>
      </c>
      <c r="AN56" s="1">
        <v>8.9194999999999993</v>
      </c>
    </row>
    <row r="57" spans="2:40" x14ac:dyDescent="0.3">
      <c r="B57" s="1">
        <v>30122</v>
      </c>
      <c r="C57" s="1">
        <v>0.12</v>
      </c>
      <c r="D57" s="1">
        <v>75.7</v>
      </c>
      <c r="E57" s="1">
        <v>75.81</v>
      </c>
      <c r="F57" s="1">
        <v>0.998</v>
      </c>
      <c r="G57" s="1">
        <v>10.865</v>
      </c>
      <c r="H57" s="1">
        <v>10.865</v>
      </c>
      <c r="I57" s="1">
        <v>65.852999999999994</v>
      </c>
      <c r="J57" s="1">
        <v>8.9194999999999993</v>
      </c>
      <c r="K57" s="2">
        <f t="shared" si="1"/>
        <v>0.9510403344043421</v>
      </c>
      <c r="AF57" s="1">
        <v>34138.699999999997</v>
      </c>
      <c r="AG57" s="1">
        <v>0.09</v>
      </c>
      <c r="AH57" s="1">
        <v>77.150000000000006</v>
      </c>
      <c r="AI57" s="1">
        <v>77.239999999999995</v>
      </c>
      <c r="AJ57" s="1">
        <v>0.999</v>
      </c>
      <c r="AK57" s="1">
        <v>12.782999999999999</v>
      </c>
      <c r="AL57" s="1">
        <v>12.782999999999999</v>
      </c>
      <c r="AM57" s="1">
        <v>66.263999999999996</v>
      </c>
      <c r="AN57" s="1">
        <v>8.7540999999999993</v>
      </c>
    </row>
    <row r="58" spans="2:40" x14ac:dyDescent="0.3">
      <c r="B58" s="1">
        <v>34138.699999999997</v>
      </c>
      <c r="C58" s="1">
        <v>0.09</v>
      </c>
      <c r="D58" s="1">
        <v>77.150000000000006</v>
      </c>
      <c r="E58" s="1">
        <v>77.239999999999995</v>
      </c>
      <c r="F58" s="1">
        <v>0.999</v>
      </c>
      <c r="G58" s="1">
        <v>12.782999999999999</v>
      </c>
      <c r="H58" s="1">
        <v>12.782999999999999</v>
      </c>
      <c r="I58" s="1">
        <v>66.263999999999996</v>
      </c>
      <c r="J58" s="1">
        <v>8.7540999999999993</v>
      </c>
      <c r="K58" s="2">
        <f t="shared" si="1"/>
        <v>0.9569759421585855</v>
      </c>
    </row>
  </sheetData>
  <pageMargins left="0.7" right="0.7" top="0.75" bottom="0.75" header="0.3" footer="0.3"/>
  <pageSetup paperSize="119" orientation="portrait" horizontalDpi="150" verticalDpi="0" r:id="rId1"/>
  <headerFooter>
    <oddFooter>&amp;C&amp;1#&amp;"Calibri"&amp;10&amp;K000000Schlumberger-Private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C5D3-D3CA-48F5-AC20-E97051815B66}">
  <dimension ref="B1:BC313"/>
  <sheetViews>
    <sheetView topLeftCell="C1" zoomScale="55" zoomScaleNormal="55" workbookViewId="0">
      <selection activeCell="AP55" sqref="AP55"/>
    </sheetView>
  </sheetViews>
  <sheetFormatPr defaultRowHeight="15" x14ac:dyDescent="0.25"/>
  <cols>
    <col min="2" max="2" width="10.140625" bestFit="1" customWidth="1"/>
  </cols>
  <sheetData>
    <row r="1" spans="2:55" x14ac:dyDescent="0.25">
      <c r="AA1" t="s">
        <v>60</v>
      </c>
    </row>
    <row r="2" spans="2:55" x14ac:dyDescent="0.25">
      <c r="B2" s="42" t="s">
        <v>47</v>
      </c>
      <c r="C2" s="33" t="s">
        <v>48</v>
      </c>
      <c r="D2" s="33" t="s">
        <v>48</v>
      </c>
      <c r="E2" s="33" t="s">
        <v>48</v>
      </c>
      <c r="H2" s="42" t="s">
        <v>47</v>
      </c>
      <c r="I2" s="33" t="s">
        <v>48</v>
      </c>
      <c r="J2" s="42" t="s">
        <v>47</v>
      </c>
      <c r="K2" s="37" t="s">
        <v>48</v>
      </c>
      <c r="L2" s="37" t="s">
        <v>48</v>
      </c>
      <c r="N2">
        <v>0.36299999999999999</v>
      </c>
      <c r="O2">
        <v>0</v>
      </c>
      <c r="P2">
        <v>1</v>
      </c>
      <c r="Q2">
        <v>0</v>
      </c>
      <c r="T2">
        <f>1-N2</f>
        <v>0.63700000000000001</v>
      </c>
      <c r="U2">
        <f>T2-T3</f>
        <v>0.43700000000000006</v>
      </c>
      <c r="V2">
        <f>U2*0.893</f>
        <v>0.39024100000000006</v>
      </c>
    </row>
    <row r="3" spans="2:55" x14ac:dyDescent="0.25">
      <c r="B3" s="42"/>
      <c r="C3" s="33" t="s">
        <v>49</v>
      </c>
      <c r="D3" s="33" t="s">
        <v>51</v>
      </c>
      <c r="E3" s="33" t="s">
        <v>53</v>
      </c>
      <c r="H3" s="42"/>
      <c r="I3" s="33" t="s">
        <v>52</v>
      </c>
      <c r="J3" s="42"/>
      <c r="K3" s="37" t="s">
        <v>53</v>
      </c>
      <c r="L3" s="37" t="s">
        <v>52</v>
      </c>
      <c r="N3">
        <v>0.37</v>
      </c>
      <c r="O3">
        <v>1.0263399999999999E-4</v>
      </c>
      <c r="P3">
        <v>0.96821997299999996</v>
      </c>
      <c r="Q3">
        <v>0</v>
      </c>
      <c r="T3">
        <f>1-N46</f>
        <v>0.19999999999999996</v>
      </c>
      <c r="V3" s="40">
        <f>T2-V2</f>
        <v>0.24675899999999995</v>
      </c>
      <c r="W3">
        <f>1-V3</f>
        <v>0.75324100000000005</v>
      </c>
    </row>
    <row r="4" spans="2:55" ht="30" x14ac:dyDescent="0.25">
      <c r="B4" s="42"/>
      <c r="C4" s="33" t="s">
        <v>50</v>
      </c>
      <c r="D4" s="33" t="s">
        <v>50</v>
      </c>
      <c r="E4" s="33" t="s">
        <v>54</v>
      </c>
      <c r="J4" s="42"/>
      <c r="K4" s="37" t="s">
        <v>54</v>
      </c>
      <c r="L4" s="37"/>
      <c r="N4">
        <v>0.38</v>
      </c>
      <c r="O4">
        <v>6.0533400000000002E-4</v>
      </c>
      <c r="P4">
        <v>0.92371013099999999</v>
      </c>
      <c r="Q4">
        <v>0</v>
      </c>
      <c r="AA4" s="42" t="s">
        <v>47</v>
      </c>
      <c r="AB4" s="37" t="s">
        <v>48</v>
      </c>
      <c r="AC4" s="37" t="s">
        <v>48</v>
      </c>
      <c r="AE4" s="42" t="s">
        <v>47</v>
      </c>
      <c r="AF4" s="37" t="s">
        <v>48</v>
      </c>
      <c r="AG4" s="37" t="s">
        <v>48</v>
      </c>
    </row>
    <row r="5" spans="2:55" x14ac:dyDescent="0.25">
      <c r="B5" s="34">
        <v>40544</v>
      </c>
      <c r="C5" s="35">
        <v>0</v>
      </c>
      <c r="D5" s="35">
        <v>0</v>
      </c>
      <c r="E5" s="35">
        <v>0</v>
      </c>
      <c r="F5">
        <f>E5/2600</f>
        <v>0</v>
      </c>
      <c r="H5" s="34">
        <v>40544</v>
      </c>
      <c r="I5" s="35">
        <v>0</v>
      </c>
      <c r="J5" s="39">
        <v>40544</v>
      </c>
      <c r="K5" s="35">
        <v>0</v>
      </c>
      <c r="L5" s="35">
        <v>0</v>
      </c>
      <c r="M5">
        <f>K5/4194</f>
        <v>0</v>
      </c>
      <c r="N5">
        <v>0.39</v>
      </c>
      <c r="O5">
        <v>1.5269490000000001E-3</v>
      </c>
      <c r="P5">
        <v>0.88024757899999995</v>
      </c>
      <c r="Q5">
        <v>0</v>
      </c>
      <c r="AA5" s="42"/>
      <c r="AB5" s="37" t="s">
        <v>49</v>
      </c>
      <c r="AC5" s="37" t="s">
        <v>51</v>
      </c>
      <c r="AE5" s="42"/>
      <c r="AF5" s="37" t="s">
        <v>49</v>
      </c>
      <c r="AG5" s="37" t="s">
        <v>51</v>
      </c>
      <c r="AN5" t="s">
        <v>61</v>
      </c>
    </row>
    <row r="6" spans="2:55" ht="30" x14ac:dyDescent="0.25">
      <c r="B6" s="34">
        <v>40544</v>
      </c>
      <c r="C6" s="35">
        <v>1.756499</v>
      </c>
      <c r="D6" s="35">
        <v>1.756491</v>
      </c>
      <c r="E6" s="35">
        <v>1.8138620000000001</v>
      </c>
      <c r="F6">
        <f t="shared" ref="F6:F69" si="0">E6/2600</f>
        <v>6.9763923076923077E-4</v>
      </c>
      <c r="H6" s="34">
        <v>40545</v>
      </c>
      <c r="I6" s="36">
        <v>5.3679550000000002E-4</v>
      </c>
      <c r="J6" s="39">
        <v>40545</v>
      </c>
      <c r="K6" s="35">
        <v>28.539090000000002</v>
      </c>
      <c r="L6" s="35">
        <v>0</v>
      </c>
      <c r="M6">
        <f t="shared" ref="M6:M69" si="1">K6/4194</f>
        <v>6.8047424892703863E-3</v>
      </c>
      <c r="N6">
        <v>0.4</v>
      </c>
      <c r="O6">
        <v>2.8674809999999998E-3</v>
      </c>
      <c r="P6">
        <v>0.83783231800000002</v>
      </c>
      <c r="Q6">
        <v>0</v>
      </c>
      <c r="AA6" s="42"/>
      <c r="AB6" s="37" t="s">
        <v>50</v>
      </c>
      <c r="AC6" s="37" t="s">
        <v>50</v>
      </c>
      <c r="AE6" s="42"/>
      <c r="AF6" s="37" t="s">
        <v>50</v>
      </c>
      <c r="AG6" s="37" t="s">
        <v>50</v>
      </c>
      <c r="AN6">
        <v>0.36299999999999999</v>
      </c>
      <c r="AO6">
        <v>0</v>
      </c>
      <c r="AP6">
        <v>1</v>
      </c>
      <c r="AQ6">
        <v>0</v>
      </c>
      <c r="BA6" s="42" t="s">
        <v>47</v>
      </c>
      <c r="BB6" s="41" t="s">
        <v>48</v>
      </c>
      <c r="BC6" s="41" t="s">
        <v>48</v>
      </c>
    </row>
    <row r="7" spans="2:55" x14ac:dyDescent="0.25">
      <c r="B7" s="34">
        <v>40544</v>
      </c>
      <c r="C7" s="35">
        <v>1.149384</v>
      </c>
      <c r="D7" s="35">
        <v>1.1493789999999999</v>
      </c>
      <c r="E7" s="35">
        <v>4.7612880000000004</v>
      </c>
      <c r="F7">
        <f t="shared" si="0"/>
        <v>1.8312646153846156E-3</v>
      </c>
      <c r="H7" s="34">
        <v>40547</v>
      </c>
      <c r="I7" s="36">
        <v>9.2694749999999997E-4</v>
      </c>
      <c r="J7" s="39">
        <v>40547.348946759259</v>
      </c>
      <c r="K7" s="35">
        <v>77.419089999999997</v>
      </c>
      <c r="L7" s="35">
        <v>0</v>
      </c>
      <c r="M7">
        <f t="shared" si="1"/>
        <v>1.8459487362899381E-2</v>
      </c>
      <c r="N7">
        <v>0.41</v>
      </c>
      <c r="O7">
        <v>4.6269290000000001E-3</v>
      </c>
      <c r="P7">
        <v>0.79646434799999999</v>
      </c>
      <c r="Q7">
        <v>0</v>
      </c>
      <c r="AA7" s="39">
        <v>40544</v>
      </c>
      <c r="AB7" s="35">
        <v>0</v>
      </c>
      <c r="AC7" s="35">
        <v>0</v>
      </c>
      <c r="AE7" s="39">
        <v>40544</v>
      </c>
      <c r="AF7" s="35">
        <v>0</v>
      </c>
      <c r="AG7" s="35">
        <v>0</v>
      </c>
      <c r="AN7">
        <v>0.75</v>
      </c>
      <c r="AO7">
        <v>0</v>
      </c>
      <c r="AP7">
        <v>1</v>
      </c>
      <c r="AQ7">
        <v>0</v>
      </c>
      <c r="BA7" s="42"/>
      <c r="BB7" s="41" t="s">
        <v>53</v>
      </c>
      <c r="BC7" s="41" t="s">
        <v>52</v>
      </c>
    </row>
    <row r="8" spans="2:55" x14ac:dyDescent="0.25">
      <c r="B8" s="34">
        <v>40544</v>
      </c>
      <c r="C8" s="35">
        <v>1.076972</v>
      </c>
      <c r="D8" s="35">
        <v>1.076967</v>
      </c>
      <c r="E8" s="35">
        <v>9.6474270000000004</v>
      </c>
      <c r="F8">
        <f t="shared" si="0"/>
        <v>3.7105488461538464E-3</v>
      </c>
      <c r="H8" s="34">
        <v>40554</v>
      </c>
      <c r="I8" s="36">
        <v>1.126333E-3</v>
      </c>
      <c r="J8" s="39">
        <v>40554.395798611113</v>
      </c>
      <c r="K8" s="35">
        <v>221.2002</v>
      </c>
      <c r="L8" s="35">
        <v>0</v>
      </c>
      <c r="M8">
        <f t="shared" si="1"/>
        <v>5.2742060085836907E-2</v>
      </c>
      <c r="N8">
        <v>0.42</v>
      </c>
      <c r="O8">
        <v>6.8052929999999996E-3</v>
      </c>
      <c r="P8">
        <v>0.75614366700000002</v>
      </c>
      <c r="Q8">
        <v>0</v>
      </c>
      <c r="AA8" s="39">
        <v>40545</v>
      </c>
      <c r="AB8" s="35">
        <v>28.34863</v>
      </c>
      <c r="AC8" s="35">
        <v>28.348510000000001</v>
      </c>
      <c r="AE8" s="39">
        <v>40545</v>
      </c>
      <c r="AF8" s="35">
        <v>28.539090000000002</v>
      </c>
      <c r="AG8" s="35">
        <v>28.539090000000002</v>
      </c>
      <c r="AN8">
        <v>0.753</v>
      </c>
      <c r="AO8">
        <v>0.31370327100000001</v>
      </c>
      <c r="AP8">
        <v>1.3091129999999999E-2</v>
      </c>
      <c r="AQ8">
        <v>0</v>
      </c>
      <c r="BA8" s="42"/>
      <c r="BB8" s="41" t="s">
        <v>54</v>
      </c>
      <c r="BC8" s="41"/>
    </row>
    <row r="9" spans="2:55" x14ac:dyDescent="0.25">
      <c r="B9" s="34">
        <v>40544</v>
      </c>
      <c r="C9" s="35">
        <v>1.055968</v>
      </c>
      <c r="D9" s="35">
        <v>1.055963</v>
      </c>
      <c r="E9" s="35">
        <v>18.975960000000001</v>
      </c>
      <c r="F9">
        <f t="shared" si="0"/>
        <v>7.2984461538461538E-3</v>
      </c>
      <c r="H9" s="34">
        <v>40564</v>
      </c>
      <c r="I9" s="36">
        <v>1.2058570000000001E-3</v>
      </c>
      <c r="J9" s="39">
        <v>40574</v>
      </c>
      <c r="K9" s="35">
        <v>596.58190000000002</v>
      </c>
      <c r="L9" s="35">
        <v>0</v>
      </c>
      <c r="M9">
        <f t="shared" si="1"/>
        <v>0.14224651883643299</v>
      </c>
      <c r="N9">
        <v>0.43</v>
      </c>
      <c r="O9">
        <v>9.4025729999999991E-3</v>
      </c>
      <c r="P9">
        <v>0.71687027699999994</v>
      </c>
      <c r="Q9">
        <v>0</v>
      </c>
      <c r="AA9" s="39">
        <v>40547.375081018516</v>
      </c>
      <c r="AB9" s="35">
        <v>19.810639999999999</v>
      </c>
      <c r="AC9" s="35">
        <v>19.810559999999999</v>
      </c>
      <c r="AE9" s="39">
        <v>40547.348946759259</v>
      </c>
      <c r="AF9" s="35">
        <v>20.809290000000001</v>
      </c>
      <c r="AG9" s="35">
        <v>20.809290000000001</v>
      </c>
      <c r="AN9">
        <v>0.76</v>
      </c>
      <c r="AO9">
        <v>0.33012478499999998</v>
      </c>
      <c r="AP9">
        <v>8.378323E-3</v>
      </c>
      <c r="AQ9">
        <v>0</v>
      </c>
      <c r="BA9" s="39">
        <v>40544</v>
      </c>
      <c r="BB9" s="35">
        <v>0</v>
      </c>
      <c r="BC9" s="35">
        <v>0</v>
      </c>
    </row>
    <row r="10" spans="2:55" x14ac:dyDescent="0.25">
      <c r="B10" s="34">
        <v>40544</v>
      </c>
      <c r="C10" s="35">
        <v>1.0437069999999999</v>
      </c>
      <c r="D10" s="35">
        <v>1.0437019999999999</v>
      </c>
      <c r="E10" s="35">
        <v>33.398850000000003</v>
      </c>
      <c r="F10">
        <f t="shared" si="0"/>
        <v>1.284571153846154E-2</v>
      </c>
      <c r="H10" s="34">
        <v>40574</v>
      </c>
      <c r="I10" s="36">
        <v>1.2134120000000001E-3</v>
      </c>
      <c r="J10" s="39">
        <v>40586.225370370368</v>
      </c>
      <c r="K10" s="35">
        <v>818.67409999999995</v>
      </c>
      <c r="L10" s="35">
        <v>0</v>
      </c>
      <c r="M10">
        <f t="shared" si="1"/>
        <v>0.195201263710062</v>
      </c>
      <c r="N10">
        <v>0.44</v>
      </c>
      <c r="O10">
        <v>1.2418770000000001E-2</v>
      </c>
      <c r="P10">
        <v>0.67864417799999999</v>
      </c>
      <c r="Q10">
        <v>0</v>
      </c>
      <c r="AA10" s="39">
        <v>40554.500358796293</v>
      </c>
      <c r="AB10" s="35">
        <v>17.3672</v>
      </c>
      <c r="AC10" s="35">
        <v>17.36712</v>
      </c>
      <c r="AE10" s="39">
        <v>40554.395798611113</v>
      </c>
      <c r="AF10" s="35">
        <v>20.403590000000001</v>
      </c>
      <c r="AG10" s="35">
        <v>20.403590000000001</v>
      </c>
      <c r="AN10">
        <v>0.77</v>
      </c>
      <c r="AO10">
        <v>0.34696521400000002</v>
      </c>
      <c r="AP10">
        <v>4.7128070000000003E-3</v>
      </c>
      <c r="AQ10">
        <v>0</v>
      </c>
      <c r="BA10" s="39">
        <v>40545</v>
      </c>
      <c r="BB10" s="35">
        <v>1.8138620000000001</v>
      </c>
      <c r="BC10" s="35">
        <v>5.3679550000000002E-4</v>
      </c>
    </row>
    <row r="11" spans="2:55" x14ac:dyDescent="0.25">
      <c r="B11" s="34">
        <v>40544</v>
      </c>
      <c r="C11" s="35">
        <v>1.0287809999999999</v>
      </c>
      <c r="D11" s="35">
        <v>1.0287759999999999</v>
      </c>
      <c r="E11" s="35">
        <v>58.399619999999999</v>
      </c>
      <c r="F11">
        <f t="shared" si="0"/>
        <v>2.2461392307692306E-2</v>
      </c>
      <c r="H11" s="34">
        <v>40589</v>
      </c>
      <c r="I11" s="36">
        <v>1.185321E-3</v>
      </c>
      <c r="J11" s="39">
        <v>40595.112685185188</v>
      </c>
      <c r="K11" s="35">
        <v>975.40890000000002</v>
      </c>
      <c r="L11" s="35">
        <v>0</v>
      </c>
      <c r="M11">
        <f t="shared" si="1"/>
        <v>0.23257246065808299</v>
      </c>
      <c r="N11">
        <v>0.45</v>
      </c>
      <c r="O11">
        <v>1.5853882E-2</v>
      </c>
      <c r="P11">
        <v>0.64146536899999995</v>
      </c>
      <c r="Q11">
        <v>0</v>
      </c>
      <c r="AA11" s="39">
        <v>40564.250173611108</v>
      </c>
      <c r="AB11" s="35">
        <v>16.025580000000001</v>
      </c>
      <c r="AC11" s="35">
        <v>16.025510000000001</v>
      </c>
      <c r="AE11" s="39">
        <v>40574</v>
      </c>
      <c r="AF11" s="35">
        <v>19.148029999999999</v>
      </c>
      <c r="AG11" s="35">
        <v>19.148029999999999</v>
      </c>
      <c r="AN11">
        <v>0.78</v>
      </c>
      <c r="AO11">
        <v>0.36422455999999998</v>
      </c>
      <c r="AP11">
        <v>2.0945809999999999E-3</v>
      </c>
      <c r="AQ11">
        <v>0</v>
      </c>
      <c r="BA11" s="39">
        <v>40548</v>
      </c>
      <c r="BB11" s="35">
        <v>4.7612880000000004</v>
      </c>
      <c r="BC11" s="35">
        <v>9.2694749999999997E-4</v>
      </c>
    </row>
    <row r="12" spans="2:55" x14ac:dyDescent="0.25">
      <c r="B12" s="34">
        <v>40544</v>
      </c>
      <c r="C12" s="35">
        <v>1.019412</v>
      </c>
      <c r="D12" s="35">
        <v>1.019407</v>
      </c>
      <c r="E12" s="35">
        <v>83.57508</v>
      </c>
      <c r="F12">
        <f t="shared" si="0"/>
        <v>3.214426153846154E-2</v>
      </c>
      <c r="H12" s="34">
        <v>40604</v>
      </c>
      <c r="I12" s="36">
        <v>1.1511889999999999E-3</v>
      </c>
      <c r="J12" s="39">
        <v>40599.556342592594</v>
      </c>
      <c r="K12" s="35">
        <v>1053.7619999999999</v>
      </c>
      <c r="L12" s="35">
        <v>0</v>
      </c>
      <c r="M12">
        <f t="shared" si="1"/>
        <v>0.25125464949928467</v>
      </c>
      <c r="N12">
        <v>0.46</v>
      </c>
      <c r="O12">
        <v>1.9707911000000002E-2</v>
      </c>
      <c r="P12">
        <v>0.60533384999999995</v>
      </c>
      <c r="Q12">
        <v>0</v>
      </c>
      <c r="AA12" s="39">
        <v>40574</v>
      </c>
      <c r="AB12" s="35">
        <v>15.37494</v>
      </c>
      <c r="AC12" s="35">
        <v>15.37487</v>
      </c>
      <c r="AE12" s="39">
        <v>40586.225370370368</v>
      </c>
      <c r="AF12" s="35">
        <v>18.16648</v>
      </c>
      <c r="AG12" s="35">
        <v>18.16648</v>
      </c>
      <c r="AN12">
        <v>0.79</v>
      </c>
      <c r="AO12">
        <v>0.38190282199999998</v>
      </c>
      <c r="AP12">
        <v>5.2364499999999999E-4</v>
      </c>
      <c r="AQ12">
        <v>0</v>
      </c>
      <c r="BA12" s="39">
        <v>40557</v>
      </c>
      <c r="BB12" s="35">
        <v>9.6474270000000004</v>
      </c>
      <c r="BC12" s="35">
        <v>1.126333E-3</v>
      </c>
    </row>
    <row r="13" spans="2:55" x14ac:dyDescent="0.25">
      <c r="B13" s="34">
        <v>40544</v>
      </c>
      <c r="C13" s="35">
        <v>1.0109680000000001</v>
      </c>
      <c r="D13" s="35">
        <v>1.0109630000000001</v>
      </c>
      <c r="E13" s="35">
        <v>109.26609999999999</v>
      </c>
      <c r="F13">
        <f t="shared" si="0"/>
        <v>4.2025423076923071E-2</v>
      </c>
      <c r="H13" s="34">
        <v>40619</v>
      </c>
      <c r="I13" s="36">
        <v>1.116318E-3</v>
      </c>
      <c r="J13" s="39">
        <v>40604</v>
      </c>
      <c r="K13" s="35">
        <v>1131.2270000000001</v>
      </c>
      <c r="L13" s="35">
        <v>0</v>
      </c>
      <c r="M13">
        <f t="shared" si="1"/>
        <v>0.26972508345255131</v>
      </c>
      <c r="N13">
        <v>0.47</v>
      </c>
      <c r="O13">
        <v>2.3980855999999998E-2</v>
      </c>
      <c r="P13">
        <v>0.57024962199999996</v>
      </c>
      <c r="Q13">
        <v>0</v>
      </c>
      <c r="AA13" s="39">
        <v>40589</v>
      </c>
      <c r="AB13" s="35">
        <v>14.674149999999999</v>
      </c>
      <c r="AC13" s="35">
        <v>14.67408</v>
      </c>
      <c r="AE13" s="39">
        <v>40595.112685185188</v>
      </c>
      <c r="AF13" s="35">
        <v>17.635809999999999</v>
      </c>
      <c r="AG13" s="35">
        <v>17.635809999999999</v>
      </c>
      <c r="AN13">
        <v>0.8</v>
      </c>
      <c r="AO13">
        <v>0.4</v>
      </c>
      <c r="AP13">
        <v>0</v>
      </c>
      <c r="AQ13">
        <v>0</v>
      </c>
      <c r="BA13" s="39">
        <v>40584</v>
      </c>
      <c r="BB13" s="35">
        <v>18.975960000000001</v>
      </c>
      <c r="BC13" s="35">
        <v>1.2058570000000001E-3</v>
      </c>
    </row>
    <row r="14" spans="2:55" x14ac:dyDescent="0.25">
      <c r="B14" s="34">
        <v>40544</v>
      </c>
      <c r="C14" s="35">
        <v>0.99959889999999996</v>
      </c>
      <c r="D14" s="35">
        <v>0.99959419999999999</v>
      </c>
      <c r="E14" s="35">
        <v>135.42169999999999</v>
      </c>
      <c r="F14">
        <f t="shared" si="0"/>
        <v>5.2085269230769227E-2</v>
      </c>
      <c r="H14" s="34">
        <v>40634</v>
      </c>
      <c r="I14" s="36">
        <v>1.0879489999999999E-3</v>
      </c>
      <c r="J14" s="39">
        <v>40613.019872685189</v>
      </c>
      <c r="K14" s="35">
        <v>1283.673</v>
      </c>
      <c r="L14" s="35">
        <v>0</v>
      </c>
      <c r="M14">
        <f t="shared" si="1"/>
        <v>0.30607367668097279</v>
      </c>
      <c r="N14">
        <v>0.48</v>
      </c>
      <c r="O14">
        <v>2.8672717E-2</v>
      </c>
      <c r="P14">
        <v>0.53621268399999999</v>
      </c>
      <c r="Q14">
        <v>0</v>
      </c>
      <c r="AA14" s="39">
        <v>40604</v>
      </c>
      <c r="AB14" s="35">
        <v>14.11619</v>
      </c>
      <c r="AC14" s="35">
        <v>14.11612</v>
      </c>
      <c r="AE14" s="39">
        <v>40599.556342592594</v>
      </c>
      <c r="AF14" s="35">
        <v>17.632570000000001</v>
      </c>
      <c r="AG14" s="35">
        <v>17.632570000000001</v>
      </c>
      <c r="AN14">
        <v>1</v>
      </c>
      <c r="AO14">
        <v>1</v>
      </c>
      <c r="AP14">
        <v>0</v>
      </c>
      <c r="AQ14">
        <v>0</v>
      </c>
      <c r="BA14" s="39">
        <v>40634</v>
      </c>
      <c r="BB14" s="35">
        <v>33.398850000000003</v>
      </c>
      <c r="BC14" s="35">
        <v>1.2134120000000001E-3</v>
      </c>
    </row>
    <row r="15" spans="2:55" x14ac:dyDescent="0.25">
      <c r="B15" s="34">
        <v>40544</v>
      </c>
      <c r="C15" s="35">
        <v>0.99200600000000005</v>
      </c>
      <c r="D15" s="35">
        <v>0.99200129999999997</v>
      </c>
      <c r="E15" s="35">
        <v>161.96270000000001</v>
      </c>
      <c r="F15">
        <f t="shared" si="0"/>
        <v>6.2293346153846157E-2</v>
      </c>
      <c r="H15" s="34">
        <v>40664</v>
      </c>
      <c r="I15" s="36">
        <v>1.076729E-3</v>
      </c>
      <c r="J15" s="39">
        <v>40621.587233796294</v>
      </c>
      <c r="K15" s="35">
        <v>1428.7239999999999</v>
      </c>
      <c r="L15" s="35">
        <v>0</v>
      </c>
      <c r="M15">
        <f t="shared" si="1"/>
        <v>0.34065903671912257</v>
      </c>
      <c r="N15">
        <v>0.49</v>
      </c>
      <c r="O15">
        <v>3.3783493999999997E-2</v>
      </c>
      <c r="P15">
        <v>0.50322303599999996</v>
      </c>
      <c r="Q15">
        <v>0</v>
      </c>
      <c r="AA15" s="39">
        <v>40619</v>
      </c>
      <c r="AB15" s="35">
        <v>13.64053</v>
      </c>
      <c r="AC15" s="35">
        <v>13.640470000000001</v>
      </c>
      <c r="AE15" s="39">
        <v>40604</v>
      </c>
      <c r="AF15" s="35">
        <v>17.43263</v>
      </c>
      <c r="AG15" s="35">
        <v>17.43263</v>
      </c>
      <c r="BA15" s="39">
        <v>40724</v>
      </c>
      <c r="BB15" s="35">
        <v>58.399619999999999</v>
      </c>
      <c r="BC15" s="35">
        <v>1.185321E-3</v>
      </c>
    </row>
    <row r="16" spans="2:55" x14ac:dyDescent="0.25">
      <c r="B16" s="34">
        <v>40544</v>
      </c>
      <c r="C16" s="35">
        <v>0.98490239999999996</v>
      </c>
      <c r="D16" s="35">
        <v>0.98489769999999999</v>
      </c>
      <c r="E16" s="35">
        <v>188.92349999999999</v>
      </c>
      <c r="F16">
        <f t="shared" si="0"/>
        <v>7.2662884615384615E-2</v>
      </c>
      <c r="H16" s="34">
        <v>40694</v>
      </c>
      <c r="I16" s="36">
        <v>1.100738E-3</v>
      </c>
      <c r="J16" s="39">
        <v>40634</v>
      </c>
      <c r="K16" s="35">
        <v>1632.502</v>
      </c>
      <c r="L16" s="35">
        <v>0</v>
      </c>
      <c r="M16">
        <f t="shared" si="1"/>
        <v>0.38924701955174057</v>
      </c>
      <c r="N16">
        <v>0.5</v>
      </c>
      <c r="O16">
        <v>3.9313186999999999E-2</v>
      </c>
      <c r="P16">
        <v>0.47128067899999998</v>
      </c>
      <c r="Q16">
        <v>0</v>
      </c>
      <c r="AA16" s="39">
        <v>40634</v>
      </c>
      <c r="AB16" s="35">
        <v>13.22456</v>
      </c>
      <c r="AC16" s="35">
        <v>13.224500000000001</v>
      </c>
      <c r="AE16" s="39">
        <v>40613.019872685189</v>
      </c>
      <c r="AF16" s="35">
        <v>16.90119</v>
      </c>
      <c r="AG16" s="35">
        <v>16.90119</v>
      </c>
      <c r="BA16" s="39">
        <v>40814</v>
      </c>
      <c r="BB16" s="35">
        <v>83.57508</v>
      </c>
      <c r="BC16" s="35">
        <v>1.1511889999999999E-3</v>
      </c>
    </row>
    <row r="17" spans="2:55" x14ac:dyDescent="0.25">
      <c r="B17" s="34">
        <v>40544</v>
      </c>
      <c r="C17" s="35">
        <v>0.9751126</v>
      </c>
      <c r="D17" s="35">
        <v>0.97510799999999997</v>
      </c>
      <c r="E17" s="35">
        <v>216.3296</v>
      </c>
      <c r="F17">
        <f t="shared" si="0"/>
        <v>8.3203692307692312E-2</v>
      </c>
      <c r="H17" s="34">
        <v>40724</v>
      </c>
      <c r="I17" s="35">
        <v>1.1911560000000001E-3</v>
      </c>
      <c r="J17" s="39">
        <v>40643.871481481481</v>
      </c>
      <c r="K17" s="35">
        <v>1793.0119999999999</v>
      </c>
      <c r="L17" s="35">
        <v>0</v>
      </c>
      <c r="M17">
        <f t="shared" si="1"/>
        <v>0.42751835956127798</v>
      </c>
      <c r="N17">
        <v>0.51</v>
      </c>
      <c r="O17">
        <v>4.5261796E-2</v>
      </c>
      <c r="P17">
        <v>0.44038561199999998</v>
      </c>
      <c r="Q17">
        <v>0</v>
      </c>
      <c r="AA17" s="39">
        <v>40664</v>
      </c>
      <c r="AB17" s="35">
        <v>12.42665</v>
      </c>
      <c r="AC17" s="35">
        <v>12.426589999999999</v>
      </c>
      <c r="AE17" s="39">
        <v>40621.587233796294</v>
      </c>
      <c r="AF17" s="35">
        <v>16.930599999999998</v>
      </c>
      <c r="AG17" s="35">
        <v>16.930599999999998</v>
      </c>
      <c r="BA17" s="39">
        <v>40904</v>
      </c>
      <c r="BB17" s="35">
        <v>109.26609999999999</v>
      </c>
      <c r="BC17" s="35">
        <v>1.116318E-3</v>
      </c>
    </row>
    <row r="18" spans="2:55" x14ac:dyDescent="0.25">
      <c r="B18" s="34">
        <v>40544</v>
      </c>
      <c r="C18" s="35">
        <v>0.96844269999999999</v>
      </c>
      <c r="D18" s="35">
        <v>0.96843809999999997</v>
      </c>
      <c r="E18" s="35">
        <v>244.1369</v>
      </c>
      <c r="F18">
        <f t="shared" si="0"/>
        <v>9.3898807692307698E-2</v>
      </c>
      <c r="H18" s="34">
        <v>40754</v>
      </c>
      <c r="I18" s="35">
        <v>1.3953609999999999E-3</v>
      </c>
      <c r="J18" s="39">
        <v>40653.935740740744</v>
      </c>
      <c r="K18" s="35">
        <v>1952.5250000000001</v>
      </c>
      <c r="L18" s="35">
        <v>0</v>
      </c>
      <c r="M18">
        <f t="shared" si="1"/>
        <v>0.46555197901764428</v>
      </c>
      <c r="N18">
        <v>0.52</v>
      </c>
      <c r="O18">
        <v>5.1629321999999998E-2</v>
      </c>
      <c r="P18">
        <v>0.41053783599999999</v>
      </c>
      <c r="Q18">
        <v>0</v>
      </c>
      <c r="AA18" s="39">
        <v>40694</v>
      </c>
      <c r="AB18" s="35">
        <v>11.785310000000001</v>
      </c>
      <c r="AC18" s="35">
        <v>11.78514</v>
      </c>
      <c r="AE18" s="39">
        <v>40634</v>
      </c>
      <c r="AF18" s="35">
        <v>16.416789999999999</v>
      </c>
      <c r="AG18" s="35">
        <v>16.416789999999999</v>
      </c>
      <c r="BA18" s="39">
        <v>40994</v>
      </c>
      <c r="BB18" s="35">
        <v>135.42169999999999</v>
      </c>
      <c r="BC18" s="35">
        <v>1.0879489999999999E-3</v>
      </c>
    </row>
    <row r="19" spans="2:55" x14ac:dyDescent="0.25">
      <c r="B19" s="34">
        <v>40545</v>
      </c>
      <c r="C19" s="35">
        <v>0.96212330000000001</v>
      </c>
      <c r="D19" s="35">
        <v>0.96211880000000005</v>
      </c>
      <c r="E19" s="35">
        <v>272.30200000000002</v>
      </c>
      <c r="F19">
        <f t="shared" si="0"/>
        <v>0.10473153846153847</v>
      </c>
      <c r="H19" s="34">
        <v>40784</v>
      </c>
      <c r="I19" s="35">
        <v>1.7788560000000001E-3</v>
      </c>
      <c r="J19" s="39">
        <v>40658.967870370368</v>
      </c>
      <c r="K19" s="35">
        <v>2031.068</v>
      </c>
      <c r="L19" s="35">
        <v>0</v>
      </c>
      <c r="M19">
        <f t="shared" si="1"/>
        <v>0.48427944682880303</v>
      </c>
      <c r="N19">
        <v>0.53</v>
      </c>
      <c r="O19">
        <v>5.8415764000000002E-2</v>
      </c>
      <c r="P19">
        <v>0.38173734999999998</v>
      </c>
      <c r="Q19">
        <v>0</v>
      </c>
      <c r="AA19" s="39">
        <v>40724</v>
      </c>
      <c r="AB19" s="35">
        <v>11.26904</v>
      </c>
      <c r="AC19" s="35">
        <v>11.256180000000001</v>
      </c>
      <c r="AE19" s="39">
        <v>40643.871481481481</v>
      </c>
      <c r="AF19" s="35">
        <v>16.26004</v>
      </c>
      <c r="AG19" s="35">
        <v>16.26004</v>
      </c>
      <c r="BA19" s="39">
        <v>41084</v>
      </c>
      <c r="BB19" s="35">
        <v>161.96270000000001</v>
      </c>
      <c r="BC19" s="35">
        <v>1.076729E-3</v>
      </c>
    </row>
    <row r="20" spans="2:55" x14ac:dyDescent="0.25">
      <c r="B20" s="34">
        <v>40545</v>
      </c>
      <c r="C20" s="35">
        <v>0.95332910000000004</v>
      </c>
      <c r="D20" s="35">
        <v>0.95332459999999997</v>
      </c>
      <c r="E20" s="35">
        <v>300.9529</v>
      </c>
      <c r="F20">
        <f t="shared" si="0"/>
        <v>0.11575111538461538</v>
      </c>
      <c r="H20" s="34">
        <v>40814</v>
      </c>
      <c r="I20" s="35">
        <v>2.432315E-3</v>
      </c>
      <c r="J20" s="39">
        <v>40664</v>
      </c>
      <c r="K20" s="35">
        <v>2109.6529999999998</v>
      </c>
      <c r="L20" s="35">
        <v>0</v>
      </c>
      <c r="M20">
        <f t="shared" si="1"/>
        <v>0.5030169289461135</v>
      </c>
      <c r="N20">
        <v>0.54</v>
      </c>
      <c r="O20">
        <v>6.5621122000000004E-2</v>
      </c>
      <c r="P20">
        <v>0.353984154</v>
      </c>
      <c r="Q20">
        <v>0</v>
      </c>
      <c r="AA20" s="39">
        <v>40754</v>
      </c>
      <c r="AB20" s="35">
        <v>10.89696</v>
      </c>
      <c r="AC20" s="35">
        <v>10.42685</v>
      </c>
      <c r="AE20" s="39">
        <v>40653.935740740744</v>
      </c>
      <c r="AF20" s="35">
        <v>15.84942</v>
      </c>
      <c r="AG20" s="35">
        <v>15.84942</v>
      </c>
      <c r="BA20" s="39">
        <v>41174</v>
      </c>
      <c r="BB20" s="35">
        <v>188.92349999999999</v>
      </c>
      <c r="BC20" s="35">
        <v>1.100738E-3</v>
      </c>
    </row>
    <row r="21" spans="2:55" x14ac:dyDescent="0.25">
      <c r="B21" s="34">
        <v>40545</v>
      </c>
      <c r="C21" s="35">
        <v>0.94730040000000004</v>
      </c>
      <c r="D21" s="35">
        <v>0.94729600000000003</v>
      </c>
      <c r="E21" s="35">
        <v>330.1651</v>
      </c>
      <c r="F21">
        <f t="shared" si="0"/>
        <v>0.12698657692307691</v>
      </c>
      <c r="H21" s="34">
        <v>40844</v>
      </c>
      <c r="I21" s="35">
        <v>3.4767209999999999E-3</v>
      </c>
      <c r="J21" s="39">
        <v>40679</v>
      </c>
      <c r="K21" s="35">
        <v>2339.7150000000001</v>
      </c>
      <c r="L21" s="35">
        <v>0</v>
      </c>
      <c r="M21">
        <f t="shared" si="1"/>
        <v>0.55787195994277539</v>
      </c>
      <c r="N21">
        <v>0.55000000000000004</v>
      </c>
      <c r="O21">
        <v>7.3245396000000004E-2</v>
      </c>
      <c r="P21">
        <v>0.32727824900000002</v>
      </c>
      <c r="Q21">
        <v>0</v>
      </c>
      <c r="AA21" s="39">
        <v>40784</v>
      </c>
      <c r="AB21" s="35">
        <v>10.785690000000001</v>
      </c>
      <c r="AC21" s="35">
        <v>8.2322489999999995</v>
      </c>
      <c r="AE21" s="39">
        <v>40658.967870370368</v>
      </c>
      <c r="AF21" s="35">
        <v>15.60824</v>
      </c>
      <c r="AG21" s="35">
        <v>15.60824</v>
      </c>
      <c r="BA21" s="39">
        <v>41264</v>
      </c>
      <c r="BB21" s="35">
        <v>216.3296</v>
      </c>
      <c r="BC21" s="35">
        <v>1.1911560000000001E-3</v>
      </c>
    </row>
    <row r="22" spans="2:55" x14ac:dyDescent="0.25">
      <c r="B22" s="34">
        <v>40545</v>
      </c>
      <c r="C22" s="35">
        <v>0.94154099999999996</v>
      </c>
      <c r="D22" s="35">
        <v>0.9415365</v>
      </c>
      <c r="E22" s="35">
        <v>359.87979999999999</v>
      </c>
      <c r="F22">
        <f t="shared" si="0"/>
        <v>0.1384153076923077</v>
      </c>
      <c r="H22" s="34">
        <v>40874</v>
      </c>
      <c r="I22" s="35">
        <v>5.0565499999999999E-3</v>
      </c>
      <c r="J22" s="39">
        <v>40686.5</v>
      </c>
      <c r="K22" s="35">
        <v>2452.502</v>
      </c>
      <c r="L22" s="35">
        <v>0</v>
      </c>
      <c r="M22">
        <f t="shared" si="1"/>
        <v>0.58476442536957562</v>
      </c>
      <c r="N22">
        <v>0.56000000000000005</v>
      </c>
      <c r="O22">
        <v>8.1288585999999996E-2</v>
      </c>
      <c r="P22">
        <v>0.301619635</v>
      </c>
      <c r="Q22">
        <v>0</v>
      </c>
      <c r="AA22" s="39">
        <v>40814</v>
      </c>
      <c r="AB22" s="35">
        <v>10.946910000000001</v>
      </c>
      <c r="AC22" s="35">
        <v>5.7109240000000003</v>
      </c>
      <c r="AE22" s="39">
        <v>40664</v>
      </c>
      <c r="AF22" s="35">
        <v>15.61679</v>
      </c>
      <c r="AG22" s="35">
        <v>15.61679</v>
      </c>
      <c r="BA22" s="39">
        <v>41354</v>
      </c>
      <c r="BB22" s="35">
        <v>244.1369</v>
      </c>
      <c r="BC22" s="35">
        <v>1.3953609999999999E-3</v>
      </c>
    </row>
    <row r="23" spans="2:55" x14ac:dyDescent="0.25">
      <c r="B23" s="34">
        <v>40545</v>
      </c>
      <c r="C23" s="35">
        <v>0.93349159999999998</v>
      </c>
      <c r="D23" s="35">
        <v>0.93348719999999996</v>
      </c>
      <c r="E23" s="35">
        <v>390.04390000000001</v>
      </c>
      <c r="F23">
        <f t="shared" si="0"/>
        <v>0.15001688461538462</v>
      </c>
      <c r="H23" s="34">
        <v>40904</v>
      </c>
      <c r="I23" s="35">
        <v>7.3372389999999997E-3</v>
      </c>
      <c r="J23" s="39">
        <v>40694</v>
      </c>
      <c r="K23" s="35">
        <v>2565.4380000000001</v>
      </c>
      <c r="L23" s="35">
        <v>0</v>
      </c>
      <c r="M23">
        <f t="shared" si="1"/>
        <v>0.61169241773962801</v>
      </c>
      <c r="N23">
        <v>0.56999999999999995</v>
      </c>
      <c r="O23">
        <v>8.9750693000000006E-2</v>
      </c>
      <c r="P23">
        <v>0.27700830999999998</v>
      </c>
      <c r="Q23">
        <v>0</v>
      </c>
      <c r="AA23" s="39">
        <v>40844</v>
      </c>
      <c r="AB23" s="35">
        <v>11.221360000000001</v>
      </c>
      <c r="AC23" s="35">
        <v>4.011158</v>
      </c>
      <c r="AE23" s="39">
        <v>40679</v>
      </c>
      <c r="AF23" s="35">
        <v>15.33741</v>
      </c>
      <c r="AG23" s="35">
        <v>15.33741</v>
      </c>
      <c r="BA23" s="39">
        <v>41444</v>
      </c>
      <c r="BB23" s="35">
        <v>272.30200000000002</v>
      </c>
      <c r="BC23" s="35">
        <v>1.7788560000000001E-3</v>
      </c>
    </row>
    <row r="24" spans="2:55" x14ac:dyDescent="0.25">
      <c r="B24" s="34">
        <v>40545</v>
      </c>
      <c r="C24" s="35">
        <v>0.92793139999999996</v>
      </c>
      <c r="D24" s="35">
        <v>0.9279271</v>
      </c>
      <c r="E24" s="35">
        <v>420.73259999999999</v>
      </c>
      <c r="F24">
        <f t="shared" si="0"/>
        <v>0.16182023076923077</v>
      </c>
      <c r="H24" s="34">
        <v>40934</v>
      </c>
      <c r="I24" s="35">
        <v>1.051852E-2</v>
      </c>
      <c r="J24" s="39">
        <v>40709</v>
      </c>
      <c r="K24" s="35">
        <v>2783.95</v>
      </c>
      <c r="L24" s="35">
        <v>0</v>
      </c>
      <c r="M24">
        <f t="shared" si="1"/>
        <v>0.66379351454458746</v>
      </c>
      <c r="N24">
        <v>0.57999999999999996</v>
      </c>
      <c r="O24">
        <v>9.8631714999999995E-2</v>
      </c>
      <c r="P24">
        <v>0.25344427600000002</v>
      </c>
      <c r="Q24">
        <v>0</v>
      </c>
      <c r="AA24" s="39">
        <v>40874</v>
      </c>
      <c r="AB24" s="35">
        <v>11.50656</v>
      </c>
      <c r="AC24" s="35">
        <v>2.9878990000000001</v>
      </c>
      <c r="AE24" s="39">
        <v>40686.5</v>
      </c>
      <c r="AF24" s="35">
        <v>15.03833</v>
      </c>
      <c r="AG24" s="35">
        <v>15.03833</v>
      </c>
      <c r="BA24" s="39">
        <v>41534</v>
      </c>
      <c r="BB24" s="35">
        <v>300.9529</v>
      </c>
      <c r="BC24" s="35">
        <v>2.432315E-3</v>
      </c>
    </row>
    <row r="25" spans="2:55" x14ac:dyDescent="0.25">
      <c r="B25" s="34">
        <v>40545</v>
      </c>
      <c r="C25" s="35">
        <v>0.92261479999999996</v>
      </c>
      <c r="D25" s="35">
        <v>0.92261040000000005</v>
      </c>
      <c r="E25" s="35">
        <v>451.87329999999997</v>
      </c>
      <c r="F25">
        <f t="shared" si="0"/>
        <v>0.17379742307692306</v>
      </c>
      <c r="H25" s="34">
        <v>40964</v>
      </c>
      <c r="I25" s="35">
        <v>1.4805260000000001E-2</v>
      </c>
      <c r="J25" s="39">
        <v>40716.5</v>
      </c>
      <c r="K25" s="35">
        <v>2892.7359999999999</v>
      </c>
      <c r="L25" s="35">
        <v>0</v>
      </c>
      <c r="M25">
        <f t="shared" si="1"/>
        <v>0.68973199809251307</v>
      </c>
      <c r="N25">
        <v>0.59</v>
      </c>
      <c r="O25">
        <v>0.107931654</v>
      </c>
      <c r="P25">
        <v>0.23092753299999999</v>
      </c>
      <c r="Q25">
        <v>0</v>
      </c>
      <c r="AA25" s="39">
        <v>40904</v>
      </c>
      <c r="AB25" s="35">
        <v>11.77242</v>
      </c>
      <c r="AC25" s="35">
        <v>2.3470209999999998</v>
      </c>
      <c r="AE25" s="39">
        <v>40694</v>
      </c>
      <c r="AF25" s="35">
        <v>15.058109999999999</v>
      </c>
      <c r="AG25" s="35">
        <v>15.058109999999999</v>
      </c>
      <c r="BA25" s="39">
        <v>41624</v>
      </c>
      <c r="BB25" s="35">
        <v>330.1651</v>
      </c>
      <c r="BC25" s="35">
        <v>3.4767209999999999E-3</v>
      </c>
    </row>
    <row r="26" spans="2:55" x14ac:dyDescent="0.25">
      <c r="B26" s="34">
        <v>40545</v>
      </c>
      <c r="C26" s="35">
        <v>0.91517110000000002</v>
      </c>
      <c r="D26" s="35">
        <v>0.91516690000000001</v>
      </c>
      <c r="E26" s="35">
        <v>483.38139999999999</v>
      </c>
      <c r="F26">
        <f t="shared" si="0"/>
        <v>0.18591592307692306</v>
      </c>
      <c r="H26" s="34">
        <v>40994</v>
      </c>
      <c r="I26" s="35">
        <v>2.040053E-2</v>
      </c>
      <c r="J26" s="39">
        <v>40724</v>
      </c>
      <c r="K26" s="35">
        <v>3000.308</v>
      </c>
      <c r="L26" s="35">
        <v>0</v>
      </c>
      <c r="M26">
        <f t="shared" si="1"/>
        <v>0.71538102050548402</v>
      </c>
      <c r="N26">
        <v>0.6</v>
      </c>
      <c r="O26">
        <v>0.117650509</v>
      </c>
      <c r="P26">
        <v>0.20945807999999999</v>
      </c>
      <c r="Q26">
        <v>0</v>
      </c>
      <c r="AA26" s="39">
        <v>40934</v>
      </c>
      <c r="AB26" s="35">
        <v>12.011760000000001</v>
      </c>
      <c r="AC26" s="35">
        <v>1.916941</v>
      </c>
      <c r="AE26" s="39">
        <v>40709</v>
      </c>
      <c r="AF26" s="35">
        <v>14.56751</v>
      </c>
      <c r="AG26" s="35">
        <v>14.56751</v>
      </c>
      <c r="BA26" s="39">
        <v>41714</v>
      </c>
      <c r="BB26" s="35">
        <v>359.87979999999999</v>
      </c>
      <c r="BC26" s="35">
        <v>5.0565499999999999E-3</v>
      </c>
    </row>
    <row r="27" spans="2:55" x14ac:dyDescent="0.25">
      <c r="B27" s="34">
        <v>40545</v>
      </c>
      <c r="C27" s="35">
        <v>0.91001650000000001</v>
      </c>
      <c r="D27" s="35">
        <v>0.91001220000000005</v>
      </c>
      <c r="E27" s="35">
        <v>515.27909999999997</v>
      </c>
      <c r="F27">
        <f t="shared" si="0"/>
        <v>0.19818426923076923</v>
      </c>
      <c r="H27" s="34">
        <v>41024</v>
      </c>
      <c r="I27" s="35">
        <v>2.7530059999999999E-2</v>
      </c>
      <c r="J27" s="39">
        <v>40736.92082175926</v>
      </c>
      <c r="K27" s="35">
        <v>3180.96</v>
      </c>
      <c r="L27" s="35">
        <v>0</v>
      </c>
      <c r="M27">
        <f t="shared" si="1"/>
        <v>0.75845493562231758</v>
      </c>
      <c r="N27">
        <v>0.61</v>
      </c>
      <c r="O27">
        <v>0.12778828</v>
      </c>
      <c r="P27">
        <v>0.189035917</v>
      </c>
      <c r="Q27">
        <v>0</v>
      </c>
      <c r="AA27" s="39">
        <v>40964</v>
      </c>
      <c r="AB27" s="35">
        <v>12.23057</v>
      </c>
      <c r="AC27" s="35">
        <v>1.612428</v>
      </c>
      <c r="AE27" s="39">
        <v>40716.5</v>
      </c>
      <c r="AF27" s="35">
        <v>14.50475</v>
      </c>
      <c r="AG27" s="35">
        <v>14.50475</v>
      </c>
      <c r="BA27" s="39">
        <v>41804</v>
      </c>
      <c r="BB27" s="35">
        <v>390.04390000000001</v>
      </c>
      <c r="BC27" s="35">
        <v>7.3372389999999997E-3</v>
      </c>
    </row>
    <row r="28" spans="2:55" x14ac:dyDescent="0.25">
      <c r="B28" s="34">
        <v>40545</v>
      </c>
      <c r="C28" s="35">
        <v>0.90506819999999999</v>
      </c>
      <c r="D28" s="35">
        <v>0.90506390000000003</v>
      </c>
      <c r="E28" s="35">
        <v>547.53340000000003</v>
      </c>
      <c r="F28">
        <f t="shared" si="0"/>
        <v>0.21058976923076925</v>
      </c>
      <c r="H28" s="34">
        <v>41054</v>
      </c>
      <c r="I28" s="35">
        <v>3.6411499999999999E-2</v>
      </c>
      <c r="J28" s="39">
        <v>40745.460393518515</v>
      </c>
      <c r="K28" s="35">
        <v>3300.567</v>
      </c>
      <c r="L28" s="35">
        <v>0</v>
      </c>
      <c r="M28">
        <f t="shared" si="1"/>
        <v>0.78697353361945632</v>
      </c>
      <c r="N28">
        <v>0.62</v>
      </c>
      <c r="O28">
        <v>0.13834496700000001</v>
      </c>
      <c r="P28">
        <v>0.16966104400000001</v>
      </c>
      <c r="Q28">
        <v>0</v>
      </c>
      <c r="AA28" s="39">
        <v>40994</v>
      </c>
      <c r="AB28" s="35">
        <v>12.42651</v>
      </c>
      <c r="AC28" s="35">
        <v>1.384574</v>
      </c>
      <c r="AE28" s="39">
        <v>40724</v>
      </c>
      <c r="AF28" s="35">
        <v>14.342980000000001</v>
      </c>
      <c r="AG28" s="35">
        <v>14.342980000000001</v>
      </c>
      <c r="BA28" s="39">
        <v>41894</v>
      </c>
      <c r="BB28" s="35">
        <v>420.73259999999999</v>
      </c>
      <c r="BC28" s="35">
        <v>1.051852E-2</v>
      </c>
    </row>
    <row r="29" spans="2:55" x14ac:dyDescent="0.25">
      <c r="B29" s="34">
        <v>40545</v>
      </c>
      <c r="C29" s="35">
        <v>0.89811540000000001</v>
      </c>
      <c r="D29" s="35">
        <v>0.8981112</v>
      </c>
      <c r="E29" s="35">
        <v>580.10220000000004</v>
      </c>
      <c r="F29">
        <f t="shared" si="0"/>
        <v>0.22311623076923079</v>
      </c>
      <c r="H29" s="34">
        <v>41084</v>
      </c>
      <c r="I29" s="35">
        <v>4.7246629999999998E-2</v>
      </c>
      <c r="J29" s="39">
        <v>40754</v>
      </c>
      <c r="K29" s="35">
        <v>3417.1610000000001</v>
      </c>
      <c r="L29" s="35">
        <v>0</v>
      </c>
      <c r="M29">
        <f t="shared" si="1"/>
        <v>0.81477372436814499</v>
      </c>
      <c r="N29">
        <v>0.63</v>
      </c>
      <c r="O29">
        <v>0.14932057000000001</v>
      </c>
      <c r="P29">
        <v>0.151333462</v>
      </c>
      <c r="Q29">
        <v>0</v>
      </c>
      <c r="AA29" s="39">
        <v>41024</v>
      </c>
      <c r="AB29" s="35">
        <v>12.60403</v>
      </c>
      <c r="AC29" s="35">
        <v>1.2067490000000001</v>
      </c>
      <c r="AE29" s="39">
        <v>40736.92082175926</v>
      </c>
      <c r="AF29" s="35">
        <v>13.98143</v>
      </c>
      <c r="AG29" s="35">
        <v>13.98143</v>
      </c>
      <c r="BA29" s="39">
        <v>41984</v>
      </c>
      <c r="BB29" s="35">
        <v>451.87329999999997</v>
      </c>
      <c r="BC29" s="35">
        <v>1.4805260000000001E-2</v>
      </c>
    </row>
    <row r="30" spans="2:55" x14ac:dyDescent="0.25">
      <c r="B30" s="34">
        <v>40545</v>
      </c>
      <c r="C30" s="35">
        <v>0.89329460000000005</v>
      </c>
      <c r="D30" s="35">
        <v>0.89329029999999998</v>
      </c>
      <c r="E30" s="35">
        <v>612.93230000000005</v>
      </c>
      <c r="F30">
        <f t="shared" si="0"/>
        <v>0.23574319230769233</v>
      </c>
      <c r="H30" s="34">
        <v>41114</v>
      </c>
      <c r="I30" s="35">
        <v>6.022127E-2</v>
      </c>
      <c r="J30" s="39">
        <v>40763.514155092591</v>
      </c>
      <c r="K30" s="35">
        <v>3545.654</v>
      </c>
      <c r="L30" s="35">
        <v>0</v>
      </c>
      <c r="M30">
        <f t="shared" si="1"/>
        <v>0.84541106342393901</v>
      </c>
      <c r="N30">
        <v>0.64</v>
      </c>
      <c r="O30">
        <v>0.16071509</v>
      </c>
      <c r="P30">
        <v>0.134053171</v>
      </c>
      <c r="Q30">
        <v>0</v>
      </c>
      <c r="AA30" s="39">
        <v>41054</v>
      </c>
      <c r="AB30" s="35">
        <v>12.76689</v>
      </c>
      <c r="AC30" s="35">
        <v>1.066916</v>
      </c>
      <c r="AE30" s="39">
        <v>40745.460393518515</v>
      </c>
      <c r="AF30" s="35">
        <v>14.006220000000001</v>
      </c>
      <c r="AG30" s="35">
        <v>14.006220000000001</v>
      </c>
      <c r="BA30" s="39">
        <v>42074</v>
      </c>
      <c r="BB30" s="35">
        <v>483.38139999999999</v>
      </c>
      <c r="BC30" s="35">
        <v>2.040053E-2</v>
      </c>
    </row>
    <row r="31" spans="2:55" x14ac:dyDescent="0.25">
      <c r="B31" s="34">
        <v>40546</v>
      </c>
      <c r="C31" s="35">
        <v>0.88865490000000003</v>
      </c>
      <c r="D31" s="35">
        <v>0.88865070000000002</v>
      </c>
      <c r="E31" s="35">
        <v>646.01009999999997</v>
      </c>
      <c r="F31">
        <f t="shared" si="0"/>
        <v>0.24846542307692307</v>
      </c>
      <c r="H31" s="34">
        <v>41144</v>
      </c>
      <c r="I31" s="35">
        <v>7.5543460000000007E-2</v>
      </c>
      <c r="J31" s="39">
        <v>40773.757071759261</v>
      </c>
      <c r="K31" s="35">
        <v>3684.2869999999998</v>
      </c>
      <c r="L31" s="35">
        <v>0</v>
      </c>
      <c r="M31">
        <f t="shared" si="1"/>
        <v>0.87846614210777296</v>
      </c>
      <c r="N31">
        <v>0.65</v>
      </c>
      <c r="O31">
        <v>0.17252852599999999</v>
      </c>
      <c r="P31">
        <v>0.11782017</v>
      </c>
      <c r="Q31">
        <v>0</v>
      </c>
      <c r="AA31" s="39">
        <v>41084</v>
      </c>
      <c r="AB31" s="35">
        <v>12.91662</v>
      </c>
      <c r="AC31" s="35">
        <v>0.95135550000000002</v>
      </c>
      <c r="AE31" s="39">
        <v>40754</v>
      </c>
      <c r="AF31" s="35">
        <v>13.65338</v>
      </c>
      <c r="AG31" s="35">
        <v>13.65338</v>
      </c>
      <c r="BA31" s="39">
        <v>42164</v>
      </c>
      <c r="BB31" s="35">
        <v>515.27909999999997</v>
      </c>
      <c r="BC31" s="35">
        <v>2.7530059999999999E-2</v>
      </c>
    </row>
    <row r="32" spans="2:55" x14ac:dyDescent="0.25">
      <c r="B32" s="34">
        <v>40546</v>
      </c>
      <c r="C32" s="35">
        <v>0.88214619999999999</v>
      </c>
      <c r="D32" s="35">
        <v>0.88214210000000004</v>
      </c>
      <c r="E32" s="35">
        <v>679.17920000000004</v>
      </c>
      <c r="F32">
        <f t="shared" si="0"/>
        <v>0.26122276923076926</v>
      </c>
      <c r="H32" s="34">
        <v>41174</v>
      </c>
      <c r="I32" s="35">
        <v>9.3305949999999999E-2</v>
      </c>
      <c r="J32" s="39">
        <v>40784</v>
      </c>
      <c r="K32" s="35">
        <v>3715.6909999999998</v>
      </c>
      <c r="L32" s="35">
        <v>0.7685767</v>
      </c>
      <c r="M32">
        <f t="shared" si="1"/>
        <v>0.88595398187887453</v>
      </c>
      <c r="N32">
        <v>0.66</v>
      </c>
      <c r="O32">
        <v>0.18476087699999999</v>
      </c>
      <c r="P32">
        <v>0.102634459</v>
      </c>
      <c r="Q32">
        <v>0</v>
      </c>
      <c r="AA32" s="39">
        <v>41114</v>
      </c>
      <c r="AB32" s="35">
        <v>13.055009999999999</v>
      </c>
      <c r="AC32" s="35">
        <v>0.85637940000000001</v>
      </c>
      <c r="AE32" s="39">
        <v>40763.514155092591</v>
      </c>
      <c r="AF32" s="35">
        <v>13.50534</v>
      </c>
      <c r="AG32" s="35">
        <v>13.50534</v>
      </c>
      <c r="BA32" s="39">
        <v>42254</v>
      </c>
      <c r="BB32" s="35">
        <v>547.53340000000003</v>
      </c>
      <c r="BC32" s="35">
        <v>3.6411499999999999E-2</v>
      </c>
    </row>
    <row r="33" spans="2:55" x14ac:dyDescent="0.25">
      <c r="B33" s="34">
        <v>40546</v>
      </c>
      <c r="C33" s="35">
        <v>0.87760749999999998</v>
      </c>
      <c r="D33" s="35">
        <v>0.87760340000000003</v>
      </c>
      <c r="E33" s="35">
        <v>712.33280000000002</v>
      </c>
      <c r="F33">
        <f t="shared" si="0"/>
        <v>0.27397415384615387</v>
      </c>
      <c r="H33" s="34">
        <v>41204</v>
      </c>
      <c r="I33" s="35">
        <v>0.11360149999999999</v>
      </c>
      <c r="J33" s="39">
        <v>40793.673715277779</v>
      </c>
      <c r="K33" s="35">
        <v>3720.0889999999999</v>
      </c>
      <c r="L33" s="35">
        <v>0.96557579999999998</v>
      </c>
      <c r="M33">
        <f t="shared" si="1"/>
        <v>0.88700262279446829</v>
      </c>
      <c r="N33">
        <v>0.67</v>
      </c>
      <c r="O33">
        <v>0.19741214500000001</v>
      </c>
      <c r="P33">
        <v>8.8496038999999999E-2</v>
      </c>
      <c r="Q33">
        <v>0</v>
      </c>
      <c r="AA33" s="39">
        <v>41144</v>
      </c>
      <c r="AB33" s="35">
        <v>13.18206</v>
      </c>
      <c r="AC33" s="35">
        <v>0.77416370000000001</v>
      </c>
      <c r="AE33" s="39">
        <v>40773.757071759261</v>
      </c>
      <c r="AF33" s="35">
        <v>13.53454</v>
      </c>
      <c r="AG33" s="35">
        <v>13.53454</v>
      </c>
      <c r="BA33" s="39">
        <v>42344</v>
      </c>
      <c r="BB33" s="35">
        <v>580.10220000000004</v>
      </c>
      <c r="BC33" s="35">
        <v>4.7246629999999998E-2</v>
      </c>
    </row>
    <row r="34" spans="2:55" x14ac:dyDescent="0.25">
      <c r="B34" s="34">
        <v>40546</v>
      </c>
      <c r="C34" s="35">
        <v>0.87323340000000005</v>
      </c>
      <c r="D34" s="35">
        <v>0.87322929999999999</v>
      </c>
      <c r="E34" s="35">
        <v>745.452</v>
      </c>
      <c r="F34">
        <f t="shared" si="0"/>
        <v>0.28671230769230771</v>
      </c>
      <c r="H34" s="34">
        <v>41234</v>
      </c>
      <c r="I34" s="35">
        <v>0.1366667</v>
      </c>
      <c r="J34" s="39">
        <v>40803.836851851855</v>
      </c>
      <c r="K34" s="35">
        <v>3724.1970000000001</v>
      </c>
      <c r="L34" s="35">
        <v>0.96945979999999998</v>
      </c>
      <c r="M34">
        <f t="shared" si="1"/>
        <v>0.88798211731044352</v>
      </c>
      <c r="N34">
        <v>0.68</v>
      </c>
      <c r="O34">
        <v>0.21048233</v>
      </c>
      <c r="P34">
        <v>7.5404909000000006E-2</v>
      </c>
      <c r="Q34">
        <v>0</v>
      </c>
      <c r="AA34" s="39">
        <v>41174</v>
      </c>
      <c r="AB34" s="35">
        <v>13.300420000000001</v>
      </c>
      <c r="AC34" s="35">
        <v>0.70671910000000004</v>
      </c>
      <c r="AE34" s="39">
        <v>40784</v>
      </c>
      <c r="AF34" s="35">
        <v>13.248290000000001</v>
      </c>
      <c r="AG34" s="35">
        <v>3.065963</v>
      </c>
      <c r="BA34" s="39">
        <v>42434</v>
      </c>
      <c r="BB34" s="35">
        <v>612.93230000000005</v>
      </c>
      <c r="BC34" s="35">
        <v>6.022127E-2</v>
      </c>
    </row>
    <row r="35" spans="2:55" x14ac:dyDescent="0.25">
      <c r="B35" s="34">
        <v>40546</v>
      </c>
      <c r="C35" s="35">
        <v>0.86709150000000002</v>
      </c>
      <c r="D35" s="35">
        <v>0.86708750000000001</v>
      </c>
      <c r="E35" s="35">
        <v>778.34760000000006</v>
      </c>
      <c r="F35">
        <f t="shared" si="0"/>
        <v>0.29936446153846158</v>
      </c>
      <c r="H35" s="34">
        <v>41264</v>
      </c>
      <c r="I35" s="35">
        <v>0.16243260000000001</v>
      </c>
      <c r="J35" s="39">
        <v>40814</v>
      </c>
      <c r="K35" s="35">
        <v>3728.308</v>
      </c>
      <c r="L35" s="35">
        <v>0.96949980000000002</v>
      </c>
      <c r="M35">
        <f t="shared" si="1"/>
        <v>0.88896232713400092</v>
      </c>
      <c r="N35">
        <v>0.69</v>
      </c>
      <c r="O35">
        <v>0.22397143</v>
      </c>
      <c r="P35">
        <v>6.3361069000000006E-2</v>
      </c>
      <c r="Q35">
        <v>0</v>
      </c>
      <c r="AA35" s="39">
        <v>41204</v>
      </c>
      <c r="AB35" s="35">
        <v>13.410600000000001</v>
      </c>
      <c r="AC35" s="35">
        <v>0.64684390000000003</v>
      </c>
      <c r="AE35" s="39">
        <v>40793.673715277779</v>
      </c>
      <c r="AF35" s="35">
        <v>13.207750000000001</v>
      </c>
      <c r="AG35" s="35">
        <v>0.45466610000000002</v>
      </c>
      <c r="BA35" s="39">
        <v>42524</v>
      </c>
      <c r="BB35" s="35">
        <v>646.01009999999997</v>
      </c>
      <c r="BC35" s="35">
        <v>7.5543460000000007E-2</v>
      </c>
    </row>
    <row r="36" spans="2:55" x14ac:dyDescent="0.25">
      <c r="B36" s="34">
        <v>40546</v>
      </c>
      <c r="C36" s="35">
        <v>0.86282110000000001</v>
      </c>
      <c r="D36" s="35">
        <v>0.86281699999999995</v>
      </c>
      <c r="E36" s="35">
        <v>810.96270000000004</v>
      </c>
      <c r="F36">
        <f t="shared" si="0"/>
        <v>0.31190873076923076</v>
      </c>
      <c r="H36" s="34">
        <v>41294</v>
      </c>
      <c r="I36" s="35">
        <v>0.19115470000000001</v>
      </c>
      <c r="J36" s="39">
        <v>40844</v>
      </c>
      <c r="K36" s="35">
        <v>3740.422</v>
      </c>
      <c r="L36" s="35">
        <v>0.96971169999999995</v>
      </c>
      <c r="M36">
        <f t="shared" si="1"/>
        <v>0.8918507391511683</v>
      </c>
      <c r="N36">
        <v>0.7</v>
      </c>
      <c r="O36">
        <v>0.23787944599999999</v>
      </c>
      <c r="P36">
        <v>5.2364519999999998E-2</v>
      </c>
      <c r="Q36">
        <v>0</v>
      </c>
      <c r="AA36" s="39">
        <v>41234</v>
      </c>
      <c r="AB36" s="35">
        <v>13.5124</v>
      </c>
      <c r="AC36" s="35">
        <v>0.59357930000000003</v>
      </c>
      <c r="AE36" s="39">
        <v>40803.836851851855</v>
      </c>
      <c r="AF36" s="35">
        <v>13.23485</v>
      </c>
      <c r="AG36" s="35">
        <v>0.40419569999999999</v>
      </c>
      <c r="BA36" s="39">
        <v>42614</v>
      </c>
      <c r="BB36" s="35">
        <v>679.17920000000004</v>
      </c>
      <c r="BC36" s="35">
        <v>9.3305949999999999E-2</v>
      </c>
    </row>
    <row r="37" spans="2:55" x14ac:dyDescent="0.25">
      <c r="B37" s="34">
        <v>40546</v>
      </c>
      <c r="C37" s="35">
        <v>0.85869059999999997</v>
      </c>
      <c r="D37" s="35">
        <v>0.85868650000000002</v>
      </c>
      <c r="E37" s="35">
        <v>843.202</v>
      </c>
      <c r="F37">
        <f t="shared" si="0"/>
        <v>0.32430846153846155</v>
      </c>
      <c r="H37" s="34">
        <v>41324</v>
      </c>
      <c r="I37" s="35">
        <v>0.2232036</v>
      </c>
      <c r="J37" s="39">
        <v>40874</v>
      </c>
      <c r="K37" s="35">
        <v>3752.4720000000002</v>
      </c>
      <c r="L37" s="35">
        <v>0.97003269999999997</v>
      </c>
      <c r="M37">
        <f t="shared" si="1"/>
        <v>0.89472389127324758</v>
      </c>
      <c r="N37">
        <v>0.71</v>
      </c>
      <c r="O37">
        <v>0.25220637899999998</v>
      </c>
      <c r="P37">
        <v>4.2415261000000003E-2</v>
      </c>
      <c r="Q37">
        <v>0</v>
      </c>
      <c r="AA37" s="39">
        <v>41264</v>
      </c>
      <c r="AB37" s="35">
        <v>13.60871</v>
      </c>
      <c r="AC37" s="35">
        <v>0.54919110000000004</v>
      </c>
      <c r="AE37" s="39">
        <v>40814</v>
      </c>
      <c r="AF37" s="35">
        <v>13.25972</v>
      </c>
      <c r="AG37" s="35">
        <v>0.40442400000000001</v>
      </c>
      <c r="BA37" s="39">
        <v>42704</v>
      </c>
      <c r="BB37" s="35">
        <v>712.33280000000002</v>
      </c>
      <c r="BC37" s="35">
        <v>0.11360149999999999</v>
      </c>
    </row>
    <row r="38" spans="2:55" x14ac:dyDescent="0.25">
      <c r="B38" s="34">
        <v>40546</v>
      </c>
      <c r="C38" s="35">
        <v>0.85288410000000003</v>
      </c>
      <c r="D38" s="35">
        <v>0.85287999999999997</v>
      </c>
      <c r="E38" s="35">
        <v>874.82259999999997</v>
      </c>
      <c r="F38">
        <f t="shared" si="0"/>
        <v>0.33647023076923077</v>
      </c>
      <c r="H38" s="34">
        <v>41354</v>
      </c>
      <c r="I38" s="35">
        <v>0.25776929999999998</v>
      </c>
      <c r="J38" s="39">
        <v>40904</v>
      </c>
      <c r="K38" s="35">
        <v>3764.41</v>
      </c>
      <c r="L38" s="35">
        <v>0.97047110000000003</v>
      </c>
      <c r="M38">
        <f t="shared" si="1"/>
        <v>0.89757033857892221</v>
      </c>
      <c r="N38">
        <v>0.72</v>
      </c>
      <c r="O38">
        <v>0.26695222800000001</v>
      </c>
      <c r="P38">
        <v>3.3513293E-2</v>
      </c>
      <c r="Q38">
        <v>0</v>
      </c>
      <c r="AA38" s="39">
        <v>41294</v>
      </c>
      <c r="AB38" s="35">
        <v>13.6982</v>
      </c>
      <c r="AC38" s="35">
        <v>0.50888429999999996</v>
      </c>
      <c r="AE38" s="39">
        <v>40844</v>
      </c>
      <c r="AF38" s="35">
        <v>13.33193</v>
      </c>
      <c r="AG38" s="35">
        <v>0.40380110000000002</v>
      </c>
      <c r="BA38" s="39">
        <v>42794</v>
      </c>
      <c r="BB38" s="35">
        <v>745.452</v>
      </c>
      <c r="BC38" s="35">
        <v>0.1366667</v>
      </c>
    </row>
    <row r="39" spans="2:55" x14ac:dyDescent="0.25">
      <c r="B39" s="34">
        <v>40546</v>
      </c>
      <c r="C39" s="35">
        <v>0.84883339999999996</v>
      </c>
      <c r="D39" s="35">
        <v>0.84882939999999996</v>
      </c>
      <c r="E39" s="35">
        <v>905.65309999999999</v>
      </c>
      <c r="F39">
        <f t="shared" si="0"/>
        <v>0.34832811538461539</v>
      </c>
      <c r="H39" s="34">
        <v>41384</v>
      </c>
      <c r="I39" s="35">
        <v>0.2971741</v>
      </c>
      <c r="J39" s="39">
        <v>40934</v>
      </c>
      <c r="K39" s="35">
        <v>3776.1849999999999</v>
      </c>
      <c r="L39" s="35">
        <v>0.97102809999999995</v>
      </c>
      <c r="M39">
        <f t="shared" si="1"/>
        <v>0.90037792083929424</v>
      </c>
      <c r="N39">
        <v>0.73</v>
      </c>
      <c r="O39">
        <v>0.28211699299999998</v>
      </c>
      <c r="P39">
        <v>2.5658614999999999E-2</v>
      </c>
      <c r="Q39">
        <v>0</v>
      </c>
      <c r="AA39" s="39">
        <v>41324</v>
      </c>
      <c r="AB39" s="35">
        <v>13.782539999999999</v>
      </c>
      <c r="AC39" s="35">
        <v>0.47250340000000002</v>
      </c>
      <c r="AE39" s="39">
        <v>40874</v>
      </c>
      <c r="AF39" s="35">
        <v>13.40409</v>
      </c>
      <c r="AG39" s="35">
        <v>0.4016845</v>
      </c>
      <c r="BA39" s="39">
        <v>42884</v>
      </c>
      <c r="BB39" s="35">
        <v>778.34760000000006</v>
      </c>
      <c r="BC39" s="35">
        <v>0.16243260000000001</v>
      </c>
    </row>
    <row r="40" spans="2:55" x14ac:dyDescent="0.25">
      <c r="B40" s="34">
        <v>40546</v>
      </c>
      <c r="C40" s="35">
        <v>0.84492149999999999</v>
      </c>
      <c r="D40" s="35">
        <v>0.84491749999999999</v>
      </c>
      <c r="E40" s="35">
        <v>935.48030000000006</v>
      </c>
      <c r="F40">
        <f t="shared" si="0"/>
        <v>0.35980011538461543</v>
      </c>
      <c r="H40" s="34">
        <v>41414</v>
      </c>
      <c r="I40" s="35">
        <v>0.33937620000000002</v>
      </c>
      <c r="J40" s="39">
        <v>40964</v>
      </c>
      <c r="K40" s="35">
        <v>3787.748</v>
      </c>
      <c r="L40" s="35">
        <v>0.97169760000000005</v>
      </c>
      <c r="M40">
        <f t="shared" si="1"/>
        <v>0.90313495469718652</v>
      </c>
      <c r="N40">
        <v>0.74</v>
      </c>
      <c r="O40">
        <v>0.297700674</v>
      </c>
      <c r="P40">
        <v>1.8851227000000002E-2</v>
      </c>
      <c r="Q40">
        <v>0</v>
      </c>
      <c r="AA40" s="39">
        <v>41354</v>
      </c>
      <c r="AB40" s="35">
        <v>13.86162</v>
      </c>
      <c r="AC40" s="35">
        <v>0.43966060000000001</v>
      </c>
      <c r="AE40" s="39">
        <v>40904</v>
      </c>
      <c r="AF40" s="35">
        <v>13.476470000000001</v>
      </c>
      <c r="AG40" s="35">
        <v>0.39794499999999999</v>
      </c>
      <c r="BA40" s="39">
        <v>42974</v>
      </c>
      <c r="BB40" s="35">
        <v>810.96270000000004</v>
      </c>
      <c r="BC40" s="35">
        <v>0.19115470000000001</v>
      </c>
    </row>
    <row r="41" spans="2:55" x14ac:dyDescent="0.25">
      <c r="B41" s="34">
        <v>40546</v>
      </c>
      <c r="C41" s="35">
        <v>0.83941109999999997</v>
      </c>
      <c r="D41" s="35">
        <v>0.83940709999999996</v>
      </c>
      <c r="E41" s="35">
        <v>964.08789999999999</v>
      </c>
      <c r="F41">
        <f t="shared" si="0"/>
        <v>0.37080303846153845</v>
      </c>
      <c r="H41" s="34">
        <v>41444</v>
      </c>
      <c r="I41" s="35">
        <v>0.38388329999999998</v>
      </c>
      <c r="J41" s="39">
        <v>40994</v>
      </c>
      <c r="K41" s="35">
        <v>3799.0520000000001</v>
      </c>
      <c r="L41" s="35">
        <v>0.97246719999999998</v>
      </c>
      <c r="M41">
        <f t="shared" si="1"/>
        <v>0.90583023366714355</v>
      </c>
      <c r="N41">
        <v>0.75</v>
      </c>
      <c r="O41">
        <v>0.31370327100000001</v>
      </c>
      <c r="P41">
        <v>1.3091129999999999E-2</v>
      </c>
      <c r="Q41">
        <v>0</v>
      </c>
      <c r="AA41" s="39">
        <v>41384</v>
      </c>
      <c r="AB41" s="35">
        <v>13.93601</v>
      </c>
      <c r="AC41" s="35">
        <v>0.41113529999999998</v>
      </c>
      <c r="AE41" s="39">
        <v>40934</v>
      </c>
      <c r="AF41" s="35">
        <v>13.54753</v>
      </c>
      <c r="AG41" s="35">
        <v>0.39249659999999997</v>
      </c>
      <c r="BA41" s="39">
        <v>43064</v>
      </c>
      <c r="BB41" s="35">
        <v>843.202</v>
      </c>
      <c r="BC41" s="35">
        <v>0.2232036</v>
      </c>
    </row>
    <row r="42" spans="2:55" x14ac:dyDescent="0.25">
      <c r="B42" s="34">
        <v>40546</v>
      </c>
      <c r="C42" s="35">
        <v>0.83557199999999998</v>
      </c>
      <c r="D42" s="35">
        <v>0.83556810000000004</v>
      </c>
      <c r="E42" s="35">
        <v>990.92240000000004</v>
      </c>
      <c r="F42">
        <f t="shared" si="0"/>
        <v>0.38112400000000002</v>
      </c>
      <c r="H42" s="34">
        <v>41474</v>
      </c>
      <c r="I42" s="35">
        <v>0.4411196</v>
      </c>
      <c r="J42" s="39">
        <v>41024</v>
      </c>
      <c r="K42" s="35">
        <v>3810.06</v>
      </c>
      <c r="L42" s="35">
        <v>0.97332160000000001</v>
      </c>
      <c r="M42">
        <f t="shared" si="1"/>
        <v>0.90845493562231761</v>
      </c>
      <c r="N42">
        <v>0.76</v>
      </c>
      <c r="O42">
        <v>0.33012478499999998</v>
      </c>
      <c r="P42">
        <v>8.378323E-3</v>
      </c>
      <c r="Q42">
        <v>0</v>
      </c>
      <c r="AA42" s="39">
        <v>41414</v>
      </c>
      <c r="AB42" s="35">
        <v>14.00651</v>
      </c>
      <c r="AC42" s="35">
        <v>0.38599030000000001</v>
      </c>
      <c r="AE42" s="39">
        <v>40964</v>
      </c>
      <c r="AF42" s="35">
        <v>13.61763</v>
      </c>
      <c r="AG42" s="35">
        <v>0.38541160000000002</v>
      </c>
      <c r="BA42" s="39">
        <v>43154</v>
      </c>
      <c r="BB42" s="35">
        <v>874.82259999999997</v>
      </c>
      <c r="BC42" s="35">
        <v>0.25776929999999998</v>
      </c>
    </row>
    <row r="43" spans="2:55" x14ac:dyDescent="0.25">
      <c r="B43" s="34">
        <v>40547</v>
      </c>
      <c r="C43" s="35">
        <v>0.83185310000000001</v>
      </c>
      <c r="D43" s="35">
        <v>0.83184919999999996</v>
      </c>
      <c r="E43" s="35">
        <v>1016.36</v>
      </c>
      <c r="F43">
        <f t="shared" si="0"/>
        <v>0.39090769230769229</v>
      </c>
      <c r="H43" s="34">
        <v>41504</v>
      </c>
      <c r="I43" s="35">
        <v>0.48559089999999999</v>
      </c>
      <c r="J43" s="39">
        <v>41054</v>
      </c>
      <c r="K43" s="35">
        <v>3820.74</v>
      </c>
      <c r="L43" s="35">
        <v>0.97423789999999999</v>
      </c>
      <c r="M43">
        <f t="shared" si="1"/>
        <v>0.91100143061516448</v>
      </c>
      <c r="N43">
        <v>0.77</v>
      </c>
      <c r="O43">
        <v>0.34696521400000002</v>
      </c>
      <c r="P43">
        <v>4.7128070000000003E-3</v>
      </c>
      <c r="Q43">
        <v>0</v>
      </c>
      <c r="AA43" s="39">
        <v>41444</v>
      </c>
      <c r="AB43" s="35">
        <v>14.073460000000001</v>
      </c>
      <c r="AC43" s="35">
        <v>0.36235240000000002</v>
      </c>
      <c r="AE43" s="39">
        <v>40994</v>
      </c>
      <c r="AF43" s="35">
        <v>13.68655</v>
      </c>
      <c r="AG43" s="35">
        <v>0.37682909999999997</v>
      </c>
      <c r="BA43" s="39">
        <v>43244</v>
      </c>
      <c r="BB43" s="35">
        <v>905.65309999999999</v>
      </c>
      <c r="BC43" s="35">
        <v>0.2971741</v>
      </c>
    </row>
    <row r="44" spans="2:55" x14ac:dyDescent="0.25">
      <c r="B44" s="34">
        <v>40547</v>
      </c>
      <c r="C44" s="35">
        <v>0.82660540000000005</v>
      </c>
      <c r="D44" s="35">
        <v>0.82660140000000004</v>
      </c>
      <c r="E44" s="35">
        <v>1040.6569999999999</v>
      </c>
      <c r="F44">
        <f t="shared" si="0"/>
        <v>0.40025269230769228</v>
      </c>
      <c r="H44" s="34">
        <v>41534</v>
      </c>
      <c r="I44" s="35">
        <v>0.52183349999999995</v>
      </c>
      <c r="J44" s="39">
        <v>41084</v>
      </c>
      <c r="K44" s="35">
        <v>3831.069</v>
      </c>
      <c r="L44" s="35">
        <v>0.97519739999999999</v>
      </c>
      <c r="M44">
        <f t="shared" si="1"/>
        <v>0.91346423462088699</v>
      </c>
      <c r="N44">
        <v>0.78</v>
      </c>
      <c r="O44">
        <v>0.36422455999999998</v>
      </c>
      <c r="P44">
        <v>2.0945809999999999E-3</v>
      </c>
      <c r="Q44">
        <v>0</v>
      </c>
      <c r="AA44" s="39">
        <v>41474</v>
      </c>
      <c r="AB44" s="35">
        <v>14.13625</v>
      </c>
      <c r="AC44" s="35">
        <v>0.3402386</v>
      </c>
      <c r="AE44" s="39">
        <v>41024</v>
      </c>
      <c r="AF44" s="35">
        <v>13.753159999999999</v>
      </c>
      <c r="AG44" s="35">
        <v>0.36691279999999998</v>
      </c>
      <c r="BA44" s="39">
        <v>43334</v>
      </c>
      <c r="BB44" s="35">
        <v>935.48030000000006</v>
      </c>
      <c r="BC44" s="35">
        <v>0.33937620000000002</v>
      </c>
    </row>
    <row r="45" spans="2:55" x14ac:dyDescent="0.25">
      <c r="B45" s="34">
        <v>40547</v>
      </c>
      <c r="C45" s="35">
        <v>0.8229554</v>
      </c>
      <c r="D45" s="35">
        <v>0.82295149999999995</v>
      </c>
      <c r="E45" s="35">
        <v>1064.0060000000001</v>
      </c>
      <c r="F45">
        <f t="shared" si="0"/>
        <v>0.40923307692307698</v>
      </c>
      <c r="H45" s="34">
        <v>41564</v>
      </c>
      <c r="I45" s="35">
        <v>0.55244899999999997</v>
      </c>
      <c r="J45" s="39">
        <v>41114</v>
      </c>
      <c r="K45" s="35">
        <v>3841.0360000000001</v>
      </c>
      <c r="L45" s="35">
        <v>0.97617109999999996</v>
      </c>
      <c r="M45">
        <f t="shared" si="1"/>
        <v>0.91584072484501666</v>
      </c>
      <c r="N45">
        <v>0.79</v>
      </c>
      <c r="O45">
        <v>0.38190282199999998</v>
      </c>
      <c r="P45">
        <v>5.2364499999999999E-4</v>
      </c>
      <c r="Q45">
        <v>0</v>
      </c>
      <c r="AA45" s="39">
        <v>41504</v>
      </c>
      <c r="AB45" s="35">
        <v>14.19589</v>
      </c>
      <c r="AC45" s="35">
        <v>0.32027240000000001</v>
      </c>
      <c r="AE45" s="39">
        <v>41054</v>
      </c>
      <c r="AF45" s="35">
        <v>13.81837</v>
      </c>
      <c r="AG45" s="35">
        <v>0.35599009999999998</v>
      </c>
      <c r="BA45" s="39">
        <v>43424</v>
      </c>
      <c r="BB45" s="35">
        <v>964.08789999999999</v>
      </c>
      <c r="BC45" s="35">
        <v>0.38388329999999998</v>
      </c>
    </row>
    <row r="46" spans="2:55" x14ac:dyDescent="0.25">
      <c r="B46" s="34">
        <v>40547</v>
      </c>
      <c r="C46" s="35">
        <v>0.81941030000000004</v>
      </c>
      <c r="D46" s="35">
        <v>0.81940639999999998</v>
      </c>
      <c r="E46" s="35">
        <v>1086.5540000000001</v>
      </c>
      <c r="F46">
        <f t="shared" si="0"/>
        <v>0.41790538461538462</v>
      </c>
      <c r="H46" s="34">
        <v>41594</v>
      </c>
      <c r="I46" s="35">
        <v>0.57902940000000003</v>
      </c>
      <c r="J46" s="39">
        <v>41144</v>
      </c>
      <c r="K46" s="35">
        <v>3850.6370000000002</v>
      </c>
      <c r="L46" s="35">
        <v>0.97714650000000003</v>
      </c>
      <c r="M46">
        <f t="shared" si="1"/>
        <v>0.9181299475441107</v>
      </c>
      <c r="N46">
        <v>0.8</v>
      </c>
      <c r="O46">
        <v>0.4</v>
      </c>
      <c r="P46">
        <v>0</v>
      </c>
      <c r="Q46">
        <v>0</v>
      </c>
      <c r="AA46" s="39">
        <v>41534</v>
      </c>
      <c r="AB46" s="35">
        <v>14.252230000000001</v>
      </c>
      <c r="AC46" s="35">
        <v>0.30193799999999998</v>
      </c>
      <c r="AE46" s="39">
        <v>41084</v>
      </c>
      <c r="AF46" s="35">
        <v>13.88152</v>
      </c>
      <c r="AG46" s="35">
        <v>0.34429789999999999</v>
      </c>
      <c r="BA46" s="39">
        <v>43514</v>
      </c>
      <c r="BB46" s="35">
        <v>990.92240000000004</v>
      </c>
      <c r="BC46" s="35">
        <v>0.4411196</v>
      </c>
    </row>
    <row r="47" spans="2:55" x14ac:dyDescent="0.25">
      <c r="B47" s="34">
        <v>40547</v>
      </c>
      <c r="C47" s="35">
        <v>0.81441370000000002</v>
      </c>
      <c r="D47" s="35">
        <v>0.81440990000000002</v>
      </c>
      <c r="E47" s="35">
        <v>1108.4069999999999</v>
      </c>
      <c r="F47">
        <f t="shared" si="0"/>
        <v>0.42631038461538456</v>
      </c>
      <c r="H47" s="34">
        <v>41624</v>
      </c>
      <c r="I47" s="35">
        <v>0.60259890000000005</v>
      </c>
      <c r="J47" s="39">
        <v>41174</v>
      </c>
      <c r="K47" s="35">
        <v>3859.8670000000002</v>
      </c>
      <c r="L47" s="35">
        <v>0.9781166</v>
      </c>
      <c r="M47">
        <f t="shared" si="1"/>
        <v>0.92033071053886506</v>
      </c>
      <c r="N47">
        <v>1</v>
      </c>
      <c r="O47">
        <v>1</v>
      </c>
      <c r="P47">
        <v>0</v>
      </c>
      <c r="Q47">
        <v>0</v>
      </c>
      <c r="AA47" s="39">
        <v>41564</v>
      </c>
      <c r="AB47" s="35">
        <v>14.306039999999999</v>
      </c>
      <c r="AC47" s="35">
        <v>0.28568209999999999</v>
      </c>
      <c r="AE47" s="39">
        <v>41114</v>
      </c>
      <c r="AF47" s="35">
        <v>13.94351</v>
      </c>
      <c r="AG47" s="35">
        <v>0.33225909999999997</v>
      </c>
      <c r="BA47" s="39">
        <v>43604</v>
      </c>
      <c r="BB47" s="35">
        <v>1016.36</v>
      </c>
      <c r="BC47" s="35">
        <v>0.48559089999999999</v>
      </c>
    </row>
    <row r="48" spans="2:55" x14ac:dyDescent="0.25">
      <c r="B48" s="34">
        <v>40547</v>
      </c>
      <c r="C48" s="35">
        <v>0.81092830000000005</v>
      </c>
      <c r="D48" s="35">
        <v>0.81092450000000005</v>
      </c>
      <c r="E48" s="35">
        <v>1129.6120000000001</v>
      </c>
      <c r="F48">
        <f t="shared" si="0"/>
        <v>0.43446615384615389</v>
      </c>
      <c r="H48" s="34">
        <v>41654</v>
      </c>
      <c r="I48" s="35">
        <v>0.6238146</v>
      </c>
      <c r="J48" s="39">
        <v>41204</v>
      </c>
      <c r="K48" s="35">
        <v>3868.752</v>
      </c>
      <c r="L48" s="35">
        <v>0.97901760000000004</v>
      </c>
      <c r="M48">
        <f t="shared" si="1"/>
        <v>0.92244921316165951</v>
      </c>
      <c r="AA48" s="39">
        <v>41594</v>
      </c>
      <c r="AB48" s="35">
        <v>14.35769</v>
      </c>
      <c r="AC48" s="35">
        <v>0.27165800000000001</v>
      </c>
      <c r="AE48" s="39">
        <v>41144</v>
      </c>
      <c r="AF48" s="35">
        <v>14.00262</v>
      </c>
      <c r="AG48" s="35">
        <v>0.32000909999999999</v>
      </c>
      <c r="BA48" s="39">
        <v>43694</v>
      </c>
      <c r="BB48" s="35">
        <v>1040.6569999999999</v>
      </c>
      <c r="BC48" s="35">
        <v>0.52183349999999995</v>
      </c>
    </row>
    <row r="49" spans="2:55" x14ac:dyDescent="0.25">
      <c r="B49" s="34">
        <v>40547</v>
      </c>
      <c r="C49" s="35">
        <v>0.8075523</v>
      </c>
      <c r="D49" s="35">
        <v>0.8075485</v>
      </c>
      <c r="E49" s="35">
        <v>1150.204</v>
      </c>
      <c r="F49">
        <f t="shared" si="0"/>
        <v>0.44238615384615382</v>
      </c>
      <c r="H49" s="34">
        <v>41684</v>
      </c>
      <c r="I49" s="35">
        <v>0.64314079999999996</v>
      </c>
      <c r="J49" s="39">
        <v>41234</v>
      </c>
      <c r="K49" s="35">
        <v>3877.308</v>
      </c>
      <c r="L49" s="35">
        <v>0.97987279999999999</v>
      </c>
      <c r="M49">
        <f t="shared" si="1"/>
        <v>0.92448927038626605</v>
      </c>
      <c r="AA49" s="39">
        <v>41624</v>
      </c>
      <c r="AB49" s="35">
        <v>14.406840000000001</v>
      </c>
      <c r="AC49" s="35">
        <v>0.25807639999999998</v>
      </c>
      <c r="AE49" s="39">
        <v>41174</v>
      </c>
      <c r="AF49" s="35">
        <v>14.059329999999999</v>
      </c>
      <c r="AG49" s="35">
        <v>0.30766569999999999</v>
      </c>
      <c r="BA49" s="39">
        <v>43784</v>
      </c>
      <c r="BB49" s="35">
        <v>1064.0060000000001</v>
      </c>
      <c r="BC49" s="35">
        <v>0.55244899999999997</v>
      </c>
    </row>
    <row r="50" spans="2:55" x14ac:dyDescent="0.25">
      <c r="B50" s="34">
        <v>40547</v>
      </c>
      <c r="C50" s="35">
        <v>0.80277080000000001</v>
      </c>
      <c r="D50" s="35">
        <v>0.80276700000000001</v>
      </c>
      <c r="E50" s="35">
        <v>1170.22</v>
      </c>
      <c r="F50">
        <f t="shared" si="0"/>
        <v>0.45008461538461542</v>
      </c>
      <c r="H50" s="34">
        <v>41714</v>
      </c>
      <c r="I50" s="35">
        <v>0.66092680000000004</v>
      </c>
      <c r="J50" s="39">
        <v>41264</v>
      </c>
      <c r="K50" s="35">
        <v>3885.5630000000001</v>
      </c>
      <c r="L50" s="35">
        <v>0.98064890000000005</v>
      </c>
      <c r="M50">
        <f t="shared" si="1"/>
        <v>0.9264575584167859</v>
      </c>
      <c r="AA50" s="39">
        <v>41654</v>
      </c>
      <c r="AB50" s="35">
        <v>14.454000000000001</v>
      </c>
      <c r="AC50" s="35">
        <v>0.24512049999999999</v>
      </c>
      <c r="AE50" s="39">
        <v>41204</v>
      </c>
      <c r="AF50" s="35">
        <v>14.11552</v>
      </c>
      <c r="AG50" s="35">
        <v>0.29617749999999998</v>
      </c>
      <c r="BA50" s="39">
        <v>43874</v>
      </c>
      <c r="BB50" s="35">
        <v>1086.5540000000001</v>
      </c>
      <c r="BC50" s="35">
        <v>0.57902940000000003</v>
      </c>
    </row>
    <row r="51" spans="2:55" x14ac:dyDescent="0.25">
      <c r="B51" s="34">
        <v>40547</v>
      </c>
      <c r="C51" s="35">
        <v>0.79945549999999999</v>
      </c>
      <c r="D51" s="35">
        <v>0.79945169999999999</v>
      </c>
      <c r="E51" s="35">
        <v>1189.7280000000001</v>
      </c>
      <c r="F51">
        <f t="shared" si="0"/>
        <v>0.45758769230769231</v>
      </c>
      <c r="H51" s="34">
        <v>41744</v>
      </c>
      <c r="I51" s="35">
        <v>0.67746569999999995</v>
      </c>
      <c r="J51" s="39">
        <v>41294</v>
      </c>
      <c r="K51" s="35">
        <v>3893.5129999999999</v>
      </c>
      <c r="L51" s="35">
        <v>0.98143360000000002</v>
      </c>
      <c r="M51">
        <f t="shared" si="1"/>
        <v>0.92835312350977583</v>
      </c>
      <c r="AA51" s="39">
        <v>41684</v>
      </c>
      <c r="AB51" s="35">
        <v>14.49883</v>
      </c>
      <c r="AC51" s="35">
        <v>0.23285310000000001</v>
      </c>
      <c r="AE51" s="39">
        <v>41234</v>
      </c>
      <c r="AF51" s="35">
        <v>14.169359999999999</v>
      </c>
      <c r="AG51" s="35">
        <v>0.28519</v>
      </c>
      <c r="BA51" s="39">
        <v>43964</v>
      </c>
      <c r="BB51" s="35">
        <v>1108.4069999999999</v>
      </c>
      <c r="BC51" s="35">
        <v>0.60259890000000005</v>
      </c>
    </row>
    <row r="52" spans="2:55" x14ac:dyDescent="0.25">
      <c r="B52" s="34">
        <v>40547</v>
      </c>
      <c r="C52" s="35">
        <v>0.7962226</v>
      </c>
      <c r="D52" s="35">
        <v>0.79621889999999995</v>
      </c>
      <c r="E52" s="35">
        <v>1208.729</v>
      </c>
      <c r="F52">
        <f t="shared" si="0"/>
        <v>0.46489576923076925</v>
      </c>
      <c r="H52" s="34">
        <v>41774</v>
      </c>
      <c r="I52" s="35">
        <v>0.69294420000000001</v>
      </c>
      <c r="J52" s="39">
        <v>41324</v>
      </c>
      <c r="K52" s="35">
        <v>3901.1529999999998</v>
      </c>
      <c r="L52" s="35">
        <v>0.98221579999999997</v>
      </c>
      <c r="M52">
        <f t="shared" si="1"/>
        <v>0.93017477348593225</v>
      </c>
      <c r="AA52" s="39">
        <v>41714</v>
      </c>
      <c r="AB52" s="35">
        <v>14.54143</v>
      </c>
      <c r="AC52" s="35">
        <v>0.22127640000000001</v>
      </c>
      <c r="AE52" s="39">
        <v>41264</v>
      </c>
      <c r="AF52" s="35">
        <v>14.22137</v>
      </c>
      <c r="AG52" s="35">
        <v>0.27519909999999997</v>
      </c>
      <c r="BA52" s="39">
        <v>44054</v>
      </c>
      <c r="BB52" s="35">
        <v>1129.6120000000001</v>
      </c>
      <c r="BC52" s="35">
        <v>0.6238146</v>
      </c>
    </row>
    <row r="53" spans="2:55" x14ac:dyDescent="0.25">
      <c r="B53" s="34">
        <v>40547</v>
      </c>
      <c r="C53" s="35">
        <v>0.79166000000000003</v>
      </c>
      <c r="D53" s="35">
        <v>0.79165629999999998</v>
      </c>
      <c r="E53" s="35">
        <v>1227.223</v>
      </c>
      <c r="F53">
        <f t="shared" si="0"/>
        <v>0.47200884615384614</v>
      </c>
      <c r="H53" s="34">
        <v>41804</v>
      </c>
      <c r="I53" s="35">
        <v>0.70749879999999998</v>
      </c>
      <c r="J53" s="39">
        <v>41354</v>
      </c>
      <c r="K53" s="35">
        <v>3908.4850000000001</v>
      </c>
      <c r="L53" s="35">
        <v>0.98298700000000006</v>
      </c>
      <c r="M53">
        <f t="shared" si="1"/>
        <v>0.9319229852169767</v>
      </c>
      <c r="AA53" s="39">
        <v>41744</v>
      </c>
      <c r="AB53" s="35">
        <v>14.582319999999999</v>
      </c>
      <c r="AC53" s="35">
        <v>0.21054129999999999</v>
      </c>
      <c r="AE53" s="39">
        <v>41294</v>
      </c>
      <c r="AF53" s="35">
        <v>14.27169</v>
      </c>
      <c r="AG53" s="35">
        <v>0.26497379999999998</v>
      </c>
      <c r="BA53" s="39">
        <v>44144</v>
      </c>
      <c r="BB53" s="35">
        <v>1150.204</v>
      </c>
      <c r="BC53" s="35">
        <v>0.64314079999999996</v>
      </c>
    </row>
    <row r="54" spans="2:55" x14ac:dyDescent="0.25">
      <c r="B54" s="34">
        <v>40547</v>
      </c>
      <c r="C54" s="35">
        <v>0.78847940000000005</v>
      </c>
      <c r="D54" s="35">
        <v>0.7884757</v>
      </c>
      <c r="E54" s="35">
        <v>1245.2139999999999</v>
      </c>
      <c r="F54">
        <f t="shared" si="0"/>
        <v>0.47892846153846153</v>
      </c>
      <c r="H54" s="34">
        <v>41834</v>
      </c>
      <c r="I54" s="35">
        <v>0.7212324</v>
      </c>
      <c r="J54" s="39">
        <v>41384</v>
      </c>
      <c r="K54" s="35">
        <v>3915.5160000000001</v>
      </c>
      <c r="L54" s="35">
        <v>0.98373710000000003</v>
      </c>
      <c r="M54">
        <f t="shared" si="1"/>
        <v>0.93359942775393423</v>
      </c>
      <c r="AA54" s="39">
        <v>41774</v>
      </c>
      <c r="AB54" s="35">
        <v>14.62162</v>
      </c>
      <c r="AC54" s="35">
        <v>0.2007216</v>
      </c>
      <c r="AE54" s="39">
        <v>41324</v>
      </c>
      <c r="AF54" s="35">
        <v>14.31995</v>
      </c>
      <c r="AG54" s="35">
        <v>0.25466889999999998</v>
      </c>
      <c r="BA54" s="39">
        <v>44234</v>
      </c>
      <c r="BB54" s="35">
        <v>1170.22</v>
      </c>
      <c r="BC54" s="35">
        <v>0.66092680000000004</v>
      </c>
    </row>
    <row r="55" spans="2:55" x14ac:dyDescent="0.25">
      <c r="B55" s="34">
        <v>40548</v>
      </c>
      <c r="C55" s="35">
        <v>0.78537849999999998</v>
      </c>
      <c r="D55" s="35">
        <v>0.78537480000000004</v>
      </c>
      <c r="E55" s="35">
        <v>1262.7739999999999</v>
      </c>
      <c r="F55">
        <f t="shared" si="0"/>
        <v>0.48568230769230764</v>
      </c>
      <c r="H55" s="34">
        <v>41864</v>
      </c>
      <c r="I55" s="35">
        <v>0.73433459999999995</v>
      </c>
      <c r="J55" s="39">
        <v>41414</v>
      </c>
      <c r="K55" s="35">
        <v>3922.2559999999999</v>
      </c>
      <c r="L55" s="35">
        <v>0.98445839999999996</v>
      </c>
      <c r="M55">
        <f t="shared" si="1"/>
        <v>0.93520648545541241</v>
      </c>
      <c r="AA55" s="39">
        <v>41804</v>
      </c>
      <c r="AB55" s="35">
        <v>14.65915</v>
      </c>
      <c r="AC55" s="35">
        <v>0.19160369999999999</v>
      </c>
      <c r="AE55" s="39">
        <v>41354</v>
      </c>
      <c r="AF55" s="35">
        <v>14.36627</v>
      </c>
      <c r="AG55" s="35">
        <v>0.24441270000000001</v>
      </c>
      <c r="BA55" s="39">
        <v>44324</v>
      </c>
      <c r="BB55" s="35">
        <v>1189.7280000000001</v>
      </c>
      <c r="BC55" s="35">
        <v>0.67746569999999995</v>
      </c>
    </row>
    <row r="56" spans="2:55" x14ac:dyDescent="0.25">
      <c r="B56" s="34">
        <v>40548</v>
      </c>
      <c r="C56" s="35">
        <v>0.78100309999999995</v>
      </c>
      <c r="D56" s="35">
        <v>0.78099940000000001</v>
      </c>
      <c r="E56" s="35">
        <v>1279.8710000000001</v>
      </c>
      <c r="F56">
        <f t="shared" si="0"/>
        <v>0.49225807692307694</v>
      </c>
      <c r="H56" s="34">
        <v>41894</v>
      </c>
      <c r="I56" s="35">
        <v>0.74684209999999995</v>
      </c>
      <c r="J56" s="39">
        <v>41444</v>
      </c>
      <c r="K56" s="35">
        <v>3928.7139999999999</v>
      </c>
      <c r="L56" s="35">
        <v>0.98514900000000005</v>
      </c>
      <c r="M56">
        <f t="shared" si="1"/>
        <v>0.93674630424415828</v>
      </c>
      <c r="AA56" s="39">
        <v>41834</v>
      </c>
      <c r="AB56" s="35">
        <v>14.695040000000001</v>
      </c>
      <c r="AC56" s="35">
        <v>0.1830965</v>
      </c>
      <c r="AE56" s="39">
        <v>41384</v>
      </c>
      <c r="AF56" s="35">
        <v>14.411250000000001</v>
      </c>
      <c r="AG56" s="35">
        <v>0.23436969999999999</v>
      </c>
      <c r="BA56" s="39">
        <v>44414</v>
      </c>
      <c r="BB56" s="35">
        <v>1208.729</v>
      </c>
      <c r="BC56" s="35">
        <v>0.69294420000000001</v>
      </c>
    </row>
    <row r="57" spans="2:55" x14ac:dyDescent="0.25">
      <c r="B57" s="34">
        <v>40548</v>
      </c>
      <c r="C57" s="35">
        <v>0.77795789999999998</v>
      </c>
      <c r="D57" s="35">
        <v>0.77795420000000004</v>
      </c>
      <c r="E57" s="35">
        <v>1296.4929999999999</v>
      </c>
      <c r="F57">
        <f t="shared" si="0"/>
        <v>0.49865115384615383</v>
      </c>
      <c r="H57" s="34">
        <v>41924</v>
      </c>
      <c r="I57" s="35">
        <v>0.75878849999999998</v>
      </c>
      <c r="J57" s="39">
        <v>41474</v>
      </c>
      <c r="K57" s="35">
        <v>3934.9059999999999</v>
      </c>
      <c r="L57" s="35">
        <v>0.98580190000000001</v>
      </c>
      <c r="M57">
        <f t="shared" si="1"/>
        <v>0.93822269909394373</v>
      </c>
      <c r="AA57" s="39">
        <v>41864</v>
      </c>
      <c r="AB57" s="35">
        <v>14.729850000000001</v>
      </c>
      <c r="AC57" s="35">
        <v>0.1763536</v>
      </c>
      <c r="AE57" s="39">
        <v>41414</v>
      </c>
      <c r="AF57" s="35">
        <v>14.454499999999999</v>
      </c>
      <c r="AG57" s="35">
        <v>0.22464519999999999</v>
      </c>
      <c r="BA57" s="39">
        <v>44504</v>
      </c>
      <c r="BB57" s="35">
        <v>1227.223</v>
      </c>
      <c r="BC57" s="35">
        <v>0.70749879999999998</v>
      </c>
    </row>
    <row r="58" spans="2:55" x14ac:dyDescent="0.25">
      <c r="B58" s="34">
        <v>40548</v>
      </c>
      <c r="C58" s="35">
        <v>0.77499269999999998</v>
      </c>
      <c r="D58" s="35">
        <v>0.77498900000000004</v>
      </c>
      <c r="E58" s="35">
        <v>1312.635</v>
      </c>
      <c r="F58">
        <f t="shared" si="0"/>
        <v>0.50485961538461543</v>
      </c>
      <c r="H58" s="34">
        <v>41954</v>
      </c>
      <c r="I58" s="35">
        <v>0.77018560000000003</v>
      </c>
      <c r="J58" s="39">
        <v>41504</v>
      </c>
      <c r="K58" s="35">
        <v>3940.85</v>
      </c>
      <c r="L58" s="35">
        <v>0.9864058</v>
      </c>
      <c r="M58">
        <f t="shared" si="1"/>
        <v>0.93963996185026222</v>
      </c>
      <c r="AA58" s="39">
        <v>41894</v>
      </c>
      <c r="AB58" s="35">
        <v>14.76361</v>
      </c>
      <c r="AC58" s="35">
        <v>0.16967650000000001</v>
      </c>
      <c r="AE58" s="39">
        <v>41444</v>
      </c>
      <c r="AF58" s="35">
        <v>14.496119999999999</v>
      </c>
      <c r="AG58" s="35">
        <v>0.2152821</v>
      </c>
      <c r="BA58" s="39">
        <v>44594</v>
      </c>
      <c r="BB58" s="35">
        <v>1245.2139999999999</v>
      </c>
      <c r="BC58" s="35">
        <v>0.7212324</v>
      </c>
    </row>
    <row r="59" spans="2:55" x14ac:dyDescent="0.25">
      <c r="B59" s="34">
        <v>40548</v>
      </c>
      <c r="C59" s="35">
        <v>0.77079549999999997</v>
      </c>
      <c r="D59" s="35">
        <v>0.77079180000000003</v>
      </c>
      <c r="E59" s="35">
        <v>1328.3720000000001</v>
      </c>
      <c r="F59">
        <f t="shared" si="0"/>
        <v>0.51091230769230767</v>
      </c>
      <c r="H59" s="34">
        <v>41984</v>
      </c>
      <c r="I59" s="35">
        <v>0.78134329999999996</v>
      </c>
      <c r="J59" s="39">
        <v>41534</v>
      </c>
      <c r="K59" s="35">
        <v>3946.56</v>
      </c>
      <c r="L59" s="35">
        <v>0.98697299999999999</v>
      </c>
      <c r="M59">
        <f t="shared" si="1"/>
        <v>0.9410014306151645</v>
      </c>
      <c r="AA59" s="39">
        <v>41924</v>
      </c>
      <c r="AB59" s="35">
        <v>14.79612</v>
      </c>
      <c r="AC59" s="35">
        <v>0.1631145</v>
      </c>
      <c r="AE59" s="39">
        <v>41474</v>
      </c>
      <c r="AF59" s="35">
        <v>14.53613</v>
      </c>
      <c r="AG59" s="35">
        <v>0.20638519999999999</v>
      </c>
      <c r="BA59" s="39">
        <v>44684</v>
      </c>
      <c r="BB59" s="35">
        <v>1262.7739999999999</v>
      </c>
      <c r="BC59" s="35">
        <v>0.73433459999999995</v>
      </c>
    </row>
    <row r="60" spans="2:55" x14ac:dyDescent="0.25">
      <c r="B60" s="34">
        <v>40548</v>
      </c>
      <c r="C60" s="35">
        <v>0.76787510000000003</v>
      </c>
      <c r="D60" s="35">
        <v>0.76787159999999999</v>
      </c>
      <c r="E60" s="35">
        <v>1343.6369999999999</v>
      </c>
      <c r="F60">
        <f t="shared" si="0"/>
        <v>0.51678346153846155</v>
      </c>
      <c r="H60" s="34">
        <v>42014</v>
      </c>
      <c r="I60" s="35">
        <v>0.79210729999999996</v>
      </c>
      <c r="J60" s="39">
        <v>41564</v>
      </c>
      <c r="K60" s="35">
        <v>3952.0479999999998</v>
      </c>
      <c r="L60" s="35">
        <v>0.98751129999999998</v>
      </c>
      <c r="M60">
        <f t="shared" si="1"/>
        <v>0.94230996661897948</v>
      </c>
      <c r="AA60" s="39">
        <v>41954</v>
      </c>
      <c r="AB60" s="35">
        <v>14.82733</v>
      </c>
      <c r="AC60" s="35">
        <v>0.15670890000000001</v>
      </c>
      <c r="AE60" s="39">
        <v>41504</v>
      </c>
      <c r="AF60" s="35">
        <v>14.57485</v>
      </c>
      <c r="AG60" s="35">
        <v>0.19813269999999999</v>
      </c>
      <c r="BA60" s="39">
        <v>44774</v>
      </c>
      <c r="BB60" s="35">
        <v>1279.8710000000001</v>
      </c>
      <c r="BC60" s="35">
        <v>0.74684209999999995</v>
      </c>
    </row>
    <row r="61" spans="2:55" x14ac:dyDescent="0.25">
      <c r="B61" s="34">
        <v>40548</v>
      </c>
      <c r="C61" s="35">
        <v>0.76502040000000004</v>
      </c>
      <c r="D61" s="35">
        <v>0.76501680000000005</v>
      </c>
      <c r="E61" s="35">
        <v>1358.423</v>
      </c>
      <c r="F61">
        <f t="shared" si="0"/>
        <v>0.52247038461538464</v>
      </c>
      <c r="H61" s="34">
        <v>42044</v>
      </c>
      <c r="I61" s="35">
        <v>0.8023865</v>
      </c>
      <c r="J61" s="39">
        <v>41594</v>
      </c>
      <c r="K61" s="35">
        <v>3957.3580000000002</v>
      </c>
      <c r="L61" s="35">
        <v>0.98794590000000004</v>
      </c>
      <c r="M61">
        <f t="shared" si="1"/>
        <v>0.94357606103958036</v>
      </c>
      <c r="AA61" s="39">
        <v>41984</v>
      </c>
      <c r="AB61" s="35">
        <v>14.8573</v>
      </c>
      <c r="AC61" s="35">
        <v>0.15049129999999999</v>
      </c>
      <c r="AE61" s="39">
        <v>41534</v>
      </c>
      <c r="AF61" s="35">
        <v>14.61224</v>
      </c>
      <c r="AG61" s="35">
        <v>0.1903532</v>
      </c>
      <c r="BA61" s="39">
        <v>44864</v>
      </c>
      <c r="BB61" s="35">
        <v>1296.4929999999999</v>
      </c>
      <c r="BC61" s="35">
        <v>0.75878849999999998</v>
      </c>
    </row>
    <row r="62" spans="2:55" x14ac:dyDescent="0.25">
      <c r="B62" s="34">
        <v>40548</v>
      </c>
      <c r="C62" s="35">
        <v>0.76098189999999999</v>
      </c>
      <c r="D62" s="35">
        <v>0.7609783</v>
      </c>
      <c r="E62" s="35">
        <v>1372.761</v>
      </c>
      <c r="F62">
        <f t="shared" si="0"/>
        <v>0.52798500000000004</v>
      </c>
      <c r="H62" s="34">
        <v>42074</v>
      </c>
      <c r="I62" s="35">
        <v>0.81298800000000004</v>
      </c>
      <c r="J62" s="39">
        <v>41624</v>
      </c>
      <c r="K62" s="35">
        <v>3962.49</v>
      </c>
      <c r="L62" s="35">
        <v>0.98837799999999998</v>
      </c>
      <c r="M62">
        <f t="shared" si="1"/>
        <v>0.94479971387696704</v>
      </c>
      <c r="AA62" s="39">
        <v>42014</v>
      </c>
      <c r="AB62" s="35">
        <v>14.88607</v>
      </c>
      <c r="AC62" s="35">
        <v>0.14448269999999999</v>
      </c>
      <c r="AE62" s="39">
        <v>41564</v>
      </c>
      <c r="AF62" s="35">
        <v>14.648199999999999</v>
      </c>
      <c r="AG62" s="35">
        <v>0.18293699999999999</v>
      </c>
      <c r="BA62" s="39">
        <v>44954</v>
      </c>
      <c r="BB62" s="35">
        <v>1312.635</v>
      </c>
      <c r="BC62" s="35">
        <v>0.77018560000000003</v>
      </c>
    </row>
    <row r="63" spans="2:55" x14ac:dyDescent="0.25">
      <c r="B63" s="34">
        <v>40548</v>
      </c>
      <c r="C63" s="35">
        <v>0.75818569999999996</v>
      </c>
      <c r="D63" s="35">
        <v>0.75818209999999997</v>
      </c>
      <c r="E63" s="35">
        <v>1386.6110000000001</v>
      </c>
      <c r="F63">
        <f t="shared" si="0"/>
        <v>0.5333119230769231</v>
      </c>
      <c r="H63" s="34">
        <v>42104</v>
      </c>
      <c r="I63" s="35">
        <v>0.82301599999999997</v>
      </c>
      <c r="J63" s="39">
        <v>41654</v>
      </c>
      <c r="K63" s="35">
        <v>3967.442</v>
      </c>
      <c r="L63" s="35">
        <v>0.98880670000000004</v>
      </c>
      <c r="M63">
        <f t="shared" si="1"/>
        <v>0.94598044825941818</v>
      </c>
      <c r="AA63" s="39">
        <v>42044</v>
      </c>
      <c r="AB63" s="35">
        <v>14.913880000000001</v>
      </c>
      <c r="AC63" s="35">
        <v>0.13873540000000001</v>
      </c>
      <c r="AE63" s="39">
        <v>41594</v>
      </c>
      <c r="AF63" s="35">
        <v>14.68323</v>
      </c>
      <c r="AG63" s="35">
        <v>0.17699390000000001</v>
      </c>
      <c r="BA63" s="39">
        <v>45044</v>
      </c>
      <c r="BB63" s="35">
        <v>1328.3720000000001</v>
      </c>
      <c r="BC63" s="35">
        <v>0.78134329999999996</v>
      </c>
    </row>
    <row r="64" spans="2:55" x14ac:dyDescent="0.25">
      <c r="B64" s="34">
        <v>40548</v>
      </c>
      <c r="C64" s="35">
        <v>0.75544599999999995</v>
      </c>
      <c r="D64" s="35">
        <v>0.75544239999999996</v>
      </c>
      <c r="E64" s="35">
        <v>1399.93</v>
      </c>
      <c r="F64">
        <f t="shared" si="0"/>
        <v>0.53843461538461546</v>
      </c>
      <c r="H64" s="34">
        <v>42134</v>
      </c>
      <c r="I64" s="35">
        <v>0.83329260000000005</v>
      </c>
      <c r="J64" s="39">
        <v>41684</v>
      </c>
      <c r="K64" s="35">
        <v>3972.2190000000001</v>
      </c>
      <c r="L64" s="35">
        <v>0.98922869999999996</v>
      </c>
      <c r="M64">
        <f t="shared" si="1"/>
        <v>0.94711945636623751</v>
      </c>
      <c r="AA64" s="39">
        <v>42074</v>
      </c>
      <c r="AB64" s="35">
        <v>14.94061</v>
      </c>
      <c r="AC64" s="35">
        <v>0.13326959999999999</v>
      </c>
      <c r="AE64" s="39">
        <v>41624</v>
      </c>
      <c r="AF64" s="35">
        <v>14.717040000000001</v>
      </c>
      <c r="AG64" s="35">
        <v>0.1710419</v>
      </c>
      <c r="BA64" s="39">
        <v>45134</v>
      </c>
      <c r="BB64" s="35">
        <v>1343.6369999999999</v>
      </c>
      <c r="BC64" s="35">
        <v>0.79210729999999996</v>
      </c>
    </row>
    <row r="65" spans="2:55" x14ac:dyDescent="0.25">
      <c r="B65" s="34">
        <v>40548</v>
      </c>
      <c r="C65" s="35">
        <v>0.75156029999999996</v>
      </c>
      <c r="D65" s="35">
        <v>0.75155669999999997</v>
      </c>
      <c r="E65" s="35">
        <v>1412.692</v>
      </c>
      <c r="F65">
        <f t="shared" si="0"/>
        <v>0.54334307692307693</v>
      </c>
      <c r="H65" s="34">
        <v>42164</v>
      </c>
      <c r="I65" s="35">
        <v>0.84360420000000003</v>
      </c>
      <c r="J65" s="39">
        <v>41714</v>
      </c>
      <c r="K65" s="35">
        <v>3976.8220000000001</v>
      </c>
      <c r="L65" s="35">
        <v>0.98964129999999995</v>
      </c>
      <c r="M65">
        <f t="shared" si="1"/>
        <v>0.94821697663328564</v>
      </c>
      <c r="AA65" s="39">
        <v>42104</v>
      </c>
      <c r="AB65" s="35">
        <v>14.96632</v>
      </c>
      <c r="AC65" s="35">
        <v>0.12808620000000001</v>
      </c>
      <c r="AE65" s="39">
        <v>41654</v>
      </c>
      <c r="AF65" s="35">
        <v>14.749750000000001</v>
      </c>
      <c r="AG65" s="35">
        <v>0.16509940000000001</v>
      </c>
      <c r="BA65" s="39">
        <v>45224</v>
      </c>
      <c r="BB65" s="35">
        <v>1358.423</v>
      </c>
      <c r="BC65" s="35">
        <v>0.8023865</v>
      </c>
    </row>
    <row r="66" spans="2:55" x14ac:dyDescent="0.25">
      <c r="B66" s="34">
        <v>40548</v>
      </c>
      <c r="C66" s="35">
        <v>0.74885769999999996</v>
      </c>
      <c r="D66" s="35">
        <v>0.74885420000000003</v>
      </c>
      <c r="E66" s="35">
        <v>1424.9860000000001</v>
      </c>
      <c r="F66">
        <f t="shared" si="0"/>
        <v>0.54807153846153855</v>
      </c>
      <c r="H66" s="34">
        <v>42194</v>
      </c>
      <c r="I66" s="35">
        <v>0.85228590000000004</v>
      </c>
      <c r="J66" s="39">
        <v>41744</v>
      </c>
      <c r="K66" s="35">
        <v>3981.2559999999999</v>
      </c>
      <c r="L66" s="35">
        <v>0.99004259999999999</v>
      </c>
      <c r="M66">
        <f t="shared" si="1"/>
        <v>0.94927420123986639</v>
      </c>
      <c r="AA66" s="39">
        <v>42134</v>
      </c>
      <c r="AB66" s="35">
        <v>14.991009999999999</v>
      </c>
      <c r="AC66" s="35">
        <v>0.1231744</v>
      </c>
      <c r="AE66" s="39">
        <v>41684</v>
      </c>
      <c r="AF66" s="35">
        <v>14.78152</v>
      </c>
      <c r="AG66" s="35">
        <v>0.159217</v>
      </c>
      <c r="BA66" s="39">
        <v>45314</v>
      </c>
      <c r="BB66" s="35">
        <v>1372.761</v>
      </c>
      <c r="BC66" s="35">
        <v>0.81298800000000004</v>
      </c>
    </row>
    <row r="67" spans="2:55" x14ac:dyDescent="0.25">
      <c r="B67" s="34">
        <v>40549</v>
      </c>
      <c r="C67" s="35">
        <v>0.74622929999999998</v>
      </c>
      <c r="D67" s="35">
        <v>0.74622580000000005</v>
      </c>
      <c r="E67" s="35">
        <v>1436.873</v>
      </c>
      <c r="F67">
        <f t="shared" si="0"/>
        <v>0.55264346153846156</v>
      </c>
      <c r="H67" s="34">
        <v>42224</v>
      </c>
      <c r="I67" s="35">
        <v>0.85978060000000001</v>
      </c>
      <c r="J67" s="39">
        <v>41774</v>
      </c>
      <c r="K67" s="35">
        <v>3985.5239999999999</v>
      </c>
      <c r="L67" s="35">
        <v>0.99043099999999995</v>
      </c>
      <c r="M67">
        <f t="shared" si="1"/>
        <v>0.95029184549356216</v>
      </c>
      <c r="AA67" s="39">
        <v>42164</v>
      </c>
      <c r="AB67" s="35">
        <v>15.015029999999999</v>
      </c>
      <c r="AC67" s="35">
        <v>0.1185182</v>
      </c>
      <c r="AE67" s="39">
        <v>41714</v>
      </c>
      <c r="AF67" s="35">
        <v>14.812150000000001</v>
      </c>
      <c r="AG67" s="35">
        <v>0.1534344</v>
      </c>
      <c r="BA67" s="39">
        <v>45404</v>
      </c>
      <c r="BB67" s="35">
        <v>1386.6110000000001</v>
      </c>
      <c r="BC67" s="35">
        <v>0.82301599999999997</v>
      </c>
    </row>
    <row r="68" spans="2:55" x14ac:dyDescent="0.25">
      <c r="B68" s="34">
        <v>40549</v>
      </c>
      <c r="C68" s="35">
        <v>0.74249489999999996</v>
      </c>
      <c r="D68" s="35">
        <v>0.74249140000000002</v>
      </c>
      <c r="E68" s="35">
        <v>1448.402</v>
      </c>
      <c r="F68">
        <f t="shared" si="0"/>
        <v>0.55707769230769233</v>
      </c>
      <c r="H68" s="34">
        <v>42254</v>
      </c>
      <c r="I68" s="35">
        <v>0.86637770000000003</v>
      </c>
      <c r="J68" s="39">
        <v>41804</v>
      </c>
      <c r="K68" s="35">
        <v>3989.634</v>
      </c>
      <c r="L68" s="35">
        <v>0.99080400000000002</v>
      </c>
      <c r="M68">
        <f t="shared" si="1"/>
        <v>0.95127181688125895</v>
      </c>
      <c r="AA68" s="39">
        <v>42194</v>
      </c>
      <c r="AB68" s="35">
        <v>15.03843</v>
      </c>
      <c r="AC68" s="35">
        <v>0.11430319999999999</v>
      </c>
      <c r="AE68" s="39">
        <v>41744</v>
      </c>
      <c r="AF68" s="35">
        <v>14.84165</v>
      </c>
      <c r="AG68" s="35">
        <v>0.14778450000000001</v>
      </c>
      <c r="BA68" s="39">
        <v>45494</v>
      </c>
      <c r="BB68" s="35">
        <v>1399.93</v>
      </c>
      <c r="BC68" s="35">
        <v>0.83329260000000005</v>
      </c>
    </row>
    <row r="69" spans="2:55" x14ac:dyDescent="0.25">
      <c r="B69" s="34">
        <v>40549</v>
      </c>
      <c r="C69" s="35">
        <v>0.73988529999999997</v>
      </c>
      <c r="D69" s="35">
        <v>0.73988180000000003</v>
      </c>
      <c r="E69" s="35">
        <v>1459.606</v>
      </c>
      <c r="F69">
        <f t="shared" si="0"/>
        <v>0.56138692307692306</v>
      </c>
      <c r="H69" s="34">
        <v>42284</v>
      </c>
      <c r="I69" s="35">
        <v>0.87227509999999997</v>
      </c>
      <c r="J69" s="39">
        <v>41834</v>
      </c>
      <c r="K69" s="35">
        <v>3993.5920000000001</v>
      </c>
      <c r="L69" s="35">
        <v>0.99115960000000003</v>
      </c>
      <c r="M69">
        <f t="shared" si="1"/>
        <v>0.9522155460181212</v>
      </c>
      <c r="AA69" s="39">
        <v>42224</v>
      </c>
      <c r="AB69" s="35">
        <v>15.06099</v>
      </c>
      <c r="AC69" s="35">
        <v>0.1103922</v>
      </c>
      <c r="AE69" s="39">
        <v>41774</v>
      </c>
      <c r="AF69" s="35">
        <v>14.870039999999999</v>
      </c>
      <c r="AG69" s="35">
        <v>0.1422911</v>
      </c>
      <c r="BA69" s="39">
        <v>45584</v>
      </c>
      <c r="BB69" s="35">
        <v>1412.692</v>
      </c>
      <c r="BC69" s="35">
        <v>0.84360420000000003</v>
      </c>
    </row>
    <row r="70" spans="2:55" x14ac:dyDescent="0.25">
      <c r="B70" s="34">
        <v>40549</v>
      </c>
      <c r="C70" s="35">
        <v>0.7373499</v>
      </c>
      <c r="D70" s="35">
        <v>0.73734650000000002</v>
      </c>
      <c r="E70" s="35">
        <v>1470.5150000000001</v>
      </c>
      <c r="F70">
        <f t="shared" ref="F70:F133" si="2">E70/2600</f>
        <v>0.56558269230769231</v>
      </c>
      <c r="H70" s="34">
        <v>42314</v>
      </c>
      <c r="I70" s="35">
        <v>0.87761270000000002</v>
      </c>
      <c r="J70" s="39">
        <v>41864</v>
      </c>
      <c r="K70" s="35">
        <v>3997.4059999999999</v>
      </c>
      <c r="L70" s="35">
        <v>0.99149759999999998</v>
      </c>
      <c r="M70">
        <f t="shared" ref="M70:M133" si="3">K70/4194</f>
        <v>0.95312494039103479</v>
      </c>
      <c r="AA70" s="39">
        <v>42254</v>
      </c>
      <c r="AB70" s="35">
        <v>15.08281</v>
      </c>
      <c r="AC70" s="35">
        <v>0.10672089999999999</v>
      </c>
      <c r="AE70" s="39">
        <v>41804</v>
      </c>
      <c r="AF70" s="35">
        <v>14.89751</v>
      </c>
      <c r="AG70" s="35">
        <v>0.13699729999999999</v>
      </c>
      <c r="BA70" s="39">
        <v>45674</v>
      </c>
      <c r="BB70" s="35">
        <v>1424.9860000000001</v>
      </c>
      <c r="BC70" s="35">
        <v>0.85228590000000004</v>
      </c>
    </row>
    <row r="71" spans="2:55" x14ac:dyDescent="0.25">
      <c r="B71" s="34">
        <v>40549</v>
      </c>
      <c r="C71" s="35">
        <v>0.73374300000000003</v>
      </c>
      <c r="D71" s="35">
        <v>0.73373960000000005</v>
      </c>
      <c r="E71" s="35">
        <v>1481.15</v>
      </c>
      <c r="F71">
        <f t="shared" si="2"/>
        <v>0.569673076923077</v>
      </c>
      <c r="H71" s="34">
        <v>42344</v>
      </c>
      <c r="I71" s="35">
        <v>0.88249250000000001</v>
      </c>
      <c r="J71" s="39">
        <v>41894</v>
      </c>
      <c r="K71" s="35">
        <v>4001.0810000000001</v>
      </c>
      <c r="L71" s="35">
        <v>0.99181839999999999</v>
      </c>
      <c r="M71">
        <f t="shared" si="3"/>
        <v>0.95400119217930379</v>
      </c>
      <c r="AA71" s="39">
        <v>42284</v>
      </c>
      <c r="AB71" s="35">
        <v>15.10393</v>
      </c>
      <c r="AC71" s="35">
        <v>0.10324120000000001</v>
      </c>
      <c r="AE71" s="39">
        <v>41834</v>
      </c>
      <c r="AF71" s="35">
        <v>14.923999999999999</v>
      </c>
      <c r="AG71" s="35">
        <v>0.13193360000000001</v>
      </c>
      <c r="BA71" s="39">
        <v>45764</v>
      </c>
      <c r="BB71" s="35">
        <v>1436.873</v>
      </c>
      <c r="BC71" s="35">
        <v>0.85978060000000001</v>
      </c>
    </row>
    <row r="72" spans="2:55" x14ac:dyDescent="0.25">
      <c r="B72" s="34">
        <v>40549</v>
      </c>
      <c r="C72" s="35">
        <v>0.73124049999999996</v>
      </c>
      <c r="D72" s="35">
        <v>0.73123709999999997</v>
      </c>
      <c r="E72" s="35">
        <v>1491.527</v>
      </c>
      <c r="F72">
        <f t="shared" si="2"/>
        <v>0.57366423076923079</v>
      </c>
      <c r="H72" s="34">
        <v>42374</v>
      </c>
      <c r="I72" s="35">
        <v>0.88699070000000002</v>
      </c>
      <c r="J72" s="39">
        <v>41924</v>
      </c>
      <c r="K72" s="35">
        <v>4004.625</v>
      </c>
      <c r="L72" s="35">
        <v>0.99212310000000004</v>
      </c>
      <c r="M72">
        <f t="shared" si="3"/>
        <v>0.95484620886981397</v>
      </c>
      <c r="AA72" s="39">
        <v>42314</v>
      </c>
      <c r="AB72" s="35">
        <v>15.12452</v>
      </c>
      <c r="AC72" s="35">
        <v>0.1002941</v>
      </c>
      <c r="AE72" s="39">
        <v>41864</v>
      </c>
      <c r="AF72" s="35">
        <v>14.94956</v>
      </c>
      <c r="AG72" s="35">
        <v>0.12710740000000001</v>
      </c>
      <c r="BA72" s="39">
        <v>45854</v>
      </c>
      <c r="BB72" s="35">
        <v>1448.402</v>
      </c>
      <c r="BC72" s="35">
        <v>0.86637770000000003</v>
      </c>
    </row>
    <row r="73" spans="2:55" x14ac:dyDescent="0.25">
      <c r="B73" s="34">
        <v>40549</v>
      </c>
      <c r="C73" s="35">
        <v>0.72879119999999997</v>
      </c>
      <c r="D73" s="35">
        <v>0.72878779999999999</v>
      </c>
      <c r="E73" s="35">
        <v>1501.665</v>
      </c>
      <c r="F73">
        <f t="shared" si="2"/>
        <v>0.5775634615384615</v>
      </c>
      <c r="H73" s="34">
        <v>42404</v>
      </c>
      <c r="I73" s="35">
        <v>0.89116640000000003</v>
      </c>
      <c r="J73" s="39">
        <v>41954</v>
      </c>
      <c r="K73" s="35">
        <v>4008.0439999999999</v>
      </c>
      <c r="L73" s="35">
        <v>0.99241290000000004</v>
      </c>
      <c r="M73">
        <f t="shared" si="3"/>
        <v>0.95566142107773011</v>
      </c>
      <c r="AA73" s="39">
        <v>42344</v>
      </c>
      <c r="AB73" s="35">
        <v>15.14462</v>
      </c>
      <c r="AC73" s="35">
        <v>9.7791050000000004E-2</v>
      </c>
      <c r="AE73" s="39">
        <v>41894</v>
      </c>
      <c r="AF73" s="35">
        <v>14.974209999999999</v>
      </c>
      <c r="AG73" s="35">
        <v>0.1225132</v>
      </c>
      <c r="BA73" s="39">
        <v>45944</v>
      </c>
      <c r="BB73" s="35">
        <v>1459.606</v>
      </c>
      <c r="BC73" s="35">
        <v>0.87227509999999997</v>
      </c>
    </row>
    <row r="74" spans="2:55" x14ac:dyDescent="0.25">
      <c r="B74" s="34">
        <v>40549</v>
      </c>
      <c r="C74" s="35">
        <v>0.72530320000000004</v>
      </c>
      <c r="D74" s="35">
        <v>0.72529980000000005</v>
      </c>
      <c r="E74" s="35">
        <v>1511.58</v>
      </c>
      <c r="F74">
        <f t="shared" si="2"/>
        <v>0.58137692307692301</v>
      </c>
      <c r="H74" s="34">
        <v>42434</v>
      </c>
      <c r="I74" s="35">
        <v>0.89506759999999996</v>
      </c>
      <c r="J74" s="39">
        <v>41984</v>
      </c>
      <c r="K74" s="35">
        <v>4011.3530000000001</v>
      </c>
      <c r="L74" s="35">
        <v>0.99266759999999998</v>
      </c>
      <c r="M74">
        <f t="shared" si="3"/>
        <v>0.95645040534096326</v>
      </c>
      <c r="AA74" s="39">
        <v>42374</v>
      </c>
      <c r="AB74" s="35">
        <v>15.16431</v>
      </c>
      <c r="AC74" s="35">
        <v>9.526714E-2</v>
      </c>
      <c r="AE74" s="39">
        <v>41924</v>
      </c>
      <c r="AF74" s="35">
        <v>14.99798</v>
      </c>
      <c r="AG74" s="35">
        <v>0.1181381</v>
      </c>
      <c r="BA74" s="39">
        <v>46034</v>
      </c>
      <c r="BB74" s="35">
        <v>1470.5150000000001</v>
      </c>
      <c r="BC74" s="35">
        <v>0.87761270000000002</v>
      </c>
    </row>
    <row r="75" spans="2:55" x14ac:dyDescent="0.25">
      <c r="B75" s="34">
        <v>40549</v>
      </c>
      <c r="C75" s="35">
        <v>0.72289870000000001</v>
      </c>
      <c r="D75" s="35">
        <v>0.72289530000000002</v>
      </c>
      <c r="E75" s="35">
        <v>1521.2829999999999</v>
      </c>
      <c r="F75">
        <f t="shared" si="2"/>
        <v>0.58510884615384606</v>
      </c>
      <c r="H75" s="34">
        <v>42464</v>
      </c>
      <c r="I75" s="35">
        <v>0.898729</v>
      </c>
      <c r="J75" s="39">
        <v>42014</v>
      </c>
      <c r="K75" s="35">
        <v>4014.5590000000002</v>
      </c>
      <c r="L75" s="35">
        <v>0.99290750000000005</v>
      </c>
      <c r="M75">
        <f t="shared" si="3"/>
        <v>0.95721483071053892</v>
      </c>
      <c r="AA75" s="39">
        <v>42404</v>
      </c>
      <c r="AB75" s="35">
        <v>15.183450000000001</v>
      </c>
      <c r="AC75" s="35">
        <v>9.2733960000000004E-2</v>
      </c>
      <c r="AE75" s="39">
        <v>41954</v>
      </c>
      <c r="AF75" s="35">
        <v>15.021140000000001</v>
      </c>
      <c r="AG75" s="35">
        <v>0.11396770000000001</v>
      </c>
      <c r="BA75" s="39">
        <v>46124</v>
      </c>
      <c r="BB75" s="35">
        <v>1481.15</v>
      </c>
      <c r="BC75" s="35">
        <v>0.88249250000000001</v>
      </c>
    </row>
    <row r="76" spans="2:55" x14ac:dyDescent="0.25">
      <c r="B76" s="34">
        <v>40549</v>
      </c>
      <c r="C76" s="35">
        <v>0.72053310000000004</v>
      </c>
      <c r="D76" s="35">
        <v>0.72052970000000005</v>
      </c>
      <c r="E76" s="35">
        <v>1530.7809999999999</v>
      </c>
      <c r="F76">
        <f t="shared" si="2"/>
        <v>0.5887619230769231</v>
      </c>
      <c r="H76" s="34">
        <v>42494</v>
      </c>
      <c r="I76" s="35">
        <v>0.90217919999999996</v>
      </c>
      <c r="J76" s="39">
        <v>42044</v>
      </c>
      <c r="K76" s="35">
        <v>4017.6660000000002</v>
      </c>
      <c r="L76" s="35">
        <v>0.99313560000000001</v>
      </c>
      <c r="M76">
        <f t="shared" si="3"/>
        <v>0.95795565092989987</v>
      </c>
      <c r="AA76" s="39">
        <v>42434</v>
      </c>
      <c r="AB76" s="35">
        <v>15.20205</v>
      </c>
      <c r="AC76" s="35">
        <v>9.0203459999999999E-2</v>
      </c>
      <c r="AE76" s="39">
        <v>41984</v>
      </c>
      <c r="AF76" s="35">
        <v>15.04391</v>
      </c>
      <c r="AG76" s="35">
        <v>0.11030860000000001</v>
      </c>
      <c r="BA76" s="39">
        <v>46214</v>
      </c>
      <c r="BB76" s="35">
        <v>1491.527</v>
      </c>
      <c r="BC76" s="35">
        <v>0.88699070000000002</v>
      </c>
    </row>
    <row r="77" spans="2:55" x14ac:dyDescent="0.25">
      <c r="B77" s="34">
        <v>40549</v>
      </c>
      <c r="C77" s="35">
        <v>0.71716400000000002</v>
      </c>
      <c r="D77" s="35">
        <v>0.71716060000000004</v>
      </c>
      <c r="E77" s="35">
        <v>1540.0809999999999</v>
      </c>
      <c r="F77">
        <f t="shared" si="2"/>
        <v>0.59233884615384613</v>
      </c>
      <c r="H77" s="34">
        <v>42524</v>
      </c>
      <c r="I77" s="35">
        <v>0.9054413</v>
      </c>
      <c r="J77" s="39">
        <v>42074</v>
      </c>
      <c r="K77" s="35">
        <v>4020.6849999999999</v>
      </c>
      <c r="L77" s="35">
        <v>0.99333819999999995</v>
      </c>
      <c r="M77">
        <f t="shared" si="3"/>
        <v>0.9586754887935145</v>
      </c>
      <c r="AA77" s="39">
        <v>42464</v>
      </c>
      <c r="AB77" s="35">
        <v>15.22012</v>
      </c>
      <c r="AC77" s="35">
        <v>8.7686550000000002E-2</v>
      </c>
      <c r="AE77" s="39">
        <v>42014</v>
      </c>
      <c r="AF77" s="35">
        <v>15.065799999999999</v>
      </c>
      <c r="AG77" s="35">
        <v>0.1068542</v>
      </c>
      <c r="BA77" s="39">
        <v>46304</v>
      </c>
      <c r="BB77" s="35">
        <v>1501.665</v>
      </c>
      <c r="BC77" s="35">
        <v>0.89116640000000003</v>
      </c>
    </row>
    <row r="78" spans="2:55" x14ac:dyDescent="0.25">
      <c r="B78" s="34">
        <v>40549</v>
      </c>
      <c r="C78" s="35">
        <v>0.71484179999999997</v>
      </c>
      <c r="D78" s="35">
        <v>0.71483839999999998</v>
      </c>
      <c r="E78" s="35">
        <v>1549.19</v>
      </c>
      <c r="F78">
        <f t="shared" si="2"/>
        <v>0.59584230769230773</v>
      </c>
      <c r="H78" s="34">
        <v>42554</v>
      </c>
      <c r="I78" s="35">
        <v>0.90853479999999998</v>
      </c>
      <c r="J78" s="39">
        <v>42104</v>
      </c>
      <c r="K78" s="35">
        <v>4023.6329999999998</v>
      </c>
      <c r="L78" s="35">
        <v>0.99350380000000005</v>
      </c>
      <c r="M78">
        <f t="shared" si="3"/>
        <v>0.95937839771101574</v>
      </c>
      <c r="AA78" s="39">
        <v>42494</v>
      </c>
      <c r="AB78" s="35">
        <v>15.23767</v>
      </c>
      <c r="AC78" s="35">
        <v>8.5193060000000001E-2</v>
      </c>
      <c r="AE78" s="39">
        <v>42044</v>
      </c>
      <c r="AF78" s="35">
        <v>15.087020000000001</v>
      </c>
      <c r="AG78" s="35">
        <v>0.10356310000000001</v>
      </c>
      <c r="BA78" s="39">
        <v>46394</v>
      </c>
      <c r="BB78" s="35">
        <v>1511.58</v>
      </c>
      <c r="BC78" s="35">
        <v>0.89506759999999996</v>
      </c>
    </row>
    <row r="79" spans="2:55" x14ac:dyDescent="0.25">
      <c r="B79" s="34">
        <v>40550</v>
      </c>
      <c r="C79" s="35">
        <v>0.71255930000000001</v>
      </c>
      <c r="D79" s="35">
        <v>0.71255599999999997</v>
      </c>
      <c r="E79" s="35">
        <v>1558.1130000000001</v>
      </c>
      <c r="F79">
        <f t="shared" si="2"/>
        <v>0.59927423076923081</v>
      </c>
      <c r="H79" s="34">
        <v>42584</v>
      </c>
      <c r="I79" s="35">
        <v>0.9114757</v>
      </c>
      <c r="J79" s="39">
        <v>42134</v>
      </c>
      <c r="K79" s="35">
        <v>4026.509</v>
      </c>
      <c r="L79" s="35">
        <v>0.99367119999999998</v>
      </c>
      <c r="M79">
        <f t="shared" si="3"/>
        <v>0.96006413924654266</v>
      </c>
      <c r="AA79" s="39">
        <v>42524</v>
      </c>
      <c r="AB79" s="35">
        <v>15.2547</v>
      </c>
      <c r="AC79" s="35">
        <v>8.2731750000000007E-2</v>
      </c>
      <c r="AE79" s="39">
        <v>42074</v>
      </c>
      <c r="AF79" s="35">
        <v>15.10769</v>
      </c>
      <c r="AG79" s="35">
        <v>0.100645</v>
      </c>
      <c r="BA79" s="39">
        <v>46484</v>
      </c>
      <c r="BB79" s="35">
        <v>1521.2829999999999</v>
      </c>
      <c r="BC79" s="35">
        <v>0.898729</v>
      </c>
    </row>
    <row r="80" spans="2:55" x14ac:dyDescent="0.25">
      <c r="B80" s="34">
        <v>40550</v>
      </c>
      <c r="C80" s="35">
        <v>0.7093062</v>
      </c>
      <c r="D80" s="35">
        <v>0.70930289999999996</v>
      </c>
      <c r="E80" s="35">
        <v>1566.856</v>
      </c>
      <c r="F80">
        <f t="shared" si="2"/>
        <v>0.60263692307692307</v>
      </c>
      <c r="H80" s="34">
        <v>42614</v>
      </c>
      <c r="I80" s="35">
        <v>0.91427740000000002</v>
      </c>
      <c r="J80" s="39">
        <v>42164</v>
      </c>
      <c r="K80" s="35">
        <v>4029.3130000000001</v>
      </c>
      <c r="L80" s="35">
        <v>0.99383929999999998</v>
      </c>
      <c r="M80">
        <f t="shared" si="3"/>
        <v>0.96073271340009536</v>
      </c>
      <c r="AA80" s="39">
        <v>42554</v>
      </c>
      <c r="AB80" s="35">
        <v>15.27122</v>
      </c>
      <c r="AC80" s="35">
        <v>8.0310190000000004E-2</v>
      </c>
      <c r="AE80" s="39">
        <v>42104</v>
      </c>
      <c r="AF80" s="35">
        <v>15.127929999999999</v>
      </c>
      <c r="AG80" s="35">
        <v>9.8273730000000004E-2</v>
      </c>
      <c r="BA80" s="39">
        <v>46574</v>
      </c>
      <c r="BB80" s="35">
        <v>1530.7809999999999</v>
      </c>
      <c r="BC80" s="35">
        <v>0.90217919999999996</v>
      </c>
    </row>
    <row r="81" spans="2:55" x14ac:dyDescent="0.25">
      <c r="B81" s="34">
        <v>40550</v>
      </c>
      <c r="C81" s="35">
        <v>0.70705439999999997</v>
      </c>
      <c r="D81" s="35">
        <v>0.70705110000000004</v>
      </c>
      <c r="E81" s="35">
        <v>1575.422</v>
      </c>
      <c r="F81">
        <f t="shared" si="2"/>
        <v>0.60593153846153847</v>
      </c>
      <c r="H81" s="34">
        <v>42644</v>
      </c>
      <c r="I81" s="35">
        <v>0.91695190000000004</v>
      </c>
      <c r="J81" s="39">
        <v>42194</v>
      </c>
      <c r="K81" s="35">
        <v>4032.0419999999999</v>
      </c>
      <c r="L81" s="35">
        <v>0.99400750000000004</v>
      </c>
      <c r="M81">
        <f t="shared" si="3"/>
        <v>0.96138340486409157</v>
      </c>
      <c r="AA81" s="39">
        <v>42584</v>
      </c>
      <c r="AB81" s="35">
        <v>15.28725</v>
      </c>
      <c r="AC81" s="35">
        <v>7.793477E-2</v>
      </c>
      <c r="AE81" s="39">
        <v>42134</v>
      </c>
      <c r="AF81" s="35">
        <v>15.14766</v>
      </c>
      <c r="AG81" s="35">
        <v>9.5867300000000003E-2</v>
      </c>
      <c r="BA81" s="39">
        <v>46664</v>
      </c>
      <c r="BB81" s="35">
        <v>1540.0809999999999</v>
      </c>
      <c r="BC81" s="35">
        <v>0.9054413</v>
      </c>
    </row>
    <row r="82" spans="2:55" x14ac:dyDescent="0.25">
      <c r="B82" s="34">
        <v>40550</v>
      </c>
      <c r="C82" s="35">
        <v>0.70484860000000005</v>
      </c>
      <c r="D82" s="35">
        <v>0.70484530000000001</v>
      </c>
      <c r="E82" s="35">
        <v>1583.817</v>
      </c>
      <c r="F82">
        <f t="shared" si="2"/>
        <v>0.60916038461538458</v>
      </c>
      <c r="H82" s="34">
        <v>42674</v>
      </c>
      <c r="I82" s="35">
        <v>0.91950889999999996</v>
      </c>
      <c r="J82" s="39">
        <v>42224</v>
      </c>
      <c r="K82" s="35">
        <v>4034.6990000000001</v>
      </c>
      <c r="L82" s="35">
        <v>0.99417500000000003</v>
      </c>
      <c r="M82">
        <f t="shared" si="3"/>
        <v>0.96201692894611346</v>
      </c>
      <c r="AA82" s="39">
        <v>42614</v>
      </c>
      <c r="AB82" s="35">
        <v>15.30293</v>
      </c>
      <c r="AC82" s="35">
        <v>7.5613920000000001E-2</v>
      </c>
      <c r="AE82" s="39">
        <v>42164</v>
      </c>
      <c r="AF82" s="35">
        <v>15.167</v>
      </c>
      <c r="AG82" s="35">
        <v>9.3439330000000001E-2</v>
      </c>
      <c r="BA82" s="39">
        <v>46754</v>
      </c>
      <c r="BB82" s="35">
        <v>1549.19</v>
      </c>
      <c r="BC82" s="35">
        <v>0.90853479999999998</v>
      </c>
    </row>
    <row r="83" spans="2:55" x14ac:dyDescent="0.25">
      <c r="B83" s="34">
        <v>40550</v>
      </c>
      <c r="C83" s="35">
        <v>0.70169610000000004</v>
      </c>
      <c r="D83" s="35">
        <v>0.70169280000000001</v>
      </c>
      <c r="E83" s="35">
        <v>1592.0429999999999</v>
      </c>
      <c r="F83">
        <f t="shared" si="2"/>
        <v>0.6123242307692307</v>
      </c>
      <c r="H83" s="34">
        <v>42704</v>
      </c>
      <c r="I83" s="35">
        <v>0.92195760000000004</v>
      </c>
      <c r="J83" s="39">
        <v>42254</v>
      </c>
      <c r="K83" s="35">
        <v>4037.2840000000001</v>
      </c>
      <c r="L83" s="35">
        <v>0.99434100000000003</v>
      </c>
      <c r="M83">
        <f t="shared" si="3"/>
        <v>0.96263328564616124</v>
      </c>
      <c r="AA83" s="39">
        <v>42644</v>
      </c>
      <c r="AB83" s="35">
        <v>15.31808</v>
      </c>
      <c r="AC83" s="35">
        <v>7.3353440000000006E-2</v>
      </c>
      <c r="AE83" s="39">
        <v>42194</v>
      </c>
      <c r="AF83" s="35">
        <v>15.1858</v>
      </c>
      <c r="AG83" s="35">
        <v>9.1001180000000001E-2</v>
      </c>
      <c r="BA83" s="39">
        <v>46844</v>
      </c>
      <c r="BB83" s="35">
        <v>1558.1130000000001</v>
      </c>
      <c r="BC83" s="35">
        <v>0.9114757</v>
      </c>
    </row>
    <row r="84" spans="2:55" x14ac:dyDescent="0.25">
      <c r="B84" s="34">
        <v>40550</v>
      </c>
      <c r="C84" s="35">
        <v>0.69952559999999997</v>
      </c>
      <c r="D84" s="35">
        <v>0.69952230000000004</v>
      </c>
      <c r="E84" s="35">
        <v>1600.1110000000001</v>
      </c>
      <c r="F84">
        <f t="shared" si="2"/>
        <v>0.61542730769230769</v>
      </c>
      <c r="H84" s="34">
        <v>42734</v>
      </c>
      <c r="I84" s="35">
        <v>0.9243072</v>
      </c>
      <c r="J84" s="39">
        <v>42284</v>
      </c>
      <c r="K84" s="35">
        <v>4039.7959999999998</v>
      </c>
      <c r="L84" s="35">
        <v>0.99450519999999998</v>
      </c>
      <c r="M84">
        <f t="shared" si="3"/>
        <v>0.96323223652837386</v>
      </c>
      <c r="AA84" s="39">
        <v>42674</v>
      </c>
      <c r="AB84" s="35">
        <v>15.332789999999999</v>
      </c>
      <c r="AC84" s="35">
        <v>7.1159E-2</v>
      </c>
      <c r="AE84" s="39">
        <v>42224</v>
      </c>
      <c r="AF84" s="35">
        <v>15.204079999999999</v>
      </c>
      <c r="AG84" s="35">
        <v>8.8564480000000001E-2</v>
      </c>
      <c r="BA84" s="39">
        <v>46934</v>
      </c>
      <c r="BB84" s="35">
        <v>1566.856</v>
      </c>
      <c r="BC84" s="35">
        <v>0.91427740000000002</v>
      </c>
    </row>
    <row r="85" spans="2:55" x14ac:dyDescent="0.25">
      <c r="B85" s="34">
        <v>40550</v>
      </c>
      <c r="C85" s="35">
        <v>0.69738770000000005</v>
      </c>
      <c r="D85" s="35">
        <v>0.69738440000000002</v>
      </c>
      <c r="E85" s="35">
        <v>1608.0229999999999</v>
      </c>
      <c r="F85">
        <f t="shared" si="2"/>
        <v>0.61847038461538462</v>
      </c>
      <c r="H85" s="34">
        <v>42764</v>
      </c>
      <c r="I85" s="35">
        <v>0.9265639</v>
      </c>
      <c r="J85" s="39">
        <v>42314</v>
      </c>
      <c r="K85" s="35">
        <v>4042.2370000000001</v>
      </c>
      <c r="L85" s="35">
        <v>0.99466679999999996</v>
      </c>
      <c r="M85">
        <f t="shared" si="3"/>
        <v>0.96381425846447311</v>
      </c>
      <c r="AA85" s="39">
        <v>42704</v>
      </c>
      <c r="AB85" s="35">
        <v>15.347049999999999</v>
      </c>
      <c r="AC85" s="35">
        <v>6.9034590000000007E-2</v>
      </c>
      <c r="AE85" s="39">
        <v>42254</v>
      </c>
      <c r="AF85" s="35">
        <v>15.22185</v>
      </c>
      <c r="AG85" s="35">
        <v>8.6139779999999999E-2</v>
      </c>
      <c r="BA85" s="39">
        <v>47024</v>
      </c>
      <c r="BB85" s="35">
        <v>1575.422</v>
      </c>
      <c r="BC85" s="35">
        <v>0.91695190000000004</v>
      </c>
    </row>
    <row r="86" spans="2:55" x14ac:dyDescent="0.25">
      <c r="B86" s="34">
        <v>40550</v>
      </c>
      <c r="C86" s="35">
        <v>0.69434099999999999</v>
      </c>
      <c r="D86" s="35">
        <v>0.69433769999999995</v>
      </c>
      <c r="E86" s="35">
        <v>1615.7819999999999</v>
      </c>
      <c r="F86">
        <f t="shared" si="2"/>
        <v>0.62145461538461533</v>
      </c>
      <c r="H86" s="34">
        <v>42794</v>
      </c>
      <c r="I86" s="35">
        <v>0.92873320000000004</v>
      </c>
      <c r="J86" s="39">
        <v>42344</v>
      </c>
      <c r="K86" s="35">
        <v>4044.607</v>
      </c>
      <c r="L86" s="35">
        <v>0.99482539999999997</v>
      </c>
      <c r="M86">
        <f t="shared" si="3"/>
        <v>0.96437935145445874</v>
      </c>
      <c r="AA86" s="39">
        <v>42734</v>
      </c>
      <c r="AB86" s="35">
        <v>15.36093</v>
      </c>
      <c r="AC86" s="35">
        <v>6.6982949999999999E-2</v>
      </c>
      <c r="AE86" s="39">
        <v>42284</v>
      </c>
      <c r="AF86" s="35">
        <v>15.23911</v>
      </c>
      <c r="AG86" s="35">
        <v>8.3736610000000003E-2</v>
      </c>
      <c r="BA86" s="39">
        <v>47114</v>
      </c>
      <c r="BB86" s="35">
        <v>1583.817</v>
      </c>
      <c r="BC86" s="35">
        <v>0.91950889999999996</v>
      </c>
    </row>
    <row r="87" spans="2:55" x14ac:dyDescent="0.25">
      <c r="B87" s="34">
        <v>40550</v>
      </c>
      <c r="C87" s="35">
        <v>0.69223389999999996</v>
      </c>
      <c r="D87" s="35">
        <v>0.69223069999999998</v>
      </c>
      <c r="E87" s="35">
        <v>1623.3910000000001</v>
      </c>
      <c r="F87">
        <f t="shared" si="2"/>
        <v>0.62438115384615389</v>
      </c>
      <c r="H87" s="34">
        <v>42824</v>
      </c>
      <c r="I87" s="35">
        <v>0.93082030000000004</v>
      </c>
      <c r="J87" s="39">
        <v>42374</v>
      </c>
      <c r="K87" s="35">
        <v>4046.91</v>
      </c>
      <c r="L87" s="35">
        <v>0.99498070000000005</v>
      </c>
      <c r="M87">
        <f t="shared" si="3"/>
        <v>0.96492846924177389</v>
      </c>
      <c r="AA87" s="39">
        <v>42764</v>
      </c>
      <c r="AB87" s="35">
        <v>15.37439</v>
      </c>
      <c r="AC87" s="35">
        <v>6.5005170000000001E-2</v>
      </c>
      <c r="AE87" s="39">
        <v>42314</v>
      </c>
      <c r="AF87" s="35">
        <v>15.255879999999999</v>
      </c>
      <c r="AG87" s="35">
        <v>8.1363420000000006E-2</v>
      </c>
      <c r="BA87" s="39">
        <v>47204</v>
      </c>
      <c r="BB87" s="35">
        <v>1592.0429999999999</v>
      </c>
      <c r="BC87" s="35">
        <v>0.92195760000000004</v>
      </c>
    </row>
    <row r="88" spans="2:55" x14ac:dyDescent="0.25">
      <c r="B88" s="34">
        <v>40550</v>
      </c>
      <c r="C88" s="35">
        <v>0.69016569999999999</v>
      </c>
      <c r="D88" s="35">
        <v>0.69016250000000001</v>
      </c>
      <c r="E88" s="35">
        <v>1630.8510000000001</v>
      </c>
      <c r="F88">
        <f t="shared" si="2"/>
        <v>0.62725038461538463</v>
      </c>
      <c r="H88" s="34">
        <v>42854</v>
      </c>
      <c r="I88" s="35">
        <v>0.93282969999999998</v>
      </c>
      <c r="J88" s="39">
        <v>42404</v>
      </c>
      <c r="K88" s="35">
        <v>4049.1439999999998</v>
      </c>
      <c r="L88" s="35">
        <v>0.99513209999999996</v>
      </c>
      <c r="M88">
        <f t="shared" si="3"/>
        <v>0.9654611349546971</v>
      </c>
      <c r="AA88" s="39">
        <v>42794</v>
      </c>
      <c r="AB88" s="35">
        <v>15.387449999999999</v>
      </c>
      <c r="AC88" s="35">
        <v>6.310143E-2</v>
      </c>
      <c r="AE88" s="39">
        <v>42344</v>
      </c>
      <c r="AF88" s="35">
        <v>15.27215</v>
      </c>
      <c r="AG88" s="35">
        <v>7.9027500000000001E-2</v>
      </c>
      <c r="BA88" s="39">
        <v>47294</v>
      </c>
      <c r="BB88" s="35">
        <v>1600.1110000000001</v>
      </c>
      <c r="BC88" s="35">
        <v>0.9243072</v>
      </c>
    </row>
    <row r="89" spans="2:55" x14ac:dyDescent="0.25">
      <c r="B89" s="34">
        <v>40550</v>
      </c>
      <c r="C89" s="35">
        <v>0.6872026</v>
      </c>
      <c r="D89" s="35">
        <v>0.68719940000000002</v>
      </c>
      <c r="E89" s="35">
        <v>1638.1659999999999</v>
      </c>
      <c r="F89">
        <f t="shared" si="2"/>
        <v>0.63006384615384614</v>
      </c>
      <c r="H89" s="34">
        <v>42884</v>
      </c>
      <c r="I89" s="35">
        <v>0.93476550000000003</v>
      </c>
      <c r="J89" s="39">
        <v>42434</v>
      </c>
      <c r="K89" s="35">
        <v>4051.3139999999999</v>
      </c>
      <c r="L89" s="35">
        <v>0.99527940000000004</v>
      </c>
      <c r="M89">
        <f t="shared" si="3"/>
        <v>0.9659785407725322</v>
      </c>
      <c r="AA89" s="39">
        <v>42824</v>
      </c>
      <c r="AB89" s="35">
        <v>15.400230000000001</v>
      </c>
      <c r="AC89" s="35">
        <v>6.1280979999999999E-2</v>
      </c>
      <c r="AE89" s="39">
        <v>42374</v>
      </c>
      <c r="AF89" s="35">
        <v>15.287940000000001</v>
      </c>
      <c r="AG89" s="35">
        <v>7.6735049999999999E-2</v>
      </c>
      <c r="BA89" s="39">
        <v>47384</v>
      </c>
      <c r="BB89" s="35">
        <v>1608.0229999999999</v>
      </c>
      <c r="BC89" s="35">
        <v>0.9265639</v>
      </c>
    </row>
    <row r="90" spans="2:55" x14ac:dyDescent="0.25">
      <c r="B90" s="34">
        <v>40550</v>
      </c>
      <c r="C90" s="35">
        <v>0.68517419999999996</v>
      </c>
      <c r="D90" s="35">
        <v>0.68517099999999997</v>
      </c>
      <c r="E90" s="35">
        <v>1645.338</v>
      </c>
      <c r="F90">
        <f t="shared" si="2"/>
        <v>0.63282230769230763</v>
      </c>
      <c r="H90" s="34">
        <v>42914</v>
      </c>
      <c r="I90" s="35">
        <v>0.9366312</v>
      </c>
      <c r="J90" s="39">
        <v>42464</v>
      </c>
      <c r="K90" s="35">
        <v>4053.4189999999999</v>
      </c>
      <c r="L90" s="35">
        <v>0.99542220000000003</v>
      </c>
      <c r="M90">
        <f t="shared" si="3"/>
        <v>0.96648044825941815</v>
      </c>
      <c r="AA90" s="39">
        <v>42854</v>
      </c>
      <c r="AB90" s="35">
        <v>15.412649999999999</v>
      </c>
      <c r="AC90" s="35">
        <v>5.9546429999999997E-2</v>
      </c>
      <c r="AE90" s="39">
        <v>42404</v>
      </c>
      <c r="AF90" s="35">
        <v>15.30341</v>
      </c>
      <c r="AG90" s="35">
        <v>7.4494409999999997E-2</v>
      </c>
      <c r="BA90" s="39">
        <v>47474</v>
      </c>
      <c r="BB90" s="35">
        <v>1615.7819999999999</v>
      </c>
      <c r="BC90" s="35">
        <v>0.92873320000000004</v>
      </c>
    </row>
    <row r="91" spans="2:55" x14ac:dyDescent="0.25">
      <c r="B91" s="34">
        <v>40551</v>
      </c>
      <c r="C91" s="35">
        <v>0.68316460000000001</v>
      </c>
      <c r="D91" s="35">
        <v>0.68316140000000003</v>
      </c>
      <c r="E91" s="35">
        <v>1652.37</v>
      </c>
      <c r="F91">
        <f t="shared" si="2"/>
        <v>0.63552692307692304</v>
      </c>
      <c r="H91" s="34">
        <v>42944</v>
      </c>
      <c r="I91" s="35">
        <v>0.9384304</v>
      </c>
      <c r="J91" s="39">
        <v>42494</v>
      </c>
      <c r="K91" s="35">
        <v>4055.4639999999999</v>
      </c>
      <c r="L91" s="35">
        <v>0.99556020000000001</v>
      </c>
      <c r="M91">
        <f t="shared" si="3"/>
        <v>0.96696804959465898</v>
      </c>
      <c r="AA91" s="39">
        <v>42884</v>
      </c>
      <c r="AB91" s="35">
        <v>15.424720000000001</v>
      </c>
      <c r="AC91" s="35">
        <v>5.7897539999999997E-2</v>
      </c>
      <c r="AE91" s="39">
        <v>42434</v>
      </c>
      <c r="AF91" s="35">
        <v>15.31837</v>
      </c>
      <c r="AG91" s="35">
        <v>7.2311189999999997E-2</v>
      </c>
      <c r="BA91" s="39">
        <v>47564</v>
      </c>
      <c r="BB91" s="35">
        <v>1623.3910000000001</v>
      </c>
      <c r="BC91" s="35">
        <v>0.93082030000000004</v>
      </c>
    </row>
    <row r="92" spans="2:55" x14ac:dyDescent="0.25">
      <c r="B92" s="34">
        <v>40551</v>
      </c>
      <c r="C92" s="35">
        <v>0.68030729999999995</v>
      </c>
      <c r="D92" s="35">
        <v>0.68030420000000003</v>
      </c>
      <c r="E92" s="35">
        <v>1659.2639999999999</v>
      </c>
      <c r="F92">
        <f t="shared" si="2"/>
        <v>0.63817846153846147</v>
      </c>
      <c r="H92" s="34">
        <v>42974</v>
      </c>
      <c r="I92" s="35">
        <v>0.9401661</v>
      </c>
      <c r="J92" s="39">
        <v>42524</v>
      </c>
      <c r="K92" s="35">
        <v>4057.4479999999999</v>
      </c>
      <c r="L92" s="35">
        <v>0.9956933</v>
      </c>
      <c r="M92">
        <f t="shared" si="3"/>
        <v>0.96744110634239389</v>
      </c>
      <c r="AA92" s="39">
        <v>42914</v>
      </c>
      <c r="AB92" s="35">
        <v>15.43648</v>
      </c>
      <c r="AC92" s="35">
        <v>5.633175E-2</v>
      </c>
      <c r="AE92" s="39">
        <v>42464</v>
      </c>
      <c r="AF92" s="35">
        <v>15.332890000000001</v>
      </c>
      <c r="AG92" s="35">
        <v>7.0190970000000005E-2</v>
      </c>
      <c r="BA92" s="39">
        <v>47654</v>
      </c>
      <c r="BB92" s="35">
        <v>1630.8510000000001</v>
      </c>
      <c r="BC92" s="35">
        <v>0.93282969999999998</v>
      </c>
    </row>
    <row r="93" spans="2:55" x14ac:dyDescent="0.25">
      <c r="B93" s="34">
        <v>40551</v>
      </c>
      <c r="C93" s="35">
        <v>0.67832329999999996</v>
      </c>
      <c r="D93" s="35">
        <v>0.67832009999999998</v>
      </c>
      <c r="E93" s="35">
        <v>1666.028</v>
      </c>
      <c r="F93">
        <f t="shared" si="2"/>
        <v>0.64078000000000002</v>
      </c>
      <c r="H93" s="34">
        <v>43004</v>
      </c>
      <c r="I93" s="35">
        <v>0.94184259999999997</v>
      </c>
      <c r="J93" s="39">
        <v>42554</v>
      </c>
      <c r="K93" s="35">
        <v>4059.375</v>
      </c>
      <c r="L93" s="35">
        <v>0.99582150000000003</v>
      </c>
      <c r="M93">
        <f t="shared" si="3"/>
        <v>0.96790057224606585</v>
      </c>
      <c r="AA93" s="39">
        <v>42944</v>
      </c>
      <c r="AB93" s="35">
        <v>15.447929999999999</v>
      </c>
      <c r="AC93" s="35">
        <v>5.4845049999999999E-2</v>
      </c>
      <c r="AE93" s="39">
        <v>42494</v>
      </c>
      <c r="AF93" s="35">
        <v>15.34698</v>
      </c>
      <c r="AG93" s="35">
        <v>6.8137589999999998E-2</v>
      </c>
      <c r="BA93" s="39">
        <v>47744</v>
      </c>
      <c r="BB93" s="35">
        <v>1638.1659999999999</v>
      </c>
      <c r="BC93" s="35">
        <v>0.93476550000000003</v>
      </c>
    </row>
    <row r="94" spans="2:55" x14ac:dyDescent="0.25">
      <c r="B94" s="34">
        <v>40551</v>
      </c>
      <c r="C94" s="35">
        <v>0.67638319999999996</v>
      </c>
      <c r="D94" s="35">
        <v>0.67637999999999998</v>
      </c>
      <c r="E94" s="35">
        <v>1672.662</v>
      </c>
      <c r="F94">
        <f t="shared" si="2"/>
        <v>0.64333153846153845</v>
      </c>
      <c r="H94" s="34">
        <v>43034</v>
      </c>
      <c r="I94" s="35">
        <v>0.94346169999999996</v>
      </c>
      <c r="J94" s="39">
        <v>42584</v>
      </c>
      <c r="K94" s="35">
        <v>4061.2469999999998</v>
      </c>
      <c r="L94" s="35">
        <v>0.99594470000000002</v>
      </c>
      <c r="M94">
        <f t="shared" si="3"/>
        <v>0.96834692417739621</v>
      </c>
      <c r="AA94" s="39">
        <v>42974</v>
      </c>
      <c r="AB94" s="35">
        <v>15.459099999999999</v>
      </c>
      <c r="AC94" s="35">
        <v>5.3432489999999999E-2</v>
      </c>
      <c r="AE94" s="39">
        <v>42524</v>
      </c>
      <c r="AF94" s="35">
        <v>15.360659999999999</v>
      </c>
      <c r="AG94" s="35">
        <v>6.615356E-2</v>
      </c>
      <c r="BA94" s="39">
        <v>47834</v>
      </c>
      <c r="BB94" s="35">
        <v>1645.338</v>
      </c>
      <c r="BC94" s="35">
        <v>0.9366312</v>
      </c>
    </row>
    <row r="95" spans="2:55" x14ac:dyDescent="0.25">
      <c r="B95" s="34">
        <v>40551</v>
      </c>
      <c r="C95" s="35">
        <v>0.67360129999999996</v>
      </c>
      <c r="D95" s="35">
        <v>0.67359820000000004</v>
      </c>
      <c r="E95" s="35">
        <v>1679.1690000000001</v>
      </c>
      <c r="F95">
        <f t="shared" si="2"/>
        <v>0.64583423076923085</v>
      </c>
      <c r="H95" s="34">
        <v>43064</v>
      </c>
      <c r="I95" s="35">
        <v>0.94502569999999997</v>
      </c>
      <c r="J95" s="39">
        <v>42614</v>
      </c>
      <c r="K95" s="35">
        <v>4063.0659999999998</v>
      </c>
      <c r="L95" s="35">
        <v>0.99606249999999996</v>
      </c>
      <c r="M95">
        <f t="shared" si="3"/>
        <v>0.96878063900810674</v>
      </c>
      <c r="AA95" s="39">
        <v>43004</v>
      </c>
      <c r="AB95" s="35">
        <v>15.46998</v>
      </c>
      <c r="AC95" s="35">
        <v>5.208865E-2</v>
      </c>
      <c r="AE95" s="39">
        <v>42554</v>
      </c>
      <c r="AF95" s="35">
        <v>15.37401</v>
      </c>
      <c r="AG95" s="35">
        <v>6.4240350000000002E-2</v>
      </c>
      <c r="BA95" s="39">
        <v>47924</v>
      </c>
      <c r="BB95" s="35">
        <v>1652.37</v>
      </c>
      <c r="BC95" s="35">
        <v>0.9384304</v>
      </c>
    </row>
    <row r="96" spans="2:55" x14ac:dyDescent="0.25">
      <c r="B96" s="34">
        <v>40551</v>
      </c>
      <c r="C96" s="35">
        <v>0.67167779999999999</v>
      </c>
      <c r="D96" s="35">
        <v>0.67167460000000001</v>
      </c>
      <c r="E96" s="35">
        <v>1685.5509999999999</v>
      </c>
      <c r="F96">
        <f t="shared" si="2"/>
        <v>0.64828884615384608</v>
      </c>
      <c r="H96" s="34">
        <v>43094</v>
      </c>
      <c r="I96" s="35">
        <v>0.94653670000000001</v>
      </c>
      <c r="J96" s="39">
        <v>42644</v>
      </c>
      <c r="K96" s="35">
        <v>4064.835</v>
      </c>
      <c r="L96" s="35">
        <v>0.99617460000000002</v>
      </c>
      <c r="M96">
        <f t="shared" si="3"/>
        <v>0.96920243204577972</v>
      </c>
      <c r="AA96" s="39">
        <v>43034</v>
      </c>
      <c r="AB96" s="35">
        <v>15.48061</v>
      </c>
      <c r="AC96" s="35">
        <v>5.0807909999999998E-2</v>
      </c>
      <c r="AE96" s="39">
        <v>42584</v>
      </c>
      <c r="AF96" s="35">
        <v>15.386939999999999</v>
      </c>
      <c r="AG96" s="35">
        <v>6.2397710000000002E-2</v>
      </c>
      <c r="BA96" s="39">
        <v>48014</v>
      </c>
      <c r="BB96" s="35">
        <v>1659.2639999999999</v>
      </c>
      <c r="BC96" s="35">
        <v>0.9401661</v>
      </c>
    </row>
    <row r="97" spans="2:55" x14ac:dyDescent="0.25">
      <c r="B97" s="34">
        <v>40551</v>
      </c>
      <c r="C97" s="35">
        <v>0.66980030000000002</v>
      </c>
      <c r="D97" s="35">
        <v>0.66979710000000003</v>
      </c>
      <c r="E97" s="35">
        <v>1691.8109999999999</v>
      </c>
      <c r="F97">
        <f t="shared" si="2"/>
        <v>0.65069653846153841</v>
      </c>
      <c r="H97" s="34">
        <v>43124</v>
      </c>
      <c r="I97" s="35">
        <v>0.94799639999999996</v>
      </c>
      <c r="J97" s="39">
        <v>42674</v>
      </c>
      <c r="K97" s="35">
        <v>4066.556</v>
      </c>
      <c r="L97" s="35">
        <v>0.99628099999999997</v>
      </c>
      <c r="M97">
        <f t="shared" si="3"/>
        <v>0.96961278016213637</v>
      </c>
      <c r="AA97" s="39">
        <v>43064</v>
      </c>
      <c r="AB97" s="35">
        <v>15.49113</v>
      </c>
      <c r="AC97" s="35">
        <v>4.9670029999999997E-2</v>
      </c>
      <c r="AE97" s="39">
        <v>42614</v>
      </c>
      <c r="AF97" s="35">
        <v>15.399609999999999</v>
      </c>
      <c r="AG97" s="35">
        <v>6.0635929999999998E-2</v>
      </c>
      <c r="BA97" s="39">
        <v>48104</v>
      </c>
      <c r="BB97" s="35">
        <v>1666.028</v>
      </c>
      <c r="BC97" s="35">
        <v>0.94184259999999997</v>
      </c>
    </row>
    <row r="98" spans="2:55" x14ac:dyDescent="0.25">
      <c r="B98" s="34">
        <v>40551</v>
      </c>
      <c r="C98" s="35">
        <v>0.66708800000000001</v>
      </c>
      <c r="D98" s="35">
        <v>0.66708480000000003</v>
      </c>
      <c r="E98" s="35">
        <v>1697.95</v>
      </c>
      <c r="F98">
        <f t="shared" si="2"/>
        <v>0.65305769230769228</v>
      </c>
      <c r="H98" s="34">
        <v>43154</v>
      </c>
      <c r="I98" s="35">
        <v>0.94940659999999999</v>
      </c>
      <c r="J98" s="39">
        <v>42704</v>
      </c>
      <c r="K98" s="35">
        <v>4068.2310000000002</v>
      </c>
      <c r="L98" s="35">
        <v>0.99638210000000005</v>
      </c>
      <c r="M98">
        <f t="shared" si="3"/>
        <v>0.97001216022889847</v>
      </c>
      <c r="AA98" s="39">
        <v>43094</v>
      </c>
      <c r="AB98" s="35">
        <v>15.501379999999999</v>
      </c>
      <c r="AC98" s="35">
        <v>4.8611059999999998E-2</v>
      </c>
      <c r="AE98" s="39">
        <v>42644</v>
      </c>
      <c r="AF98" s="35">
        <v>15.411910000000001</v>
      </c>
      <c r="AG98" s="35">
        <v>5.895707E-2</v>
      </c>
      <c r="BA98" s="39">
        <v>48194</v>
      </c>
      <c r="BB98" s="35">
        <v>1672.662</v>
      </c>
      <c r="BC98" s="35">
        <v>0.94346169999999996</v>
      </c>
    </row>
    <row r="99" spans="2:55" x14ac:dyDescent="0.25">
      <c r="B99" s="34">
        <v>40551</v>
      </c>
      <c r="C99" s="35">
        <v>0.66523350000000003</v>
      </c>
      <c r="D99" s="35">
        <v>0.66523030000000005</v>
      </c>
      <c r="E99" s="35">
        <v>1703.971</v>
      </c>
      <c r="F99">
        <f t="shared" si="2"/>
        <v>0.65537346153846154</v>
      </c>
      <c r="H99" s="34">
        <v>43184</v>
      </c>
      <c r="I99" s="35">
        <v>0.95076890000000003</v>
      </c>
      <c r="J99" s="39">
        <v>42734</v>
      </c>
      <c r="K99" s="35">
        <v>4069.8629999999998</v>
      </c>
      <c r="L99" s="35">
        <v>0.99647810000000003</v>
      </c>
      <c r="M99">
        <f t="shared" si="3"/>
        <v>0.97040128755364807</v>
      </c>
      <c r="AA99" s="39">
        <v>43124</v>
      </c>
      <c r="AB99" s="35">
        <v>15.51144</v>
      </c>
      <c r="AC99" s="35">
        <v>4.7616930000000002E-2</v>
      </c>
      <c r="AE99" s="39">
        <v>42674</v>
      </c>
      <c r="AF99" s="35">
        <v>15.42389</v>
      </c>
      <c r="AG99" s="35">
        <v>5.7360620000000001E-2</v>
      </c>
      <c r="BA99" s="39">
        <v>48284</v>
      </c>
      <c r="BB99" s="35">
        <v>1679.1690000000001</v>
      </c>
      <c r="BC99" s="35">
        <v>0.94502569999999997</v>
      </c>
    </row>
    <row r="100" spans="2:55" x14ac:dyDescent="0.25">
      <c r="B100" s="34">
        <v>40551</v>
      </c>
      <c r="C100" s="35">
        <v>0.66340730000000003</v>
      </c>
      <c r="D100" s="35">
        <v>0.6634042</v>
      </c>
      <c r="E100" s="35">
        <v>1709.876</v>
      </c>
      <c r="F100">
        <f t="shared" si="2"/>
        <v>0.65764461538461538</v>
      </c>
      <c r="H100" s="34">
        <v>43214</v>
      </c>
      <c r="I100" s="35">
        <v>0.95208479999999995</v>
      </c>
      <c r="J100" s="39">
        <v>42764</v>
      </c>
      <c r="K100" s="35">
        <v>4071.4540000000002</v>
      </c>
      <c r="L100" s="35">
        <v>0.99656920000000004</v>
      </c>
      <c r="M100">
        <f t="shared" si="3"/>
        <v>0.97078063900810685</v>
      </c>
      <c r="AA100" s="39">
        <v>43154</v>
      </c>
      <c r="AB100" s="35">
        <v>15.52129</v>
      </c>
      <c r="AC100" s="35">
        <v>4.6675889999999998E-2</v>
      </c>
      <c r="AE100" s="39">
        <v>42704</v>
      </c>
      <c r="AF100" s="35">
        <v>15.435560000000001</v>
      </c>
      <c r="AG100" s="35">
        <v>5.5843950000000003E-2</v>
      </c>
      <c r="BA100" s="39">
        <v>48374</v>
      </c>
      <c r="BB100" s="35">
        <v>1685.5509999999999</v>
      </c>
      <c r="BC100" s="35">
        <v>0.94653670000000001</v>
      </c>
    </row>
    <row r="101" spans="2:55" x14ac:dyDescent="0.25">
      <c r="B101" s="34">
        <v>40551</v>
      </c>
      <c r="C101" s="35">
        <v>0.66077330000000001</v>
      </c>
      <c r="D101" s="35">
        <v>0.66077019999999997</v>
      </c>
      <c r="E101" s="35">
        <v>1715.67</v>
      </c>
      <c r="F101">
        <f t="shared" si="2"/>
        <v>0.65987307692307695</v>
      </c>
      <c r="H101" s="34">
        <v>43244</v>
      </c>
      <c r="I101" s="35">
        <v>0.95335669999999995</v>
      </c>
      <c r="J101" s="39">
        <v>42794</v>
      </c>
      <c r="K101" s="35">
        <v>4073.0059999999999</v>
      </c>
      <c r="L101" s="35">
        <v>0.99665590000000004</v>
      </c>
      <c r="M101">
        <f t="shared" si="3"/>
        <v>0.97115069146399613</v>
      </c>
      <c r="AA101" s="39">
        <v>43184</v>
      </c>
      <c r="AB101" s="35">
        <v>15.53097</v>
      </c>
      <c r="AC101" s="35">
        <v>4.5778270000000003E-2</v>
      </c>
      <c r="AE101" s="39">
        <v>42734</v>
      </c>
      <c r="AF101" s="35">
        <v>15.44693</v>
      </c>
      <c r="AG101" s="35">
        <v>5.4403E-2</v>
      </c>
      <c r="BA101" s="39">
        <v>48464</v>
      </c>
      <c r="BB101" s="35">
        <v>1691.8109999999999</v>
      </c>
      <c r="BC101" s="35">
        <v>0.94799639999999996</v>
      </c>
    </row>
    <row r="102" spans="2:55" x14ac:dyDescent="0.25">
      <c r="B102" s="34">
        <v>40551</v>
      </c>
      <c r="C102" s="35">
        <v>0.65898109999999999</v>
      </c>
      <c r="D102" s="35">
        <v>0.65897799999999995</v>
      </c>
      <c r="E102" s="35">
        <v>1721.356</v>
      </c>
      <c r="F102">
        <f t="shared" si="2"/>
        <v>0.66205999999999998</v>
      </c>
      <c r="H102" s="34">
        <v>43274</v>
      </c>
      <c r="I102" s="35">
        <v>0.95458560000000003</v>
      </c>
      <c r="J102" s="39">
        <v>42824</v>
      </c>
      <c r="K102" s="35">
        <v>4074.5210000000002</v>
      </c>
      <c r="L102" s="35">
        <v>0.99673860000000003</v>
      </c>
      <c r="M102">
        <f t="shared" si="3"/>
        <v>0.97151192179303769</v>
      </c>
      <c r="AA102" s="39">
        <v>43214</v>
      </c>
      <c r="AB102" s="35">
        <v>15.540459999999999</v>
      </c>
      <c r="AC102" s="35">
        <v>4.4916089999999999E-2</v>
      </c>
      <c r="AE102" s="39">
        <v>42764</v>
      </c>
      <c r="AF102" s="35">
        <v>15.458030000000001</v>
      </c>
      <c r="AG102" s="35">
        <v>5.3032900000000001E-2</v>
      </c>
      <c r="BA102" s="39">
        <v>48554</v>
      </c>
      <c r="BB102" s="35">
        <v>1697.95</v>
      </c>
      <c r="BC102" s="35">
        <v>0.94940659999999999</v>
      </c>
    </row>
    <row r="103" spans="2:55" x14ac:dyDescent="0.25">
      <c r="B103" s="34">
        <v>40552</v>
      </c>
      <c r="C103" s="35">
        <v>0.65719539999999999</v>
      </c>
      <c r="D103" s="35">
        <v>0.65719229999999995</v>
      </c>
      <c r="E103" s="35">
        <v>1726.9359999999999</v>
      </c>
      <c r="F103">
        <f t="shared" si="2"/>
        <v>0.66420615384615378</v>
      </c>
      <c r="H103" s="34">
        <v>43304</v>
      </c>
      <c r="I103" s="35">
        <v>0.95577250000000002</v>
      </c>
      <c r="J103" s="39">
        <v>42854</v>
      </c>
      <c r="K103" s="35">
        <v>4076.002</v>
      </c>
      <c r="L103" s="35">
        <v>0.99681180000000003</v>
      </c>
      <c r="M103">
        <f t="shared" si="3"/>
        <v>0.97186504530281348</v>
      </c>
      <c r="AA103" s="39">
        <v>43244</v>
      </c>
      <c r="AB103" s="35">
        <v>15.54983</v>
      </c>
      <c r="AC103" s="35">
        <v>4.4190029999999998E-2</v>
      </c>
      <c r="AE103" s="39">
        <v>42794</v>
      </c>
      <c r="AF103" s="35">
        <v>15.46885</v>
      </c>
      <c r="AG103" s="35">
        <v>5.1728349999999999E-2</v>
      </c>
      <c r="BA103" s="39">
        <v>48644</v>
      </c>
      <c r="BB103" s="35">
        <v>1703.971</v>
      </c>
      <c r="BC103" s="35">
        <v>0.95076890000000003</v>
      </c>
    </row>
    <row r="104" spans="2:55" x14ac:dyDescent="0.25">
      <c r="B104" s="34">
        <v>40552</v>
      </c>
      <c r="C104" s="35">
        <v>0.65464140000000004</v>
      </c>
      <c r="D104" s="35">
        <v>0.65463839999999995</v>
      </c>
      <c r="E104" s="35">
        <v>1732.412</v>
      </c>
      <c r="F104">
        <f t="shared" si="2"/>
        <v>0.66631230769230776</v>
      </c>
      <c r="H104" s="34">
        <v>43334</v>
      </c>
      <c r="I104" s="35">
        <v>0.95691850000000001</v>
      </c>
      <c r="J104" s="39">
        <v>42884</v>
      </c>
      <c r="K104" s="35">
        <v>4077.453</v>
      </c>
      <c r="L104" s="35">
        <v>0.99687999999999999</v>
      </c>
      <c r="M104">
        <f t="shared" si="3"/>
        <v>0.97221101573676683</v>
      </c>
      <c r="AA104" s="39">
        <v>43274</v>
      </c>
      <c r="AB104" s="35">
        <v>15.55911</v>
      </c>
      <c r="AC104" s="35">
        <v>4.3659469999999999E-2</v>
      </c>
      <c r="AE104" s="39">
        <v>42824</v>
      </c>
      <c r="AF104" s="35">
        <v>15.47941</v>
      </c>
      <c r="AG104" s="35">
        <v>5.0483899999999998E-2</v>
      </c>
      <c r="BA104" s="39">
        <v>48734</v>
      </c>
      <c r="BB104" s="35">
        <v>1709.876</v>
      </c>
      <c r="BC104" s="35">
        <v>0.95208479999999995</v>
      </c>
    </row>
    <row r="105" spans="2:55" x14ac:dyDescent="0.25">
      <c r="B105" s="34">
        <v>40552</v>
      </c>
      <c r="C105" s="35">
        <v>0.65288559999999995</v>
      </c>
      <c r="D105" s="35">
        <v>0.65288250000000003</v>
      </c>
      <c r="E105" s="35">
        <v>1737.787</v>
      </c>
      <c r="F105">
        <f t="shared" si="2"/>
        <v>0.66837961538461543</v>
      </c>
      <c r="H105" s="34">
        <v>43364</v>
      </c>
      <c r="I105" s="35">
        <v>0.9580244</v>
      </c>
      <c r="J105" s="39">
        <v>42914</v>
      </c>
      <c r="K105" s="35">
        <v>4078.875</v>
      </c>
      <c r="L105" s="35">
        <v>0.99694419999999995</v>
      </c>
      <c r="M105">
        <f t="shared" si="3"/>
        <v>0.97255007153075823</v>
      </c>
      <c r="AA105" s="39">
        <v>43304</v>
      </c>
      <c r="AB105" s="35">
        <v>15.56827</v>
      </c>
      <c r="AC105" s="35">
        <v>4.311384E-2</v>
      </c>
      <c r="AE105" s="39">
        <v>42854</v>
      </c>
      <c r="AF105" s="35">
        <v>15.489890000000001</v>
      </c>
      <c r="AG105" s="35">
        <v>4.9384989999999997E-2</v>
      </c>
      <c r="BA105" s="39">
        <v>48824</v>
      </c>
      <c r="BB105" s="35">
        <v>1715.67</v>
      </c>
      <c r="BC105" s="35">
        <v>0.95335669999999995</v>
      </c>
    </row>
    <row r="106" spans="2:55" x14ac:dyDescent="0.25">
      <c r="B106" s="34">
        <v>40552</v>
      </c>
      <c r="C106" s="35">
        <v>0.65116160000000001</v>
      </c>
      <c r="D106" s="35">
        <v>0.65115849999999997</v>
      </c>
      <c r="E106" s="35">
        <v>1743.0619999999999</v>
      </c>
      <c r="F106">
        <f t="shared" si="2"/>
        <v>0.67040846153846145</v>
      </c>
      <c r="H106" s="34">
        <v>43394</v>
      </c>
      <c r="I106" s="35">
        <v>0.95909120000000003</v>
      </c>
      <c r="J106" s="39">
        <v>42944</v>
      </c>
      <c r="K106" s="35">
        <v>4080.2689999999998</v>
      </c>
      <c r="L106" s="35">
        <v>0.99700509999999998</v>
      </c>
      <c r="M106">
        <f t="shared" si="3"/>
        <v>0.97288245112064853</v>
      </c>
      <c r="AA106" s="39">
        <v>43334</v>
      </c>
      <c r="AB106" s="35">
        <v>15.577299999999999</v>
      </c>
      <c r="AC106" s="35">
        <v>4.2554380000000003E-2</v>
      </c>
      <c r="AE106" s="39">
        <v>42884</v>
      </c>
      <c r="AF106" s="35">
        <v>15.5001</v>
      </c>
      <c r="AG106" s="35">
        <v>4.8360019999999997E-2</v>
      </c>
      <c r="BA106" s="39">
        <v>48914</v>
      </c>
      <c r="BB106" s="35">
        <v>1721.356</v>
      </c>
      <c r="BC106" s="35">
        <v>0.95458560000000003</v>
      </c>
    </row>
    <row r="107" spans="2:55" x14ac:dyDescent="0.25">
      <c r="B107" s="34">
        <v>40552</v>
      </c>
      <c r="C107" s="35">
        <v>0.64868210000000004</v>
      </c>
      <c r="D107" s="35">
        <v>0.64867909999999995</v>
      </c>
      <c r="E107" s="35">
        <v>1748.241</v>
      </c>
      <c r="F107">
        <f t="shared" si="2"/>
        <v>0.67240038461538465</v>
      </c>
      <c r="H107" s="34">
        <v>43424</v>
      </c>
      <c r="I107" s="35">
        <v>0.96011990000000003</v>
      </c>
      <c r="J107" s="39">
        <v>42974</v>
      </c>
      <c r="K107" s="35">
        <v>4081.6370000000002</v>
      </c>
      <c r="L107" s="35">
        <v>0.99706320000000004</v>
      </c>
      <c r="M107">
        <f t="shared" si="3"/>
        <v>0.97320863137815927</v>
      </c>
      <c r="AA107" s="39">
        <v>43364</v>
      </c>
      <c r="AB107" s="35">
        <v>15.5862</v>
      </c>
      <c r="AC107" s="35">
        <v>4.1982329999999998E-2</v>
      </c>
      <c r="AE107" s="39">
        <v>42914</v>
      </c>
      <c r="AF107" s="35">
        <v>15.510120000000001</v>
      </c>
      <c r="AG107" s="35">
        <v>4.7395739999999999E-2</v>
      </c>
      <c r="BA107" s="39">
        <v>49004</v>
      </c>
      <c r="BB107" s="35">
        <v>1726.9359999999999</v>
      </c>
      <c r="BC107" s="35">
        <v>0.95577250000000002</v>
      </c>
    </row>
    <row r="108" spans="2:55" x14ac:dyDescent="0.25">
      <c r="B108" s="34">
        <v>40552</v>
      </c>
      <c r="C108" s="35">
        <v>0.6469743</v>
      </c>
      <c r="D108" s="35">
        <v>0.64697119999999997</v>
      </c>
      <c r="E108" s="35">
        <v>1753.327</v>
      </c>
      <c r="F108">
        <f t="shared" si="2"/>
        <v>0.67435653846153842</v>
      </c>
      <c r="H108" s="34">
        <v>43454</v>
      </c>
      <c r="I108" s="35">
        <v>0.96111179999999996</v>
      </c>
      <c r="J108" s="39">
        <v>43004</v>
      </c>
      <c r="K108" s="35">
        <v>4082.98</v>
      </c>
      <c r="L108" s="35">
        <v>0.99711919999999998</v>
      </c>
      <c r="M108">
        <f t="shared" si="3"/>
        <v>0.97352885073915119</v>
      </c>
      <c r="AA108" s="39">
        <v>43394</v>
      </c>
      <c r="AB108" s="35">
        <v>15.59497</v>
      </c>
      <c r="AC108" s="35">
        <v>4.1398940000000002E-2</v>
      </c>
      <c r="AE108" s="39">
        <v>42944</v>
      </c>
      <c r="AF108" s="35">
        <v>15.51995</v>
      </c>
      <c r="AG108" s="35">
        <v>4.6481019999999998E-2</v>
      </c>
      <c r="BA108" s="39">
        <v>49094</v>
      </c>
      <c r="BB108" s="35">
        <v>1732.412</v>
      </c>
      <c r="BC108" s="35">
        <v>0.95691850000000001</v>
      </c>
    </row>
    <row r="109" spans="2:55" x14ac:dyDescent="0.25">
      <c r="B109" s="34">
        <v>40552</v>
      </c>
      <c r="C109" s="35">
        <v>0.64528640000000004</v>
      </c>
      <c r="D109" s="35">
        <v>0.64528339999999995</v>
      </c>
      <c r="E109" s="35">
        <v>1758.326</v>
      </c>
      <c r="F109">
        <f t="shared" si="2"/>
        <v>0.6762792307692308</v>
      </c>
      <c r="H109" s="34">
        <v>43484</v>
      </c>
      <c r="I109" s="35">
        <v>0.96206849999999999</v>
      </c>
      <c r="J109" s="39">
        <v>43034</v>
      </c>
      <c r="K109" s="35">
        <v>4084.3040000000001</v>
      </c>
      <c r="L109" s="35">
        <v>0.99716349999999998</v>
      </c>
      <c r="M109">
        <f t="shared" si="3"/>
        <v>0.97384453981878871</v>
      </c>
      <c r="AA109" s="39">
        <v>43424</v>
      </c>
      <c r="AB109" s="35">
        <v>15.6036</v>
      </c>
      <c r="AC109" s="35">
        <v>4.080541E-2</v>
      </c>
      <c r="AE109" s="39">
        <v>42974</v>
      </c>
      <c r="AF109" s="35">
        <v>15.529590000000001</v>
      </c>
      <c r="AG109" s="35">
        <v>4.5606729999999998E-2</v>
      </c>
      <c r="BA109" s="39">
        <v>49184</v>
      </c>
      <c r="BB109" s="35">
        <v>1737.787</v>
      </c>
      <c r="BC109" s="35">
        <v>0.9580244</v>
      </c>
    </row>
    <row r="110" spans="2:55" x14ac:dyDescent="0.25">
      <c r="B110" s="34">
        <v>40552</v>
      </c>
      <c r="C110" s="35">
        <v>0.64287269999999996</v>
      </c>
      <c r="D110" s="35">
        <v>0.64286880000000002</v>
      </c>
      <c r="E110" s="35">
        <v>1763.241</v>
      </c>
      <c r="F110">
        <f t="shared" si="2"/>
        <v>0.6781696153846154</v>
      </c>
      <c r="H110" s="34">
        <v>43514</v>
      </c>
      <c r="I110" s="35">
        <v>0.96298969999999995</v>
      </c>
      <c r="J110" s="39">
        <v>43064</v>
      </c>
      <c r="K110" s="35">
        <v>4085.6109999999999</v>
      </c>
      <c r="L110" s="35">
        <v>0.9971989</v>
      </c>
      <c r="M110">
        <f t="shared" si="3"/>
        <v>0.97415617548879352</v>
      </c>
      <c r="AA110" s="39">
        <v>43454</v>
      </c>
      <c r="AB110" s="35">
        <v>15.6121</v>
      </c>
      <c r="AC110" s="35">
        <v>4.0202950000000001E-2</v>
      </c>
      <c r="AE110" s="39">
        <v>43004</v>
      </c>
      <c r="AF110" s="35">
        <v>15.539059999999999</v>
      </c>
      <c r="AG110" s="35">
        <v>4.4765340000000001E-2</v>
      </c>
      <c r="BA110" s="39">
        <v>49274</v>
      </c>
      <c r="BB110" s="35">
        <v>1743.0619999999999</v>
      </c>
      <c r="BC110" s="35">
        <v>0.95909120000000003</v>
      </c>
    </row>
    <row r="111" spans="2:55" x14ac:dyDescent="0.25">
      <c r="B111" s="34">
        <v>40552</v>
      </c>
      <c r="C111" s="35">
        <v>0.64119959999999998</v>
      </c>
      <c r="D111" s="35">
        <v>0.64111649999999998</v>
      </c>
      <c r="E111" s="35">
        <v>1768.0719999999999</v>
      </c>
      <c r="F111">
        <f t="shared" si="2"/>
        <v>0.68002769230769222</v>
      </c>
      <c r="H111" s="34">
        <v>43544</v>
      </c>
      <c r="I111" s="35">
        <v>0.96387610000000001</v>
      </c>
      <c r="J111" s="39">
        <v>43094</v>
      </c>
      <c r="K111" s="35">
        <v>4086.902</v>
      </c>
      <c r="L111" s="35">
        <v>0.99723519999999999</v>
      </c>
      <c r="M111">
        <f t="shared" si="3"/>
        <v>0.97446399618502622</v>
      </c>
      <c r="AA111" s="39">
        <v>43484</v>
      </c>
      <c r="AB111" s="35">
        <v>15.62046</v>
      </c>
      <c r="AC111" s="35">
        <v>3.9592740000000001E-2</v>
      </c>
      <c r="AE111" s="39">
        <v>43034</v>
      </c>
      <c r="AF111" s="35">
        <v>15.548410000000001</v>
      </c>
      <c r="AG111" s="35">
        <v>4.4102250000000003E-2</v>
      </c>
      <c r="BA111" s="39">
        <v>49364</v>
      </c>
      <c r="BB111" s="35">
        <v>1748.241</v>
      </c>
      <c r="BC111" s="35">
        <v>0.96011990000000003</v>
      </c>
    </row>
    <row r="112" spans="2:55" x14ac:dyDescent="0.25">
      <c r="B112" s="34">
        <v>40552</v>
      </c>
      <c r="C112" s="35">
        <v>0.64040459999999999</v>
      </c>
      <c r="D112" s="35">
        <v>0.62751089999999998</v>
      </c>
      <c r="E112" s="35">
        <v>1772.8230000000001</v>
      </c>
      <c r="F112">
        <f t="shared" si="2"/>
        <v>0.68185499999999999</v>
      </c>
      <c r="H112" s="34">
        <v>43574</v>
      </c>
      <c r="I112" s="35">
        <v>0.96472820000000004</v>
      </c>
      <c r="J112" s="39">
        <v>43124</v>
      </c>
      <c r="K112" s="35">
        <v>4088.1770000000001</v>
      </c>
      <c r="L112" s="35">
        <v>0.9972723</v>
      </c>
      <c r="M112">
        <f t="shared" si="3"/>
        <v>0.97476800190748691</v>
      </c>
      <c r="AA112" s="39">
        <v>43514</v>
      </c>
      <c r="AB112" s="35">
        <v>15.628690000000001</v>
      </c>
      <c r="AC112" s="35">
        <v>3.8975940000000001E-2</v>
      </c>
      <c r="AE112" s="39">
        <v>43064</v>
      </c>
      <c r="AF112" s="35">
        <v>15.55768</v>
      </c>
      <c r="AG112" s="35">
        <v>4.3578230000000003E-2</v>
      </c>
      <c r="BA112" s="39">
        <v>49454</v>
      </c>
      <c r="BB112" s="35">
        <v>1753.327</v>
      </c>
      <c r="BC112" s="35">
        <v>0.96111179999999996</v>
      </c>
    </row>
    <row r="113" spans="2:55" x14ac:dyDescent="0.25">
      <c r="B113" s="34">
        <v>40552</v>
      </c>
      <c r="C113" s="35">
        <v>0.64229769999999997</v>
      </c>
      <c r="D113" s="35">
        <v>0.47214010000000001</v>
      </c>
      <c r="E113" s="35">
        <v>1777.4960000000001</v>
      </c>
      <c r="F113">
        <f t="shared" si="2"/>
        <v>0.68365230769230778</v>
      </c>
      <c r="H113" s="34">
        <v>43604</v>
      </c>
      <c r="I113" s="35">
        <v>0.96554669999999998</v>
      </c>
      <c r="J113" s="39">
        <v>43154</v>
      </c>
      <c r="K113" s="35">
        <v>4089.4340000000002</v>
      </c>
      <c r="L113" s="35">
        <v>0.99731020000000004</v>
      </c>
      <c r="M113">
        <f t="shared" si="3"/>
        <v>0.97506771578445406</v>
      </c>
      <c r="AA113" s="39">
        <v>43544</v>
      </c>
      <c r="AB113" s="35">
        <v>15.63678</v>
      </c>
      <c r="AC113" s="35">
        <v>3.8353690000000003E-2</v>
      </c>
      <c r="AE113" s="39">
        <v>43094</v>
      </c>
      <c r="AF113" s="35">
        <v>15.56683</v>
      </c>
      <c r="AG113" s="35">
        <v>4.3039090000000002E-2</v>
      </c>
      <c r="BA113" s="39">
        <v>49544</v>
      </c>
      <c r="BB113" s="35">
        <v>1758.326</v>
      </c>
      <c r="BC113" s="35">
        <v>0.96206849999999999</v>
      </c>
    </row>
    <row r="114" spans="2:55" x14ac:dyDescent="0.25">
      <c r="B114" s="34">
        <v>40552</v>
      </c>
      <c r="C114" s="35">
        <v>0.64457869999999995</v>
      </c>
      <c r="D114" s="35">
        <v>0.33166479999999998</v>
      </c>
      <c r="E114" s="35">
        <v>1782.0940000000001</v>
      </c>
      <c r="F114">
        <f t="shared" si="2"/>
        <v>0.68542076923076922</v>
      </c>
      <c r="H114" s="34">
        <v>43634</v>
      </c>
      <c r="I114" s="35">
        <v>0.96633239999999998</v>
      </c>
      <c r="J114" s="39">
        <v>43184</v>
      </c>
      <c r="K114" s="35">
        <v>4090.6750000000002</v>
      </c>
      <c r="L114" s="35">
        <v>0.99734869999999998</v>
      </c>
      <c r="M114">
        <f t="shared" si="3"/>
        <v>0.97536361468764909</v>
      </c>
      <c r="AA114" s="39">
        <v>43574</v>
      </c>
      <c r="AB114" s="35">
        <v>15.64472</v>
      </c>
      <c r="AC114" s="35">
        <v>3.7727080000000003E-2</v>
      </c>
      <c r="AE114" s="39">
        <v>43124</v>
      </c>
      <c r="AF114" s="35">
        <v>15.575850000000001</v>
      </c>
      <c r="AG114" s="35">
        <v>4.2486089999999997E-2</v>
      </c>
      <c r="BA114" s="39">
        <v>49634</v>
      </c>
      <c r="BB114" s="35">
        <v>1763.241</v>
      </c>
      <c r="BC114" s="35">
        <v>0.96298969999999995</v>
      </c>
    </row>
    <row r="115" spans="2:55" x14ac:dyDescent="0.25">
      <c r="B115" s="34">
        <v>40553</v>
      </c>
      <c r="C115" s="35">
        <v>0.6465204</v>
      </c>
      <c r="D115" s="35">
        <v>0.2462937</v>
      </c>
      <c r="E115" s="35">
        <v>1786.6189999999999</v>
      </c>
      <c r="F115">
        <f t="shared" si="2"/>
        <v>0.68716115384615384</v>
      </c>
      <c r="H115" s="34">
        <v>43664</v>
      </c>
      <c r="I115" s="35">
        <v>0.96708640000000001</v>
      </c>
      <c r="J115" s="39">
        <v>43214</v>
      </c>
      <c r="K115" s="35">
        <v>4091.8969999999999</v>
      </c>
      <c r="L115" s="35">
        <v>0.99738780000000005</v>
      </c>
      <c r="M115">
        <f t="shared" si="3"/>
        <v>0.97565498330948974</v>
      </c>
      <c r="AA115" s="39">
        <v>43604</v>
      </c>
      <c r="AB115" s="35">
        <v>15.65253</v>
      </c>
      <c r="AC115" s="35">
        <v>3.7097190000000002E-2</v>
      </c>
      <c r="AE115" s="39">
        <v>43154</v>
      </c>
      <c r="AF115" s="35">
        <v>15.58474</v>
      </c>
      <c r="AG115" s="35">
        <v>4.192042E-2</v>
      </c>
      <c r="BA115" s="39">
        <v>49724</v>
      </c>
      <c r="BB115" s="35">
        <v>1768.0719999999999</v>
      </c>
      <c r="BC115" s="35">
        <v>0.96387610000000001</v>
      </c>
    </row>
    <row r="116" spans="2:55" x14ac:dyDescent="0.25">
      <c r="B116" s="34">
        <v>40553</v>
      </c>
      <c r="C116" s="35">
        <v>0.64908440000000001</v>
      </c>
      <c r="D116" s="35">
        <v>0.1815031</v>
      </c>
      <c r="E116" s="35">
        <v>1791.0730000000001</v>
      </c>
      <c r="F116">
        <f t="shared" si="2"/>
        <v>0.68887423076923082</v>
      </c>
      <c r="H116" s="34">
        <v>43694</v>
      </c>
      <c r="I116" s="35">
        <v>0.96780980000000005</v>
      </c>
      <c r="J116" s="39">
        <v>43244</v>
      </c>
      <c r="K116" s="35">
        <v>4093.1019999999999</v>
      </c>
      <c r="L116" s="35">
        <v>0.99742739999999996</v>
      </c>
      <c r="M116">
        <f t="shared" si="3"/>
        <v>0.97594229852169767</v>
      </c>
      <c r="AA116" s="39">
        <v>43634</v>
      </c>
      <c r="AB116" s="35">
        <v>15.6602</v>
      </c>
      <c r="AC116" s="35">
        <v>3.6465049999999999E-2</v>
      </c>
      <c r="AE116" s="39">
        <v>43184</v>
      </c>
      <c r="AF116" s="35">
        <v>15.593500000000001</v>
      </c>
      <c r="AG116" s="35">
        <v>4.1343310000000001E-2</v>
      </c>
      <c r="BA116" s="39">
        <v>49814</v>
      </c>
      <c r="BB116" s="35">
        <v>1772.8230000000001</v>
      </c>
      <c r="BC116" s="35">
        <v>0.96472820000000004</v>
      </c>
    </row>
    <row r="117" spans="2:55" x14ac:dyDescent="0.25">
      <c r="B117" s="34">
        <v>40553</v>
      </c>
      <c r="C117" s="35">
        <v>0.65132020000000002</v>
      </c>
      <c r="D117" s="35">
        <v>0.14895120000000001</v>
      </c>
      <c r="E117" s="35">
        <v>1795.4639999999999</v>
      </c>
      <c r="F117">
        <f t="shared" si="2"/>
        <v>0.69056307692307695</v>
      </c>
      <c r="H117" s="34">
        <v>43724</v>
      </c>
      <c r="I117" s="35">
        <v>0.96850060000000004</v>
      </c>
      <c r="J117" s="39">
        <v>43274</v>
      </c>
      <c r="K117" s="35">
        <v>4094.2890000000002</v>
      </c>
      <c r="L117" s="35">
        <v>0.99746749999999995</v>
      </c>
      <c r="M117">
        <f t="shared" si="3"/>
        <v>0.97622532188841205</v>
      </c>
      <c r="AA117" s="39">
        <v>43664</v>
      </c>
      <c r="AB117" s="35">
        <v>15.667730000000001</v>
      </c>
      <c r="AC117" s="35">
        <v>3.583165E-2</v>
      </c>
      <c r="AE117" s="39">
        <v>43214</v>
      </c>
      <c r="AF117" s="35">
        <v>15.602130000000001</v>
      </c>
      <c r="AG117" s="35">
        <v>4.0755960000000001E-2</v>
      </c>
      <c r="BA117" s="39">
        <v>49904</v>
      </c>
      <c r="BB117" s="35">
        <v>1777.4960000000001</v>
      </c>
      <c r="BC117" s="35">
        <v>0.96554669999999998</v>
      </c>
    </row>
    <row r="118" spans="2:55" x14ac:dyDescent="0.25">
      <c r="B118" s="34">
        <v>40553</v>
      </c>
      <c r="C118" s="35">
        <v>0.65508880000000003</v>
      </c>
      <c r="D118" s="35">
        <v>0.12058629999999999</v>
      </c>
      <c r="E118" s="35">
        <v>1799.7929999999999</v>
      </c>
      <c r="F118">
        <f t="shared" si="2"/>
        <v>0.69222807692307686</v>
      </c>
      <c r="H118" s="34">
        <v>43754</v>
      </c>
      <c r="I118" s="35">
        <v>0.96915859999999998</v>
      </c>
      <c r="J118" s="39">
        <v>43304</v>
      </c>
      <c r="K118" s="35">
        <v>4095.4569999999999</v>
      </c>
      <c r="L118" s="35">
        <v>0.9975079</v>
      </c>
      <c r="M118">
        <f t="shared" si="3"/>
        <v>0.97650381497377203</v>
      </c>
      <c r="AA118" s="39">
        <v>43694</v>
      </c>
      <c r="AB118" s="35">
        <v>15.67512</v>
      </c>
      <c r="AC118" s="35">
        <v>3.5197970000000002E-2</v>
      </c>
      <c r="AE118" s="39">
        <v>43244</v>
      </c>
      <c r="AF118" s="35">
        <v>15.610620000000001</v>
      </c>
      <c r="AG118" s="35">
        <v>4.0159559999999997E-2</v>
      </c>
      <c r="BA118" s="39">
        <v>49994</v>
      </c>
      <c r="BB118" s="35">
        <v>1782.0940000000001</v>
      </c>
      <c r="BC118" s="35">
        <v>0.96633239999999998</v>
      </c>
    </row>
    <row r="119" spans="2:55" x14ac:dyDescent="0.25">
      <c r="B119" s="34">
        <v>40553</v>
      </c>
      <c r="C119" s="35">
        <v>0.65849990000000003</v>
      </c>
      <c r="D119" s="35">
        <v>0.1055054</v>
      </c>
      <c r="E119" s="35">
        <v>1804.0630000000001</v>
      </c>
      <c r="F119">
        <f t="shared" si="2"/>
        <v>0.69387038461538464</v>
      </c>
      <c r="H119" s="34">
        <v>43784</v>
      </c>
      <c r="I119" s="35">
        <v>0.96978549999999997</v>
      </c>
      <c r="J119" s="39">
        <v>43334</v>
      </c>
      <c r="K119" s="35">
        <v>4096.607</v>
      </c>
      <c r="L119" s="35">
        <v>0.99754860000000001</v>
      </c>
      <c r="M119">
        <f t="shared" si="3"/>
        <v>0.97677801621363858</v>
      </c>
      <c r="AA119" s="39">
        <v>43724</v>
      </c>
      <c r="AB119" s="35">
        <v>15.682370000000001</v>
      </c>
      <c r="AC119" s="35">
        <v>3.4564919999999999E-2</v>
      </c>
      <c r="AE119" s="39">
        <v>43274</v>
      </c>
      <c r="AF119" s="35">
        <v>15.618980000000001</v>
      </c>
      <c r="AG119" s="35">
        <v>3.9555269999999997E-2</v>
      </c>
      <c r="BA119" s="39">
        <v>50084</v>
      </c>
      <c r="BB119" s="35">
        <v>1786.6189999999999</v>
      </c>
      <c r="BC119" s="35">
        <v>0.96708640000000001</v>
      </c>
    </row>
    <row r="120" spans="2:55" x14ac:dyDescent="0.25">
      <c r="B120" s="34">
        <v>40554</v>
      </c>
      <c r="C120" s="35">
        <v>0.66168179999999999</v>
      </c>
      <c r="D120" s="35">
        <v>9.6022350000000006E-2</v>
      </c>
      <c r="E120" s="35">
        <v>1808.2760000000001</v>
      </c>
      <c r="F120">
        <f t="shared" si="2"/>
        <v>0.69549076923076925</v>
      </c>
      <c r="H120" s="34">
        <v>43814</v>
      </c>
      <c r="I120" s="35">
        <v>0.97038279999999999</v>
      </c>
      <c r="J120" s="39">
        <v>43364</v>
      </c>
      <c r="K120" s="35">
        <v>4097.7380000000003</v>
      </c>
      <c r="L120" s="35">
        <v>0.99758959999999997</v>
      </c>
      <c r="M120">
        <f t="shared" si="3"/>
        <v>0.97704768717215074</v>
      </c>
      <c r="AA120" s="39">
        <v>43754</v>
      </c>
      <c r="AB120" s="35">
        <v>15.68948</v>
      </c>
      <c r="AC120" s="35">
        <v>3.3933390000000001E-2</v>
      </c>
      <c r="AE120" s="39">
        <v>43304</v>
      </c>
      <c r="AF120" s="35">
        <v>15.6272</v>
      </c>
      <c r="AG120" s="35">
        <v>3.8944239999999998E-2</v>
      </c>
      <c r="BA120" s="39">
        <v>50174</v>
      </c>
      <c r="BB120" s="35">
        <v>1791.0730000000001</v>
      </c>
      <c r="BC120" s="35">
        <v>0.96780980000000005</v>
      </c>
    </row>
    <row r="121" spans="2:55" x14ac:dyDescent="0.25">
      <c r="B121" s="34">
        <v>40554</v>
      </c>
      <c r="C121" s="35">
        <v>0.66468729999999998</v>
      </c>
      <c r="D121" s="35">
        <v>8.9263469999999998E-2</v>
      </c>
      <c r="E121" s="35">
        <v>1812.4349999999999</v>
      </c>
      <c r="F121">
        <f t="shared" si="2"/>
        <v>0.69709038461538464</v>
      </c>
      <c r="H121" s="34">
        <v>43844</v>
      </c>
      <c r="I121" s="35">
        <v>0.97095229999999999</v>
      </c>
      <c r="J121" s="39">
        <v>43394</v>
      </c>
      <c r="K121" s="35">
        <v>4098.8509999999997</v>
      </c>
      <c r="L121" s="35">
        <v>0.99763069999999998</v>
      </c>
      <c r="M121">
        <f t="shared" si="3"/>
        <v>0.97731306628516923</v>
      </c>
      <c r="AA121" s="39">
        <v>43784</v>
      </c>
      <c r="AB121" s="35">
        <v>15.696490000000001</v>
      </c>
      <c r="AC121" s="35">
        <v>3.3304269999999997E-2</v>
      </c>
      <c r="AE121" s="39">
        <v>43334</v>
      </c>
      <c r="AF121" s="35">
        <v>15.635289999999999</v>
      </c>
      <c r="AG121" s="35">
        <v>3.832758E-2</v>
      </c>
      <c r="BA121" s="39">
        <v>50264</v>
      </c>
      <c r="BB121" s="35">
        <v>1795.4639999999999</v>
      </c>
      <c r="BC121" s="35">
        <v>0.96850060000000004</v>
      </c>
    </row>
    <row r="122" spans="2:55" x14ac:dyDescent="0.25">
      <c r="B122" s="34">
        <v>40554</v>
      </c>
      <c r="C122" s="35">
        <v>0.66756269999999995</v>
      </c>
      <c r="D122" s="35">
        <v>8.405659E-2</v>
      </c>
      <c r="E122" s="35">
        <v>1816.5419999999999</v>
      </c>
      <c r="F122">
        <f t="shared" si="2"/>
        <v>0.69867000000000001</v>
      </c>
      <c r="H122" s="34">
        <v>43874</v>
      </c>
      <c r="I122" s="35">
        <v>0.97149589999999997</v>
      </c>
      <c r="J122" s="39">
        <v>43424</v>
      </c>
      <c r="K122" s="35">
        <v>4099.9440000000004</v>
      </c>
      <c r="L122" s="35">
        <v>0.99767189999999994</v>
      </c>
      <c r="M122">
        <f t="shared" si="3"/>
        <v>0.97757367668097295</v>
      </c>
      <c r="AA122" s="39">
        <v>43814</v>
      </c>
      <c r="AB122" s="35">
        <v>15.703340000000001</v>
      </c>
      <c r="AC122" s="35">
        <v>3.2678270000000002E-2</v>
      </c>
      <c r="AE122" s="39">
        <v>43364</v>
      </c>
      <c r="AF122" s="35">
        <v>15.643230000000001</v>
      </c>
      <c r="AG122" s="35">
        <v>3.7706389999999999E-2</v>
      </c>
      <c r="BA122" s="39">
        <v>50354</v>
      </c>
      <c r="BB122" s="35">
        <v>1799.7929999999999</v>
      </c>
      <c r="BC122" s="35">
        <v>0.96915859999999998</v>
      </c>
    </row>
    <row r="123" spans="2:55" x14ac:dyDescent="0.25">
      <c r="B123" s="34">
        <v>40554</v>
      </c>
      <c r="C123" s="35">
        <v>0.67033370000000003</v>
      </c>
      <c r="D123" s="35">
        <v>7.9909030000000006E-2</v>
      </c>
      <c r="E123" s="35">
        <v>1820.604</v>
      </c>
      <c r="F123">
        <f t="shared" si="2"/>
        <v>0.70023230769230771</v>
      </c>
      <c r="H123" s="34">
        <v>43904</v>
      </c>
      <c r="I123" s="35">
        <v>0.97200229999999999</v>
      </c>
      <c r="J123" s="39">
        <v>43454</v>
      </c>
      <c r="K123" s="35">
        <v>4101.0190000000002</v>
      </c>
      <c r="L123" s="35">
        <v>0.99771310000000002</v>
      </c>
      <c r="M123">
        <f t="shared" si="3"/>
        <v>0.97782999523128289</v>
      </c>
      <c r="AA123" s="39">
        <v>43844</v>
      </c>
      <c r="AB123" s="35">
        <v>15.71006</v>
      </c>
      <c r="AC123" s="35">
        <v>3.2056189999999998E-2</v>
      </c>
      <c r="AE123" s="39">
        <v>43394</v>
      </c>
      <c r="AF123" s="35">
        <v>15.65104</v>
      </c>
      <c r="AG123" s="35">
        <v>3.7081740000000002E-2</v>
      </c>
      <c r="BA123" s="39">
        <v>50444</v>
      </c>
      <c r="BB123" s="35">
        <v>1804.0630000000001</v>
      </c>
      <c r="BC123" s="35">
        <v>0.96978549999999997</v>
      </c>
    </row>
    <row r="124" spans="2:55" x14ac:dyDescent="0.25">
      <c r="B124" s="34">
        <v>40555</v>
      </c>
      <c r="C124" s="35">
        <v>0.67300519999999997</v>
      </c>
      <c r="D124" s="35">
        <v>7.631114E-2</v>
      </c>
      <c r="E124" s="35">
        <v>1824.624</v>
      </c>
      <c r="F124">
        <f t="shared" si="2"/>
        <v>0.70177846153846157</v>
      </c>
      <c r="H124" s="34">
        <v>43934</v>
      </c>
      <c r="I124" s="35">
        <v>0.97247689999999998</v>
      </c>
      <c r="J124" s="39">
        <v>43484</v>
      </c>
      <c r="K124" s="35">
        <v>4102.0749999999998</v>
      </c>
      <c r="L124" s="35">
        <v>0.99775440000000004</v>
      </c>
      <c r="M124">
        <f t="shared" si="3"/>
        <v>0.97808178350023844</v>
      </c>
      <c r="AA124" s="39">
        <v>43874</v>
      </c>
      <c r="AB124" s="35">
        <v>15.71665</v>
      </c>
      <c r="AC124" s="35">
        <v>3.1438729999999998E-2</v>
      </c>
      <c r="AE124" s="39">
        <v>43424</v>
      </c>
      <c r="AF124" s="35">
        <v>15.658709999999999</v>
      </c>
      <c r="AG124" s="35">
        <v>3.6454640000000003E-2</v>
      </c>
      <c r="BA124" s="39">
        <v>50534</v>
      </c>
      <c r="BB124" s="35">
        <v>1808.2760000000001</v>
      </c>
      <c r="BC124" s="35">
        <v>0.97038279999999999</v>
      </c>
    </row>
    <row r="125" spans="2:55" x14ac:dyDescent="0.25">
      <c r="B125" s="34">
        <v>40555</v>
      </c>
      <c r="C125" s="35">
        <v>0.67559049999999998</v>
      </c>
      <c r="D125" s="35">
        <v>7.3105310000000007E-2</v>
      </c>
      <c r="E125" s="35">
        <v>1828.605</v>
      </c>
      <c r="F125">
        <f t="shared" si="2"/>
        <v>0.70330961538461534</v>
      </c>
      <c r="H125" s="34">
        <v>43964</v>
      </c>
      <c r="I125" s="35">
        <v>0.97292449999999997</v>
      </c>
      <c r="J125" s="39">
        <v>43514</v>
      </c>
      <c r="K125" s="35">
        <v>4103.1120000000001</v>
      </c>
      <c r="L125" s="35">
        <v>0.99779549999999995</v>
      </c>
      <c r="M125">
        <f t="shared" si="3"/>
        <v>0.97832904148783983</v>
      </c>
      <c r="AA125" s="39">
        <v>43904</v>
      </c>
      <c r="AB125" s="35">
        <v>15.723100000000001</v>
      </c>
      <c r="AC125" s="35">
        <v>3.0826599999999999E-2</v>
      </c>
      <c r="AE125" s="39">
        <v>43454</v>
      </c>
      <c r="AF125" s="35">
        <v>15.66624</v>
      </c>
      <c r="AG125" s="35">
        <v>3.5826089999999998E-2</v>
      </c>
      <c r="BA125" s="39">
        <v>50624</v>
      </c>
      <c r="BB125" s="35">
        <v>1812.4349999999999</v>
      </c>
      <c r="BC125" s="35">
        <v>0.97095229999999999</v>
      </c>
    </row>
    <row r="126" spans="2:55" x14ac:dyDescent="0.25">
      <c r="B126" s="34">
        <v>40555</v>
      </c>
      <c r="C126" s="35">
        <v>0.67810049999999999</v>
      </c>
      <c r="D126" s="35">
        <v>7.0254999999999998E-2</v>
      </c>
      <c r="E126" s="35">
        <v>1832.549</v>
      </c>
      <c r="F126">
        <f t="shared" si="2"/>
        <v>0.70482653846153842</v>
      </c>
      <c r="H126" s="34">
        <v>43994</v>
      </c>
      <c r="I126" s="35">
        <v>0.97334909999999997</v>
      </c>
      <c r="J126" s="39">
        <v>43544</v>
      </c>
      <c r="K126" s="35">
        <v>4104.13</v>
      </c>
      <c r="L126" s="35">
        <v>0.99783650000000002</v>
      </c>
      <c r="M126">
        <f t="shared" si="3"/>
        <v>0.97857176919408684</v>
      </c>
      <c r="AA126" s="39">
        <v>43934</v>
      </c>
      <c r="AB126" s="35">
        <v>15.729430000000001</v>
      </c>
      <c r="AC126" s="35">
        <v>3.0220420000000001E-2</v>
      </c>
      <c r="AE126" s="39">
        <v>43484</v>
      </c>
      <c r="AF126" s="35">
        <v>15.673640000000001</v>
      </c>
      <c r="AG126" s="35">
        <v>3.5197039999999999E-2</v>
      </c>
      <c r="BA126" s="39">
        <v>50714</v>
      </c>
      <c r="BB126" s="35">
        <v>1816.5419999999999</v>
      </c>
      <c r="BC126" s="35">
        <v>0.97149589999999997</v>
      </c>
    </row>
    <row r="127" spans="2:55" x14ac:dyDescent="0.25">
      <c r="B127" s="34">
        <v>40555</v>
      </c>
      <c r="C127" s="35">
        <v>0.68052599999999996</v>
      </c>
      <c r="D127" s="35">
        <v>6.7708180000000007E-2</v>
      </c>
      <c r="E127" s="35">
        <v>1836.4580000000001</v>
      </c>
      <c r="F127">
        <f t="shared" si="2"/>
        <v>0.70633000000000001</v>
      </c>
      <c r="H127" s="34">
        <v>44024</v>
      </c>
      <c r="I127" s="35">
        <v>0.9737538</v>
      </c>
      <c r="J127" s="39">
        <v>43574</v>
      </c>
      <c r="K127" s="35">
        <v>4105.1289999999999</v>
      </c>
      <c r="L127" s="35">
        <v>0.99787729999999997</v>
      </c>
      <c r="M127">
        <f t="shared" si="3"/>
        <v>0.97880996661897945</v>
      </c>
      <c r="AA127" s="39">
        <v>43964</v>
      </c>
      <c r="AB127" s="35">
        <v>15.735620000000001</v>
      </c>
      <c r="AC127" s="35">
        <v>2.9620799999999999E-2</v>
      </c>
      <c r="AE127" s="39">
        <v>43514</v>
      </c>
      <c r="AF127" s="35">
        <v>15.68089</v>
      </c>
      <c r="AG127" s="35">
        <v>3.4568420000000002E-2</v>
      </c>
      <c r="BA127" s="39">
        <v>50804</v>
      </c>
      <c r="BB127" s="35">
        <v>1820.604</v>
      </c>
      <c r="BC127" s="35">
        <v>0.97200229999999999</v>
      </c>
    </row>
    <row r="128" spans="2:55" x14ac:dyDescent="0.25">
      <c r="B128" s="34">
        <v>40556</v>
      </c>
      <c r="C128" s="35">
        <v>0.68293060000000005</v>
      </c>
      <c r="D128" s="35">
        <v>6.5512799999999996E-2</v>
      </c>
      <c r="E128" s="35">
        <v>1840.3340000000001</v>
      </c>
      <c r="F128">
        <f t="shared" si="2"/>
        <v>0.70782076923076931</v>
      </c>
      <c r="H128" s="34">
        <v>44054</v>
      </c>
      <c r="I128" s="35">
        <v>0.97414109999999998</v>
      </c>
      <c r="J128" s="39">
        <v>43604</v>
      </c>
      <c r="K128" s="35">
        <v>4106.1099999999997</v>
      </c>
      <c r="L128" s="35">
        <v>0.99791779999999997</v>
      </c>
      <c r="M128">
        <f t="shared" si="3"/>
        <v>0.97904387219837852</v>
      </c>
      <c r="AA128" s="39">
        <v>43994</v>
      </c>
      <c r="AB128" s="35">
        <v>15.74169</v>
      </c>
      <c r="AC128" s="35">
        <v>2.90283E-2</v>
      </c>
      <c r="AE128" s="39">
        <v>43544</v>
      </c>
      <c r="AF128" s="35">
        <v>15.68801</v>
      </c>
      <c r="AG128" s="35">
        <v>3.3941100000000002E-2</v>
      </c>
      <c r="BA128" s="39">
        <v>50894</v>
      </c>
      <c r="BB128" s="35">
        <v>1824.624</v>
      </c>
      <c r="BC128" s="35">
        <v>0.97247689999999998</v>
      </c>
    </row>
    <row r="129" spans="2:55" x14ac:dyDescent="0.25">
      <c r="B129" s="34">
        <v>40556</v>
      </c>
      <c r="C129" s="35">
        <v>0.68523719999999999</v>
      </c>
      <c r="D129" s="35">
        <v>6.3375379999999995E-2</v>
      </c>
      <c r="E129" s="35">
        <v>1844.1849999999999</v>
      </c>
      <c r="F129">
        <f t="shared" si="2"/>
        <v>0.70930192307692308</v>
      </c>
      <c r="H129" s="34">
        <v>44084</v>
      </c>
      <c r="I129" s="35">
        <v>0.97448000000000001</v>
      </c>
      <c r="J129" s="39">
        <v>43634</v>
      </c>
      <c r="K129" s="35">
        <v>4107.0730000000003</v>
      </c>
      <c r="L129" s="35">
        <v>0.99795809999999996</v>
      </c>
      <c r="M129">
        <f t="shared" si="3"/>
        <v>0.97927348593228425</v>
      </c>
      <c r="AA129" s="39">
        <v>44024</v>
      </c>
      <c r="AB129" s="35">
        <v>15.747629999999999</v>
      </c>
      <c r="AC129" s="35">
        <v>2.844346E-2</v>
      </c>
      <c r="AE129" s="39">
        <v>43574</v>
      </c>
      <c r="AF129" s="35">
        <v>15.69501</v>
      </c>
      <c r="AG129" s="35">
        <v>3.331597E-2</v>
      </c>
      <c r="BA129" s="39">
        <v>50984</v>
      </c>
      <c r="BB129" s="35">
        <v>1828.605</v>
      </c>
      <c r="BC129" s="35">
        <v>0.97292449999999997</v>
      </c>
    </row>
    <row r="130" spans="2:55" x14ac:dyDescent="0.25">
      <c r="B130" s="34">
        <v>40556</v>
      </c>
      <c r="C130" s="35">
        <v>0.68749939999999998</v>
      </c>
      <c r="D130" s="35">
        <v>6.1310509999999999E-2</v>
      </c>
      <c r="E130" s="35">
        <v>1848.0170000000001</v>
      </c>
      <c r="F130">
        <f t="shared" si="2"/>
        <v>0.71077576923076924</v>
      </c>
      <c r="H130" s="34">
        <v>44114</v>
      </c>
      <c r="I130" s="35">
        <v>0.97476589999999996</v>
      </c>
      <c r="J130" s="39">
        <v>43664</v>
      </c>
      <c r="K130" s="35">
        <v>4108.0169999999998</v>
      </c>
      <c r="L130" s="35">
        <v>0.9979981</v>
      </c>
      <c r="M130">
        <f t="shared" si="3"/>
        <v>0.97949856938483548</v>
      </c>
      <c r="AA130" s="39">
        <v>44054</v>
      </c>
      <c r="AB130" s="35">
        <v>15.753450000000001</v>
      </c>
      <c r="AC130" s="35">
        <v>2.7866760000000001E-2</v>
      </c>
      <c r="AE130" s="39">
        <v>43604</v>
      </c>
      <c r="AF130" s="35">
        <v>15.70187</v>
      </c>
      <c r="AG130" s="35">
        <v>3.2693769999999997E-2</v>
      </c>
      <c r="BA130" s="39">
        <v>51074</v>
      </c>
      <c r="BB130" s="35">
        <v>1832.549</v>
      </c>
      <c r="BC130" s="35">
        <v>0.97334909999999997</v>
      </c>
    </row>
    <row r="131" spans="2:55" x14ac:dyDescent="0.25">
      <c r="B131" s="34">
        <v>40556</v>
      </c>
      <c r="C131" s="35">
        <v>0.68970469999999995</v>
      </c>
      <c r="D131" s="35">
        <v>5.9346179999999998E-2</v>
      </c>
      <c r="E131" s="35">
        <v>1851.8320000000001</v>
      </c>
      <c r="F131">
        <f t="shared" si="2"/>
        <v>0.71224307692307698</v>
      </c>
      <c r="H131" s="34">
        <v>44144</v>
      </c>
      <c r="I131" s="35">
        <v>0.97504979999999997</v>
      </c>
      <c r="J131" s="39">
        <v>43694</v>
      </c>
      <c r="K131" s="35">
        <v>4108.942</v>
      </c>
      <c r="L131" s="35">
        <v>0.99803759999999997</v>
      </c>
      <c r="M131">
        <f t="shared" si="3"/>
        <v>0.97971912255603244</v>
      </c>
      <c r="AA131" s="39">
        <v>44084</v>
      </c>
      <c r="AB131" s="35">
        <v>15.75915</v>
      </c>
      <c r="AC131" s="35">
        <v>2.7298650000000001E-2</v>
      </c>
      <c r="AE131" s="39">
        <v>43634</v>
      </c>
      <c r="AF131" s="35">
        <v>15.708600000000001</v>
      </c>
      <c r="AG131" s="35">
        <v>3.2075260000000001E-2</v>
      </c>
      <c r="BA131" s="39">
        <v>51164</v>
      </c>
      <c r="BB131" s="35">
        <v>1836.4580000000001</v>
      </c>
      <c r="BC131" s="35">
        <v>0.9737538</v>
      </c>
    </row>
    <row r="132" spans="2:55" x14ac:dyDescent="0.25">
      <c r="B132" s="34">
        <v>40557</v>
      </c>
      <c r="C132" s="35">
        <v>0.69185790000000003</v>
      </c>
      <c r="D132" s="35">
        <v>5.7502629999999999E-2</v>
      </c>
      <c r="E132" s="35">
        <v>1855.6279999999999</v>
      </c>
      <c r="F132">
        <f t="shared" si="2"/>
        <v>0.71370307692307688</v>
      </c>
      <c r="I132">
        <v>0.97533150000000002</v>
      </c>
      <c r="J132" s="39">
        <v>43724</v>
      </c>
      <c r="K132" s="35">
        <v>4109.8500000000004</v>
      </c>
      <c r="L132" s="35">
        <v>0.99807670000000004</v>
      </c>
      <c r="M132">
        <f t="shared" si="3"/>
        <v>0.97993562231759668</v>
      </c>
      <c r="AA132" s="39">
        <v>44114</v>
      </c>
      <c r="AB132" s="35">
        <v>15.764720000000001</v>
      </c>
      <c r="AC132" s="35">
        <v>2.6739550000000001E-2</v>
      </c>
      <c r="AE132" s="39">
        <v>43664</v>
      </c>
      <c r="AF132" s="35">
        <v>15.71519</v>
      </c>
      <c r="AG132" s="35">
        <v>3.1461160000000002E-2</v>
      </c>
      <c r="BA132" s="39">
        <v>51254</v>
      </c>
      <c r="BB132" s="35">
        <v>1840.3340000000001</v>
      </c>
      <c r="BC132" s="35">
        <v>0.97414109999999998</v>
      </c>
    </row>
    <row r="133" spans="2:55" x14ac:dyDescent="0.25">
      <c r="B133" s="34">
        <v>40557</v>
      </c>
      <c r="C133" s="35">
        <v>0.69396150000000001</v>
      </c>
      <c r="D133" s="35">
        <v>5.579435E-2</v>
      </c>
      <c r="E133" s="35">
        <v>1859.405</v>
      </c>
      <c r="F133">
        <f t="shared" si="2"/>
        <v>0.71515576923076918</v>
      </c>
      <c r="I133">
        <v>0.97561089999999995</v>
      </c>
      <c r="J133" s="39">
        <v>43754</v>
      </c>
      <c r="K133" s="35">
        <v>4110.7389999999996</v>
      </c>
      <c r="L133" s="35">
        <v>0.99811539999999999</v>
      </c>
      <c r="M133">
        <f t="shared" si="3"/>
        <v>0.98014759179780631</v>
      </c>
      <c r="AA133" s="39">
        <v>44144</v>
      </c>
      <c r="AB133" s="35">
        <v>15.770189999999999</v>
      </c>
      <c r="AC133" s="35">
        <v>2.6189819999999999E-2</v>
      </c>
      <c r="AE133" s="39">
        <v>43694</v>
      </c>
      <c r="AF133" s="35">
        <v>15.72165</v>
      </c>
      <c r="AG133" s="35">
        <v>3.0852170000000002E-2</v>
      </c>
      <c r="BA133" s="39">
        <v>51344</v>
      </c>
      <c r="BB133" s="35">
        <v>1844.1849999999999</v>
      </c>
      <c r="BC133" s="35">
        <v>0.97448000000000001</v>
      </c>
    </row>
    <row r="134" spans="2:55" x14ac:dyDescent="0.25">
      <c r="B134" s="34">
        <v>40557</v>
      </c>
      <c r="C134" s="35">
        <v>0.69602410000000003</v>
      </c>
      <c r="D134" s="35">
        <v>5.4239919999999997E-2</v>
      </c>
      <c r="E134" s="35">
        <v>1863.164</v>
      </c>
      <c r="F134">
        <f t="shared" ref="F134:F197" si="4">E134/2600</f>
        <v>0.71660153846153851</v>
      </c>
      <c r="I134">
        <v>0.97588779999999997</v>
      </c>
      <c r="J134" s="39">
        <v>43784</v>
      </c>
      <c r="K134" s="35">
        <v>4111.6109999999999</v>
      </c>
      <c r="L134" s="35">
        <v>0.99815359999999997</v>
      </c>
      <c r="M134">
        <f t="shared" ref="M134:M143" si="5">K134/4194</f>
        <v>0.98035550786838332</v>
      </c>
      <c r="AE134" s="39">
        <v>43724</v>
      </c>
      <c r="AF134" s="35">
        <v>15.72799</v>
      </c>
      <c r="AG134" s="35">
        <v>3.024893E-2</v>
      </c>
      <c r="BA134" s="39">
        <v>51434</v>
      </c>
      <c r="BB134" s="35">
        <v>1848.0170000000001</v>
      </c>
      <c r="BC134" s="35">
        <v>0.97476589999999996</v>
      </c>
    </row>
    <row r="135" spans="2:55" x14ac:dyDescent="0.25">
      <c r="B135" s="34">
        <v>40557</v>
      </c>
      <c r="C135" s="35">
        <v>0.69805609999999996</v>
      </c>
      <c r="D135" s="35">
        <v>5.2879889999999999E-2</v>
      </c>
      <c r="E135" s="35">
        <v>1866.903</v>
      </c>
      <c r="F135">
        <f t="shared" si="4"/>
        <v>0.71803961538461536</v>
      </c>
      <c r="I135">
        <v>0.97616199999999997</v>
      </c>
      <c r="J135" s="39">
        <v>43814</v>
      </c>
      <c r="K135" s="35">
        <v>4112.4650000000001</v>
      </c>
      <c r="L135" s="35">
        <v>0.99819139999999995</v>
      </c>
      <c r="M135">
        <f t="shared" si="5"/>
        <v>0.9805591320934669</v>
      </c>
      <c r="AE135" s="39">
        <v>43754</v>
      </c>
      <c r="AF135" s="35">
        <v>15.73419</v>
      </c>
      <c r="AG135" s="35">
        <v>2.9652040000000001E-2</v>
      </c>
      <c r="BA135" s="39">
        <v>51524</v>
      </c>
      <c r="BB135" s="35">
        <v>1851.8320000000001</v>
      </c>
      <c r="BC135" s="35">
        <v>0.97504979999999997</v>
      </c>
    </row>
    <row r="136" spans="2:55" x14ac:dyDescent="0.25">
      <c r="B136" s="34">
        <v>40558</v>
      </c>
      <c r="C136" s="35">
        <v>0.70002520000000001</v>
      </c>
      <c r="D136" s="35">
        <v>5.1514539999999998E-2</v>
      </c>
      <c r="E136" s="35">
        <v>1870.623</v>
      </c>
      <c r="F136">
        <f t="shared" si="4"/>
        <v>0.71947038461538459</v>
      </c>
      <c r="I136">
        <v>0.97643349999999995</v>
      </c>
      <c r="J136" s="39">
        <v>43844</v>
      </c>
      <c r="K136" s="35">
        <v>4113.3029999999999</v>
      </c>
      <c r="L136" s="35">
        <v>0.99822849999999996</v>
      </c>
      <c r="M136">
        <f t="shared" si="5"/>
        <v>0.98075894134477826</v>
      </c>
      <c r="AE136" s="39">
        <v>43784</v>
      </c>
      <c r="AF136" s="35">
        <v>15.740270000000001</v>
      </c>
      <c r="AG136" s="35">
        <v>2.9062069999999999E-2</v>
      </c>
      <c r="BA136" s="39">
        <v>51614</v>
      </c>
      <c r="BB136" s="35">
        <v>1855.6279999999999</v>
      </c>
      <c r="BC136" s="35">
        <v>0.97533150000000002</v>
      </c>
    </row>
    <row r="137" spans="2:55" x14ac:dyDescent="0.25">
      <c r="B137" s="34">
        <v>40558</v>
      </c>
      <c r="C137" s="35">
        <v>0.70195940000000001</v>
      </c>
      <c r="D137" s="35">
        <v>5.0136859999999998E-2</v>
      </c>
      <c r="E137" s="35">
        <v>1874.3240000000001</v>
      </c>
      <c r="F137">
        <f t="shared" si="4"/>
        <v>0.72089384615384622</v>
      </c>
      <c r="I137">
        <v>0.97670199999999996</v>
      </c>
      <c r="J137" s="39">
        <v>43874</v>
      </c>
      <c r="K137" s="35">
        <v>4114.1229999999996</v>
      </c>
      <c r="L137" s="35">
        <v>0.99826499999999996</v>
      </c>
      <c r="M137">
        <f t="shared" si="5"/>
        <v>0.98095445875059595</v>
      </c>
      <c r="AE137" s="39">
        <v>43814</v>
      </c>
      <c r="AF137" s="35">
        <v>15.746219999999999</v>
      </c>
      <c r="AG137" s="35">
        <v>2.8479549999999999E-2</v>
      </c>
      <c r="BA137" s="39">
        <v>51704</v>
      </c>
      <c r="BB137" s="35">
        <v>1859.405</v>
      </c>
      <c r="BC137" s="35">
        <v>0.97561089999999995</v>
      </c>
    </row>
    <row r="138" spans="2:55" x14ac:dyDescent="0.25">
      <c r="B138" s="34">
        <v>40558</v>
      </c>
      <c r="C138" s="35">
        <v>0.70384959999999996</v>
      </c>
      <c r="D138" s="35">
        <v>4.8774480000000002E-2</v>
      </c>
      <c r="E138" s="35">
        <v>1878.0050000000001</v>
      </c>
      <c r="F138">
        <f t="shared" si="4"/>
        <v>0.72230961538461547</v>
      </c>
      <c r="I138">
        <v>0.97696769999999999</v>
      </c>
      <c r="J138" s="39">
        <v>43904</v>
      </c>
      <c r="K138" s="35">
        <v>4114.9260000000004</v>
      </c>
      <c r="L138" s="35">
        <v>0.99830099999999999</v>
      </c>
      <c r="M138">
        <f t="shared" si="5"/>
        <v>0.98114592274678125</v>
      </c>
      <c r="AE138" s="39">
        <v>43844</v>
      </c>
      <c r="AF138" s="35">
        <v>15.752050000000001</v>
      </c>
      <c r="AG138" s="35">
        <v>2.7904979999999999E-2</v>
      </c>
      <c r="BA138" s="39">
        <v>51794</v>
      </c>
      <c r="BB138" s="35">
        <v>1863.164</v>
      </c>
      <c r="BC138" s="35">
        <v>0.97588779999999997</v>
      </c>
    </row>
    <row r="139" spans="2:55" x14ac:dyDescent="0.25">
      <c r="B139" s="34">
        <v>40558</v>
      </c>
      <c r="C139" s="35">
        <v>0.70569789999999999</v>
      </c>
      <c r="D139" s="35">
        <v>4.7448959999999998E-2</v>
      </c>
      <c r="E139" s="35">
        <v>1881.6659999999999</v>
      </c>
      <c r="F139">
        <f t="shared" si="4"/>
        <v>0.72371769230769234</v>
      </c>
      <c r="I139">
        <v>0.97723040000000005</v>
      </c>
      <c r="J139" s="39">
        <v>43934</v>
      </c>
      <c r="K139" s="35">
        <v>4115.7129999999997</v>
      </c>
      <c r="L139" s="35">
        <v>0.99833640000000001</v>
      </c>
      <c r="M139">
        <f t="shared" si="5"/>
        <v>0.981333571769194</v>
      </c>
      <c r="AE139" s="39">
        <v>43874</v>
      </c>
      <c r="AF139" s="35">
        <v>15.757759999999999</v>
      </c>
      <c r="AG139" s="35">
        <v>2.7338810000000002E-2</v>
      </c>
      <c r="BA139" s="39">
        <v>51884</v>
      </c>
      <c r="BB139" s="35">
        <v>1866.903</v>
      </c>
      <c r="BC139" s="35">
        <v>0.97616199999999997</v>
      </c>
    </row>
    <row r="140" spans="2:55" x14ac:dyDescent="0.25">
      <c r="B140" s="34">
        <v>40559</v>
      </c>
      <c r="C140" s="35">
        <v>0.70750650000000004</v>
      </c>
      <c r="D140" s="35">
        <v>4.6176960000000003E-2</v>
      </c>
      <c r="E140" s="35">
        <v>1885.307</v>
      </c>
      <c r="F140">
        <f t="shared" si="4"/>
        <v>0.72511807692307695</v>
      </c>
      <c r="I140">
        <v>0.97748999999999997</v>
      </c>
      <c r="J140" s="39">
        <v>43964</v>
      </c>
      <c r="K140" s="35">
        <v>4116.4840000000004</v>
      </c>
      <c r="L140" s="35">
        <v>0.99837109999999996</v>
      </c>
      <c r="M140">
        <f t="shared" si="5"/>
        <v>0.98151740581783509</v>
      </c>
      <c r="AE140" s="39">
        <v>43904</v>
      </c>
      <c r="AF140" s="35">
        <v>15.763339999999999</v>
      </c>
      <c r="AG140" s="35">
        <v>2.6781449999999998E-2</v>
      </c>
      <c r="BA140" s="39">
        <v>51974</v>
      </c>
      <c r="BB140" s="35">
        <v>1870.623</v>
      </c>
      <c r="BC140" s="35">
        <v>0.97643349999999995</v>
      </c>
    </row>
    <row r="141" spans="2:55" x14ac:dyDescent="0.25">
      <c r="B141" s="34">
        <v>40559</v>
      </c>
      <c r="C141" s="35">
        <v>0.70927799999999996</v>
      </c>
      <c r="D141" s="35">
        <v>4.4973100000000002E-2</v>
      </c>
      <c r="E141" s="35">
        <v>1888.9280000000001</v>
      </c>
      <c r="F141">
        <f t="shared" si="4"/>
        <v>0.72651076923076929</v>
      </c>
      <c r="I141">
        <v>0.97774660000000002</v>
      </c>
      <c r="J141" s="39">
        <v>43994</v>
      </c>
      <c r="K141" s="35">
        <v>4117.2389999999996</v>
      </c>
      <c r="L141" s="35">
        <v>0.99840519999999999</v>
      </c>
      <c r="M141">
        <f t="shared" si="5"/>
        <v>0.98169742489270373</v>
      </c>
      <c r="AE141" s="39">
        <v>43934</v>
      </c>
      <c r="AF141" s="35">
        <v>15.76882</v>
      </c>
      <c r="AG141" s="35">
        <v>2.6233289999999999E-2</v>
      </c>
      <c r="BA141" s="39">
        <v>52064</v>
      </c>
      <c r="BB141" s="35">
        <v>1874.3240000000001</v>
      </c>
      <c r="BC141" s="35">
        <v>0.97670199999999996</v>
      </c>
    </row>
    <row r="142" spans="2:55" x14ac:dyDescent="0.25">
      <c r="B142" s="34">
        <v>40559</v>
      </c>
      <c r="C142" s="35">
        <v>0.71101440000000005</v>
      </c>
      <c r="D142" s="35">
        <v>4.3850090000000001E-2</v>
      </c>
      <c r="E142" s="35">
        <v>1892.529</v>
      </c>
      <c r="F142">
        <f t="shared" si="4"/>
        <v>0.72789576923076926</v>
      </c>
      <c r="I142">
        <v>0.97800019999999999</v>
      </c>
      <c r="J142" s="39">
        <v>44024</v>
      </c>
      <c r="K142" s="35">
        <v>4117.9790000000003</v>
      </c>
      <c r="L142" s="35">
        <v>0.99843850000000001</v>
      </c>
      <c r="M142">
        <f t="shared" si="5"/>
        <v>0.98187386742966154</v>
      </c>
      <c r="AE142" s="39">
        <v>43964</v>
      </c>
      <c r="AF142" s="35">
        <v>15.774179999999999</v>
      </c>
      <c r="AG142" s="35">
        <v>2.5694680000000001E-2</v>
      </c>
      <c r="BA142" s="39">
        <v>52154</v>
      </c>
      <c r="BB142" s="35">
        <v>1878.0050000000001</v>
      </c>
      <c r="BC142" s="35">
        <v>0.97696769999999999</v>
      </c>
    </row>
    <row r="143" spans="2:55" x14ac:dyDescent="0.25">
      <c r="B143" s="34">
        <v>40559</v>
      </c>
      <c r="C143" s="35">
        <v>0.71271839999999997</v>
      </c>
      <c r="D143" s="35">
        <v>4.28177E-2</v>
      </c>
      <c r="E143" s="35">
        <v>1896.11</v>
      </c>
      <c r="F143">
        <f t="shared" si="4"/>
        <v>0.72927307692307686</v>
      </c>
      <c r="I143">
        <v>0.97825059999999997</v>
      </c>
      <c r="J143" s="39">
        <v>44054</v>
      </c>
      <c r="K143" s="35">
        <v>4118.7030000000004</v>
      </c>
      <c r="L143" s="35">
        <v>0.9984712</v>
      </c>
      <c r="M143">
        <f t="shared" si="5"/>
        <v>0.98204649499284702</v>
      </c>
      <c r="AE143" s="39">
        <v>43994</v>
      </c>
      <c r="AF143" s="35">
        <v>15.77942</v>
      </c>
      <c r="AG143" s="35">
        <v>2.516591E-2</v>
      </c>
      <c r="BA143" s="39">
        <v>52244</v>
      </c>
      <c r="BB143" s="35">
        <v>1881.6659999999999</v>
      </c>
      <c r="BC143" s="35">
        <v>0.97723040000000005</v>
      </c>
    </row>
    <row r="144" spans="2:55" x14ac:dyDescent="0.25">
      <c r="B144" s="34">
        <v>40560</v>
      </c>
      <c r="C144" s="35">
        <v>0.71441949999999999</v>
      </c>
      <c r="D144" s="35">
        <v>4.189565E-2</v>
      </c>
      <c r="E144" s="35">
        <v>1899.671</v>
      </c>
      <c r="F144">
        <f t="shared" si="4"/>
        <v>0.7306426923076923</v>
      </c>
      <c r="I144">
        <v>0.97849790000000003</v>
      </c>
      <c r="J144" s="39">
        <v>44084</v>
      </c>
      <c r="K144" s="35">
        <v>4119.4120000000003</v>
      </c>
      <c r="L144" s="35">
        <v>0.99850320000000004</v>
      </c>
      <c r="AE144" s="39">
        <v>44024</v>
      </c>
      <c r="AF144" s="35">
        <v>15.784560000000001</v>
      </c>
      <c r="AG144" s="35">
        <v>2.4647269999999999E-2</v>
      </c>
      <c r="BA144" s="39">
        <v>52334</v>
      </c>
      <c r="BB144" s="35">
        <v>1885.307</v>
      </c>
      <c r="BC144" s="35">
        <v>0.97748999999999997</v>
      </c>
    </row>
    <row r="145" spans="2:55" x14ac:dyDescent="0.25">
      <c r="B145" s="34">
        <v>40560</v>
      </c>
      <c r="C145" s="35">
        <v>0.71604540000000005</v>
      </c>
      <c r="D145" s="35">
        <v>4.1050259999999998E-2</v>
      </c>
      <c r="E145" s="35">
        <v>1903.211</v>
      </c>
      <c r="F145">
        <f t="shared" si="4"/>
        <v>0.73200423076923082</v>
      </c>
      <c r="I145">
        <v>0.97874209999999995</v>
      </c>
      <c r="J145" s="39">
        <v>44114</v>
      </c>
      <c r="K145" s="35">
        <v>4120.1059999999998</v>
      </c>
      <c r="L145" s="35">
        <v>0.99853449999999999</v>
      </c>
      <c r="AE145" s="39">
        <v>44054</v>
      </c>
      <c r="AF145" s="35">
        <v>15.78959</v>
      </c>
      <c r="AG145" s="35">
        <v>2.4138980000000001E-2</v>
      </c>
      <c r="BA145" s="39">
        <v>52424</v>
      </c>
      <c r="BB145" s="35">
        <v>1888.9280000000001</v>
      </c>
      <c r="BC145" s="35">
        <v>0.97774660000000002</v>
      </c>
    </row>
    <row r="146" spans="2:55" x14ac:dyDescent="0.25">
      <c r="B146" s="34">
        <v>40560</v>
      </c>
      <c r="C146" s="35">
        <v>0.71766260000000004</v>
      </c>
      <c r="D146" s="35">
        <v>4.0157669999999999E-2</v>
      </c>
      <c r="E146" s="35">
        <v>1906.731</v>
      </c>
      <c r="F146">
        <f t="shared" si="4"/>
        <v>0.73335807692307697</v>
      </c>
      <c r="I146">
        <v>0.97898320000000005</v>
      </c>
      <c r="J146" s="39">
        <v>44144</v>
      </c>
      <c r="K146" s="35">
        <v>4120.7870000000003</v>
      </c>
      <c r="L146" s="35">
        <v>0.99856500000000004</v>
      </c>
      <c r="AE146" s="39">
        <v>44084</v>
      </c>
      <c r="AF146" s="35">
        <v>15.79453</v>
      </c>
      <c r="AG146" s="35">
        <v>2.3641289999999999E-2</v>
      </c>
      <c r="BA146" s="39">
        <v>52514</v>
      </c>
      <c r="BB146" s="35">
        <v>1892.529</v>
      </c>
      <c r="BC146" s="35">
        <v>0.97800019999999999</v>
      </c>
    </row>
    <row r="147" spans="2:55" x14ac:dyDescent="0.25">
      <c r="B147" s="34">
        <v>40560</v>
      </c>
      <c r="C147" s="35">
        <v>0.7192482</v>
      </c>
      <c r="D147" s="35">
        <v>3.924557E-2</v>
      </c>
      <c r="E147" s="35">
        <v>1910.231</v>
      </c>
      <c r="F147">
        <f t="shared" si="4"/>
        <v>0.73470423076923075</v>
      </c>
      <c r="I147">
        <v>0.97922120000000001</v>
      </c>
      <c r="AE147" s="39">
        <v>44114</v>
      </c>
      <c r="AF147" s="35">
        <v>15.79936</v>
      </c>
      <c r="AG147" s="35">
        <v>2.3154339999999999E-2</v>
      </c>
      <c r="BA147" s="39">
        <v>52604</v>
      </c>
      <c r="BB147" s="35">
        <v>1896.11</v>
      </c>
      <c r="BC147" s="35">
        <v>0.97825059999999997</v>
      </c>
    </row>
    <row r="148" spans="2:55" x14ac:dyDescent="0.25">
      <c r="B148" s="34">
        <v>40561</v>
      </c>
      <c r="C148" s="35">
        <v>0.72080169999999999</v>
      </c>
      <c r="D148" s="35">
        <v>3.8330500000000003E-2</v>
      </c>
      <c r="E148" s="35">
        <v>1913.71</v>
      </c>
      <c r="F148">
        <f t="shared" si="4"/>
        <v>0.73604230769230772</v>
      </c>
      <c r="I148">
        <v>0.9794562</v>
      </c>
      <c r="AE148" s="39">
        <v>44144</v>
      </c>
      <c r="AF148" s="35">
        <v>15.80409</v>
      </c>
      <c r="AG148" s="35">
        <v>2.2678299999999998E-2</v>
      </c>
      <c r="BA148" s="39">
        <v>52694</v>
      </c>
      <c r="BB148" s="35">
        <v>1899.671</v>
      </c>
      <c r="BC148" s="35">
        <v>0.97849790000000003</v>
      </c>
    </row>
    <row r="149" spans="2:55" x14ac:dyDescent="0.25">
      <c r="B149" s="34">
        <v>40561</v>
      </c>
      <c r="C149" s="35">
        <v>0.72232379999999996</v>
      </c>
      <c r="D149" s="35">
        <v>3.7424449999999998E-2</v>
      </c>
      <c r="E149" s="35">
        <v>1917.1690000000001</v>
      </c>
      <c r="F149">
        <f t="shared" si="4"/>
        <v>0.73737269230769231</v>
      </c>
      <c r="I149">
        <v>0.97968820000000001</v>
      </c>
      <c r="BA149" s="39">
        <v>52784</v>
      </c>
      <c r="BB149" s="35">
        <v>1903.211</v>
      </c>
      <c r="BC149" s="35">
        <v>0.97874209999999995</v>
      </c>
    </row>
    <row r="150" spans="2:55" x14ac:dyDescent="0.25">
      <c r="B150" s="34">
        <v>40561</v>
      </c>
      <c r="C150" s="35">
        <v>0.72381519999999999</v>
      </c>
      <c r="D150" s="35">
        <v>3.653766E-2</v>
      </c>
      <c r="E150" s="35">
        <v>1920.607</v>
      </c>
      <c r="F150">
        <f t="shared" si="4"/>
        <v>0.73869499999999999</v>
      </c>
      <c r="I150">
        <v>0.97991700000000004</v>
      </c>
      <c r="BA150" s="39">
        <v>52874</v>
      </c>
      <c r="BB150" s="35">
        <v>1906.731</v>
      </c>
      <c r="BC150" s="35">
        <v>0.97898320000000005</v>
      </c>
    </row>
    <row r="151" spans="2:55" x14ac:dyDescent="0.25">
      <c r="B151" s="34">
        <v>40561</v>
      </c>
      <c r="C151" s="35">
        <v>0.72527719999999996</v>
      </c>
      <c r="D151" s="35">
        <v>3.5679250000000003E-2</v>
      </c>
      <c r="E151" s="35">
        <v>1924.0260000000001</v>
      </c>
      <c r="F151">
        <f t="shared" si="4"/>
        <v>0.74001000000000006</v>
      </c>
      <c r="I151">
        <v>0.98014299999999999</v>
      </c>
      <c r="BA151" s="39">
        <v>52964</v>
      </c>
      <c r="BB151" s="35">
        <v>1910.231</v>
      </c>
      <c r="BC151" s="35">
        <v>0.97922120000000001</v>
      </c>
    </row>
    <row r="152" spans="2:55" x14ac:dyDescent="0.25">
      <c r="B152" s="34">
        <v>40562</v>
      </c>
      <c r="C152" s="35">
        <v>0.72671090000000005</v>
      </c>
      <c r="D152" s="35">
        <v>3.4857510000000001E-2</v>
      </c>
      <c r="E152" s="35">
        <v>1927.423</v>
      </c>
      <c r="F152">
        <f t="shared" si="4"/>
        <v>0.74131653846153844</v>
      </c>
      <c r="I152">
        <v>0.98036590000000001</v>
      </c>
      <c r="BA152" s="39">
        <v>53054</v>
      </c>
      <c r="BB152" s="35">
        <v>1913.71</v>
      </c>
      <c r="BC152" s="35">
        <v>0.9794562</v>
      </c>
    </row>
    <row r="153" spans="2:55" x14ac:dyDescent="0.25">
      <c r="B153" s="34">
        <v>40562</v>
      </c>
      <c r="C153" s="35">
        <v>0.72811740000000003</v>
      </c>
      <c r="D153" s="35">
        <v>3.407959E-2</v>
      </c>
      <c r="E153" s="35">
        <v>1930.8019999999999</v>
      </c>
      <c r="F153">
        <f t="shared" si="4"/>
        <v>0.74261615384615376</v>
      </c>
      <c r="I153">
        <v>0.98058610000000002</v>
      </c>
      <c r="BA153" s="39">
        <v>53144</v>
      </c>
      <c r="BB153" s="35">
        <v>1917.1690000000001</v>
      </c>
      <c r="BC153" s="35">
        <v>0.97968820000000001</v>
      </c>
    </row>
    <row r="154" spans="2:55" x14ac:dyDescent="0.25">
      <c r="B154" s="34">
        <v>40562</v>
      </c>
      <c r="C154" s="35">
        <v>0.72950040000000005</v>
      </c>
      <c r="D154" s="35">
        <v>3.3352050000000001E-2</v>
      </c>
      <c r="E154" s="35">
        <v>1934.16</v>
      </c>
      <c r="F154">
        <f t="shared" si="4"/>
        <v>0.74390769230769238</v>
      </c>
      <c r="I154">
        <v>0.98080330000000004</v>
      </c>
      <c r="BA154" s="39">
        <v>53234</v>
      </c>
      <c r="BB154" s="35">
        <v>1920.607</v>
      </c>
      <c r="BC154" s="35">
        <v>0.97991700000000004</v>
      </c>
    </row>
    <row r="155" spans="2:55" x14ac:dyDescent="0.25">
      <c r="B155" s="34">
        <v>40562</v>
      </c>
      <c r="C155" s="35">
        <v>0.73086050000000002</v>
      </c>
      <c r="D155" s="35">
        <v>3.268132E-2</v>
      </c>
      <c r="E155" s="35">
        <v>1937.498</v>
      </c>
      <c r="F155">
        <f t="shared" si="4"/>
        <v>0.74519153846153852</v>
      </c>
      <c r="I155">
        <v>0.98101760000000005</v>
      </c>
      <c r="BA155" s="39">
        <v>53324</v>
      </c>
      <c r="BB155" s="35">
        <v>1924.0260000000001</v>
      </c>
      <c r="BC155" s="35">
        <v>0.98014299999999999</v>
      </c>
    </row>
    <row r="156" spans="2:55" x14ac:dyDescent="0.25">
      <c r="B156" s="34">
        <v>40563</v>
      </c>
      <c r="C156" s="35">
        <v>0.73220090000000004</v>
      </c>
      <c r="D156" s="35">
        <v>3.206883E-2</v>
      </c>
      <c r="E156" s="35">
        <v>1940.817</v>
      </c>
      <c r="F156">
        <f t="shared" si="4"/>
        <v>0.74646807692307693</v>
      </c>
      <c r="I156">
        <v>0.98122929999999997</v>
      </c>
      <c r="BA156" s="39">
        <v>53414</v>
      </c>
      <c r="BB156" s="35">
        <v>1927.423</v>
      </c>
      <c r="BC156" s="35">
        <v>0.98036590000000001</v>
      </c>
    </row>
    <row r="157" spans="2:55" x14ac:dyDescent="0.25">
      <c r="B157" s="34">
        <v>40563</v>
      </c>
      <c r="C157" s="35">
        <v>0.7335275</v>
      </c>
      <c r="D157" s="35">
        <v>3.1540289999999999E-2</v>
      </c>
      <c r="E157" s="35">
        <v>1944.116</v>
      </c>
      <c r="F157">
        <f t="shared" si="4"/>
        <v>0.74773692307692308</v>
      </c>
      <c r="I157">
        <v>0.98143809999999998</v>
      </c>
      <c r="BA157" s="39">
        <v>53504</v>
      </c>
      <c r="BB157" s="35">
        <v>1930.8019999999999</v>
      </c>
      <c r="BC157" s="35">
        <v>0.98058610000000002</v>
      </c>
    </row>
    <row r="158" spans="2:55" x14ac:dyDescent="0.25">
      <c r="B158" s="34">
        <v>40563</v>
      </c>
      <c r="C158" s="35">
        <v>0.73482930000000002</v>
      </c>
      <c r="D158" s="35">
        <v>3.101694E-2</v>
      </c>
      <c r="E158" s="35">
        <v>1947.395</v>
      </c>
      <c r="F158">
        <f t="shared" si="4"/>
        <v>0.74899807692307696</v>
      </c>
      <c r="I158">
        <v>0.98164419999999997</v>
      </c>
      <c r="BA158" s="39">
        <v>53594</v>
      </c>
      <c r="BB158" s="35">
        <v>1934.16</v>
      </c>
      <c r="BC158" s="35">
        <v>0.98080330000000004</v>
      </c>
    </row>
    <row r="159" spans="2:55" x14ac:dyDescent="0.25">
      <c r="B159" s="34">
        <v>40563</v>
      </c>
      <c r="C159" s="35">
        <v>0.73611219999999999</v>
      </c>
      <c r="D159" s="35">
        <v>3.0463090000000002E-2</v>
      </c>
      <c r="E159" s="35">
        <v>1950.654</v>
      </c>
      <c r="F159">
        <f t="shared" si="4"/>
        <v>0.75025153846153847</v>
      </c>
      <c r="I159">
        <v>0.98184760000000004</v>
      </c>
      <c r="BA159" s="39">
        <v>53684</v>
      </c>
      <c r="BB159" s="35">
        <v>1937.498</v>
      </c>
      <c r="BC159" s="35">
        <v>0.98101760000000005</v>
      </c>
    </row>
    <row r="160" spans="2:55" x14ac:dyDescent="0.25">
      <c r="B160" s="34">
        <v>40564</v>
      </c>
      <c r="C160" s="35">
        <v>0.7373731</v>
      </c>
      <c r="D160" s="35">
        <v>2.9887799999999999E-2</v>
      </c>
      <c r="E160" s="35">
        <v>1953.893</v>
      </c>
      <c r="F160">
        <f t="shared" si="4"/>
        <v>0.75149730769230771</v>
      </c>
      <c r="I160">
        <v>0.98204840000000004</v>
      </c>
      <c r="BA160" s="39">
        <v>53774</v>
      </c>
      <c r="BB160" s="35">
        <v>1940.817</v>
      </c>
      <c r="BC160" s="35">
        <v>0.98122929999999997</v>
      </c>
    </row>
    <row r="161" spans="2:55" x14ac:dyDescent="0.25">
      <c r="B161" s="34">
        <v>40564</v>
      </c>
      <c r="C161" s="35">
        <v>0.73861169999999998</v>
      </c>
      <c r="D161" s="35">
        <v>2.9299769999999999E-2</v>
      </c>
      <c r="E161" s="35">
        <v>1957.1130000000001</v>
      </c>
      <c r="F161">
        <f t="shared" si="4"/>
        <v>0.75273576923076924</v>
      </c>
      <c r="I161">
        <v>0.98224650000000002</v>
      </c>
      <c r="BA161" s="39">
        <v>53864</v>
      </c>
      <c r="BB161" s="35">
        <v>1944.116</v>
      </c>
      <c r="BC161" s="35">
        <v>0.98143809999999998</v>
      </c>
    </row>
    <row r="162" spans="2:55" x14ac:dyDescent="0.25">
      <c r="B162" s="34">
        <v>40564</v>
      </c>
      <c r="C162" s="35">
        <v>0.73982729999999997</v>
      </c>
      <c r="D162" s="35">
        <v>2.8706300000000001E-2</v>
      </c>
      <c r="E162" s="35">
        <v>1960.3130000000001</v>
      </c>
      <c r="F162">
        <f t="shared" si="4"/>
        <v>0.75396653846153849</v>
      </c>
      <c r="I162">
        <v>0.98244200000000004</v>
      </c>
      <c r="BA162" s="39">
        <v>53954</v>
      </c>
      <c r="BB162" s="35">
        <v>1947.395</v>
      </c>
      <c r="BC162" s="35">
        <v>0.98164419999999997</v>
      </c>
    </row>
    <row r="163" spans="2:55" x14ac:dyDescent="0.25">
      <c r="B163" s="34">
        <v>40564</v>
      </c>
      <c r="C163" s="35">
        <v>0.74102120000000005</v>
      </c>
      <c r="D163" s="35">
        <v>2.811377E-2</v>
      </c>
      <c r="E163" s="35">
        <v>1963.4929999999999</v>
      </c>
      <c r="F163">
        <f t="shared" si="4"/>
        <v>0.75518961538461538</v>
      </c>
      <c r="I163">
        <v>0.98263500000000004</v>
      </c>
      <c r="BA163" s="39">
        <v>54044</v>
      </c>
      <c r="BB163" s="35">
        <v>1950.654</v>
      </c>
      <c r="BC163" s="35">
        <v>0.98184760000000004</v>
      </c>
    </row>
    <row r="164" spans="2:55" x14ac:dyDescent="0.25">
      <c r="B164" s="34">
        <v>40565</v>
      </c>
      <c r="C164" s="35">
        <v>0.74219310000000005</v>
      </c>
      <c r="D164" s="35">
        <v>2.7527840000000001E-2</v>
      </c>
      <c r="E164" s="35">
        <v>1966.654</v>
      </c>
      <c r="F164">
        <f t="shared" si="4"/>
        <v>0.75640538461538465</v>
      </c>
      <c r="I164">
        <v>0.98282550000000002</v>
      </c>
      <c r="BA164" s="39">
        <v>54134</v>
      </c>
      <c r="BB164" s="35">
        <v>1953.893</v>
      </c>
      <c r="BC164" s="35">
        <v>0.98204840000000004</v>
      </c>
    </row>
    <row r="165" spans="2:55" x14ac:dyDescent="0.25">
      <c r="B165" s="34">
        <v>40565</v>
      </c>
      <c r="C165" s="35">
        <v>0.74334230000000001</v>
      </c>
      <c r="D165" s="35">
        <v>2.6953580000000001E-2</v>
      </c>
      <c r="E165" s="35">
        <v>1969.7950000000001</v>
      </c>
      <c r="F165">
        <f t="shared" si="4"/>
        <v>0.75761346153846154</v>
      </c>
      <c r="I165">
        <v>0.98301349999999998</v>
      </c>
      <c r="BA165" s="39">
        <v>54224</v>
      </c>
      <c r="BB165" s="35">
        <v>1957.1130000000001</v>
      </c>
      <c r="BC165" s="35">
        <v>0.98224650000000002</v>
      </c>
    </row>
    <row r="166" spans="2:55" x14ac:dyDescent="0.25">
      <c r="B166" s="34">
        <v>40565</v>
      </c>
      <c r="C166" s="35">
        <v>0.7444712</v>
      </c>
      <c r="D166" s="35">
        <v>2.6395760000000001E-2</v>
      </c>
      <c r="E166" s="35">
        <v>1972.9159999999999</v>
      </c>
      <c r="F166">
        <f t="shared" si="4"/>
        <v>0.75881384615384617</v>
      </c>
      <c r="I166">
        <v>0.98319909999999999</v>
      </c>
      <c r="BA166" s="39">
        <v>54314</v>
      </c>
      <c r="BB166" s="35">
        <v>1960.3130000000001</v>
      </c>
      <c r="BC166" s="35">
        <v>0.98244200000000004</v>
      </c>
    </row>
    <row r="167" spans="2:55" x14ac:dyDescent="0.25">
      <c r="B167" s="34">
        <v>40565</v>
      </c>
      <c r="C167" s="35">
        <v>0.74557989999999996</v>
      </c>
      <c r="D167" s="35">
        <v>2.5858619999999999E-2</v>
      </c>
      <c r="E167" s="35">
        <v>1976.018</v>
      </c>
      <c r="F167">
        <f t="shared" si="4"/>
        <v>0.76000692307692308</v>
      </c>
      <c r="I167">
        <v>0.98338230000000004</v>
      </c>
      <c r="BA167" s="39">
        <v>54404</v>
      </c>
      <c r="BB167" s="35">
        <v>1963.4929999999999</v>
      </c>
      <c r="BC167" s="35">
        <v>0.98263500000000004</v>
      </c>
    </row>
    <row r="168" spans="2:55" x14ac:dyDescent="0.25">
      <c r="B168" s="34">
        <v>40566</v>
      </c>
      <c r="C168" s="35">
        <v>0.74666949999999999</v>
      </c>
      <c r="D168" s="35">
        <v>2.5345940000000001E-2</v>
      </c>
      <c r="E168" s="35">
        <v>1979.1</v>
      </c>
      <c r="F168">
        <f t="shared" si="4"/>
        <v>0.76119230769230761</v>
      </c>
      <c r="I168">
        <v>0.98356310000000002</v>
      </c>
      <c r="BA168" s="39">
        <v>54494</v>
      </c>
      <c r="BB168" s="35">
        <v>1966.654</v>
      </c>
      <c r="BC168" s="35">
        <v>0.98282550000000002</v>
      </c>
    </row>
    <row r="169" spans="2:55" x14ac:dyDescent="0.25">
      <c r="B169" s="34">
        <v>40566</v>
      </c>
      <c r="C169" s="35">
        <v>0.74774149999999995</v>
      </c>
      <c r="D169" s="35">
        <v>2.4861189999999998E-2</v>
      </c>
      <c r="E169" s="35">
        <v>1982.163</v>
      </c>
      <c r="F169">
        <f t="shared" si="4"/>
        <v>0.76237038461538464</v>
      </c>
      <c r="I169">
        <v>0.98374159999999999</v>
      </c>
      <c r="BA169" s="39">
        <v>54584</v>
      </c>
      <c r="BB169" s="35">
        <v>1969.7950000000001</v>
      </c>
      <c r="BC169" s="35">
        <v>0.98301349999999998</v>
      </c>
    </row>
    <row r="170" spans="2:55" x14ac:dyDescent="0.25">
      <c r="B170" s="34">
        <v>40566</v>
      </c>
      <c r="C170" s="35">
        <v>0.74879709999999999</v>
      </c>
      <c r="D170" s="35">
        <v>2.4407439999999999E-2</v>
      </c>
      <c r="E170" s="35">
        <v>1985.2059999999999</v>
      </c>
      <c r="F170">
        <f t="shared" si="4"/>
        <v>0.76354076923076919</v>
      </c>
      <c r="I170">
        <v>0.98391779999999995</v>
      </c>
      <c r="BA170" s="39">
        <v>54674</v>
      </c>
      <c r="BB170" s="35">
        <v>1972.9159999999999</v>
      </c>
      <c r="BC170" s="35">
        <v>0.98319909999999999</v>
      </c>
    </row>
    <row r="171" spans="2:55" x14ac:dyDescent="0.25">
      <c r="B171" s="34">
        <v>40566</v>
      </c>
      <c r="C171" s="35">
        <v>0.74983730000000004</v>
      </c>
      <c r="D171" s="35">
        <v>2.3987140000000001E-2</v>
      </c>
      <c r="E171" s="35">
        <v>1988.23</v>
      </c>
      <c r="F171">
        <f t="shared" si="4"/>
        <v>0.76470384615384612</v>
      </c>
      <c r="I171">
        <v>0.98409170000000001</v>
      </c>
      <c r="BA171" s="39">
        <v>54764</v>
      </c>
      <c r="BB171" s="35">
        <v>1976.018</v>
      </c>
      <c r="BC171" s="35">
        <v>0.98338230000000004</v>
      </c>
    </row>
    <row r="172" spans="2:55" x14ac:dyDescent="0.25">
      <c r="B172" s="34">
        <v>40567</v>
      </c>
      <c r="C172" s="35">
        <v>0.75086399999999998</v>
      </c>
      <c r="D172" s="35">
        <v>2.360189E-2</v>
      </c>
      <c r="E172" s="35">
        <v>1991.2349999999999</v>
      </c>
      <c r="F172">
        <f t="shared" si="4"/>
        <v>0.76585961538461533</v>
      </c>
      <c r="I172">
        <v>0.98426340000000001</v>
      </c>
      <c r="BA172" s="39">
        <v>54854</v>
      </c>
      <c r="BB172" s="35">
        <v>1979.1</v>
      </c>
      <c r="BC172" s="35">
        <v>0.98356310000000002</v>
      </c>
    </row>
    <row r="173" spans="2:55" x14ac:dyDescent="0.25">
      <c r="B173" s="34">
        <v>40567</v>
      </c>
      <c r="C173" s="35">
        <v>0.75187850000000001</v>
      </c>
      <c r="D173" s="35">
        <v>2.3252330000000002E-2</v>
      </c>
      <c r="E173" s="35">
        <v>1994.22</v>
      </c>
      <c r="F173">
        <f t="shared" si="4"/>
        <v>0.76700769230769228</v>
      </c>
      <c r="I173">
        <v>0.98443290000000006</v>
      </c>
      <c r="BA173" s="39">
        <v>54944</v>
      </c>
      <c r="BB173" s="35">
        <v>1982.163</v>
      </c>
      <c r="BC173" s="35">
        <v>0.98374159999999999</v>
      </c>
    </row>
    <row r="174" spans="2:55" x14ac:dyDescent="0.25">
      <c r="B174" s="34">
        <v>40567</v>
      </c>
      <c r="C174" s="35">
        <v>0.75289709999999999</v>
      </c>
      <c r="D174" s="35">
        <v>2.2953100000000001E-2</v>
      </c>
      <c r="E174" s="35">
        <v>1997.1869999999999</v>
      </c>
      <c r="F174">
        <f t="shared" si="4"/>
        <v>0.76814884615384615</v>
      </c>
      <c r="I174">
        <v>0.98460029999999998</v>
      </c>
      <c r="BA174" s="39">
        <v>55034</v>
      </c>
      <c r="BB174" s="35">
        <v>1985.2059999999999</v>
      </c>
      <c r="BC174" s="35">
        <v>0.98391779999999995</v>
      </c>
    </row>
    <row r="175" spans="2:55" x14ac:dyDescent="0.25">
      <c r="B175" s="34">
        <v>40567</v>
      </c>
      <c r="C175" s="35">
        <v>0.75387749999999998</v>
      </c>
      <c r="D175" s="35">
        <v>2.267452E-2</v>
      </c>
      <c r="E175" s="35">
        <v>2000.134</v>
      </c>
      <c r="F175">
        <f t="shared" si="4"/>
        <v>0.76928230769230765</v>
      </c>
      <c r="I175">
        <v>0.98476549999999996</v>
      </c>
      <c r="BA175" s="39">
        <v>55124</v>
      </c>
      <c r="BB175" s="35">
        <v>1988.23</v>
      </c>
      <c r="BC175" s="35">
        <v>0.98409170000000001</v>
      </c>
    </row>
    <row r="176" spans="2:55" x14ac:dyDescent="0.25">
      <c r="B176" s="34">
        <v>40568</v>
      </c>
      <c r="C176" s="35">
        <v>0.75485829999999998</v>
      </c>
      <c r="D176" s="35">
        <v>2.2367990000000001E-2</v>
      </c>
      <c r="E176" s="35">
        <v>2003.0619999999999</v>
      </c>
      <c r="F176">
        <f t="shared" si="4"/>
        <v>0.77040846153846154</v>
      </c>
      <c r="I176">
        <v>0.98492869999999999</v>
      </c>
      <c r="BA176" s="39">
        <v>55214</v>
      </c>
      <c r="BB176" s="35">
        <v>1991.2349999999999</v>
      </c>
      <c r="BC176" s="35">
        <v>0.98426340000000001</v>
      </c>
    </row>
    <row r="177" spans="2:55" x14ac:dyDescent="0.25">
      <c r="B177" s="34">
        <v>40568</v>
      </c>
      <c r="C177" s="35">
        <v>0.75582629999999995</v>
      </c>
      <c r="D177" s="35">
        <v>2.2041620000000001E-2</v>
      </c>
      <c r="E177" s="35">
        <v>2005.971</v>
      </c>
      <c r="F177">
        <f t="shared" si="4"/>
        <v>0.77152730769230771</v>
      </c>
      <c r="I177">
        <v>0.98508980000000002</v>
      </c>
      <c r="BA177" s="39">
        <v>55304</v>
      </c>
      <c r="BB177" s="35">
        <v>1994.22</v>
      </c>
      <c r="BC177" s="35">
        <v>0.98443290000000006</v>
      </c>
    </row>
    <row r="178" spans="2:55" x14ac:dyDescent="0.25">
      <c r="B178" s="34">
        <v>40568</v>
      </c>
      <c r="C178" s="35">
        <v>0.75678020000000001</v>
      </c>
      <c r="D178" s="35">
        <v>2.1700110000000002E-2</v>
      </c>
      <c r="E178" s="35">
        <v>2008.8610000000001</v>
      </c>
      <c r="F178">
        <f t="shared" si="4"/>
        <v>0.77263884615384615</v>
      </c>
      <c r="I178">
        <v>0.98524889999999998</v>
      </c>
      <c r="BA178" s="39">
        <v>55394</v>
      </c>
      <c r="BB178" s="35">
        <v>1997.1869999999999</v>
      </c>
      <c r="BC178" s="35">
        <v>0.98460029999999998</v>
      </c>
    </row>
    <row r="179" spans="2:55" x14ac:dyDescent="0.25">
      <c r="B179" s="34">
        <v>40568</v>
      </c>
      <c r="C179" s="35">
        <v>0.7577199</v>
      </c>
      <c r="D179" s="35">
        <v>2.134718E-2</v>
      </c>
      <c r="E179" s="35">
        <v>2011.732</v>
      </c>
      <c r="F179">
        <f t="shared" si="4"/>
        <v>0.77374307692307687</v>
      </c>
      <c r="I179">
        <v>0.98540589999999995</v>
      </c>
      <c r="BA179" s="39">
        <v>55484</v>
      </c>
      <c r="BB179" s="35">
        <v>2000.134</v>
      </c>
      <c r="BC179" s="35">
        <v>0.98476549999999996</v>
      </c>
    </row>
    <row r="180" spans="2:55" x14ac:dyDescent="0.25">
      <c r="B180" s="34">
        <v>40569</v>
      </c>
      <c r="C180" s="35">
        <v>0.75864430000000005</v>
      </c>
      <c r="D180" s="35">
        <v>2.0986060000000001E-2</v>
      </c>
      <c r="E180" s="35">
        <v>2014.5840000000001</v>
      </c>
      <c r="F180">
        <f t="shared" si="4"/>
        <v>0.77483999999999997</v>
      </c>
      <c r="I180">
        <v>0.98556109999999997</v>
      </c>
      <c r="BA180" s="39">
        <v>55574</v>
      </c>
      <c r="BB180" s="35">
        <v>2003.0619999999999</v>
      </c>
      <c r="BC180" s="35">
        <v>0.98492869999999999</v>
      </c>
    </row>
    <row r="181" spans="2:55" x14ac:dyDescent="0.25">
      <c r="B181" s="34">
        <v>40569</v>
      </c>
      <c r="C181" s="35">
        <v>0.75955399999999995</v>
      </c>
      <c r="D181" s="35">
        <v>2.0619800000000001E-2</v>
      </c>
      <c r="E181" s="35">
        <v>2017.4169999999999</v>
      </c>
      <c r="F181">
        <f t="shared" si="4"/>
        <v>0.77592961538461536</v>
      </c>
      <c r="I181">
        <v>0.98571430000000004</v>
      </c>
      <c r="BA181" s="39">
        <v>55664</v>
      </c>
      <c r="BB181" s="35">
        <v>2005.971</v>
      </c>
      <c r="BC181" s="35">
        <v>0.98508980000000002</v>
      </c>
    </row>
    <row r="182" spans="2:55" x14ac:dyDescent="0.25">
      <c r="B182" s="34">
        <v>40569</v>
      </c>
      <c r="C182" s="35">
        <v>0.76044880000000004</v>
      </c>
      <c r="D182" s="35">
        <v>2.025124E-2</v>
      </c>
      <c r="E182" s="35">
        <v>2020.232</v>
      </c>
      <c r="F182">
        <f t="shared" si="4"/>
        <v>0.77701230769230767</v>
      </c>
      <c r="I182">
        <v>0.98586549999999995</v>
      </c>
      <c r="BA182" s="39">
        <v>55754</v>
      </c>
      <c r="BB182" s="35">
        <v>2008.8610000000001</v>
      </c>
      <c r="BC182" s="35">
        <v>0.98524889999999998</v>
      </c>
    </row>
    <row r="183" spans="2:55" x14ac:dyDescent="0.25">
      <c r="B183" s="34">
        <v>40569</v>
      </c>
      <c r="C183" s="35">
        <v>0.76132820000000001</v>
      </c>
      <c r="D183" s="35">
        <v>1.9883069999999999E-2</v>
      </c>
      <c r="E183" s="35">
        <v>2023.028</v>
      </c>
      <c r="F183">
        <f t="shared" si="4"/>
        <v>0.77808769230769237</v>
      </c>
      <c r="I183">
        <v>0.98601499999999997</v>
      </c>
      <c r="BA183" s="39">
        <v>55844</v>
      </c>
      <c r="BB183" s="35">
        <v>2011.732</v>
      </c>
      <c r="BC183" s="35">
        <v>0.98540589999999995</v>
      </c>
    </row>
    <row r="184" spans="2:55" x14ac:dyDescent="0.25">
      <c r="B184" s="34">
        <v>40570</v>
      </c>
      <c r="C184" s="35">
        <v>0.76219269999999995</v>
      </c>
      <c r="D184" s="35">
        <v>1.951785E-2</v>
      </c>
      <c r="E184" s="35">
        <v>2025.806</v>
      </c>
      <c r="F184">
        <f t="shared" si="4"/>
        <v>0.77915615384615389</v>
      </c>
      <c r="I184">
        <v>0.98616250000000005</v>
      </c>
      <c r="BA184" s="39">
        <v>55934</v>
      </c>
      <c r="BB184" s="35">
        <v>2014.5840000000001</v>
      </c>
      <c r="BC184" s="35">
        <v>0.98556109999999997</v>
      </c>
    </row>
    <row r="185" spans="2:55" x14ac:dyDescent="0.25">
      <c r="B185" s="34">
        <v>40570</v>
      </c>
      <c r="C185" s="35">
        <v>0.76304209999999995</v>
      </c>
      <c r="D185" s="35">
        <v>1.9157980000000002E-2</v>
      </c>
      <c r="E185" s="35">
        <v>2028.5640000000001</v>
      </c>
      <c r="F185">
        <f t="shared" si="4"/>
        <v>0.78021692307692314</v>
      </c>
      <c r="I185">
        <v>0.98630830000000003</v>
      </c>
      <c r="BA185" s="39">
        <v>56024</v>
      </c>
      <c r="BB185" s="35">
        <v>2017.4169999999999</v>
      </c>
      <c r="BC185" s="35">
        <v>0.98571430000000004</v>
      </c>
    </row>
    <row r="186" spans="2:55" x14ac:dyDescent="0.25">
      <c r="B186" s="34">
        <v>40570</v>
      </c>
      <c r="C186" s="35">
        <v>0.76387780000000005</v>
      </c>
      <c r="D186" s="35">
        <v>1.8805740000000001E-2</v>
      </c>
      <c r="E186" s="35">
        <v>2031.3050000000001</v>
      </c>
      <c r="F186">
        <f t="shared" si="4"/>
        <v>0.78127115384615387</v>
      </c>
      <c r="I186">
        <v>0.9864522</v>
      </c>
      <c r="BA186" s="39">
        <v>56114</v>
      </c>
      <c r="BB186" s="35">
        <v>2020.232</v>
      </c>
      <c r="BC186" s="35">
        <v>0.98586549999999995</v>
      </c>
    </row>
    <row r="187" spans="2:55" x14ac:dyDescent="0.25">
      <c r="B187" s="34">
        <v>40570</v>
      </c>
      <c r="C187" s="35">
        <v>0.76469929999999997</v>
      </c>
      <c r="D187" s="35">
        <v>1.8463210000000001E-2</v>
      </c>
      <c r="E187" s="35">
        <v>2034.027</v>
      </c>
      <c r="F187">
        <f t="shared" si="4"/>
        <v>0.78231807692307698</v>
      </c>
      <c r="I187">
        <v>0.98659439999999998</v>
      </c>
      <c r="BA187" s="39">
        <v>56204</v>
      </c>
      <c r="BB187" s="35">
        <v>2023.028</v>
      </c>
      <c r="BC187" s="35">
        <v>0.98601499999999997</v>
      </c>
    </row>
    <row r="188" spans="2:55" x14ac:dyDescent="0.25">
      <c r="B188" s="34">
        <v>40571</v>
      </c>
      <c r="C188" s="35">
        <v>0.76550750000000001</v>
      </c>
      <c r="D188" s="35">
        <v>1.8132300000000001E-2</v>
      </c>
      <c r="E188" s="35">
        <v>2036.731</v>
      </c>
      <c r="F188">
        <f t="shared" si="4"/>
        <v>0.78335807692307691</v>
      </c>
      <c r="I188">
        <v>0.98673489999999997</v>
      </c>
      <c r="BA188" s="39">
        <v>56294</v>
      </c>
      <c r="BB188" s="35">
        <v>2025.806</v>
      </c>
      <c r="BC188" s="35">
        <v>0.98616250000000005</v>
      </c>
    </row>
    <row r="189" spans="2:55" x14ac:dyDescent="0.25">
      <c r="B189" s="34">
        <v>40571</v>
      </c>
      <c r="C189" s="35">
        <v>0.76630290000000001</v>
      </c>
      <c r="D189" s="35">
        <v>1.7814770000000001E-2</v>
      </c>
      <c r="E189" s="35">
        <v>2039.4169999999999</v>
      </c>
      <c r="F189">
        <f t="shared" si="4"/>
        <v>0.78439115384615377</v>
      </c>
      <c r="I189">
        <v>0.98687369999999996</v>
      </c>
      <c r="BA189" s="39">
        <v>56384</v>
      </c>
      <c r="BB189" s="35">
        <v>2028.5640000000001</v>
      </c>
      <c r="BC189" s="35">
        <v>0.98630830000000003</v>
      </c>
    </row>
    <row r="190" spans="2:55" x14ac:dyDescent="0.25">
      <c r="B190" s="34">
        <v>40571</v>
      </c>
      <c r="C190" s="35">
        <v>0.7670863</v>
      </c>
      <c r="D190" s="35">
        <v>1.7512179999999999E-2</v>
      </c>
      <c r="E190" s="35">
        <v>2042.085</v>
      </c>
      <c r="F190">
        <f t="shared" si="4"/>
        <v>0.78541730769230766</v>
      </c>
      <c r="I190">
        <v>0.98701079999999997</v>
      </c>
      <c r="BA190" s="39">
        <v>56474</v>
      </c>
      <c r="BB190" s="35">
        <v>2031.3050000000001</v>
      </c>
      <c r="BC190" s="35">
        <v>0.9864522</v>
      </c>
    </row>
    <row r="191" spans="2:55" x14ac:dyDescent="0.25">
      <c r="B191" s="34">
        <v>40571</v>
      </c>
      <c r="C191" s="35">
        <v>0.7678585</v>
      </c>
      <c r="D191" s="35">
        <v>1.7225890000000001E-2</v>
      </c>
      <c r="E191" s="35">
        <v>2044.7360000000001</v>
      </c>
      <c r="F191">
        <f t="shared" si="4"/>
        <v>0.78643692307692314</v>
      </c>
      <c r="I191">
        <v>0.98714639999999998</v>
      </c>
      <c r="BA191" s="39">
        <v>56564</v>
      </c>
      <c r="BB191" s="35">
        <v>2034.027</v>
      </c>
      <c r="BC191" s="35">
        <v>0.98659439999999998</v>
      </c>
    </row>
    <row r="192" spans="2:55" x14ac:dyDescent="0.25">
      <c r="B192" s="34">
        <v>40572</v>
      </c>
      <c r="C192" s="35">
        <v>0.76862030000000003</v>
      </c>
      <c r="D192" s="35">
        <v>1.6957079999999999E-2</v>
      </c>
      <c r="E192" s="35">
        <v>2047.3689999999999</v>
      </c>
      <c r="F192">
        <f t="shared" si="4"/>
        <v>0.78744961538461533</v>
      </c>
      <c r="I192">
        <v>0.98728020000000005</v>
      </c>
      <c r="BA192" s="39">
        <v>56654</v>
      </c>
      <c r="BB192" s="35">
        <v>2036.731</v>
      </c>
      <c r="BC192" s="35">
        <v>0.98673489999999997</v>
      </c>
    </row>
    <row r="193" spans="2:55" x14ac:dyDescent="0.25">
      <c r="B193" s="34">
        <v>40572</v>
      </c>
      <c r="C193" s="35">
        <v>0.76937199999999994</v>
      </c>
      <c r="D193" s="35">
        <v>1.6706660000000002E-2</v>
      </c>
      <c r="E193" s="35">
        <v>2049.9839999999999</v>
      </c>
      <c r="F193">
        <f t="shared" si="4"/>
        <v>0.78845538461538456</v>
      </c>
      <c r="I193">
        <v>0.98741250000000003</v>
      </c>
      <c r="BA193" s="39">
        <v>56744</v>
      </c>
      <c r="BB193" s="35">
        <v>2039.4169999999999</v>
      </c>
      <c r="BC193" s="35">
        <v>0.98687369999999996</v>
      </c>
    </row>
    <row r="194" spans="2:55" x14ac:dyDescent="0.25">
      <c r="B194" s="34">
        <v>40572</v>
      </c>
      <c r="C194" s="35">
        <v>0.7701152</v>
      </c>
      <c r="D194" s="35">
        <v>1.6475320000000002E-2</v>
      </c>
      <c r="E194" s="35">
        <v>2052.5810000000001</v>
      </c>
      <c r="F194">
        <f t="shared" si="4"/>
        <v>0.78945423076923082</v>
      </c>
      <c r="I194">
        <v>0.98754319999999995</v>
      </c>
      <c r="BA194" s="39">
        <v>56834</v>
      </c>
      <c r="BB194" s="35">
        <v>2042.085</v>
      </c>
      <c r="BC194" s="35">
        <v>0.98701079999999997</v>
      </c>
    </row>
    <row r="195" spans="2:55" x14ac:dyDescent="0.25">
      <c r="B195" s="34">
        <v>40572</v>
      </c>
      <c r="C195" s="35">
        <v>0.7708507</v>
      </c>
      <c r="D195" s="35">
        <v>1.6263659999999999E-2</v>
      </c>
      <c r="E195" s="35">
        <v>2055.1610000000001</v>
      </c>
      <c r="F195">
        <f t="shared" si="4"/>
        <v>0.79044653846153845</v>
      </c>
      <c r="I195">
        <v>0.98767240000000001</v>
      </c>
      <c r="BA195" s="39">
        <v>56924</v>
      </c>
      <c r="BB195" s="35">
        <v>2044.7360000000001</v>
      </c>
      <c r="BC195" s="35">
        <v>0.98714639999999998</v>
      </c>
    </row>
    <row r="196" spans="2:55" x14ac:dyDescent="0.25">
      <c r="B196" s="34">
        <v>40573</v>
      </c>
      <c r="C196" s="35">
        <v>0.77157889999999996</v>
      </c>
      <c r="D196" s="35">
        <v>1.6072289999999999E-2</v>
      </c>
      <c r="E196" s="35">
        <v>2057.723</v>
      </c>
      <c r="F196">
        <f t="shared" si="4"/>
        <v>0.79143192307692301</v>
      </c>
      <c r="I196">
        <v>0.98780000000000001</v>
      </c>
      <c r="BA196" s="39">
        <v>57014</v>
      </c>
      <c r="BB196" s="35">
        <v>2047.3689999999999</v>
      </c>
      <c r="BC196" s="35">
        <v>0.98728020000000005</v>
      </c>
    </row>
    <row r="197" spans="2:55" x14ac:dyDescent="0.25">
      <c r="B197" s="34">
        <v>40573</v>
      </c>
      <c r="C197" s="35">
        <v>0.77230129999999997</v>
      </c>
      <c r="D197" s="35">
        <v>1.5901820000000001E-2</v>
      </c>
      <c r="E197" s="35">
        <v>2060.268</v>
      </c>
      <c r="F197">
        <f t="shared" si="4"/>
        <v>0.79241076923076925</v>
      </c>
      <c r="I197">
        <v>0.98792610000000003</v>
      </c>
      <c r="BA197" s="39">
        <v>57104</v>
      </c>
      <c r="BB197" s="35">
        <v>2049.9839999999999</v>
      </c>
      <c r="BC197" s="35">
        <v>0.98741250000000003</v>
      </c>
    </row>
    <row r="198" spans="2:55" x14ac:dyDescent="0.25">
      <c r="B198" s="34">
        <v>40573</v>
      </c>
      <c r="C198" s="35">
        <v>0.77301779999999998</v>
      </c>
      <c r="D198" s="35">
        <v>1.5748760000000001E-2</v>
      </c>
      <c r="E198" s="35">
        <v>2062.7959999999998</v>
      </c>
      <c r="F198">
        <f t="shared" ref="F198:F261" si="6">E198/2600</f>
        <v>0.79338307692307686</v>
      </c>
      <c r="I198">
        <v>0.98805080000000001</v>
      </c>
      <c r="BA198" s="39">
        <v>57194</v>
      </c>
      <c r="BB198" s="35">
        <v>2052.5810000000001</v>
      </c>
      <c r="BC198" s="35">
        <v>0.98754319999999995</v>
      </c>
    </row>
    <row r="199" spans="2:55" x14ac:dyDescent="0.25">
      <c r="B199" s="34">
        <v>40573</v>
      </c>
      <c r="C199" s="35">
        <v>0.77373020000000003</v>
      </c>
      <c r="D199" s="35">
        <v>1.562416E-2</v>
      </c>
      <c r="E199" s="35">
        <v>2065.306</v>
      </c>
      <c r="F199">
        <f t="shared" si="6"/>
        <v>0.7943484615384615</v>
      </c>
      <c r="I199">
        <v>0.98817390000000005</v>
      </c>
      <c r="BA199" s="39">
        <v>57284</v>
      </c>
      <c r="BB199" s="35">
        <v>2055.1610000000001</v>
      </c>
      <c r="BC199" s="35">
        <v>0.98767240000000001</v>
      </c>
    </row>
    <row r="200" spans="2:55" x14ac:dyDescent="0.25">
      <c r="B200" s="34">
        <v>40574</v>
      </c>
      <c r="C200" s="35">
        <v>0.77443620000000002</v>
      </c>
      <c r="D200" s="35">
        <v>1.5485479999999999E-2</v>
      </c>
      <c r="E200" s="35">
        <v>2067.8000000000002</v>
      </c>
      <c r="F200">
        <f t="shared" si="6"/>
        <v>0.79530769230769238</v>
      </c>
      <c r="I200">
        <v>0.9882957</v>
      </c>
      <c r="BA200" s="39">
        <v>57374</v>
      </c>
      <c r="BB200" s="35">
        <v>2057.723</v>
      </c>
      <c r="BC200" s="35">
        <v>0.98780000000000001</v>
      </c>
    </row>
    <row r="201" spans="2:55" x14ac:dyDescent="0.25">
      <c r="E201">
        <v>2070.2750000000001</v>
      </c>
      <c r="F201">
        <f t="shared" si="6"/>
        <v>0.79625961538461543</v>
      </c>
      <c r="I201">
        <v>0.98841599999999996</v>
      </c>
      <c r="BA201" s="39">
        <v>57464</v>
      </c>
      <c r="BB201" s="35">
        <v>2060.268</v>
      </c>
      <c r="BC201" s="35">
        <v>0.98792610000000003</v>
      </c>
    </row>
    <row r="202" spans="2:55" x14ac:dyDescent="0.25">
      <c r="E202">
        <v>2072.7339999999999</v>
      </c>
      <c r="F202">
        <f t="shared" si="6"/>
        <v>0.79720538461538459</v>
      </c>
      <c r="I202">
        <v>0.98853480000000005</v>
      </c>
      <c r="BA202" s="39">
        <v>57554</v>
      </c>
      <c r="BB202" s="35">
        <v>2062.7959999999998</v>
      </c>
      <c r="BC202" s="35">
        <v>0.98805080000000001</v>
      </c>
    </row>
    <row r="203" spans="2:55" x14ac:dyDescent="0.25">
      <c r="E203">
        <v>2075.1759999999999</v>
      </c>
      <c r="F203">
        <f t="shared" si="6"/>
        <v>0.79814461538461534</v>
      </c>
      <c r="I203">
        <v>0.98865230000000004</v>
      </c>
      <c r="BA203" s="39">
        <v>57644</v>
      </c>
      <c r="BB203" s="35">
        <v>2065.306</v>
      </c>
      <c r="BC203" s="35">
        <v>0.98817390000000005</v>
      </c>
    </row>
    <row r="204" spans="2:55" x14ac:dyDescent="0.25">
      <c r="E204">
        <v>2077.6010000000001</v>
      </c>
      <c r="F204">
        <f t="shared" si="6"/>
        <v>0.79907730769230778</v>
      </c>
      <c r="I204">
        <v>0.98876850000000005</v>
      </c>
      <c r="BA204" s="39">
        <v>57734</v>
      </c>
      <c r="BB204" s="35">
        <v>2067.8000000000002</v>
      </c>
      <c r="BC204" s="35">
        <v>0.9882957</v>
      </c>
    </row>
    <row r="205" spans="2:55" x14ac:dyDescent="0.25">
      <c r="E205">
        <v>2080.009</v>
      </c>
      <c r="F205">
        <f t="shared" si="6"/>
        <v>0.80000346153846158</v>
      </c>
      <c r="I205">
        <v>0.98888330000000002</v>
      </c>
      <c r="BA205" s="39">
        <v>57824</v>
      </c>
      <c r="BB205" s="35">
        <v>2070.2750000000001</v>
      </c>
      <c r="BC205" s="35">
        <v>0.98841599999999996</v>
      </c>
    </row>
    <row r="206" spans="2:55" x14ac:dyDescent="0.25">
      <c r="E206">
        <v>2082.4</v>
      </c>
      <c r="F206">
        <f t="shared" si="6"/>
        <v>0.80092307692307696</v>
      </c>
      <c r="I206">
        <v>0.98899669999999995</v>
      </c>
      <c r="BA206" s="39">
        <v>57914</v>
      </c>
      <c r="BB206" s="35">
        <v>2072.7339999999999</v>
      </c>
      <c r="BC206" s="35">
        <v>0.98853480000000005</v>
      </c>
    </row>
    <row r="207" spans="2:55" x14ac:dyDescent="0.25">
      <c r="E207">
        <v>2084.7750000000001</v>
      </c>
      <c r="F207">
        <f t="shared" si="6"/>
        <v>0.80183653846153846</v>
      </c>
      <c r="I207">
        <v>0.98910889999999996</v>
      </c>
      <c r="BA207" s="39">
        <v>58004</v>
      </c>
      <c r="BB207" s="35">
        <v>2075.1759999999999</v>
      </c>
      <c r="BC207" s="35">
        <v>0.98865230000000004</v>
      </c>
    </row>
    <row r="208" spans="2:55" x14ac:dyDescent="0.25">
      <c r="E208">
        <v>2087.1329999999998</v>
      </c>
      <c r="F208">
        <f t="shared" si="6"/>
        <v>0.80274346153846143</v>
      </c>
      <c r="I208">
        <v>0.98921970000000004</v>
      </c>
      <c r="BA208" s="39">
        <v>58094</v>
      </c>
      <c r="BB208" s="35">
        <v>2077.6010000000001</v>
      </c>
      <c r="BC208" s="35">
        <v>0.98876850000000005</v>
      </c>
    </row>
    <row r="209" spans="5:55" x14ac:dyDescent="0.25">
      <c r="E209">
        <v>2089.4740000000002</v>
      </c>
      <c r="F209">
        <f t="shared" si="6"/>
        <v>0.80364384615384621</v>
      </c>
      <c r="I209">
        <v>0.98932920000000002</v>
      </c>
      <c r="BA209" s="39">
        <v>58184</v>
      </c>
      <c r="BB209" s="35">
        <v>2080.009</v>
      </c>
      <c r="BC209" s="35">
        <v>0.98888330000000002</v>
      </c>
    </row>
    <row r="210" spans="5:55" x14ac:dyDescent="0.25">
      <c r="E210">
        <v>2091.799</v>
      </c>
      <c r="F210">
        <f t="shared" si="6"/>
        <v>0.80453807692307688</v>
      </c>
      <c r="I210">
        <v>0.98943749999999997</v>
      </c>
      <c r="BA210" s="39">
        <v>58274</v>
      </c>
      <c r="BB210" s="35">
        <v>2082.4</v>
      </c>
      <c r="BC210" s="35">
        <v>0.98899669999999995</v>
      </c>
    </row>
    <row r="211" spans="5:55" x14ac:dyDescent="0.25">
      <c r="E211">
        <v>2094.1080000000002</v>
      </c>
      <c r="F211">
        <f t="shared" si="6"/>
        <v>0.8054261538461539</v>
      </c>
      <c r="I211">
        <v>0.9895446</v>
      </c>
      <c r="BA211" s="39">
        <v>58364</v>
      </c>
      <c r="BB211" s="35">
        <v>2084.7750000000001</v>
      </c>
      <c r="BC211" s="35">
        <v>0.98910889999999996</v>
      </c>
    </row>
    <row r="212" spans="5:55" x14ac:dyDescent="0.25">
      <c r="E212">
        <v>2096.4</v>
      </c>
      <c r="F212">
        <f t="shared" si="6"/>
        <v>0.80630769230769239</v>
      </c>
      <c r="I212">
        <v>0.98965040000000004</v>
      </c>
      <c r="BA212" s="39">
        <v>58454</v>
      </c>
      <c r="BB212" s="35">
        <v>2087.1329999999998</v>
      </c>
      <c r="BC212" s="35">
        <v>0.98921970000000004</v>
      </c>
    </row>
    <row r="213" spans="5:55" x14ac:dyDescent="0.25">
      <c r="E213">
        <v>2098.6759999999999</v>
      </c>
      <c r="F213">
        <f t="shared" si="6"/>
        <v>0.80718307692307689</v>
      </c>
      <c r="I213">
        <v>0.98975500000000005</v>
      </c>
      <c r="BA213" s="39">
        <v>58544</v>
      </c>
      <c r="BB213" s="35">
        <v>2089.4740000000002</v>
      </c>
      <c r="BC213" s="35">
        <v>0.98932920000000002</v>
      </c>
    </row>
    <row r="214" spans="5:55" x14ac:dyDescent="0.25">
      <c r="E214">
        <v>2100.9349999999999</v>
      </c>
      <c r="F214">
        <f t="shared" si="6"/>
        <v>0.80805192307692308</v>
      </c>
      <c r="I214">
        <v>0.98985840000000003</v>
      </c>
      <c r="BA214" s="39">
        <v>58634</v>
      </c>
      <c r="BB214" s="35">
        <v>2091.799</v>
      </c>
      <c r="BC214" s="35">
        <v>0.98943749999999997</v>
      </c>
    </row>
    <row r="215" spans="5:55" x14ac:dyDescent="0.25">
      <c r="E215">
        <v>2103.1790000000001</v>
      </c>
      <c r="F215">
        <f t="shared" si="6"/>
        <v>0.80891500000000005</v>
      </c>
      <c r="I215">
        <v>0.98996059999999997</v>
      </c>
      <c r="BA215" s="39">
        <v>58724</v>
      </c>
      <c r="BB215" s="35">
        <v>2094.1080000000002</v>
      </c>
      <c r="BC215" s="35">
        <v>0.9895446</v>
      </c>
    </row>
    <row r="216" spans="5:55" x14ac:dyDescent="0.25">
      <c r="E216">
        <v>2105.4059999999999</v>
      </c>
      <c r="F216">
        <f t="shared" si="6"/>
        <v>0.80977153846153849</v>
      </c>
      <c r="I216">
        <v>0.99006159999999999</v>
      </c>
      <c r="BA216" s="39">
        <v>58814</v>
      </c>
      <c r="BB216" s="35">
        <v>2096.4</v>
      </c>
      <c r="BC216" s="35">
        <v>0.98965040000000004</v>
      </c>
    </row>
    <row r="217" spans="5:55" x14ac:dyDescent="0.25">
      <c r="E217">
        <v>2107.6179999999999</v>
      </c>
      <c r="F217">
        <f t="shared" si="6"/>
        <v>0.8106223076923077</v>
      </c>
      <c r="I217">
        <v>0.99016150000000003</v>
      </c>
      <c r="BA217" s="39">
        <v>58904</v>
      </c>
      <c r="BB217" s="35">
        <v>2098.6759999999999</v>
      </c>
      <c r="BC217" s="35">
        <v>0.98975500000000005</v>
      </c>
    </row>
    <row r="218" spans="5:55" x14ac:dyDescent="0.25">
      <c r="E218">
        <v>2109.8139999999999</v>
      </c>
      <c r="F218">
        <f t="shared" si="6"/>
        <v>0.81146692307692303</v>
      </c>
      <c r="I218">
        <v>0.99026020000000003</v>
      </c>
      <c r="BA218" s="39">
        <v>58994</v>
      </c>
      <c r="BB218" s="35">
        <v>2100.9349999999999</v>
      </c>
      <c r="BC218" s="35">
        <v>0.98985840000000003</v>
      </c>
    </row>
    <row r="219" spans="5:55" x14ac:dyDescent="0.25">
      <c r="E219">
        <v>2111.9940000000001</v>
      </c>
      <c r="F219">
        <f t="shared" si="6"/>
        <v>0.81230538461538471</v>
      </c>
      <c r="I219">
        <v>0.99035790000000001</v>
      </c>
      <c r="BA219" s="39">
        <v>59084</v>
      </c>
      <c r="BB219" s="35">
        <v>2103.1790000000001</v>
      </c>
      <c r="BC219" s="35">
        <v>0.98996059999999997</v>
      </c>
    </row>
    <row r="220" spans="5:55" x14ac:dyDescent="0.25">
      <c r="E220">
        <v>2114.1590000000001</v>
      </c>
      <c r="F220">
        <f t="shared" si="6"/>
        <v>0.81313807692307694</v>
      </c>
      <c r="I220">
        <v>0.99045450000000002</v>
      </c>
      <c r="BA220" s="39">
        <v>59174</v>
      </c>
      <c r="BB220" s="35">
        <v>2105.4059999999999</v>
      </c>
      <c r="BC220" s="35">
        <v>0.99006159999999999</v>
      </c>
    </row>
    <row r="221" spans="5:55" x14ac:dyDescent="0.25">
      <c r="E221">
        <v>2116.3090000000002</v>
      </c>
      <c r="F221">
        <f t="shared" si="6"/>
        <v>0.81396500000000005</v>
      </c>
      <c r="I221">
        <v>0.99054989999999998</v>
      </c>
      <c r="BA221" s="39">
        <v>59264</v>
      </c>
      <c r="BB221" s="35">
        <v>2107.6179999999999</v>
      </c>
      <c r="BC221" s="35">
        <v>0.99016150000000003</v>
      </c>
    </row>
    <row r="222" spans="5:55" x14ac:dyDescent="0.25">
      <c r="E222">
        <v>2118.4430000000002</v>
      </c>
      <c r="F222">
        <f t="shared" si="6"/>
        <v>0.81478576923076929</v>
      </c>
      <c r="I222">
        <v>0.99064430000000003</v>
      </c>
      <c r="BA222" s="39">
        <v>59354</v>
      </c>
      <c r="BB222" s="35">
        <v>2109.8139999999999</v>
      </c>
      <c r="BC222" s="35">
        <v>0.99026020000000003</v>
      </c>
    </row>
    <row r="223" spans="5:55" x14ac:dyDescent="0.25">
      <c r="E223">
        <v>2120.5630000000001</v>
      </c>
      <c r="F223">
        <f t="shared" si="6"/>
        <v>0.81560115384615384</v>
      </c>
      <c r="I223">
        <v>0.9907376</v>
      </c>
      <c r="BA223" s="39">
        <v>59444</v>
      </c>
      <c r="BB223" s="35">
        <v>2111.9940000000001</v>
      </c>
      <c r="BC223" s="35">
        <v>0.99035790000000001</v>
      </c>
    </row>
    <row r="224" spans="5:55" x14ac:dyDescent="0.25">
      <c r="E224">
        <v>2122.6660000000002</v>
      </c>
      <c r="F224">
        <f t="shared" si="6"/>
        <v>0.81641000000000008</v>
      </c>
      <c r="I224">
        <v>0.99082990000000004</v>
      </c>
      <c r="BA224" s="39">
        <v>59534</v>
      </c>
      <c r="BB224" s="35">
        <v>2114.1590000000001</v>
      </c>
      <c r="BC224" s="35">
        <v>0.99045450000000002</v>
      </c>
    </row>
    <row r="225" spans="5:55" x14ac:dyDescent="0.25">
      <c r="E225">
        <v>2124.7550000000001</v>
      </c>
      <c r="F225">
        <f t="shared" si="6"/>
        <v>0.81721346153846153</v>
      </c>
      <c r="I225">
        <v>0.9909211</v>
      </c>
      <c r="BA225" s="39">
        <v>59624</v>
      </c>
      <c r="BB225" s="35">
        <v>2116.3090000000002</v>
      </c>
      <c r="BC225" s="35">
        <v>0.99054989999999998</v>
      </c>
    </row>
    <row r="226" spans="5:55" x14ac:dyDescent="0.25">
      <c r="E226">
        <v>2126.8290000000002</v>
      </c>
      <c r="F226">
        <f t="shared" si="6"/>
        <v>0.81801115384615386</v>
      </c>
      <c r="I226">
        <v>0.99101130000000004</v>
      </c>
      <c r="BA226" s="39">
        <v>59714</v>
      </c>
      <c r="BB226" s="35">
        <v>2118.4430000000002</v>
      </c>
      <c r="BC226" s="35">
        <v>0.99064430000000003</v>
      </c>
    </row>
    <row r="227" spans="5:55" x14ac:dyDescent="0.25">
      <c r="E227">
        <v>2128.8879999999999</v>
      </c>
      <c r="F227">
        <f t="shared" si="6"/>
        <v>0.81880307692307686</v>
      </c>
      <c r="I227">
        <v>0.99110039999999999</v>
      </c>
      <c r="BA227" s="39">
        <v>59804</v>
      </c>
      <c r="BB227" s="35">
        <v>2120.5630000000001</v>
      </c>
      <c r="BC227" s="35">
        <v>0.9907376</v>
      </c>
    </row>
    <row r="228" spans="5:55" x14ac:dyDescent="0.25">
      <c r="E228">
        <v>2130.9319999999998</v>
      </c>
      <c r="F228">
        <f t="shared" si="6"/>
        <v>0.81958923076923074</v>
      </c>
      <c r="I228">
        <v>0.99118859999999998</v>
      </c>
      <c r="BA228" s="39">
        <v>59894</v>
      </c>
      <c r="BB228" s="35">
        <v>2122.6660000000002</v>
      </c>
      <c r="BC228" s="35">
        <v>0.99082990000000004</v>
      </c>
    </row>
    <row r="229" spans="5:55" x14ac:dyDescent="0.25">
      <c r="E229">
        <v>2132.9609999999998</v>
      </c>
      <c r="F229">
        <f t="shared" si="6"/>
        <v>0.82036961538461528</v>
      </c>
      <c r="I229">
        <v>0.99127580000000004</v>
      </c>
      <c r="BA229" s="39">
        <v>59984</v>
      </c>
      <c r="BB229" s="35">
        <v>2124.7550000000001</v>
      </c>
      <c r="BC229" s="35">
        <v>0.9909211</v>
      </c>
    </row>
    <row r="230" spans="5:55" x14ac:dyDescent="0.25">
      <c r="E230">
        <v>2134.9760000000001</v>
      </c>
      <c r="F230">
        <f t="shared" si="6"/>
        <v>0.82114461538461547</v>
      </c>
      <c r="I230">
        <v>0.99136199999999997</v>
      </c>
      <c r="BA230" s="39">
        <v>60074</v>
      </c>
      <c r="BB230" s="35">
        <v>2126.8290000000002</v>
      </c>
      <c r="BC230" s="35">
        <v>0.99101130000000004</v>
      </c>
    </row>
    <row r="231" spans="5:55" x14ac:dyDescent="0.25">
      <c r="E231">
        <v>2136.9760000000001</v>
      </c>
      <c r="F231">
        <f t="shared" si="6"/>
        <v>0.82191384615384622</v>
      </c>
      <c r="I231">
        <v>0.99144719999999997</v>
      </c>
      <c r="BA231" s="39">
        <v>60164</v>
      </c>
      <c r="BB231" s="35">
        <v>2128.8879999999999</v>
      </c>
      <c r="BC231" s="35">
        <v>0.99110039999999999</v>
      </c>
    </row>
    <row r="232" spans="5:55" x14ac:dyDescent="0.25">
      <c r="E232">
        <v>2138.962</v>
      </c>
      <c r="F232">
        <f t="shared" si="6"/>
        <v>0.82267769230769228</v>
      </c>
      <c r="I232">
        <v>0.99153139999999995</v>
      </c>
      <c r="BA232" s="39">
        <v>60254</v>
      </c>
      <c r="BB232" s="35">
        <v>2130.9319999999998</v>
      </c>
      <c r="BC232" s="35">
        <v>0.99118859999999998</v>
      </c>
    </row>
    <row r="233" spans="5:55" x14ac:dyDescent="0.25">
      <c r="E233">
        <v>2140.933</v>
      </c>
      <c r="F233">
        <f t="shared" si="6"/>
        <v>0.82343576923076922</v>
      </c>
      <c r="I233">
        <v>0.99161469999999996</v>
      </c>
      <c r="BA233" s="39">
        <v>60344</v>
      </c>
      <c r="BB233" s="35">
        <v>2132.9609999999998</v>
      </c>
      <c r="BC233" s="35">
        <v>0.99127580000000004</v>
      </c>
    </row>
    <row r="234" spans="5:55" x14ac:dyDescent="0.25">
      <c r="E234">
        <v>2142.89</v>
      </c>
      <c r="F234">
        <f t="shared" si="6"/>
        <v>0.82418846153846148</v>
      </c>
      <c r="I234">
        <v>0.9916971</v>
      </c>
      <c r="BA234" s="39">
        <v>60434</v>
      </c>
      <c r="BB234" s="35">
        <v>2134.9760000000001</v>
      </c>
      <c r="BC234" s="35">
        <v>0.99136199999999997</v>
      </c>
    </row>
    <row r="235" spans="5:55" x14ac:dyDescent="0.25">
      <c r="E235">
        <v>2144.8330000000001</v>
      </c>
      <c r="F235">
        <f t="shared" si="6"/>
        <v>0.82493576923076928</v>
      </c>
      <c r="I235">
        <v>0.99177839999999995</v>
      </c>
      <c r="BA235" s="39">
        <v>60524</v>
      </c>
      <c r="BB235" s="35">
        <v>2136.9760000000001</v>
      </c>
      <c r="BC235" s="35">
        <v>0.99144719999999997</v>
      </c>
    </row>
    <row r="236" spans="5:55" x14ac:dyDescent="0.25">
      <c r="E236">
        <v>2146.761</v>
      </c>
      <c r="F236">
        <f t="shared" si="6"/>
        <v>0.82567730769230763</v>
      </c>
      <c r="I236">
        <v>0.99185900000000005</v>
      </c>
      <c r="BA236" s="39">
        <v>60614</v>
      </c>
      <c r="BB236" s="35">
        <v>2138.962</v>
      </c>
      <c r="BC236" s="35">
        <v>0.99153139999999995</v>
      </c>
    </row>
    <row r="237" spans="5:55" x14ac:dyDescent="0.25">
      <c r="E237">
        <v>2148.6750000000002</v>
      </c>
      <c r="F237">
        <f t="shared" si="6"/>
        <v>0.82641346153846162</v>
      </c>
      <c r="I237">
        <v>0.99193849999999995</v>
      </c>
      <c r="BA237" s="39">
        <v>60704</v>
      </c>
      <c r="BB237" s="35">
        <v>2140.933</v>
      </c>
      <c r="BC237" s="35">
        <v>0.99161469999999996</v>
      </c>
    </row>
    <row r="238" spans="5:55" x14ac:dyDescent="0.25">
      <c r="E238">
        <v>2150.576</v>
      </c>
      <c r="F238">
        <f t="shared" si="6"/>
        <v>0.82714461538461537</v>
      </c>
      <c r="I238">
        <v>0.99201720000000004</v>
      </c>
      <c r="BA238" s="39">
        <v>60794</v>
      </c>
      <c r="BB238" s="35">
        <v>2142.89</v>
      </c>
      <c r="BC238" s="35">
        <v>0.9916971</v>
      </c>
    </row>
    <row r="239" spans="5:55" x14ac:dyDescent="0.25">
      <c r="E239">
        <v>2152.462</v>
      </c>
      <c r="F239">
        <f t="shared" si="6"/>
        <v>0.82786999999999999</v>
      </c>
      <c r="I239">
        <v>0.99209499999999995</v>
      </c>
      <c r="BA239" s="39">
        <v>60884</v>
      </c>
      <c r="BB239" s="35">
        <v>2144.8330000000001</v>
      </c>
      <c r="BC239" s="35">
        <v>0.99177839999999995</v>
      </c>
    </row>
    <row r="240" spans="5:55" x14ac:dyDescent="0.25">
      <c r="E240">
        <v>2154.335</v>
      </c>
      <c r="F240">
        <f t="shared" si="6"/>
        <v>0.82859038461538459</v>
      </c>
      <c r="I240">
        <v>0.9921719</v>
      </c>
      <c r="BA240" s="39">
        <v>60974</v>
      </c>
      <c r="BB240" s="35">
        <v>2146.761</v>
      </c>
      <c r="BC240" s="35">
        <v>0.99185900000000005</v>
      </c>
    </row>
    <row r="241" spans="5:55" x14ac:dyDescent="0.25">
      <c r="E241">
        <v>2156.194</v>
      </c>
      <c r="F241">
        <f t="shared" si="6"/>
        <v>0.82930538461538461</v>
      </c>
      <c r="I241">
        <v>0.99224789999999996</v>
      </c>
      <c r="BA241" s="39">
        <v>61064</v>
      </c>
      <c r="BB241" s="35">
        <v>2148.6750000000002</v>
      </c>
      <c r="BC241" s="35">
        <v>0.99193849999999995</v>
      </c>
    </row>
    <row r="242" spans="5:55" x14ac:dyDescent="0.25">
      <c r="E242">
        <v>2158.0390000000002</v>
      </c>
      <c r="F242">
        <f t="shared" si="6"/>
        <v>0.83001500000000006</v>
      </c>
      <c r="I242">
        <v>0.99232299999999996</v>
      </c>
      <c r="BA242" s="39">
        <v>61154</v>
      </c>
      <c r="BB242" s="35">
        <v>2150.576</v>
      </c>
      <c r="BC242" s="35">
        <v>0.99201720000000004</v>
      </c>
    </row>
    <row r="243" spans="5:55" x14ac:dyDescent="0.25">
      <c r="E243">
        <v>2159.8710000000001</v>
      </c>
      <c r="F243">
        <f t="shared" si="6"/>
        <v>0.83071961538461547</v>
      </c>
      <c r="I243">
        <v>0.99239730000000004</v>
      </c>
      <c r="BA243" s="39">
        <v>61244</v>
      </c>
      <c r="BB243" s="35">
        <v>2152.462</v>
      </c>
      <c r="BC243" s="35">
        <v>0.99209499999999995</v>
      </c>
    </row>
    <row r="244" spans="5:55" x14ac:dyDescent="0.25">
      <c r="E244">
        <v>2161.6889999999999</v>
      </c>
      <c r="F244">
        <f t="shared" si="6"/>
        <v>0.83141884615384609</v>
      </c>
      <c r="I244">
        <v>0.99247070000000004</v>
      </c>
      <c r="BA244" s="39">
        <v>61334</v>
      </c>
      <c r="BB244" s="35">
        <v>2154.335</v>
      </c>
      <c r="BC244" s="35">
        <v>0.9921719</v>
      </c>
    </row>
    <row r="245" spans="5:55" x14ac:dyDescent="0.25">
      <c r="E245">
        <v>2163.4949999999999</v>
      </c>
      <c r="F245">
        <f t="shared" si="6"/>
        <v>0.83211346153846155</v>
      </c>
      <c r="I245">
        <v>0.99254330000000002</v>
      </c>
      <c r="BA245" s="39">
        <v>61424</v>
      </c>
      <c r="BB245" s="35">
        <v>2156.194</v>
      </c>
      <c r="BC245" s="35">
        <v>0.99224789999999996</v>
      </c>
    </row>
    <row r="246" spans="5:55" x14ac:dyDescent="0.25">
      <c r="E246">
        <v>2165.2860000000001</v>
      </c>
      <c r="F246">
        <f t="shared" si="6"/>
        <v>0.83280230769230768</v>
      </c>
      <c r="I246">
        <v>0.99261509999999997</v>
      </c>
      <c r="BA246" s="39">
        <v>61514</v>
      </c>
      <c r="BB246" s="35">
        <v>2158.0390000000002</v>
      </c>
      <c r="BC246" s="35">
        <v>0.99232299999999996</v>
      </c>
    </row>
    <row r="247" spans="5:55" x14ac:dyDescent="0.25">
      <c r="E247">
        <v>2167.0650000000001</v>
      </c>
      <c r="F247">
        <f t="shared" si="6"/>
        <v>0.83348653846153853</v>
      </c>
      <c r="I247">
        <v>0.99268599999999996</v>
      </c>
      <c r="BA247" s="39">
        <v>61604</v>
      </c>
      <c r="BB247" s="35">
        <v>2159.8710000000001</v>
      </c>
      <c r="BC247" s="35">
        <v>0.99239730000000004</v>
      </c>
    </row>
    <row r="248" spans="5:55" x14ac:dyDescent="0.25">
      <c r="E248">
        <v>2168.8310000000001</v>
      </c>
      <c r="F248">
        <f t="shared" si="6"/>
        <v>0.83416576923076924</v>
      </c>
      <c r="I248">
        <v>0.99275619999999998</v>
      </c>
      <c r="BA248" s="39">
        <v>61694</v>
      </c>
      <c r="BB248" s="35">
        <v>2161.6889999999999</v>
      </c>
      <c r="BC248" s="35">
        <v>0.99247070000000004</v>
      </c>
    </row>
    <row r="249" spans="5:55" x14ac:dyDescent="0.25">
      <c r="E249">
        <v>2170.5839999999998</v>
      </c>
      <c r="F249">
        <f t="shared" si="6"/>
        <v>0.83483999999999992</v>
      </c>
      <c r="I249">
        <v>0.99282550000000003</v>
      </c>
      <c r="BA249" s="39">
        <v>61784</v>
      </c>
      <c r="BB249" s="35">
        <v>2163.4949999999999</v>
      </c>
      <c r="BC249" s="35">
        <v>0.99254330000000002</v>
      </c>
    </row>
    <row r="250" spans="5:55" x14ac:dyDescent="0.25">
      <c r="E250">
        <v>2172.3249999999998</v>
      </c>
      <c r="F250">
        <f t="shared" si="6"/>
        <v>0.83550961538461532</v>
      </c>
      <c r="I250">
        <v>0.99289400000000005</v>
      </c>
      <c r="BA250" s="39">
        <v>61874</v>
      </c>
      <c r="BB250" s="35">
        <v>2165.2860000000001</v>
      </c>
      <c r="BC250" s="35">
        <v>0.99261509999999997</v>
      </c>
    </row>
    <row r="251" spans="5:55" x14ac:dyDescent="0.25">
      <c r="E251">
        <v>2174.0529999999999</v>
      </c>
      <c r="F251">
        <f t="shared" si="6"/>
        <v>0.8361742307692307</v>
      </c>
      <c r="I251">
        <v>0.99296169999999995</v>
      </c>
      <c r="BA251" s="39">
        <v>61964</v>
      </c>
      <c r="BB251" s="35">
        <v>2167.0650000000001</v>
      </c>
      <c r="BC251" s="35">
        <v>0.99268599999999996</v>
      </c>
    </row>
    <row r="252" spans="5:55" x14ac:dyDescent="0.25">
      <c r="E252">
        <v>2175.768</v>
      </c>
      <c r="F252">
        <f t="shared" si="6"/>
        <v>0.83683384615384615</v>
      </c>
      <c r="I252">
        <v>0.99302869999999999</v>
      </c>
      <c r="BA252" s="39">
        <v>62054</v>
      </c>
      <c r="BB252" s="35">
        <v>2168.8310000000001</v>
      </c>
      <c r="BC252" s="35">
        <v>0.99275619999999998</v>
      </c>
    </row>
    <row r="253" spans="5:55" x14ac:dyDescent="0.25">
      <c r="E253">
        <v>2177.471</v>
      </c>
      <c r="F253">
        <f t="shared" si="6"/>
        <v>0.83748884615384611</v>
      </c>
      <c r="I253">
        <v>0.9930949</v>
      </c>
      <c r="BA253" s="39">
        <v>62144</v>
      </c>
      <c r="BB253" s="35">
        <v>2170.5839999999998</v>
      </c>
      <c r="BC253" s="35">
        <v>0.99282550000000003</v>
      </c>
    </row>
    <row r="254" spans="5:55" x14ac:dyDescent="0.25">
      <c r="E254">
        <v>2179.1610000000001</v>
      </c>
      <c r="F254">
        <f t="shared" si="6"/>
        <v>0.83813884615384615</v>
      </c>
      <c r="I254">
        <v>0.99316020000000005</v>
      </c>
      <c r="BA254" s="39">
        <v>62234</v>
      </c>
      <c r="BB254" s="35">
        <v>2172.3249999999998</v>
      </c>
      <c r="BC254" s="35">
        <v>0.99289400000000005</v>
      </c>
    </row>
    <row r="255" spans="5:55" x14ac:dyDescent="0.25">
      <c r="E255">
        <v>2180.8389999999999</v>
      </c>
      <c r="F255">
        <f t="shared" si="6"/>
        <v>0.8387842307692307</v>
      </c>
      <c r="I255">
        <v>0.99322489999999997</v>
      </c>
      <c r="BA255" s="39">
        <v>62324</v>
      </c>
      <c r="BB255" s="35">
        <v>2174.0529999999999</v>
      </c>
      <c r="BC255" s="35">
        <v>0.99296169999999995</v>
      </c>
    </row>
    <row r="256" spans="5:55" x14ac:dyDescent="0.25">
      <c r="E256">
        <v>2182.5050000000001</v>
      </c>
      <c r="F256">
        <f t="shared" si="6"/>
        <v>0.83942500000000009</v>
      </c>
      <c r="I256">
        <v>0.99328879999999997</v>
      </c>
      <c r="BA256" s="39">
        <v>62414</v>
      </c>
      <c r="BB256" s="35">
        <v>2175.768</v>
      </c>
      <c r="BC256" s="35">
        <v>0.99302869999999999</v>
      </c>
    </row>
    <row r="257" spans="5:55" x14ac:dyDescent="0.25">
      <c r="E257">
        <v>2184.1590000000001</v>
      </c>
      <c r="F257">
        <f t="shared" si="6"/>
        <v>0.84006115384615387</v>
      </c>
      <c r="I257">
        <v>0.99335189999999995</v>
      </c>
      <c r="BA257" s="39">
        <v>62504</v>
      </c>
      <c r="BB257" s="35">
        <v>2177.471</v>
      </c>
      <c r="BC257" s="35">
        <v>0.9930949</v>
      </c>
    </row>
    <row r="258" spans="5:55" x14ac:dyDescent="0.25">
      <c r="E258">
        <v>2185.8009999999999</v>
      </c>
      <c r="F258">
        <f t="shared" si="6"/>
        <v>0.84069269230769228</v>
      </c>
      <c r="I258">
        <v>0.99341420000000002</v>
      </c>
      <c r="BA258" s="39">
        <v>62594</v>
      </c>
      <c r="BB258" s="35">
        <v>2179.1610000000001</v>
      </c>
      <c r="BC258" s="35">
        <v>0.99316020000000005</v>
      </c>
    </row>
    <row r="259" spans="5:55" x14ac:dyDescent="0.25">
      <c r="E259">
        <v>2187.4299999999998</v>
      </c>
      <c r="F259">
        <f t="shared" si="6"/>
        <v>0.84131923076923065</v>
      </c>
      <c r="I259">
        <v>0.99347589999999997</v>
      </c>
      <c r="BA259" s="39">
        <v>62684</v>
      </c>
      <c r="BB259" s="35">
        <v>2180.8389999999999</v>
      </c>
      <c r="BC259" s="35">
        <v>0.99322489999999997</v>
      </c>
    </row>
    <row r="260" spans="5:55" x14ac:dyDescent="0.25">
      <c r="E260">
        <v>2189.049</v>
      </c>
      <c r="F260">
        <f t="shared" si="6"/>
        <v>0.84194192307692306</v>
      </c>
      <c r="I260">
        <v>0.9935368</v>
      </c>
      <c r="BA260" s="39">
        <v>62774</v>
      </c>
      <c r="BB260" s="35">
        <v>2182.5050000000001</v>
      </c>
      <c r="BC260" s="35">
        <v>0.99328879999999997</v>
      </c>
    </row>
    <row r="261" spans="5:55" x14ac:dyDescent="0.25">
      <c r="E261">
        <v>2190.6550000000002</v>
      </c>
      <c r="F261">
        <f t="shared" si="6"/>
        <v>0.84255961538461543</v>
      </c>
      <c r="I261">
        <v>0.99359690000000001</v>
      </c>
      <c r="BA261" s="39">
        <v>62864</v>
      </c>
      <c r="BB261" s="35">
        <v>2184.1590000000001</v>
      </c>
      <c r="BC261" s="35">
        <v>0.99335189999999995</v>
      </c>
    </row>
    <row r="262" spans="5:55" x14ac:dyDescent="0.25">
      <c r="E262">
        <v>2192.25</v>
      </c>
      <c r="F262">
        <f t="shared" ref="F262:F309" si="7">E262/2600</f>
        <v>0.84317307692307697</v>
      </c>
      <c r="I262">
        <v>0.9936564</v>
      </c>
      <c r="BA262" s="39">
        <v>62954</v>
      </c>
      <c r="BB262" s="35">
        <v>2185.8009999999999</v>
      </c>
      <c r="BC262" s="35">
        <v>0.99341420000000002</v>
      </c>
    </row>
    <row r="263" spans="5:55" x14ac:dyDescent="0.25">
      <c r="E263">
        <v>2193.8330000000001</v>
      </c>
      <c r="F263">
        <f t="shared" si="7"/>
        <v>0.84378192307692312</v>
      </c>
      <c r="I263">
        <v>0.99371509999999996</v>
      </c>
      <c r="BA263" s="39">
        <v>63044</v>
      </c>
      <c r="BB263" s="35">
        <v>2187.4299999999998</v>
      </c>
      <c r="BC263" s="35">
        <v>0.99347589999999997</v>
      </c>
    </row>
    <row r="264" spans="5:55" x14ac:dyDescent="0.25">
      <c r="E264">
        <v>2195.4050000000002</v>
      </c>
      <c r="F264">
        <f t="shared" si="7"/>
        <v>0.84438653846153855</v>
      </c>
      <c r="I264">
        <v>0.99377320000000002</v>
      </c>
      <c r="BA264" s="39">
        <v>63134</v>
      </c>
      <c r="BB264" s="35">
        <v>2189.049</v>
      </c>
      <c r="BC264" s="35">
        <v>0.9935368</v>
      </c>
    </row>
    <row r="265" spans="5:55" x14ac:dyDescent="0.25">
      <c r="E265">
        <v>2196.9650000000001</v>
      </c>
      <c r="F265">
        <f t="shared" si="7"/>
        <v>0.84498653846153848</v>
      </c>
      <c r="I265">
        <v>0.9938304</v>
      </c>
      <c r="BA265" s="39">
        <v>63224</v>
      </c>
      <c r="BB265" s="35">
        <v>2190.6550000000002</v>
      </c>
      <c r="BC265" s="35">
        <v>0.99359690000000001</v>
      </c>
    </row>
    <row r="266" spans="5:55" x14ac:dyDescent="0.25">
      <c r="E266">
        <v>2198.5140000000001</v>
      </c>
      <c r="F266">
        <f t="shared" si="7"/>
        <v>0.84558230769230769</v>
      </c>
      <c r="I266">
        <v>0.99388710000000002</v>
      </c>
      <c r="BA266" s="39">
        <v>63314</v>
      </c>
      <c r="BB266" s="35">
        <v>2192.25</v>
      </c>
      <c r="BC266" s="35">
        <v>0.9936564</v>
      </c>
    </row>
    <row r="267" spans="5:55" x14ac:dyDescent="0.25">
      <c r="E267">
        <v>2200.0520000000001</v>
      </c>
      <c r="F267">
        <f t="shared" si="7"/>
        <v>0.84617384615384617</v>
      </c>
      <c r="I267">
        <v>0.99394300000000002</v>
      </c>
      <c r="BA267" s="39">
        <v>63404</v>
      </c>
      <c r="BB267" s="35">
        <v>2193.8330000000001</v>
      </c>
      <c r="BC267" s="35">
        <v>0.99371509999999996</v>
      </c>
    </row>
    <row r="268" spans="5:55" x14ac:dyDescent="0.25">
      <c r="E268">
        <v>2201.5790000000002</v>
      </c>
      <c r="F268">
        <f t="shared" si="7"/>
        <v>0.84676115384615391</v>
      </c>
      <c r="I268">
        <v>0.99399820000000005</v>
      </c>
      <c r="BA268" s="39">
        <v>63494</v>
      </c>
      <c r="BB268" s="35">
        <v>2195.4050000000002</v>
      </c>
      <c r="BC268" s="35">
        <v>0.99377320000000002</v>
      </c>
    </row>
    <row r="269" spans="5:55" x14ac:dyDescent="0.25">
      <c r="E269">
        <v>2203.0949999999998</v>
      </c>
      <c r="F269">
        <f t="shared" si="7"/>
        <v>0.84734423076923071</v>
      </c>
      <c r="I269">
        <v>0.99405279999999996</v>
      </c>
      <c r="BA269" s="39">
        <v>63584</v>
      </c>
      <c r="BB269" s="35">
        <v>2196.9650000000001</v>
      </c>
      <c r="BC269" s="35">
        <v>0.9938304</v>
      </c>
    </row>
    <row r="270" spans="5:55" x14ac:dyDescent="0.25">
      <c r="E270">
        <v>2204.6</v>
      </c>
      <c r="F270">
        <f t="shared" si="7"/>
        <v>0.84792307692307689</v>
      </c>
      <c r="I270">
        <v>0.99410659999999995</v>
      </c>
      <c r="BA270" s="39">
        <v>63674</v>
      </c>
      <c r="BB270" s="35">
        <v>2198.5140000000001</v>
      </c>
      <c r="BC270" s="35">
        <v>0.99388710000000002</v>
      </c>
    </row>
    <row r="271" spans="5:55" x14ac:dyDescent="0.25">
      <c r="E271">
        <v>2206.0949999999998</v>
      </c>
      <c r="F271">
        <f t="shared" si="7"/>
        <v>0.84849807692307688</v>
      </c>
      <c r="I271">
        <v>0.99415980000000004</v>
      </c>
      <c r="BA271" s="39">
        <v>63764</v>
      </c>
      <c r="BB271" s="35">
        <v>2200.0520000000001</v>
      </c>
      <c r="BC271" s="35">
        <v>0.99394300000000002</v>
      </c>
    </row>
    <row r="272" spans="5:55" x14ac:dyDescent="0.25">
      <c r="E272">
        <v>2207.5790000000002</v>
      </c>
      <c r="F272">
        <f t="shared" si="7"/>
        <v>0.84906884615384626</v>
      </c>
      <c r="I272">
        <v>0.99421230000000005</v>
      </c>
      <c r="BA272" s="39">
        <v>63854</v>
      </c>
      <c r="BB272" s="35">
        <v>2201.5790000000002</v>
      </c>
      <c r="BC272" s="35">
        <v>0.99399820000000005</v>
      </c>
    </row>
    <row r="273" spans="5:55" x14ac:dyDescent="0.25">
      <c r="E273">
        <v>2209.0520000000001</v>
      </c>
      <c r="F273">
        <f t="shared" si="7"/>
        <v>0.84963538461538468</v>
      </c>
      <c r="I273">
        <v>0.99426420000000004</v>
      </c>
      <c r="BA273" s="39">
        <v>63944</v>
      </c>
      <c r="BB273" s="35">
        <v>2203.0949999999998</v>
      </c>
      <c r="BC273" s="35">
        <v>0.99405279999999996</v>
      </c>
    </row>
    <row r="274" spans="5:55" x14ac:dyDescent="0.25">
      <c r="E274">
        <v>2210.5160000000001</v>
      </c>
      <c r="F274">
        <f t="shared" si="7"/>
        <v>0.85019846153846157</v>
      </c>
      <c r="I274">
        <v>0.99431539999999996</v>
      </c>
      <c r="BA274" s="39">
        <v>64034</v>
      </c>
      <c r="BB274" s="35">
        <v>2204.6</v>
      </c>
      <c r="BC274" s="35">
        <v>0.99410659999999995</v>
      </c>
    </row>
    <row r="275" spans="5:55" x14ac:dyDescent="0.25">
      <c r="E275">
        <v>2211.9690000000001</v>
      </c>
      <c r="F275">
        <f t="shared" si="7"/>
        <v>0.85075730769230773</v>
      </c>
      <c r="I275">
        <v>0.99436599999999997</v>
      </c>
      <c r="BA275" s="39">
        <v>64124</v>
      </c>
      <c r="BB275" s="35">
        <v>2206.0949999999998</v>
      </c>
      <c r="BC275" s="35">
        <v>0.99415980000000004</v>
      </c>
    </row>
    <row r="276" spans="5:55" x14ac:dyDescent="0.25">
      <c r="E276">
        <v>2213.4119999999998</v>
      </c>
      <c r="F276">
        <f t="shared" si="7"/>
        <v>0.85131230769230759</v>
      </c>
      <c r="I276">
        <v>0.99441590000000002</v>
      </c>
      <c r="BA276" s="39">
        <v>64214</v>
      </c>
      <c r="BB276" s="35">
        <v>2207.5790000000002</v>
      </c>
      <c r="BC276" s="35">
        <v>0.99421230000000005</v>
      </c>
    </row>
    <row r="277" spans="5:55" x14ac:dyDescent="0.25">
      <c r="E277">
        <v>2214.8440000000001</v>
      </c>
      <c r="F277">
        <f t="shared" si="7"/>
        <v>0.85186307692307695</v>
      </c>
      <c r="I277">
        <v>0.99446520000000005</v>
      </c>
      <c r="BA277" s="39">
        <v>64304</v>
      </c>
      <c r="BB277" s="35">
        <v>2209.0520000000001</v>
      </c>
      <c r="BC277" s="35">
        <v>0.99426420000000004</v>
      </c>
    </row>
    <row r="278" spans="5:55" x14ac:dyDescent="0.25">
      <c r="E278">
        <v>2216.2669999999998</v>
      </c>
      <c r="F278">
        <f t="shared" si="7"/>
        <v>0.85241038461538454</v>
      </c>
      <c r="I278">
        <v>0.9945138</v>
      </c>
      <c r="BA278" s="39">
        <v>64394</v>
      </c>
      <c r="BB278" s="35">
        <v>2210.5160000000001</v>
      </c>
      <c r="BC278" s="35">
        <v>0.99431539999999996</v>
      </c>
    </row>
    <row r="279" spans="5:55" x14ac:dyDescent="0.25">
      <c r="E279">
        <v>2217.6799999999998</v>
      </c>
      <c r="F279">
        <f t="shared" si="7"/>
        <v>0.85295384615384606</v>
      </c>
      <c r="I279">
        <v>0.99456180000000005</v>
      </c>
      <c r="BA279" s="39">
        <v>64484</v>
      </c>
      <c r="BB279" s="35">
        <v>2211.9690000000001</v>
      </c>
      <c r="BC279" s="35">
        <v>0.99436599999999997</v>
      </c>
    </row>
    <row r="280" spans="5:55" x14ac:dyDescent="0.25">
      <c r="E280">
        <v>2219.0839999999998</v>
      </c>
      <c r="F280">
        <f t="shared" si="7"/>
        <v>0.85349384615384605</v>
      </c>
      <c r="I280">
        <v>0.99460919999999997</v>
      </c>
      <c r="BA280" s="39">
        <v>64574</v>
      </c>
      <c r="BB280" s="35">
        <v>2213.4119999999998</v>
      </c>
      <c r="BC280" s="35">
        <v>0.99441590000000002</v>
      </c>
    </row>
    <row r="281" spans="5:55" x14ac:dyDescent="0.25">
      <c r="E281">
        <v>2220.4780000000001</v>
      </c>
      <c r="F281">
        <f t="shared" si="7"/>
        <v>0.85403000000000007</v>
      </c>
      <c r="I281">
        <v>0.99465599999999998</v>
      </c>
      <c r="BA281" s="39">
        <v>64664</v>
      </c>
      <c r="BB281" s="35">
        <v>2214.8440000000001</v>
      </c>
      <c r="BC281" s="35">
        <v>0.99446520000000005</v>
      </c>
    </row>
    <row r="282" spans="5:55" x14ac:dyDescent="0.25">
      <c r="E282">
        <v>2221.8620000000001</v>
      </c>
      <c r="F282">
        <f t="shared" si="7"/>
        <v>0.85456230769230768</v>
      </c>
      <c r="I282">
        <v>0.99470210000000003</v>
      </c>
      <c r="BA282" s="39">
        <v>64754</v>
      </c>
      <c r="BB282" s="35">
        <v>2216.2669999999998</v>
      </c>
      <c r="BC282" s="35">
        <v>0.9945138</v>
      </c>
    </row>
    <row r="283" spans="5:55" x14ac:dyDescent="0.25">
      <c r="E283">
        <v>2223.2370000000001</v>
      </c>
      <c r="F283">
        <f t="shared" si="7"/>
        <v>0.85509115384615386</v>
      </c>
      <c r="I283">
        <v>0.99474759999999995</v>
      </c>
      <c r="BA283" s="39">
        <v>64844</v>
      </c>
      <c r="BB283" s="35">
        <v>2217.6799999999998</v>
      </c>
      <c r="BC283" s="35">
        <v>0.99456180000000005</v>
      </c>
    </row>
    <row r="284" spans="5:55" x14ac:dyDescent="0.25">
      <c r="E284">
        <v>2224.6019999999999</v>
      </c>
      <c r="F284">
        <f t="shared" si="7"/>
        <v>0.85561615384615375</v>
      </c>
      <c r="I284">
        <v>0.99479249999999997</v>
      </c>
      <c r="BA284" s="39">
        <v>64934</v>
      </c>
      <c r="BB284" s="35">
        <v>2219.0839999999998</v>
      </c>
      <c r="BC284" s="35">
        <v>0.99460919999999997</v>
      </c>
    </row>
    <row r="285" spans="5:55" x14ac:dyDescent="0.25">
      <c r="E285">
        <v>2225.9580000000001</v>
      </c>
      <c r="F285">
        <f t="shared" si="7"/>
        <v>0.85613769230769232</v>
      </c>
      <c r="I285">
        <v>0.99483670000000002</v>
      </c>
      <c r="BA285" s="39">
        <v>65024</v>
      </c>
      <c r="BB285" s="35">
        <v>2220.4780000000001</v>
      </c>
      <c r="BC285" s="35">
        <v>0.99465599999999998</v>
      </c>
    </row>
    <row r="286" spans="5:55" x14ac:dyDescent="0.25">
      <c r="E286">
        <v>2227.306</v>
      </c>
      <c r="F286">
        <f t="shared" si="7"/>
        <v>0.8566561538461539</v>
      </c>
      <c r="I286">
        <v>0.9948804</v>
      </c>
      <c r="BA286" s="39">
        <v>65114</v>
      </c>
      <c r="BB286" s="35">
        <v>2221.8620000000001</v>
      </c>
      <c r="BC286" s="35">
        <v>0.99470210000000003</v>
      </c>
    </row>
    <row r="287" spans="5:55" x14ac:dyDescent="0.25">
      <c r="E287">
        <v>2228.6439999999998</v>
      </c>
      <c r="F287">
        <f t="shared" si="7"/>
        <v>0.85717076923076918</v>
      </c>
      <c r="I287">
        <v>0.99492349999999996</v>
      </c>
      <c r="BA287" s="39">
        <v>65204</v>
      </c>
      <c r="BB287" s="35">
        <v>2223.2370000000001</v>
      </c>
      <c r="BC287" s="35">
        <v>0.99474759999999995</v>
      </c>
    </row>
    <row r="288" spans="5:55" x14ac:dyDescent="0.25">
      <c r="E288">
        <v>2229.973</v>
      </c>
      <c r="F288">
        <f t="shared" si="7"/>
        <v>0.85768192307692304</v>
      </c>
      <c r="I288">
        <v>0.99496600000000002</v>
      </c>
      <c r="BA288" s="39">
        <v>65294</v>
      </c>
      <c r="BB288" s="35">
        <v>2224.6019999999999</v>
      </c>
      <c r="BC288" s="35">
        <v>0.99479249999999997</v>
      </c>
    </row>
    <row r="289" spans="5:55" x14ac:dyDescent="0.25">
      <c r="E289">
        <v>2231.2939999999999</v>
      </c>
      <c r="F289">
        <f t="shared" si="7"/>
        <v>0.8581899999999999</v>
      </c>
      <c r="I289">
        <v>0.99500789999999995</v>
      </c>
      <c r="BA289" s="39">
        <v>65384</v>
      </c>
      <c r="BB289" s="35">
        <v>2225.9580000000001</v>
      </c>
      <c r="BC289" s="35">
        <v>0.99483670000000002</v>
      </c>
    </row>
    <row r="290" spans="5:55" x14ac:dyDescent="0.25">
      <c r="E290">
        <v>2232.605</v>
      </c>
      <c r="F290">
        <f t="shared" si="7"/>
        <v>0.85869423076923079</v>
      </c>
      <c r="I290">
        <v>0.99504919999999997</v>
      </c>
      <c r="BA290" s="39">
        <v>65474</v>
      </c>
      <c r="BB290" s="35">
        <v>2227.306</v>
      </c>
      <c r="BC290" s="35">
        <v>0.9948804</v>
      </c>
    </row>
    <row r="291" spans="5:55" x14ac:dyDescent="0.25">
      <c r="E291">
        <v>2233.9090000000001</v>
      </c>
      <c r="F291">
        <f t="shared" si="7"/>
        <v>0.85919576923076924</v>
      </c>
      <c r="I291">
        <v>0.99508989999999997</v>
      </c>
      <c r="BA291" s="39">
        <v>65564</v>
      </c>
      <c r="BB291" s="35">
        <v>2228.6439999999998</v>
      </c>
      <c r="BC291" s="35">
        <v>0.99492349999999996</v>
      </c>
    </row>
    <row r="292" spans="5:55" x14ac:dyDescent="0.25">
      <c r="E292">
        <v>2235.203</v>
      </c>
      <c r="F292">
        <f t="shared" si="7"/>
        <v>0.85969346153846149</v>
      </c>
      <c r="I292">
        <v>0.99512999999999996</v>
      </c>
      <c r="BA292" s="39">
        <v>65654</v>
      </c>
      <c r="BB292" s="35">
        <v>2229.973</v>
      </c>
      <c r="BC292" s="35">
        <v>0.99496600000000002</v>
      </c>
    </row>
    <row r="293" spans="5:55" x14ac:dyDescent="0.25">
      <c r="E293">
        <v>2236.4899999999998</v>
      </c>
      <c r="F293">
        <f t="shared" si="7"/>
        <v>0.8601884615384614</v>
      </c>
      <c r="I293">
        <v>0.99516959999999999</v>
      </c>
      <c r="BA293" s="39">
        <v>65744</v>
      </c>
      <c r="BB293" s="35">
        <v>2231.2939999999999</v>
      </c>
      <c r="BC293" s="35">
        <v>0.99500789999999995</v>
      </c>
    </row>
    <row r="294" spans="5:55" x14ac:dyDescent="0.25">
      <c r="E294">
        <v>2237.768</v>
      </c>
      <c r="F294">
        <f t="shared" si="7"/>
        <v>0.86068</v>
      </c>
      <c r="I294">
        <v>0.9952086</v>
      </c>
      <c r="BA294" s="39">
        <v>65834</v>
      </c>
      <c r="BB294" s="35">
        <v>2232.605</v>
      </c>
      <c r="BC294" s="35">
        <v>0.99504919999999997</v>
      </c>
    </row>
    <row r="295" spans="5:55" x14ac:dyDescent="0.25">
      <c r="E295">
        <v>2239.038</v>
      </c>
      <c r="F295">
        <f t="shared" si="7"/>
        <v>0.86116846153846149</v>
      </c>
      <c r="I295">
        <v>0.99524690000000005</v>
      </c>
      <c r="BA295" s="39">
        <v>65924</v>
      </c>
      <c r="BB295" s="35">
        <v>2233.9090000000001</v>
      </c>
      <c r="BC295" s="35">
        <v>0.99508989999999997</v>
      </c>
    </row>
    <row r="296" spans="5:55" x14ac:dyDescent="0.25">
      <c r="E296">
        <v>2240.3000000000002</v>
      </c>
      <c r="F296">
        <f t="shared" si="7"/>
        <v>0.86165384615384621</v>
      </c>
      <c r="I296">
        <v>0.99528479999999997</v>
      </c>
      <c r="BA296" s="39">
        <v>66014</v>
      </c>
      <c r="BB296" s="35">
        <v>2235.203</v>
      </c>
      <c r="BC296" s="35">
        <v>0.99512999999999996</v>
      </c>
    </row>
    <row r="297" spans="5:55" x14ac:dyDescent="0.25">
      <c r="E297">
        <v>2241.5540000000001</v>
      </c>
      <c r="F297">
        <f t="shared" si="7"/>
        <v>0.86213615384615383</v>
      </c>
      <c r="I297">
        <v>0.99532209999999999</v>
      </c>
      <c r="BA297" s="39">
        <v>66104</v>
      </c>
      <c r="BB297" s="35">
        <v>2236.4899999999998</v>
      </c>
      <c r="BC297" s="35">
        <v>0.99516959999999999</v>
      </c>
    </row>
    <row r="298" spans="5:55" x14ac:dyDescent="0.25">
      <c r="E298">
        <v>2242.8000000000002</v>
      </c>
      <c r="F298">
        <f t="shared" si="7"/>
        <v>0.86261538461538467</v>
      </c>
      <c r="I298">
        <v>0.99535879999999999</v>
      </c>
      <c r="BA298" s="39">
        <v>66194</v>
      </c>
      <c r="BB298" s="35">
        <v>2237.768</v>
      </c>
      <c r="BC298" s="35">
        <v>0.9952086</v>
      </c>
    </row>
    <row r="299" spans="5:55" x14ac:dyDescent="0.25">
      <c r="E299">
        <v>2244.0390000000002</v>
      </c>
      <c r="F299">
        <f t="shared" si="7"/>
        <v>0.86309192307692317</v>
      </c>
      <c r="I299">
        <v>0.99539500000000003</v>
      </c>
      <c r="BA299" s="39">
        <v>66284</v>
      </c>
      <c r="BB299" s="35">
        <v>2239.038</v>
      </c>
      <c r="BC299" s="35">
        <v>0.99524690000000005</v>
      </c>
    </row>
    <row r="300" spans="5:55" x14ac:dyDescent="0.25">
      <c r="E300">
        <v>2245.27</v>
      </c>
      <c r="F300">
        <f t="shared" si="7"/>
        <v>0.86356538461538457</v>
      </c>
      <c r="I300">
        <v>0.99543060000000005</v>
      </c>
      <c r="BA300" s="39">
        <v>66374</v>
      </c>
      <c r="BB300" s="35">
        <v>2240.3000000000002</v>
      </c>
      <c r="BC300" s="35">
        <v>0.99528479999999997</v>
      </c>
    </row>
    <row r="301" spans="5:55" x14ac:dyDescent="0.25">
      <c r="E301">
        <v>2246.4940000000001</v>
      </c>
      <c r="F301">
        <f t="shared" si="7"/>
        <v>0.86403615384615395</v>
      </c>
      <c r="I301">
        <v>0.99546579999999996</v>
      </c>
      <c r="BA301" s="39">
        <v>66464</v>
      </c>
      <c r="BB301" s="35">
        <v>2241.5540000000001</v>
      </c>
      <c r="BC301" s="35">
        <v>0.99532209999999999</v>
      </c>
    </row>
    <row r="302" spans="5:55" x14ac:dyDescent="0.25">
      <c r="E302">
        <v>2247.71</v>
      </c>
      <c r="F302">
        <f t="shared" si="7"/>
        <v>0.86450384615384612</v>
      </c>
      <c r="I302">
        <v>0.9955003</v>
      </c>
      <c r="BA302" s="39">
        <v>66554</v>
      </c>
      <c r="BB302" s="35">
        <v>2242.8000000000002</v>
      </c>
      <c r="BC302" s="35">
        <v>0.99535879999999999</v>
      </c>
    </row>
    <row r="303" spans="5:55" x14ac:dyDescent="0.25">
      <c r="E303">
        <v>2248.9189999999999</v>
      </c>
      <c r="F303">
        <f t="shared" si="7"/>
        <v>0.86496884615384606</v>
      </c>
      <c r="I303">
        <v>0.99553429999999998</v>
      </c>
      <c r="BA303" s="39">
        <v>66644</v>
      </c>
      <c r="BB303" s="35">
        <v>2244.0390000000002</v>
      </c>
      <c r="BC303" s="35">
        <v>0.99539500000000003</v>
      </c>
    </row>
    <row r="304" spans="5:55" x14ac:dyDescent="0.25">
      <c r="E304">
        <v>2250.1210000000001</v>
      </c>
      <c r="F304">
        <f t="shared" si="7"/>
        <v>0.86543115384615388</v>
      </c>
      <c r="I304">
        <v>0.99556770000000006</v>
      </c>
      <c r="BA304" s="39">
        <v>66734</v>
      </c>
      <c r="BB304" s="35">
        <v>2245.27</v>
      </c>
      <c r="BC304" s="35">
        <v>0.99543060000000005</v>
      </c>
    </row>
    <row r="305" spans="5:55" x14ac:dyDescent="0.25">
      <c r="E305">
        <v>2251.3159999999998</v>
      </c>
      <c r="F305">
        <f t="shared" si="7"/>
        <v>0.86589076923076913</v>
      </c>
      <c r="I305">
        <v>0.99560059999999995</v>
      </c>
      <c r="BA305" s="39">
        <v>66824</v>
      </c>
      <c r="BB305" s="35">
        <v>2246.4940000000001</v>
      </c>
      <c r="BC305" s="35">
        <v>0.99546579999999996</v>
      </c>
    </row>
    <row r="306" spans="5:55" x14ac:dyDescent="0.25">
      <c r="E306">
        <v>2252.5039999999999</v>
      </c>
      <c r="F306">
        <f t="shared" si="7"/>
        <v>0.86634769230769226</v>
      </c>
      <c r="I306">
        <v>0.99563310000000005</v>
      </c>
      <c r="BA306" s="39">
        <v>66914</v>
      </c>
      <c r="BB306" s="35">
        <v>2247.71</v>
      </c>
      <c r="BC306" s="35">
        <v>0.9955003</v>
      </c>
    </row>
    <row r="307" spans="5:55" x14ac:dyDescent="0.25">
      <c r="E307">
        <v>2253.6849999999999</v>
      </c>
      <c r="F307">
        <f t="shared" si="7"/>
        <v>0.86680192307692305</v>
      </c>
      <c r="I307">
        <v>0.99566489999999996</v>
      </c>
      <c r="BA307" s="39">
        <v>67004</v>
      </c>
      <c r="BB307" s="35">
        <v>2248.9189999999999</v>
      </c>
      <c r="BC307" s="35">
        <v>0.99553429999999998</v>
      </c>
    </row>
    <row r="308" spans="5:55" x14ac:dyDescent="0.25">
      <c r="E308">
        <v>2254.86</v>
      </c>
      <c r="F308">
        <f t="shared" si="7"/>
        <v>0.86725384615384615</v>
      </c>
      <c r="I308">
        <v>0.99569620000000003</v>
      </c>
      <c r="BA308" s="39">
        <v>67094</v>
      </c>
      <c r="BB308" s="35">
        <v>2250.1210000000001</v>
      </c>
      <c r="BC308" s="35">
        <v>0.99556770000000006</v>
      </c>
    </row>
    <row r="309" spans="5:55" x14ac:dyDescent="0.25">
      <c r="E309">
        <v>2256.0279999999998</v>
      </c>
      <c r="F309">
        <f t="shared" si="7"/>
        <v>0.8677030769230768</v>
      </c>
      <c r="I309">
        <v>0.99572700000000003</v>
      </c>
      <c r="BA309" s="39">
        <v>67184</v>
      </c>
      <c r="BB309" s="35">
        <v>2251.3159999999998</v>
      </c>
      <c r="BC309" s="35">
        <v>0.99560059999999995</v>
      </c>
    </row>
    <row r="310" spans="5:55" x14ac:dyDescent="0.25">
      <c r="BA310" s="39">
        <v>67274</v>
      </c>
      <c r="BB310" s="35">
        <v>2252.5039999999999</v>
      </c>
      <c r="BC310" s="35">
        <v>0.99563310000000005</v>
      </c>
    </row>
    <row r="311" spans="5:55" x14ac:dyDescent="0.25">
      <c r="BA311" s="39">
        <v>67364</v>
      </c>
      <c r="BB311" s="35">
        <v>2253.6849999999999</v>
      </c>
      <c r="BC311" s="35">
        <v>0.99566489999999996</v>
      </c>
    </row>
    <row r="312" spans="5:55" x14ac:dyDescent="0.25">
      <c r="BA312" s="39">
        <v>67454</v>
      </c>
      <c r="BB312" s="35">
        <v>2254.86</v>
      </c>
      <c r="BC312" s="35">
        <v>0.99569620000000003</v>
      </c>
    </row>
    <row r="313" spans="5:55" x14ac:dyDescent="0.25">
      <c r="BA313" s="39">
        <v>67544</v>
      </c>
      <c r="BB313" s="35">
        <v>2256.0279999999998</v>
      </c>
      <c r="BC313" s="35">
        <v>0.99572700000000003</v>
      </c>
    </row>
  </sheetData>
  <mergeCells count="6">
    <mergeCell ref="BA6:BA8"/>
    <mergeCell ref="AA4:AA6"/>
    <mergeCell ref="J2:J4"/>
    <mergeCell ref="AE4:AE6"/>
    <mergeCell ref="B2:B4"/>
    <mergeCell ref="H2:H3"/>
  </mergeCells>
  <pageMargins left="0.7" right="0.7" top="0.75" bottom="0.75" header="0.3" footer="0.3"/>
  <pageSetup paperSize="119" orientation="portrait" horizontalDpi="150" verticalDpi="0" r:id="rId1"/>
  <headerFooter>
    <oddFooter>&amp;C&amp;1#&amp;"Calibri"&amp;10&amp;K000000Schlumberger-Private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99DC-ACF1-4DE0-BA5A-16E88B43BDE1}">
  <dimension ref="B2:N54"/>
  <sheetViews>
    <sheetView zoomScale="70" zoomScaleNormal="70" workbookViewId="0">
      <selection activeCell="P36" sqref="P36"/>
    </sheetView>
  </sheetViews>
  <sheetFormatPr defaultRowHeight="16.5" x14ac:dyDescent="0.3"/>
  <cols>
    <col min="1" max="16384" width="9.140625" style="1"/>
  </cols>
  <sheetData>
    <row r="2" spans="2:14" x14ac:dyDescent="0.3">
      <c r="B2" s="1" t="s">
        <v>55</v>
      </c>
      <c r="K2" s="1">
        <v>0.36299999999999999</v>
      </c>
      <c r="L2" s="11">
        <f>1-K2</f>
        <v>0.63700000000000001</v>
      </c>
      <c r="M2" s="11"/>
      <c r="N2" s="11"/>
    </row>
    <row r="3" spans="2:14" x14ac:dyDescent="0.3">
      <c r="B3" s="1" t="s">
        <v>56</v>
      </c>
    </row>
    <row r="4" spans="2:14" x14ac:dyDescent="0.3">
      <c r="B4" s="1" t="s">
        <v>57</v>
      </c>
      <c r="K4" s="11">
        <v>160.285</v>
      </c>
      <c r="L4" s="1">
        <f>K4*L2</f>
        <v>102.101545</v>
      </c>
      <c r="M4" s="1" t="s">
        <v>58</v>
      </c>
    </row>
    <row r="5" spans="2:14" x14ac:dyDescent="0.3">
      <c r="L5" s="1">
        <f>K4*0.205</f>
        <v>32.858424999999997</v>
      </c>
      <c r="M5" s="1" t="s">
        <v>58</v>
      </c>
    </row>
    <row r="6" spans="2:14" x14ac:dyDescent="0.3"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33</v>
      </c>
      <c r="H6" s="1" t="s">
        <v>41</v>
      </c>
      <c r="I6" s="1" t="s">
        <v>41</v>
      </c>
      <c r="J6" s="1" t="s">
        <v>18</v>
      </c>
      <c r="L6" s="11">
        <f>L4-L5</f>
        <v>69.243120000000005</v>
      </c>
    </row>
    <row r="7" spans="2:14" x14ac:dyDescent="0.3">
      <c r="B7" s="1" t="s">
        <v>42</v>
      </c>
      <c r="C7" s="1" t="s">
        <v>43</v>
      </c>
      <c r="D7" s="1" t="s">
        <v>43</v>
      </c>
      <c r="E7" s="1" t="s">
        <v>43</v>
      </c>
      <c r="G7" s="1" t="s">
        <v>44</v>
      </c>
      <c r="H7" s="1" t="s">
        <v>44</v>
      </c>
      <c r="I7" s="1" t="s">
        <v>45</v>
      </c>
      <c r="J7" s="1" t="s">
        <v>46</v>
      </c>
      <c r="L7" s="1" t="s">
        <v>59</v>
      </c>
    </row>
    <row r="8" spans="2:14" x14ac:dyDescent="0.3">
      <c r="B8" s="1">
        <v>0</v>
      </c>
      <c r="C8" s="1">
        <v>338.1</v>
      </c>
      <c r="D8" s="1">
        <v>0</v>
      </c>
      <c r="E8" s="1">
        <v>338.1</v>
      </c>
      <c r="F8" s="1">
        <v>0</v>
      </c>
      <c r="G8" s="1">
        <v>0</v>
      </c>
      <c r="H8" s="1">
        <v>0</v>
      </c>
      <c r="I8" s="1">
        <v>0</v>
      </c>
      <c r="J8" s="1">
        <v>2</v>
      </c>
      <c r="K8" s="1">
        <f>I8/$K$4</f>
        <v>0</v>
      </c>
      <c r="L8" s="1">
        <f>I8/$L$6</f>
        <v>0</v>
      </c>
    </row>
    <row r="9" spans="2:14" x14ac:dyDescent="0.3">
      <c r="B9" s="1">
        <v>19.2</v>
      </c>
      <c r="C9" s="1">
        <v>236.5</v>
      </c>
      <c r="D9" s="1">
        <v>0</v>
      </c>
      <c r="E9" s="1">
        <v>236.5</v>
      </c>
      <c r="F9" s="1">
        <v>0</v>
      </c>
      <c r="G9" s="1">
        <v>3.4000000000000002E-2</v>
      </c>
      <c r="H9" s="1">
        <v>3.4000000000000002E-2</v>
      </c>
      <c r="I9" s="1">
        <v>5.5279999999999996</v>
      </c>
      <c r="J9" s="1">
        <v>2.8592</v>
      </c>
      <c r="K9" s="1">
        <f t="shared" ref="K9:K53" si="0">I9/$K$4</f>
        <v>3.4488567239604452E-2</v>
      </c>
      <c r="L9" s="1">
        <f t="shared" ref="L9:L53" si="1">I9/$L$6</f>
        <v>7.983464638797326E-2</v>
      </c>
    </row>
    <row r="10" spans="2:14" x14ac:dyDescent="0.3">
      <c r="B10" s="1">
        <v>45.7</v>
      </c>
      <c r="C10" s="1">
        <v>181.85</v>
      </c>
      <c r="D10" s="1">
        <v>0</v>
      </c>
      <c r="E10" s="1">
        <v>181.85</v>
      </c>
      <c r="F10" s="1">
        <v>0</v>
      </c>
      <c r="G10" s="1">
        <v>6.9000000000000006E-2</v>
      </c>
      <c r="H10" s="1">
        <v>6.9000000000000006E-2</v>
      </c>
      <c r="I10" s="1">
        <v>11.055999999999999</v>
      </c>
      <c r="J10" s="1">
        <v>3.7183999999999999</v>
      </c>
      <c r="K10" s="1">
        <f t="shared" si="0"/>
        <v>6.8977134479208904E-2</v>
      </c>
      <c r="L10" s="1">
        <f t="shared" si="1"/>
        <v>0.15966929277594652</v>
      </c>
    </row>
    <row r="11" spans="2:14" x14ac:dyDescent="0.3">
      <c r="B11" s="1">
        <v>79.2</v>
      </c>
      <c r="C11" s="1">
        <v>147.72</v>
      </c>
      <c r="D11" s="1">
        <v>0</v>
      </c>
      <c r="E11" s="1">
        <v>147.72</v>
      </c>
      <c r="F11" s="1">
        <v>0</v>
      </c>
      <c r="G11" s="1">
        <v>0.10299999999999999</v>
      </c>
      <c r="H11" s="1">
        <v>0.10299999999999999</v>
      </c>
      <c r="I11" s="1">
        <v>16.584</v>
      </c>
      <c r="J11" s="1">
        <v>4.5776000000000003</v>
      </c>
      <c r="K11" s="1">
        <f t="shared" si="0"/>
        <v>0.10346570171881336</v>
      </c>
      <c r="L11" s="1">
        <f t="shared" si="1"/>
        <v>0.23950393916391979</v>
      </c>
    </row>
    <row r="12" spans="2:14" x14ac:dyDescent="0.3">
      <c r="B12" s="1">
        <v>119.9</v>
      </c>
      <c r="C12" s="1">
        <v>124.37</v>
      </c>
      <c r="D12" s="1">
        <v>0</v>
      </c>
      <c r="E12" s="1">
        <v>124.37</v>
      </c>
      <c r="F12" s="1">
        <v>0</v>
      </c>
      <c r="G12" s="1">
        <v>0.13800000000000001</v>
      </c>
      <c r="H12" s="1">
        <v>0.13800000000000001</v>
      </c>
      <c r="I12" s="1">
        <v>22.111999999999998</v>
      </c>
      <c r="J12" s="1">
        <v>5.4368999999999996</v>
      </c>
      <c r="K12" s="1">
        <f t="shared" si="0"/>
        <v>0.13795426895841781</v>
      </c>
      <c r="L12" s="1">
        <f t="shared" si="1"/>
        <v>0.31933858555189304</v>
      </c>
    </row>
    <row r="13" spans="2:14" x14ac:dyDescent="0.3">
      <c r="B13" s="1">
        <v>167.6</v>
      </c>
      <c r="C13" s="1">
        <v>107.4</v>
      </c>
      <c r="D13" s="1">
        <v>0</v>
      </c>
      <c r="E13" s="1">
        <v>107.4</v>
      </c>
      <c r="F13" s="1">
        <v>0</v>
      </c>
      <c r="G13" s="1">
        <v>0.17199999999999999</v>
      </c>
      <c r="H13" s="1">
        <v>0.17199999999999999</v>
      </c>
      <c r="I13" s="1">
        <v>27.64</v>
      </c>
      <c r="J13" s="1">
        <v>6.2961</v>
      </c>
      <c r="K13" s="1">
        <f t="shared" si="0"/>
        <v>0.17244283619802228</v>
      </c>
      <c r="L13" s="1">
        <f t="shared" si="1"/>
        <v>0.39917323193986637</v>
      </c>
    </row>
    <row r="14" spans="2:14" x14ac:dyDescent="0.3">
      <c r="B14" s="1">
        <v>222.3</v>
      </c>
      <c r="C14" s="1">
        <v>94.5</v>
      </c>
      <c r="D14" s="1">
        <v>0</v>
      </c>
      <c r="E14" s="1">
        <v>94.5</v>
      </c>
      <c r="F14" s="1">
        <v>0</v>
      </c>
      <c r="G14" s="1">
        <v>0.20699999999999999</v>
      </c>
      <c r="H14" s="1">
        <v>0.20699999999999999</v>
      </c>
      <c r="I14" s="1">
        <v>33.168999999999997</v>
      </c>
      <c r="J14" s="1">
        <v>7.1553000000000004</v>
      </c>
      <c r="K14" s="1">
        <f t="shared" si="0"/>
        <v>0.20693764232460926</v>
      </c>
      <c r="L14" s="1">
        <f t="shared" si="1"/>
        <v>0.47902232019585478</v>
      </c>
    </row>
    <row r="15" spans="2:14" x14ac:dyDescent="0.3">
      <c r="B15" s="1">
        <v>284.10000000000002</v>
      </c>
      <c r="C15" s="1">
        <v>84.37</v>
      </c>
      <c r="D15" s="1">
        <v>0</v>
      </c>
      <c r="E15" s="1">
        <v>84.37</v>
      </c>
      <c r="F15" s="1">
        <v>0</v>
      </c>
      <c r="G15" s="1">
        <v>0.24099999999999999</v>
      </c>
      <c r="H15" s="1">
        <v>0.24099999999999999</v>
      </c>
      <c r="I15" s="1">
        <v>38.697000000000003</v>
      </c>
      <c r="J15" s="1">
        <v>8.0145</v>
      </c>
      <c r="K15" s="1">
        <f t="shared" si="0"/>
        <v>0.24142620956421376</v>
      </c>
      <c r="L15" s="1">
        <f t="shared" si="1"/>
        <v>0.55885696658382811</v>
      </c>
    </row>
    <row r="16" spans="2:14" x14ac:dyDescent="0.3">
      <c r="B16" s="1">
        <v>353</v>
      </c>
      <c r="C16" s="1">
        <v>76.2</v>
      </c>
      <c r="D16" s="1">
        <v>0</v>
      </c>
      <c r="E16" s="1">
        <v>76.2</v>
      </c>
      <c r="F16" s="1">
        <v>0</v>
      </c>
      <c r="G16" s="1">
        <v>0.27600000000000002</v>
      </c>
      <c r="H16" s="1">
        <v>0.27600000000000002</v>
      </c>
      <c r="I16" s="1">
        <v>44.225000000000001</v>
      </c>
      <c r="J16" s="1">
        <v>8.8736999999999995</v>
      </c>
      <c r="K16" s="1">
        <f t="shared" si="0"/>
        <v>0.27591477680381821</v>
      </c>
      <c r="L16" s="1">
        <f t="shared" si="1"/>
        <v>0.63869161297180133</v>
      </c>
    </row>
    <row r="17" spans="2:12" x14ac:dyDescent="0.3">
      <c r="B17" s="1">
        <v>428.9</v>
      </c>
      <c r="C17" s="1">
        <v>69.48</v>
      </c>
      <c r="D17" s="1">
        <v>0</v>
      </c>
      <c r="E17" s="1">
        <v>69.48</v>
      </c>
      <c r="F17" s="1">
        <v>0</v>
      </c>
      <c r="G17" s="1">
        <v>0.31</v>
      </c>
      <c r="H17" s="1">
        <v>0.31</v>
      </c>
      <c r="I17" s="1">
        <v>49.753</v>
      </c>
      <c r="J17" s="1">
        <v>9.7329000000000008</v>
      </c>
      <c r="K17" s="1">
        <f t="shared" si="0"/>
        <v>0.31040334404342268</v>
      </c>
      <c r="L17" s="1">
        <f t="shared" si="1"/>
        <v>0.71852625935977465</v>
      </c>
    </row>
    <row r="18" spans="2:12" x14ac:dyDescent="0.3">
      <c r="B18" s="11">
        <v>511.8</v>
      </c>
      <c r="C18" s="11">
        <v>5.97</v>
      </c>
      <c r="D18" s="11">
        <v>57.87</v>
      </c>
      <c r="E18" s="11">
        <v>63.84</v>
      </c>
      <c r="F18" s="11">
        <v>0.90600000000000003</v>
      </c>
      <c r="G18" s="11">
        <v>0.34499999999999997</v>
      </c>
      <c r="H18" s="11">
        <v>0.34499999999999997</v>
      </c>
      <c r="I18" s="11">
        <v>55.280999999999999</v>
      </c>
      <c r="J18" s="11">
        <v>10.5921</v>
      </c>
      <c r="K18" s="1">
        <f t="shared" si="0"/>
        <v>0.3448919112830271</v>
      </c>
      <c r="L18" s="1">
        <f t="shared" si="1"/>
        <v>0.79836090574774787</v>
      </c>
    </row>
    <row r="19" spans="2:12" x14ac:dyDescent="0.3">
      <c r="B19" s="1">
        <v>558.6</v>
      </c>
      <c r="C19" s="1">
        <v>5.59</v>
      </c>
      <c r="D19" s="1">
        <v>58.78</v>
      </c>
      <c r="E19" s="1">
        <v>64.36</v>
      </c>
      <c r="F19" s="1">
        <v>0.91300000000000003</v>
      </c>
      <c r="G19" s="1">
        <v>0.36399999999999999</v>
      </c>
      <c r="H19" s="1">
        <v>0.36399999999999999</v>
      </c>
      <c r="I19" s="1">
        <v>55.551000000000002</v>
      </c>
      <c r="J19" s="1">
        <v>10.5063</v>
      </c>
      <c r="K19" s="1">
        <f t="shared" si="0"/>
        <v>0.34657641076831897</v>
      </c>
      <c r="L19" s="1">
        <f t="shared" si="1"/>
        <v>0.80226021011184934</v>
      </c>
    </row>
    <row r="20" spans="2:12" x14ac:dyDescent="0.3">
      <c r="B20" s="1">
        <v>609.1</v>
      </c>
      <c r="C20" s="1">
        <v>5.22</v>
      </c>
      <c r="D20" s="1">
        <v>59.68</v>
      </c>
      <c r="E20" s="1">
        <v>64.900000000000006</v>
      </c>
      <c r="F20" s="1">
        <v>0.92</v>
      </c>
      <c r="G20" s="1">
        <v>0.38400000000000001</v>
      </c>
      <c r="H20" s="1">
        <v>0.38400000000000001</v>
      </c>
      <c r="I20" s="1">
        <v>55.823</v>
      </c>
      <c r="J20" s="1">
        <v>10.4193</v>
      </c>
      <c r="K20" s="1">
        <f t="shared" si="0"/>
        <v>0.3482733880275759</v>
      </c>
      <c r="L20" s="1">
        <f t="shared" si="1"/>
        <v>0.80618839821198118</v>
      </c>
    </row>
    <row r="21" spans="2:12" x14ac:dyDescent="0.3">
      <c r="B21" s="1">
        <v>663.5</v>
      </c>
      <c r="C21" s="1">
        <v>4.87</v>
      </c>
      <c r="D21" s="1">
        <v>60.59</v>
      </c>
      <c r="E21" s="1">
        <v>65.45</v>
      </c>
      <c r="F21" s="1">
        <v>0.92600000000000005</v>
      </c>
      <c r="G21" s="1">
        <v>0.40600000000000003</v>
      </c>
      <c r="H21" s="1">
        <v>0.40600000000000003</v>
      </c>
      <c r="I21" s="1">
        <v>56.097999999999999</v>
      </c>
      <c r="J21" s="1">
        <v>10.331300000000001</v>
      </c>
      <c r="K21" s="1">
        <f t="shared" si="0"/>
        <v>0.3499890819477805</v>
      </c>
      <c r="L21" s="1">
        <f t="shared" si="1"/>
        <v>0.81015991191615855</v>
      </c>
    </row>
    <row r="22" spans="2:12" x14ac:dyDescent="0.3">
      <c r="B22" s="1">
        <v>722.4</v>
      </c>
      <c r="C22" s="1">
        <v>4.53</v>
      </c>
      <c r="D22" s="1">
        <v>61.49</v>
      </c>
      <c r="E22" s="1">
        <v>66.02</v>
      </c>
      <c r="F22" s="1">
        <v>0.93100000000000005</v>
      </c>
      <c r="G22" s="1">
        <v>0.43</v>
      </c>
      <c r="H22" s="1">
        <v>0.43</v>
      </c>
      <c r="I22" s="1">
        <v>56.374000000000002</v>
      </c>
      <c r="J22" s="1">
        <v>10.2423</v>
      </c>
      <c r="K22" s="1">
        <f t="shared" si="0"/>
        <v>0.35171101475496774</v>
      </c>
      <c r="L22" s="1">
        <f t="shared" si="1"/>
        <v>0.81414586748835116</v>
      </c>
    </row>
    <row r="23" spans="2:12" x14ac:dyDescent="0.3">
      <c r="B23" s="1">
        <v>786.1</v>
      </c>
      <c r="C23" s="1">
        <v>4.21</v>
      </c>
      <c r="D23" s="1">
        <v>62.39</v>
      </c>
      <c r="E23" s="1">
        <v>66.599999999999994</v>
      </c>
      <c r="F23" s="1">
        <v>0.93700000000000006</v>
      </c>
      <c r="G23" s="1">
        <v>0.45700000000000002</v>
      </c>
      <c r="H23" s="1">
        <v>0.45700000000000002</v>
      </c>
      <c r="I23" s="1">
        <v>56.652000000000001</v>
      </c>
      <c r="J23" s="1">
        <v>10.1526</v>
      </c>
      <c r="K23" s="1">
        <f t="shared" si="0"/>
        <v>0.35344542533612006</v>
      </c>
      <c r="L23" s="1">
        <f t="shared" si="1"/>
        <v>0.81816070679657416</v>
      </c>
    </row>
    <row r="24" spans="2:12" x14ac:dyDescent="0.3">
      <c r="B24" s="1">
        <v>855</v>
      </c>
      <c r="C24" s="1">
        <v>3.91</v>
      </c>
      <c r="D24" s="1">
        <v>63.29</v>
      </c>
      <c r="E24" s="1">
        <v>67.2</v>
      </c>
      <c r="F24" s="1">
        <v>0.94199999999999995</v>
      </c>
      <c r="G24" s="1">
        <v>0.48499999999999999</v>
      </c>
      <c r="H24" s="1">
        <v>0.48499999999999999</v>
      </c>
      <c r="I24" s="1">
        <v>56.932000000000002</v>
      </c>
      <c r="J24" s="1">
        <v>10.0623</v>
      </c>
      <c r="K24" s="1">
        <f t="shared" si="0"/>
        <v>0.35519231369123749</v>
      </c>
      <c r="L24" s="1">
        <f t="shared" si="1"/>
        <v>0.82220442984082753</v>
      </c>
    </row>
    <row r="25" spans="2:12" x14ac:dyDescent="0.3">
      <c r="B25" s="1">
        <v>929.6</v>
      </c>
      <c r="C25" s="1">
        <v>3.62</v>
      </c>
      <c r="D25" s="1">
        <v>64.19</v>
      </c>
      <c r="E25" s="1">
        <v>67.81</v>
      </c>
      <c r="F25" s="1">
        <v>0.94699999999999995</v>
      </c>
      <c r="G25" s="1">
        <v>0.51700000000000002</v>
      </c>
      <c r="H25" s="1">
        <v>0.51700000000000002</v>
      </c>
      <c r="I25" s="1">
        <v>57.213000000000001</v>
      </c>
      <c r="J25" s="1">
        <v>9.9716000000000005</v>
      </c>
      <c r="K25" s="1">
        <f t="shared" si="0"/>
        <v>0.35694544093333752</v>
      </c>
      <c r="L25" s="1">
        <f t="shared" si="1"/>
        <v>0.82626259475309605</v>
      </c>
    </row>
    <row r="26" spans="2:12" x14ac:dyDescent="0.3">
      <c r="B26" s="1">
        <v>1010.7</v>
      </c>
      <c r="C26" s="1">
        <v>3.35</v>
      </c>
      <c r="D26" s="1">
        <v>65.09</v>
      </c>
      <c r="E26" s="1">
        <v>68.44</v>
      </c>
      <c r="F26" s="1">
        <v>0.95099999999999996</v>
      </c>
      <c r="G26" s="1">
        <v>0.55100000000000005</v>
      </c>
      <c r="H26" s="1">
        <v>0.55100000000000005</v>
      </c>
      <c r="I26" s="1">
        <v>57.494999999999997</v>
      </c>
      <c r="J26" s="1">
        <v>9.8804999999999996</v>
      </c>
      <c r="K26" s="1">
        <f t="shared" si="0"/>
        <v>0.35870480706242008</v>
      </c>
      <c r="L26" s="1">
        <f t="shared" si="1"/>
        <v>0.8303352015333797</v>
      </c>
    </row>
    <row r="27" spans="2:12" x14ac:dyDescent="0.3">
      <c r="B27" s="1">
        <v>1098.7</v>
      </c>
      <c r="C27" s="1">
        <v>3.09</v>
      </c>
      <c r="D27" s="1">
        <v>65.989999999999995</v>
      </c>
      <c r="E27" s="1">
        <v>69.08</v>
      </c>
      <c r="F27" s="1">
        <v>0.95499999999999996</v>
      </c>
      <c r="G27" s="1">
        <v>0.58899999999999997</v>
      </c>
      <c r="H27" s="1">
        <v>0.58899999999999997</v>
      </c>
      <c r="I27" s="1">
        <v>57.777999999999999</v>
      </c>
      <c r="J27" s="1">
        <v>9.7891999999999992</v>
      </c>
      <c r="K27" s="1">
        <f t="shared" si="0"/>
        <v>0.36047041207848518</v>
      </c>
      <c r="L27" s="1">
        <f t="shared" si="1"/>
        <v>0.83442225018167859</v>
      </c>
    </row>
    <row r="28" spans="2:12" x14ac:dyDescent="0.3">
      <c r="B28" s="1">
        <v>1194.5</v>
      </c>
      <c r="C28" s="1">
        <v>2.85</v>
      </c>
      <c r="D28" s="1">
        <v>66.88</v>
      </c>
      <c r="E28" s="1">
        <v>69.73</v>
      </c>
      <c r="F28" s="1">
        <v>0.95899999999999996</v>
      </c>
      <c r="G28" s="1">
        <v>0.63</v>
      </c>
      <c r="H28" s="1">
        <v>0.63</v>
      </c>
      <c r="I28" s="1">
        <v>58.061999999999998</v>
      </c>
      <c r="J28" s="1">
        <v>9.6979000000000006</v>
      </c>
      <c r="K28" s="1">
        <f t="shared" si="0"/>
        <v>0.36224225598153287</v>
      </c>
      <c r="L28" s="1">
        <f t="shared" si="1"/>
        <v>0.83852374069799274</v>
      </c>
    </row>
    <row r="29" spans="2:12" x14ac:dyDescent="0.3">
      <c r="B29" s="1">
        <v>1298.9000000000001</v>
      </c>
      <c r="C29" s="1">
        <v>2.62</v>
      </c>
      <c r="D29" s="1">
        <v>67.77</v>
      </c>
      <c r="E29" s="1">
        <v>70.39</v>
      </c>
      <c r="F29" s="1">
        <v>0.96299999999999997</v>
      </c>
      <c r="G29" s="1">
        <v>0.67600000000000005</v>
      </c>
      <c r="H29" s="1">
        <v>0.67600000000000005</v>
      </c>
      <c r="I29" s="1">
        <v>58.347000000000001</v>
      </c>
      <c r="J29" s="1">
        <v>9.6066000000000003</v>
      </c>
      <c r="K29" s="1">
        <f t="shared" si="0"/>
        <v>0.36402033877156315</v>
      </c>
      <c r="L29" s="1">
        <f t="shared" si="1"/>
        <v>0.84263967308232213</v>
      </c>
    </row>
    <row r="30" spans="2:12" x14ac:dyDescent="0.3">
      <c r="B30" s="1">
        <v>1412.8</v>
      </c>
      <c r="C30" s="1">
        <v>2.4</v>
      </c>
      <c r="D30" s="1">
        <v>68.67</v>
      </c>
      <c r="E30" s="1">
        <v>71.06</v>
      </c>
      <c r="F30" s="1">
        <v>0.96599999999999997</v>
      </c>
      <c r="G30" s="1">
        <v>0.72599999999999998</v>
      </c>
      <c r="H30" s="1">
        <v>0.72599999999999998</v>
      </c>
      <c r="I30" s="1">
        <v>58.631999999999998</v>
      </c>
      <c r="J30" s="1">
        <v>9.5153999999999996</v>
      </c>
      <c r="K30" s="1">
        <f t="shared" si="0"/>
        <v>0.36579842156159342</v>
      </c>
      <c r="L30" s="1">
        <f t="shared" si="1"/>
        <v>0.8467556054666513</v>
      </c>
    </row>
    <row r="31" spans="2:12" x14ac:dyDescent="0.3">
      <c r="B31" s="1">
        <v>1537.5</v>
      </c>
      <c r="C31" s="1">
        <v>2.19</v>
      </c>
      <c r="D31" s="1">
        <v>69.55</v>
      </c>
      <c r="E31" s="1">
        <v>71.75</v>
      </c>
      <c r="F31" s="1">
        <v>0.96899999999999997</v>
      </c>
      <c r="G31" s="1">
        <v>0.78200000000000003</v>
      </c>
      <c r="H31" s="1">
        <v>0.78200000000000003</v>
      </c>
      <c r="I31" s="1">
        <v>58.917999999999999</v>
      </c>
      <c r="J31" s="1">
        <v>9.4245000000000001</v>
      </c>
      <c r="K31" s="1">
        <f t="shared" si="0"/>
        <v>0.36758274323860624</v>
      </c>
      <c r="L31" s="1">
        <f t="shared" si="1"/>
        <v>0.85088597971899582</v>
      </c>
    </row>
    <row r="32" spans="2:12" x14ac:dyDescent="0.3">
      <c r="B32" s="1">
        <v>1674.1</v>
      </c>
      <c r="C32" s="1">
        <v>2</v>
      </c>
      <c r="D32" s="1">
        <v>70.44</v>
      </c>
      <c r="E32" s="1">
        <v>72.45</v>
      </c>
      <c r="F32" s="1">
        <v>0.97199999999999998</v>
      </c>
      <c r="G32" s="1">
        <v>0.84299999999999997</v>
      </c>
      <c r="H32" s="1">
        <v>0.84299999999999997</v>
      </c>
      <c r="I32" s="1">
        <v>59.204000000000001</v>
      </c>
      <c r="J32" s="1">
        <v>9.3338999999999999</v>
      </c>
      <c r="K32" s="1">
        <f t="shared" si="0"/>
        <v>0.36936706491561905</v>
      </c>
      <c r="L32" s="1">
        <f t="shared" si="1"/>
        <v>0.85501635397134035</v>
      </c>
    </row>
    <row r="33" spans="2:12" x14ac:dyDescent="0.3">
      <c r="B33" s="1">
        <v>1824.1</v>
      </c>
      <c r="C33" s="1">
        <v>1.82</v>
      </c>
      <c r="D33" s="1">
        <v>71.33</v>
      </c>
      <c r="E33" s="1">
        <v>73.150000000000006</v>
      </c>
      <c r="F33" s="1">
        <v>0.97499999999999998</v>
      </c>
      <c r="G33" s="1">
        <v>0.91200000000000003</v>
      </c>
      <c r="H33" s="1">
        <v>0.91200000000000003</v>
      </c>
      <c r="I33" s="1">
        <v>59.491</v>
      </c>
      <c r="J33" s="1">
        <v>9.2437000000000005</v>
      </c>
      <c r="K33" s="1">
        <f t="shared" si="0"/>
        <v>0.37115762547961445</v>
      </c>
      <c r="L33" s="1">
        <f t="shared" si="1"/>
        <v>0.85916117009170001</v>
      </c>
    </row>
    <row r="34" spans="2:12" x14ac:dyDescent="0.3">
      <c r="B34" s="1">
        <v>1989.3</v>
      </c>
      <c r="C34" s="1">
        <v>1.65</v>
      </c>
      <c r="D34" s="1">
        <v>72.209999999999994</v>
      </c>
      <c r="E34" s="1">
        <v>73.87</v>
      </c>
      <c r="F34" s="1">
        <v>0.97799999999999998</v>
      </c>
      <c r="G34" s="1">
        <v>0.98699999999999999</v>
      </c>
      <c r="H34" s="1">
        <v>0.98699999999999999</v>
      </c>
      <c r="I34" s="1">
        <v>59.777999999999999</v>
      </c>
      <c r="J34" s="1">
        <v>9.1540999999999997</v>
      </c>
      <c r="K34" s="1">
        <f t="shared" si="0"/>
        <v>0.3729481860436098</v>
      </c>
      <c r="L34" s="1">
        <f t="shared" si="1"/>
        <v>0.86330598621205967</v>
      </c>
    </row>
    <row r="35" spans="2:12" x14ac:dyDescent="0.3">
      <c r="B35" s="1">
        <v>2171.6</v>
      </c>
      <c r="C35" s="1">
        <v>1.5</v>
      </c>
      <c r="D35" s="1">
        <v>73.099999999999994</v>
      </c>
      <c r="E35" s="1">
        <v>74.59</v>
      </c>
      <c r="F35" s="1">
        <v>0.98</v>
      </c>
      <c r="G35" s="1">
        <v>1.0720000000000001</v>
      </c>
      <c r="H35" s="1">
        <v>1.0720000000000001</v>
      </c>
      <c r="I35" s="1">
        <v>60.064999999999998</v>
      </c>
      <c r="J35" s="1">
        <v>9.0649999999999995</v>
      </c>
      <c r="K35" s="1">
        <f t="shared" si="0"/>
        <v>0.3747387466076052</v>
      </c>
      <c r="L35" s="1">
        <f t="shared" si="1"/>
        <v>0.86745080233241934</v>
      </c>
    </row>
    <row r="36" spans="2:12" x14ac:dyDescent="0.3">
      <c r="B36" s="1">
        <v>2373.3000000000002</v>
      </c>
      <c r="C36" s="1">
        <v>1.35</v>
      </c>
      <c r="D36" s="1">
        <v>73.98</v>
      </c>
      <c r="E36" s="1">
        <v>75.33</v>
      </c>
      <c r="F36" s="1">
        <v>0.98199999999999998</v>
      </c>
      <c r="G36" s="1">
        <v>1.1659999999999999</v>
      </c>
      <c r="H36" s="1">
        <v>1.1659999999999999</v>
      </c>
      <c r="I36" s="1">
        <v>60.351999999999997</v>
      </c>
      <c r="J36" s="1">
        <v>8.9764999999999997</v>
      </c>
      <c r="K36" s="1">
        <f t="shared" si="0"/>
        <v>0.37652930717160055</v>
      </c>
      <c r="L36" s="1">
        <f t="shared" si="1"/>
        <v>0.871595618452779</v>
      </c>
    </row>
    <row r="37" spans="2:12" x14ac:dyDescent="0.3">
      <c r="B37" s="1">
        <v>2597.1999999999998</v>
      </c>
      <c r="C37" s="1">
        <v>1.22</v>
      </c>
      <c r="D37" s="1">
        <v>74.86</v>
      </c>
      <c r="E37" s="1">
        <v>76.069999999999993</v>
      </c>
      <c r="F37" s="1">
        <v>0.98399999999999999</v>
      </c>
      <c r="G37" s="1">
        <v>1.272</v>
      </c>
      <c r="H37" s="1">
        <v>1.272</v>
      </c>
      <c r="I37" s="1">
        <v>60.639000000000003</v>
      </c>
      <c r="J37" s="1">
        <v>8.8887999999999998</v>
      </c>
      <c r="K37" s="1">
        <f t="shared" si="0"/>
        <v>0.378319867735596</v>
      </c>
      <c r="L37" s="1">
        <f t="shared" si="1"/>
        <v>0.87574043457313877</v>
      </c>
    </row>
    <row r="38" spans="2:12" x14ac:dyDescent="0.3">
      <c r="B38" s="1">
        <v>2846.3</v>
      </c>
      <c r="C38" s="1">
        <v>1.0900000000000001</v>
      </c>
      <c r="D38" s="1">
        <v>75.739999999999995</v>
      </c>
      <c r="E38" s="1">
        <v>76.819999999999993</v>
      </c>
      <c r="F38" s="1">
        <v>0.98599999999999999</v>
      </c>
      <c r="G38" s="1">
        <v>1.391</v>
      </c>
      <c r="H38" s="1">
        <v>1.391</v>
      </c>
      <c r="I38" s="1">
        <v>60.924999999999997</v>
      </c>
      <c r="J38" s="1">
        <v>8.8018000000000001</v>
      </c>
      <c r="K38" s="1">
        <f t="shared" si="0"/>
        <v>0.38010418941260876</v>
      </c>
      <c r="L38" s="1">
        <f t="shared" si="1"/>
        <v>0.87987080882548319</v>
      </c>
    </row>
    <row r="39" spans="2:12" x14ac:dyDescent="0.3">
      <c r="B39" s="1">
        <v>3124.6</v>
      </c>
      <c r="C39" s="1">
        <v>0.97</v>
      </c>
      <c r="D39" s="1">
        <v>76.61</v>
      </c>
      <c r="E39" s="1">
        <v>77.58</v>
      </c>
      <c r="F39" s="1">
        <v>0.98699999999999999</v>
      </c>
      <c r="G39" s="1">
        <v>1.5249999999999999</v>
      </c>
      <c r="H39" s="1">
        <v>1.5249999999999999</v>
      </c>
      <c r="I39" s="1">
        <v>61.212000000000003</v>
      </c>
      <c r="J39" s="1">
        <v>8.7157</v>
      </c>
      <c r="K39" s="1">
        <f t="shared" si="0"/>
        <v>0.38189474997660422</v>
      </c>
      <c r="L39" s="1">
        <f t="shared" si="1"/>
        <v>0.88401562494584296</v>
      </c>
    </row>
    <row r="40" spans="2:12" x14ac:dyDescent="0.3">
      <c r="B40" s="1">
        <v>3436.5</v>
      </c>
      <c r="C40" s="1">
        <v>0.87</v>
      </c>
      <c r="D40" s="1">
        <v>77.489999999999995</v>
      </c>
      <c r="E40" s="1">
        <v>78.349999999999994</v>
      </c>
      <c r="F40" s="1">
        <v>0.98899999999999999</v>
      </c>
      <c r="G40" s="1">
        <v>1.6759999999999999</v>
      </c>
      <c r="H40" s="1">
        <v>1.6759999999999999</v>
      </c>
      <c r="I40" s="1">
        <v>61.497999999999998</v>
      </c>
      <c r="J40" s="1">
        <v>8.6303999999999998</v>
      </c>
      <c r="K40" s="1">
        <f t="shared" si="0"/>
        <v>0.38367907165361698</v>
      </c>
      <c r="L40" s="1">
        <f t="shared" si="1"/>
        <v>0.88814599919818737</v>
      </c>
    </row>
    <row r="41" spans="2:12" x14ac:dyDescent="0.3">
      <c r="B41" s="1">
        <v>3787.5</v>
      </c>
      <c r="C41" s="1">
        <v>0.77</v>
      </c>
      <c r="D41" s="1">
        <v>78.36</v>
      </c>
      <c r="E41" s="1">
        <v>79.12</v>
      </c>
      <c r="F41" s="1">
        <v>0.99</v>
      </c>
      <c r="G41" s="1">
        <v>1.849</v>
      </c>
      <c r="H41" s="1">
        <v>1.849</v>
      </c>
      <c r="I41" s="1">
        <v>61.783999999999999</v>
      </c>
      <c r="J41" s="1">
        <v>8.5460999999999991</v>
      </c>
      <c r="K41" s="1">
        <f t="shared" si="0"/>
        <v>0.38546339333062984</v>
      </c>
      <c r="L41" s="1">
        <f t="shared" si="1"/>
        <v>0.8922763734505319</v>
      </c>
    </row>
    <row r="42" spans="2:12" x14ac:dyDescent="0.3">
      <c r="B42" s="1">
        <v>4184</v>
      </c>
      <c r="C42" s="1">
        <v>0.68</v>
      </c>
      <c r="D42" s="1">
        <v>79.23</v>
      </c>
      <c r="E42" s="1">
        <v>79.900000000000006</v>
      </c>
      <c r="F42" s="1">
        <v>0.99199999999999999</v>
      </c>
      <c r="G42" s="1">
        <v>2.0449999999999999</v>
      </c>
      <c r="H42" s="1">
        <v>2.0449999999999999</v>
      </c>
      <c r="I42" s="1">
        <v>62.069000000000003</v>
      </c>
      <c r="J42" s="1">
        <v>8.4626000000000001</v>
      </c>
      <c r="K42" s="1">
        <f t="shared" si="0"/>
        <v>0.38724147612066012</v>
      </c>
      <c r="L42" s="1">
        <f t="shared" si="1"/>
        <v>0.89639230583486129</v>
      </c>
    </row>
    <row r="43" spans="2:12" x14ac:dyDescent="0.3">
      <c r="B43" s="1">
        <v>4634.1000000000004</v>
      </c>
      <c r="C43" s="1">
        <v>0.59</v>
      </c>
      <c r="D43" s="1">
        <v>80.099999999999994</v>
      </c>
      <c r="E43" s="1">
        <v>80.69</v>
      </c>
      <c r="F43" s="1">
        <v>0.99299999999999999</v>
      </c>
      <c r="G43" s="1">
        <v>2.2709999999999999</v>
      </c>
      <c r="H43" s="1">
        <v>2.2709999999999999</v>
      </c>
      <c r="I43" s="1">
        <v>62.353999999999999</v>
      </c>
      <c r="J43" s="1">
        <v>8.3802000000000003</v>
      </c>
      <c r="K43" s="1">
        <f t="shared" si="0"/>
        <v>0.38901955891069034</v>
      </c>
      <c r="L43" s="1">
        <f t="shared" si="1"/>
        <v>0.90050823821919046</v>
      </c>
    </row>
    <row r="44" spans="2:12" x14ac:dyDescent="0.3">
      <c r="B44" s="1">
        <v>5147.3999999999996</v>
      </c>
      <c r="C44" s="1">
        <v>0.52</v>
      </c>
      <c r="D44" s="1">
        <v>80.959999999999994</v>
      </c>
      <c r="E44" s="1">
        <v>81.48</v>
      </c>
      <c r="F44" s="1">
        <v>0.99399999999999999</v>
      </c>
      <c r="G44" s="1">
        <v>2.5310000000000001</v>
      </c>
      <c r="H44" s="1">
        <v>2.5310000000000001</v>
      </c>
      <c r="I44" s="1">
        <v>62.639000000000003</v>
      </c>
      <c r="J44" s="1">
        <v>8.2987000000000002</v>
      </c>
      <c r="K44" s="1">
        <f t="shared" si="0"/>
        <v>0.39079764170072062</v>
      </c>
      <c r="L44" s="1">
        <f t="shared" si="1"/>
        <v>0.90462417060351985</v>
      </c>
    </row>
    <row r="45" spans="2:12" x14ac:dyDescent="0.3">
      <c r="B45" s="1">
        <v>5735.9</v>
      </c>
      <c r="C45" s="1">
        <v>0.45</v>
      </c>
      <c r="D45" s="1">
        <v>81.83</v>
      </c>
      <c r="E45" s="1">
        <v>82.28</v>
      </c>
      <c r="F45" s="1">
        <v>0.995</v>
      </c>
      <c r="G45" s="1">
        <v>2.831</v>
      </c>
      <c r="H45" s="1">
        <v>2.831</v>
      </c>
      <c r="I45" s="1">
        <v>62.923000000000002</v>
      </c>
      <c r="J45" s="1">
        <v>8.2182999999999993</v>
      </c>
      <c r="K45" s="1">
        <f t="shared" si="0"/>
        <v>0.39256948560376831</v>
      </c>
      <c r="L45" s="1">
        <f t="shared" si="1"/>
        <v>0.90872566111983399</v>
      </c>
    </row>
    <row r="46" spans="2:12" x14ac:dyDescent="0.3">
      <c r="B46" s="1">
        <v>6414.6</v>
      </c>
      <c r="C46" s="1">
        <v>0.39</v>
      </c>
      <c r="D46" s="1">
        <v>82.69</v>
      </c>
      <c r="E46" s="1">
        <v>83.08</v>
      </c>
      <c r="F46" s="1">
        <v>0.995</v>
      </c>
      <c r="G46" s="1">
        <v>3.181</v>
      </c>
      <c r="H46" s="1">
        <v>3.181</v>
      </c>
      <c r="I46" s="1">
        <v>63.206000000000003</v>
      </c>
      <c r="J46" s="1">
        <v>8.1389999999999993</v>
      </c>
      <c r="K46" s="1">
        <f t="shared" si="0"/>
        <v>0.39433509061983346</v>
      </c>
      <c r="L46" s="1">
        <f t="shared" si="1"/>
        <v>0.91281270976813289</v>
      </c>
    </row>
    <row r="47" spans="2:12" x14ac:dyDescent="0.3">
      <c r="B47" s="1">
        <v>7202.3</v>
      </c>
      <c r="C47" s="1">
        <v>0.33</v>
      </c>
      <c r="D47" s="1">
        <v>83.56</v>
      </c>
      <c r="E47" s="1">
        <v>83.89</v>
      </c>
      <c r="F47" s="1">
        <v>0.996</v>
      </c>
      <c r="G47" s="1">
        <v>3.5920000000000001</v>
      </c>
      <c r="H47" s="1">
        <v>3.5920000000000001</v>
      </c>
      <c r="I47" s="1">
        <v>63.488999999999997</v>
      </c>
      <c r="J47" s="1">
        <v>8.0607000000000006</v>
      </c>
      <c r="K47" s="1">
        <f t="shared" si="0"/>
        <v>0.39610069563589856</v>
      </c>
      <c r="L47" s="1">
        <f t="shared" si="1"/>
        <v>0.91689975841643179</v>
      </c>
    </row>
    <row r="48" spans="2:12" x14ac:dyDescent="0.3">
      <c r="B48" s="1">
        <v>8122.8</v>
      </c>
      <c r="C48" s="1">
        <v>0.28000000000000003</v>
      </c>
      <c r="D48" s="1">
        <v>84.42</v>
      </c>
      <c r="E48" s="1">
        <v>84.7</v>
      </c>
      <c r="F48" s="1">
        <v>0.997</v>
      </c>
      <c r="G48" s="1">
        <v>4.0759999999999996</v>
      </c>
      <c r="H48" s="1">
        <v>4.0759999999999996</v>
      </c>
      <c r="I48" s="1">
        <v>63.771000000000001</v>
      </c>
      <c r="J48" s="1">
        <v>7.9835000000000003</v>
      </c>
      <c r="K48" s="1">
        <f t="shared" si="0"/>
        <v>0.39786006176498112</v>
      </c>
      <c r="L48" s="1">
        <f t="shared" si="1"/>
        <v>0.92097236519671555</v>
      </c>
    </row>
    <row r="49" spans="2:12" x14ac:dyDescent="0.3">
      <c r="B49" s="1">
        <v>9207</v>
      </c>
      <c r="C49" s="1">
        <v>0.24</v>
      </c>
      <c r="D49" s="1">
        <v>85.28</v>
      </c>
      <c r="E49" s="1">
        <v>85.52</v>
      </c>
      <c r="F49" s="1">
        <v>0.997</v>
      </c>
      <c r="G49" s="1">
        <v>4.6509999999999998</v>
      </c>
      <c r="H49" s="1">
        <v>4.6509999999999998</v>
      </c>
      <c r="I49" s="1">
        <v>64.052000000000007</v>
      </c>
      <c r="J49" s="1">
        <v>7.9073000000000002</v>
      </c>
      <c r="K49" s="1">
        <f t="shared" si="0"/>
        <v>0.3996131890070812</v>
      </c>
      <c r="L49" s="1">
        <f t="shared" si="1"/>
        <v>0.92503053010898417</v>
      </c>
    </row>
    <row r="50" spans="2:12" x14ac:dyDescent="0.3">
      <c r="B50" s="1">
        <v>10494.7</v>
      </c>
      <c r="C50" s="1">
        <v>0.2</v>
      </c>
      <c r="D50" s="1">
        <v>86.14</v>
      </c>
      <c r="E50" s="1">
        <v>86.33</v>
      </c>
      <c r="F50" s="1">
        <v>0.998</v>
      </c>
      <c r="G50" s="1">
        <v>5.3419999999999996</v>
      </c>
      <c r="H50" s="1">
        <v>5.3419999999999996</v>
      </c>
      <c r="I50" s="1">
        <v>64.332999999999998</v>
      </c>
      <c r="J50" s="1">
        <v>7.8323</v>
      </c>
      <c r="K50" s="1">
        <f t="shared" si="0"/>
        <v>0.40136631624918112</v>
      </c>
      <c r="L50" s="1">
        <f t="shared" si="1"/>
        <v>0.92908869502125258</v>
      </c>
    </row>
    <row r="51" spans="2:12" x14ac:dyDescent="0.3">
      <c r="B51" s="1">
        <v>12038.8</v>
      </c>
      <c r="C51" s="1">
        <v>0.17</v>
      </c>
      <c r="D51" s="1">
        <v>86.99</v>
      </c>
      <c r="E51" s="1">
        <v>87.16</v>
      </c>
      <c r="F51" s="1">
        <v>0.998</v>
      </c>
      <c r="G51" s="1">
        <v>6.1769999999999996</v>
      </c>
      <c r="H51" s="1">
        <v>6.1769999999999996</v>
      </c>
      <c r="I51" s="1">
        <v>64.613</v>
      </c>
      <c r="J51" s="1">
        <v>7.7584</v>
      </c>
      <c r="K51" s="1">
        <f t="shared" si="0"/>
        <v>0.40311320460429861</v>
      </c>
      <c r="L51" s="1">
        <f t="shared" si="1"/>
        <v>0.93313241806550595</v>
      </c>
    </row>
    <row r="52" spans="2:12" x14ac:dyDescent="0.3">
      <c r="B52" s="1">
        <v>13910.1</v>
      </c>
      <c r="C52" s="1">
        <v>0.14000000000000001</v>
      </c>
      <c r="D52" s="1">
        <v>87.85</v>
      </c>
      <c r="E52" s="1">
        <v>87.98</v>
      </c>
      <c r="F52" s="1">
        <v>0.998</v>
      </c>
      <c r="G52" s="1">
        <v>7.2</v>
      </c>
      <c r="H52" s="1">
        <v>7.2</v>
      </c>
      <c r="I52" s="1">
        <v>64.891999999999996</v>
      </c>
      <c r="J52" s="1">
        <v>7.6856</v>
      </c>
      <c r="K52" s="1">
        <f t="shared" si="0"/>
        <v>0.40485385407243346</v>
      </c>
      <c r="L52" s="1">
        <f t="shared" si="1"/>
        <v>0.93716169924174408</v>
      </c>
    </row>
    <row r="53" spans="2:12" x14ac:dyDescent="0.3">
      <c r="B53" s="1">
        <v>16205.1</v>
      </c>
      <c r="C53" s="1">
        <v>0.11</v>
      </c>
      <c r="D53" s="1">
        <v>88.7</v>
      </c>
      <c r="E53" s="1">
        <v>88.81</v>
      </c>
      <c r="F53" s="1">
        <v>0.999</v>
      </c>
      <c r="G53" s="1">
        <v>8.4649999999999999</v>
      </c>
      <c r="H53" s="1">
        <v>8.4649999999999999</v>
      </c>
      <c r="I53" s="1">
        <v>65.171000000000006</v>
      </c>
      <c r="J53" s="1">
        <v>7.6139000000000001</v>
      </c>
      <c r="K53" s="1">
        <f t="shared" si="0"/>
        <v>0.40659450354056842</v>
      </c>
      <c r="L53" s="1">
        <f t="shared" si="1"/>
        <v>0.94119098041798233</v>
      </c>
    </row>
    <row r="54" spans="2:12" x14ac:dyDescent="0.3">
      <c r="F54" s="1">
        <v>1</v>
      </c>
      <c r="J54" s="1">
        <f>1/0.15</f>
        <v>6.666666666666667</v>
      </c>
      <c r="L54" s="1">
        <v>1</v>
      </c>
    </row>
  </sheetData>
  <pageMargins left="0.7" right="0.7" top="0.75" bottom="0.75" header="0.3" footer="0.3"/>
  <pageSetup paperSize="119" orientation="portrait" horizontalDpi="150" verticalDpi="0" r:id="rId1"/>
  <headerFooter>
    <oddFooter>&amp;C&amp;1#&amp;"Calibri"&amp;10&amp;K000000Schlumberger-Private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5B4F-352D-46E5-9373-D873824C9488}">
  <dimension ref="B2:J242"/>
  <sheetViews>
    <sheetView tabSelected="1" topLeftCell="A121" zoomScale="85" zoomScaleNormal="85" workbookViewId="0">
      <selection activeCell="AH137" sqref="AH137"/>
    </sheetView>
  </sheetViews>
  <sheetFormatPr defaultRowHeight="15" x14ac:dyDescent="0.25"/>
  <sheetData>
    <row r="2" spans="2:10" x14ac:dyDescent="0.25">
      <c r="B2" t="s">
        <v>55</v>
      </c>
    </row>
    <row r="3" spans="2:10" x14ac:dyDescent="0.25">
      <c r="B3" t="s">
        <v>56</v>
      </c>
    </row>
    <row r="4" spans="2:10" x14ac:dyDescent="0.25">
      <c r="B4" t="s">
        <v>57</v>
      </c>
    </row>
    <row r="6" spans="2:10" x14ac:dyDescent="0.25"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33</v>
      </c>
      <c r="H6" t="s">
        <v>41</v>
      </c>
      <c r="I6" t="s">
        <v>41</v>
      </c>
      <c r="J6" t="s">
        <v>18</v>
      </c>
    </row>
    <row r="7" spans="2:10" x14ac:dyDescent="0.25">
      <c r="B7" t="s">
        <v>42</v>
      </c>
      <c r="C7" t="s">
        <v>43</v>
      </c>
      <c r="D7" t="s">
        <v>43</v>
      </c>
      <c r="E7" t="s">
        <v>43</v>
      </c>
      <c r="G7" t="s">
        <v>44</v>
      </c>
      <c r="H7" t="s">
        <v>44</v>
      </c>
      <c r="I7" t="s">
        <v>45</v>
      </c>
      <c r="J7" t="s">
        <v>46</v>
      </c>
    </row>
    <row r="8" spans="2:10" x14ac:dyDescent="0.25">
      <c r="B8">
        <v>0</v>
      </c>
      <c r="C8">
        <v>225.4</v>
      </c>
      <c r="D8">
        <v>0</v>
      </c>
      <c r="E8">
        <v>225.4</v>
      </c>
      <c r="F8">
        <v>0</v>
      </c>
      <c r="G8">
        <v>0</v>
      </c>
      <c r="H8">
        <v>0</v>
      </c>
      <c r="I8">
        <v>0</v>
      </c>
      <c r="J8">
        <v>3</v>
      </c>
    </row>
    <row r="9" spans="2:10" x14ac:dyDescent="0.25">
      <c r="B9">
        <v>26.6</v>
      </c>
      <c r="C9">
        <v>216.24</v>
      </c>
      <c r="D9">
        <v>0</v>
      </c>
      <c r="E9">
        <v>216.24</v>
      </c>
      <c r="F9">
        <v>0</v>
      </c>
      <c r="G9">
        <v>3.6999999999999998E-2</v>
      </c>
      <c r="H9">
        <v>3.6999999999999998E-2</v>
      </c>
      <c r="I9">
        <v>5.8630000000000004</v>
      </c>
      <c r="J9">
        <v>3.1271</v>
      </c>
    </row>
    <row r="10" spans="2:10" x14ac:dyDescent="0.25">
      <c r="B10">
        <v>54.2</v>
      </c>
      <c r="C10">
        <v>207.79</v>
      </c>
      <c r="D10">
        <v>0</v>
      </c>
      <c r="E10">
        <v>207.79</v>
      </c>
      <c r="F10">
        <v>0</v>
      </c>
      <c r="G10">
        <v>7.2999999999999995E-2</v>
      </c>
      <c r="H10">
        <v>7.2999999999999995E-2</v>
      </c>
      <c r="I10">
        <v>11.727</v>
      </c>
      <c r="J10">
        <v>3.2542</v>
      </c>
    </row>
    <row r="11" spans="2:10" x14ac:dyDescent="0.25">
      <c r="B11">
        <v>83</v>
      </c>
      <c r="C11">
        <v>199.98</v>
      </c>
      <c r="D11">
        <v>0</v>
      </c>
      <c r="E11">
        <v>199.98</v>
      </c>
      <c r="F11">
        <v>0</v>
      </c>
      <c r="G11">
        <v>0.11</v>
      </c>
      <c r="H11">
        <v>0.11</v>
      </c>
      <c r="I11">
        <v>17.59</v>
      </c>
      <c r="J11">
        <v>3.3813</v>
      </c>
    </row>
    <row r="12" spans="2:10" x14ac:dyDescent="0.25">
      <c r="B12">
        <v>112.8</v>
      </c>
      <c r="C12">
        <v>192.73</v>
      </c>
      <c r="D12">
        <v>0</v>
      </c>
      <c r="E12">
        <v>192.73</v>
      </c>
      <c r="F12">
        <v>0</v>
      </c>
      <c r="G12">
        <v>0.14599999999999999</v>
      </c>
      <c r="H12">
        <v>0.14599999999999999</v>
      </c>
      <c r="I12">
        <v>23.454000000000001</v>
      </c>
      <c r="J12">
        <v>3.5085000000000002</v>
      </c>
    </row>
    <row r="13" spans="2:10" x14ac:dyDescent="0.25">
      <c r="B13">
        <v>143.80000000000001</v>
      </c>
      <c r="C13">
        <v>186</v>
      </c>
      <c r="D13">
        <v>0</v>
      </c>
      <c r="E13">
        <v>186</v>
      </c>
      <c r="F13">
        <v>0</v>
      </c>
      <c r="G13">
        <v>0.183</v>
      </c>
      <c r="H13">
        <v>0.183</v>
      </c>
      <c r="I13">
        <v>29.317</v>
      </c>
      <c r="J13">
        <v>3.6356000000000002</v>
      </c>
    </row>
    <row r="14" spans="2:10" x14ac:dyDescent="0.25">
      <c r="B14">
        <v>175.9</v>
      </c>
      <c r="C14">
        <v>179.71</v>
      </c>
      <c r="D14">
        <v>0</v>
      </c>
      <c r="E14">
        <v>179.71</v>
      </c>
      <c r="F14">
        <v>0</v>
      </c>
      <c r="G14">
        <v>0.219</v>
      </c>
      <c r="H14">
        <v>0.219</v>
      </c>
      <c r="I14">
        <v>35.180999999999997</v>
      </c>
      <c r="J14">
        <v>3.7627000000000002</v>
      </c>
    </row>
    <row r="15" spans="2:10" x14ac:dyDescent="0.25">
      <c r="B15">
        <v>209</v>
      </c>
      <c r="C15">
        <v>173.84</v>
      </c>
      <c r="D15">
        <v>0</v>
      </c>
      <c r="E15">
        <v>173.84</v>
      </c>
      <c r="F15">
        <v>0</v>
      </c>
      <c r="G15">
        <v>0.25600000000000001</v>
      </c>
      <c r="H15">
        <v>0.25600000000000001</v>
      </c>
      <c r="I15">
        <v>41.043999999999997</v>
      </c>
      <c r="J15">
        <v>3.8898000000000001</v>
      </c>
    </row>
    <row r="16" spans="2:10" x14ac:dyDescent="0.25">
      <c r="B16">
        <v>243.3</v>
      </c>
      <c r="C16">
        <v>168.34</v>
      </c>
      <c r="D16">
        <v>0</v>
      </c>
      <c r="E16">
        <v>168.34</v>
      </c>
      <c r="F16">
        <v>0</v>
      </c>
      <c r="G16">
        <v>0.29299999999999998</v>
      </c>
      <c r="H16">
        <v>0.29299999999999998</v>
      </c>
      <c r="I16">
        <v>46.906999999999996</v>
      </c>
      <c r="J16">
        <v>4.0168999999999997</v>
      </c>
    </row>
    <row r="17" spans="2:10" x14ac:dyDescent="0.25">
      <c r="B17">
        <v>278.7</v>
      </c>
      <c r="C17">
        <v>163.16999999999999</v>
      </c>
      <c r="D17">
        <v>0</v>
      </c>
      <c r="E17">
        <v>163.16999999999999</v>
      </c>
      <c r="F17">
        <v>0</v>
      </c>
      <c r="G17">
        <v>0.32900000000000001</v>
      </c>
      <c r="H17">
        <v>0.32900000000000001</v>
      </c>
      <c r="I17">
        <v>52.771000000000001</v>
      </c>
      <c r="J17">
        <v>4.1440000000000001</v>
      </c>
    </row>
    <row r="18" spans="2:10" x14ac:dyDescent="0.25">
      <c r="B18">
        <v>315.10000000000002</v>
      </c>
      <c r="C18">
        <v>158.32</v>
      </c>
      <c r="D18">
        <v>0</v>
      </c>
      <c r="E18">
        <v>158.32</v>
      </c>
      <c r="F18">
        <v>0</v>
      </c>
      <c r="G18">
        <v>0.32900000000000001</v>
      </c>
      <c r="H18">
        <v>0.32900000000000001</v>
      </c>
      <c r="I18">
        <v>52.771000000000001</v>
      </c>
      <c r="J18">
        <v>4.1440000000000001</v>
      </c>
    </row>
    <row r="19" spans="2:10" x14ac:dyDescent="0.25">
      <c r="B19">
        <v>315.10000000000002</v>
      </c>
      <c r="C19">
        <v>17.63</v>
      </c>
      <c r="D19">
        <v>140.69</v>
      </c>
      <c r="E19">
        <v>158.32</v>
      </c>
      <c r="F19">
        <v>0.88900000000000001</v>
      </c>
      <c r="G19">
        <v>0.36599999999999999</v>
      </c>
      <c r="H19">
        <v>0.36599999999999999</v>
      </c>
      <c r="I19">
        <v>58.634</v>
      </c>
      <c r="J19">
        <v>4.2710999999999997</v>
      </c>
    </row>
    <row r="20" spans="2:10" x14ac:dyDescent="0.25">
      <c r="B20">
        <v>328.2</v>
      </c>
      <c r="C20">
        <v>16.88</v>
      </c>
      <c r="D20">
        <v>142.96</v>
      </c>
      <c r="E20">
        <v>159.84</v>
      </c>
      <c r="F20">
        <v>0.89400000000000002</v>
      </c>
      <c r="G20">
        <v>0.379</v>
      </c>
      <c r="H20">
        <v>0.379</v>
      </c>
      <c r="I20">
        <v>58.86</v>
      </c>
      <c r="J20">
        <v>4.2304000000000004</v>
      </c>
    </row>
    <row r="21" spans="2:10" x14ac:dyDescent="0.25">
      <c r="B21">
        <v>342</v>
      </c>
      <c r="C21">
        <v>16.149999999999999</v>
      </c>
      <c r="D21">
        <v>145.25</v>
      </c>
      <c r="E21">
        <v>161.4</v>
      </c>
      <c r="F21">
        <v>0.9</v>
      </c>
      <c r="G21">
        <v>0.39300000000000002</v>
      </c>
      <c r="H21">
        <v>0.39300000000000002</v>
      </c>
      <c r="I21">
        <v>59.087000000000003</v>
      </c>
      <c r="J21">
        <v>4.1897000000000002</v>
      </c>
    </row>
    <row r="22" spans="2:10" x14ac:dyDescent="0.25">
      <c r="B22">
        <v>356.4</v>
      </c>
      <c r="C22">
        <v>15.44</v>
      </c>
      <c r="D22">
        <v>147.54</v>
      </c>
      <c r="E22">
        <v>162.97999999999999</v>
      </c>
      <c r="F22">
        <v>0.90500000000000003</v>
      </c>
      <c r="G22">
        <v>0.40699999999999997</v>
      </c>
      <c r="H22">
        <v>0.40699999999999997</v>
      </c>
      <c r="I22">
        <v>59.314</v>
      </c>
      <c r="J22">
        <v>4.1490999999999998</v>
      </c>
    </row>
    <row r="23" spans="2:10" x14ac:dyDescent="0.25">
      <c r="B23">
        <v>371.5</v>
      </c>
      <c r="C23">
        <v>14.74</v>
      </c>
      <c r="D23">
        <v>149.84</v>
      </c>
      <c r="E23">
        <v>164.58</v>
      </c>
      <c r="F23">
        <v>0.91</v>
      </c>
      <c r="G23">
        <v>0.42299999999999999</v>
      </c>
      <c r="H23">
        <v>0.42299999999999999</v>
      </c>
      <c r="I23">
        <v>59.542000000000002</v>
      </c>
      <c r="J23">
        <v>4.1086</v>
      </c>
    </row>
    <row r="24" spans="2:10" x14ac:dyDescent="0.25">
      <c r="B24">
        <v>387.4</v>
      </c>
      <c r="C24">
        <v>14.06</v>
      </c>
      <c r="D24">
        <v>152.15</v>
      </c>
      <c r="E24">
        <v>166.21</v>
      </c>
      <c r="F24">
        <v>0.91500000000000004</v>
      </c>
      <c r="G24">
        <v>0.439</v>
      </c>
      <c r="H24">
        <v>0.439</v>
      </c>
      <c r="I24">
        <v>59.771000000000001</v>
      </c>
      <c r="J24">
        <v>4.0682999999999998</v>
      </c>
    </row>
    <row r="25" spans="2:10" x14ac:dyDescent="0.25">
      <c r="B25">
        <v>404</v>
      </c>
      <c r="C25">
        <v>13.4</v>
      </c>
      <c r="D25">
        <v>154.47</v>
      </c>
      <c r="E25">
        <v>167.87</v>
      </c>
      <c r="F25">
        <v>0.92</v>
      </c>
      <c r="G25">
        <v>0.45600000000000002</v>
      </c>
      <c r="H25">
        <v>0.45600000000000002</v>
      </c>
      <c r="I25">
        <v>60</v>
      </c>
      <c r="J25">
        <v>4.0282</v>
      </c>
    </row>
    <row r="26" spans="2:10" x14ac:dyDescent="0.25">
      <c r="B26">
        <v>421.6</v>
      </c>
      <c r="C26">
        <v>12.75</v>
      </c>
      <c r="D26">
        <v>156.79</v>
      </c>
      <c r="E26">
        <v>169.54</v>
      </c>
      <c r="F26">
        <v>0.92500000000000004</v>
      </c>
      <c r="G26">
        <v>0.47499999999999998</v>
      </c>
      <c r="H26">
        <v>0.47499999999999998</v>
      </c>
      <c r="I26">
        <v>60.228999999999999</v>
      </c>
      <c r="J26">
        <v>3.9883999999999999</v>
      </c>
    </row>
    <row r="27" spans="2:10" x14ac:dyDescent="0.25">
      <c r="B27">
        <v>440</v>
      </c>
      <c r="C27">
        <v>12.12</v>
      </c>
      <c r="D27">
        <v>159.12</v>
      </c>
      <c r="E27">
        <v>171.24</v>
      </c>
      <c r="F27">
        <v>0.92900000000000005</v>
      </c>
      <c r="G27">
        <v>0.49399999999999999</v>
      </c>
      <c r="H27">
        <v>0.49399999999999999</v>
      </c>
      <c r="I27">
        <v>60.457999999999998</v>
      </c>
      <c r="J27">
        <v>3.9487000000000001</v>
      </c>
    </row>
    <row r="28" spans="2:10" x14ac:dyDescent="0.25">
      <c r="B28">
        <v>459.5</v>
      </c>
      <c r="C28">
        <v>11.51</v>
      </c>
      <c r="D28">
        <v>161.44999999999999</v>
      </c>
      <c r="E28">
        <v>172.97</v>
      </c>
      <c r="F28">
        <v>0.93300000000000005</v>
      </c>
      <c r="G28">
        <v>0.51500000000000001</v>
      </c>
      <c r="H28">
        <v>0.51500000000000001</v>
      </c>
      <c r="I28">
        <v>60.688000000000002</v>
      </c>
      <c r="J28">
        <v>3.9094000000000002</v>
      </c>
    </row>
    <row r="29" spans="2:10" x14ac:dyDescent="0.25">
      <c r="B29">
        <v>480</v>
      </c>
      <c r="C29">
        <v>10.92</v>
      </c>
      <c r="D29">
        <v>163.79</v>
      </c>
      <c r="E29">
        <v>174.71</v>
      </c>
      <c r="F29">
        <v>0.93799999999999994</v>
      </c>
      <c r="G29">
        <v>0.53800000000000003</v>
      </c>
      <c r="H29">
        <v>0.53800000000000003</v>
      </c>
      <c r="I29">
        <v>60.917000000000002</v>
      </c>
      <c r="J29">
        <v>3.8704000000000001</v>
      </c>
    </row>
    <row r="30" spans="2:10" x14ac:dyDescent="0.25">
      <c r="B30">
        <v>501.5</v>
      </c>
      <c r="C30">
        <v>10.34</v>
      </c>
      <c r="D30">
        <v>166.14</v>
      </c>
      <c r="E30">
        <v>176.48</v>
      </c>
      <c r="F30">
        <v>0.94099999999999995</v>
      </c>
      <c r="G30">
        <v>0.56100000000000005</v>
      </c>
      <c r="H30">
        <v>0.56100000000000005</v>
      </c>
      <c r="I30">
        <v>61.146999999999998</v>
      </c>
      <c r="J30">
        <v>3.8317000000000001</v>
      </c>
    </row>
    <row r="31" spans="2:10" x14ac:dyDescent="0.25">
      <c r="B31">
        <v>524.29999999999995</v>
      </c>
      <c r="C31">
        <v>9.7799999999999994</v>
      </c>
      <c r="D31">
        <v>168.48</v>
      </c>
      <c r="E31">
        <v>178.26</v>
      </c>
      <c r="F31">
        <v>0.94499999999999995</v>
      </c>
      <c r="G31">
        <v>0.58599999999999997</v>
      </c>
      <c r="H31">
        <v>0.58599999999999997</v>
      </c>
      <c r="I31">
        <v>61.375999999999998</v>
      </c>
      <c r="J31">
        <v>3.7932999999999999</v>
      </c>
    </row>
    <row r="32" spans="2:10" x14ac:dyDescent="0.25">
      <c r="B32">
        <v>548.4</v>
      </c>
      <c r="C32">
        <v>9.24</v>
      </c>
      <c r="D32">
        <v>170.83</v>
      </c>
      <c r="E32">
        <v>180.07</v>
      </c>
      <c r="F32">
        <v>0.94899999999999995</v>
      </c>
      <c r="G32">
        <v>0.61299999999999999</v>
      </c>
      <c r="H32">
        <v>0.61299999999999999</v>
      </c>
      <c r="I32">
        <v>61.604999999999997</v>
      </c>
      <c r="J32">
        <v>3.7553000000000001</v>
      </c>
    </row>
    <row r="33" spans="2:10" x14ac:dyDescent="0.25">
      <c r="B33">
        <v>573.9</v>
      </c>
      <c r="C33">
        <v>8.7100000000000009</v>
      </c>
      <c r="D33">
        <v>173.18</v>
      </c>
      <c r="E33">
        <v>181.89</v>
      </c>
      <c r="F33">
        <v>0.95199999999999996</v>
      </c>
      <c r="G33">
        <v>0.64200000000000002</v>
      </c>
      <c r="H33">
        <v>0.64200000000000002</v>
      </c>
      <c r="I33">
        <v>61.834000000000003</v>
      </c>
      <c r="J33">
        <v>3.7176999999999998</v>
      </c>
    </row>
    <row r="34" spans="2:10" x14ac:dyDescent="0.25">
      <c r="B34">
        <v>600.9</v>
      </c>
      <c r="C34">
        <v>8.1999999999999993</v>
      </c>
      <c r="D34">
        <v>175.52</v>
      </c>
      <c r="E34">
        <v>183.73</v>
      </c>
      <c r="F34">
        <v>0.95499999999999996</v>
      </c>
      <c r="G34">
        <v>0.67300000000000004</v>
      </c>
      <c r="H34">
        <v>0.67300000000000004</v>
      </c>
      <c r="I34">
        <v>62.061999999999998</v>
      </c>
      <c r="J34">
        <v>3.6804000000000001</v>
      </c>
    </row>
    <row r="35" spans="2:10" x14ac:dyDescent="0.25">
      <c r="B35">
        <v>629.5</v>
      </c>
      <c r="C35">
        <v>7.71</v>
      </c>
      <c r="D35">
        <v>177.87</v>
      </c>
      <c r="E35">
        <v>185.58</v>
      </c>
      <c r="F35">
        <v>0.95799999999999996</v>
      </c>
      <c r="G35">
        <v>0.70599999999999996</v>
      </c>
      <c r="H35">
        <v>0.70599999999999996</v>
      </c>
      <c r="I35">
        <v>62.29</v>
      </c>
      <c r="J35">
        <v>3.6436999999999999</v>
      </c>
    </row>
    <row r="36" spans="2:10" x14ac:dyDescent="0.25">
      <c r="B36">
        <v>659.9</v>
      </c>
      <c r="C36">
        <v>7.23</v>
      </c>
      <c r="D36">
        <v>180.22</v>
      </c>
      <c r="E36">
        <v>187.45</v>
      </c>
      <c r="F36">
        <v>0.96099999999999997</v>
      </c>
      <c r="G36">
        <v>0.74099999999999999</v>
      </c>
      <c r="H36">
        <v>0.74099999999999999</v>
      </c>
      <c r="I36">
        <v>62.517000000000003</v>
      </c>
      <c r="J36">
        <v>3.6073</v>
      </c>
    </row>
    <row r="37" spans="2:10" x14ac:dyDescent="0.25">
      <c r="B37">
        <v>692.3</v>
      </c>
      <c r="C37">
        <v>6.77</v>
      </c>
      <c r="D37">
        <v>182.57</v>
      </c>
      <c r="E37">
        <v>189.34</v>
      </c>
      <c r="F37">
        <v>0.96399999999999997</v>
      </c>
      <c r="G37">
        <v>0.77900000000000003</v>
      </c>
      <c r="H37">
        <v>0.77900000000000003</v>
      </c>
      <c r="I37">
        <v>62.743000000000002</v>
      </c>
      <c r="J37">
        <v>3.5714000000000001</v>
      </c>
    </row>
    <row r="38" spans="2:10" x14ac:dyDescent="0.25">
      <c r="B38">
        <v>726.7</v>
      </c>
      <c r="C38">
        <v>6.33</v>
      </c>
      <c r="D38">
        <v>184.91</v>
      </c>
      <c r="E38">
        <v>191.24</v>
      </c>
      <c r="F38">
        <v>0.96699999999999997</v>
      </c>
      <c r="G38">
        <v>0.82</v>
      </c>
      <c r="H38">
        <v>0.82</v>
      </c>
      <c r="I38">
        <v>62.969000000000001</v>
      </c>
      <c r="J38">
        <v>3.5358999999999998</v>
      </c>
    </row>
    <row r="39" spans="2:10" x14ac:dyDescent="0.25">
      <c r="B39">
        <v>763.5</v>
      </c>
      <c r="C39">
        <v>5.9</v>
      </c>
      <c r="D39">
        <v>187.25</v>
      </c>
      <c r="E39">
        <v>193.15</v>
      </c>
      <c r="F39">
        <v>0.96899999999999997</v>
      </c>
      <c r="G39">
        <v>0.86399999999999999</v>
      </c>
      <c r="H39">
        <v>0.86399999999999999</v>
      </c>
      <c r="I39">
        <v>63.192999999999998</v>
      </c>
      <c r="J39">
        <v>3.5009000000000001</v>
      </c>
    </row>
    <row r="40" spans="2:10" x14ac:dyDescent="0.25">
      <c r="B40">
        <v>802.8</v>
      </c>
      <c r="C40">
        <v>5.49</v>
      </c>
      <c r="D40">
        <v>189.58</v>
      </c>
      <c r="E40">
        <v>195.07</v>
      </c>
      <c r="F40">
        <v>0.97199999999999998</v>
      </c>
      <c r="G40">
        <v>0.91200000000000003</v>
      </c>
      <c r="H40">
        <v>0.91200000000000003</v>
      </c>
      <c r="I40">
        <v>63.417000000000002</v>
      </c>
      <c r="J40">
        <v>3.4664000000000001</v>
      </c>
    </row>
    <row r="41" spans="2:10" x14ac:dyDescent="0.25">
      <c r="B41">
        <v>845</v>
      </c>
      <c r="C41">
        <v>5.0999999999999996</v>
      </c>
      <c r="D41">
        <v>191.91</v>
      </c>
      <c r="E41">
        <v>197.01</v>
      </c>
      <c r="F41">
        <v>0.97399999999999998</v>
      </c>
      <c r="G41">
        <v>0.96299999999999997</v>
      </c>
      <c r="H41">
        <v>0.96299999999999997</v>
      </c>
      <c r="I41">
        <v>63.64</v>
      </c>
      <c r="J41">
        <v>3.4323000000000001</v>
      </c>
    </row>
    <row r="42" spans="2:10" x14ac:dyDescent="0.25">
      <c r="B42">
        <v>890.2</v>
      </c>
      <c r="C42">
        <v>4.72</v>
      </c>
      <c r="D42">
        <v>194.24</v>
      </c>
      <c r="E42">
        <v>198.95</v>
      </c>
      <c r="F42">
        <v>0.97599999999999998</v>
      </c>
      <c r="G42">
        <v>1.0189999999999999</v>
      </c>
      <c r="H42">
        <v>1.0189999999999999</v>
      </c>
      <c r="I42">
        <v>63.862000000000002</v>
      </c>
      <c r="J42">
        <v>3.3988</v>
      </c>
    </row>
    <row r="43" spans="2:10" x14ac:dyDescent="0.25">
      <c r="B43">
        <v>938.9</v>
      </c>
      <c r="C43">
        <v>4.3499999999999996</v>
      </c>
      <c r="D43">
        <v>196.55</v>
      </c>
      <c r="E43">
        <v>200.91</v>
      </c>
      <c r="F43">
        <v>0.97799999999999998</v>
      </c>
      <c r="G43">
        <v>1.08</v>
      </c>
      <c r="H43">
        <v>1.08</v>
      </c>
      <c r="I43">
        <v>64.082999999999998</v>
      </c>
      <c r="J43">
        <v>3.3658000000000001</v>
      </c>
    </row>
    <row r="44" spans="2:10" x14ac:dyDescent="0.25">
      <c r="B44">
        <v>991.5</v>
      </c>
      <c r="C44">
        <v>4.01</v>
      </c>
      <c r="D44">
        <v>198.86</v>
      </c>
      <c r="E44">
        <v>202.87</v>
      </c>
      <c r="F44">
        <v>0.98</v>
      </c>
      <c r="G44">
        <v>1.1459999999999999</v>
      </c>
      <c r="H44">
        <v>1.1459999999999999</v>
      </c>
      <c r="I44">
        <v>64.302000000000007</v>
      </c>
      <c r="J44">
        <v>3.3332000000000002</v>
      </c>
    </row>
    <row r="45" spans="2:10" x14ac:dyDescent="0.25">
      <c r="B45">
        <v>1048.4000000000001</v>
      </c>
      <c r="C45">
        <v>3.67</v>
      </c>
      <c r="D45">
        <v>201.16</v>
      </c>
      <c r="E45">
        <v>204.83</v>
      </c>
      <c r="F45">
        <v>0.98199999999999998</v>
      </c>
      <c r="G45">
        <v>1.2190000000000001</v>
      </c>
      <c r="H45">
        <v>1.2190000000000001</v>
      </c>
      <c r="I45">
        <v>64.52</v>
      </c>
      <c r="J45">
        <v>3.3012000000000001</v>
      </c>
    </row>
    <row r="46" spans="2:10" x14ac:dyDescent="0.25">
      <c r="B46">
        <v>1110.0999999999999</v>
      </c>
      <c r="C46">
        <v>3.36</v>
      </c>
      <c r="D46">
        <v>203.45</v>
      </c>
      <c r="E46">
        <v>206.81</v>
      </c>
      <c r="F46">
        <v>0.98399999999999999</v>
      </c>
      <c r="G46">
        <v>1.298</v>
      </c>
      <c r="H46">
        <v>1.298</v>
      </c>
      <c r="I46">
        <v>64.736999999999995</v>
      </c>
      <c r="J46">
        <v>3.2696999999999998</v>
      </c>
    </row>
    <row r="47" spans="2:10" x14ac:dyDescent="0.25">
      <c r="B47">
        <v>1177.4000000000001</v>
      </c>
      <c r="C47">
        <v>3.06</v>
      </c>
      <c r="D47">
        <v>205.73</v>
      </c>
      <c r="E47">
        <v>208.78</v>
      </c>
      <c r="F47">
        <v>0.98499999999999999</v>
      </c>
      <c r="G47">
        <v>1.385</v>
      </c>
      <c r="H47">
        <v>1.385</v>
      </c>
      <c r="I47">
        <v>64.953000000000003</v>
      </c>
      <c r="J47">
        <v>3.2387000000000001</v>
      </c>
    </row>
    <row r="48" spans="2:10" x14ac:dyDescent="0.25">
      <c r="B48">
        <v>1251</v>
      </c>
      <c r="C48">
        <v>2.77</v>
      </c>
      <c r="D48">
        <v>208</v>
      </c>
      <c r="E48">
        <v>210.77</v>
      </c>
      <c r="F48">
        <v>0.98699999999999999</v>
      </c>
      <c r="G48">
        <v>1.4810000000000001</v>
      </c>
      <c r="H48">
        <v>1.4810000000000001</v>
      </c>
      <c r="I48">
        <v>65.167000000000002</v>
      </c>
      <c r="J48">
        <v>3.2082999999999999</v>
      </c>
    </row>
    <row r="49" spans="2:10" x14ac:dyDescent="0.25">
      <c r="B49">
        <v>1331.8</v>
      </c>
      <c r="C49">
        <v>2.5</v>
      </c>
      <c r="D49">
        <v>210.25</v>
      </c>
      <c r="E49">
        <v>212.75</v>
      </c>
      <c r="F49">
        <v>0.98799999999999999</v>
      </c>
      <c r="G49">
        <v>1.5880000000000001</v>
      </c>
      <c r="H49">
        <v>1.5880000000000001</v>
      </c>
      <c r="I49">
        <v>65.38</v>
      </c>
      <c r="J49">
        <v>3.1783999999999999</v>
      </c>
    </row>
    <row r="50" spans="2:10" x14ac:dyDescent="0.25">
      <c r="B50">
        <v>1421</v>
      </c>
      <c r="C50">
        <v>2.2400000000000002</v>
      </c>
      <c r="D50">
        <v>212.49</v>
      </c>
      <c r="E50">
        <v>214.74</v>
      </c>
      <c r="F50">
        <v>0.99</v>
      </c>
      <c r="G50">
        <v>1.7070000000000001</v>
      </c>
      <c r="H50">
        <v>1.7070000000000001</v>
      </c>
      <c r="I50">
        <v>65.590999999999994</v>
      </c>
      <c r="J50">
        <v>3.149</v>
      </c>
    </row>
    <row r="51" spans="2:10" x14ac:dyDescent="0.25">
      <c r="B51">
        <v>1519.8</v>
      </c>
      <c r="C51">
        <v>2</v>
      </c>
      <c r="D51">
        <v>214.72</v>
      </c>
      <c r="E51">
        <v>216.72</v>
      </c>
      <c r="F51">
        <v>0.99099999999999999</v>
      </c>
      <c r="G51">
        <v>1.84</v>
      </c>
      <c r="H51">
        <v>1.84</v>
      </c>
      <c r="I51">
        <v>65.8</v>
      </c>
      <c r="J51">
        <v>3.1200999999999999</v>
      </c>
    </row>
    <row r="52" spans="2:10" x14ac:dyDescent="0.25">
      <c r="B52">
        <v>1629.9</v>
      </c>
      <c r="C52">
        <v>1.78</v>
      </c>
      <c r="D52">
        <v>216.93</v>
      </c>
      <c r="E52">
        <v>218.71</v>
      </c>
      <c r="F52">
        <v>0.99199999999999999</v>
      </c>
      <c r="G52">
        <v>1.99</v>
      </c>
      <c r="H52">
        <v>1.99</v>
      </c>
      <c r="I52">
        <v>66.007999999999996</v>
      </c>
      <c r="J52">
        <v>3.0918000000000001</v>
      </c>
    </row>
    <row r="53" spans="2:10" x14ac:dyDescent="0.25">
      <c r="B53">
        <v>1753.5</v>
      </c>
      <c r="C53">
        <v>1.57</v>
      </c>
      <c r="D53">
        <v>219.13</v>
      </c>
      <c r="E53">
        <v>220.69</v>
      </c>
      <c r="F53">
        <v>0.99299999999999999</v>
      </c>
      <c r="G53">
        <v>2.1589999999999998</v>
      </c>
      <c r="H53">
        <v>2.1589999999999998</v>
      </c>
      <c r="I53">
        <v>66.213999999999999</v>
      </c>
      <c r="J53">
        <v>3.0640000000000001</v>
      </c>
    </row>
    <row r="54" spans="2:10" x14ac:dyDescent="0.25">
      <c r="B54">
        <v>1893.2</v>
      </c>
      <c r="C54">
        <v>1.37</v>
      </c>
      <c r="D54">
        <v>221.31</v>
      </c>
      <c r="E54">
        <v>222.67</v>
      </c>
      <c r="F54">
        <v>0.99399999999999999</v>
      </c>
      <c r="G54">
        <v>2.3519999999999999</v>
      </c>
      <c r="H54">
        <v>2.3519999999999999</v>
      </c>
      <c r="I54">
        <v>66.418999999999997</v>
      </c>
      <c r="J54">
        <v>3.0367000000000002</v>
      </c>
    </row>
    <row r="55" spans="2:10" x14ac:dyDescent="0.25">
      <c r="B55">
        <v>2052.3000000000002</v>
      </c>
      <c r="C55">
        <v>1.19</v>
      </c>
      <c r="D55">
        <v>223.47</v>
      </c>
      <c r="E55">
        <v>224.65</v>
      </c>
      <c r="F55">
        <v>0.995</v>
      </c>
      <c r="G55">
        <v>2.5739999999999998</v>
      </c>
      <c r="H55">
        <v>2.5739999999999998</v>
      </c>
      <c r="I55">
        <v>66.622</v>
      </c>
      <c r="J55">
        <v>3.01</v>
      </c>
    </row>
    <row r="56" spans="2:10" x14ac:dyDescent="0.25">
      <c r="B56">
        <v>2235.3000000000002</v>
      </c>
      <c r="C56">
        <v>1.02</v>
      </c>
      <c r="D56">
        <v>225.61</v>
      </c>
      <c r="E56">
        <v>226.63</v>
      </c>
      <c r="F56">
        <v>0.996</v>
      </c>
      <c r="G56">
        <v>2.8319999999999999</v>
      </c>
      <c r="H56">
        <v>2.8319999999999999</v>
      </c>
      <c r="I56">
        <v>66.822000000000003</v>
      </c>
      <c r="J56">
        <v>2.9838</v>
      </c>
    </row>
    <row r="57" spans="2:10" x14ac:dyDescent="0.25">
      <c r="B57">
        <v>2448</v>
      </c>
      <c r="C57">
        <v>0.86</v>
      </c>
      <c r="D57">
        <v>227.73</v>
      </c>
      <c r="E57">
        <v>228.59</v>
      </c>
      <c r="F57">
        <v>0.996</v>
      </c>
      <c r="G57">
        <v>3.1339999999999999</v>
      </c>
      <c r="H57">
        <v>3.1339999999999999</v>
      </c>
      <c r="I57">
        <v>67.021000000000001</v>
      </c>
      <c r="J57">
        <v>2.9581</v>
      </c>
    </row>
    <row r="58" spans="2:10" x14ac:dyDescent="0.25">
      <c r="B58">
        <v>2698.4</v>
      </c>
      <c r="C58">
        <v>0.72</v>
      </c>
      <c r="D58">
        <v>229.83</v>
      </c>
      <c r="E58">
        <v>230.55</v>
      </c>
      <c r="F58">
        <v>0.997</v>
      </c>
      <c r="G58">
        <v>3.4929999999999999</v>
      </c>
      <c r="H58">
        <v>3.4929999999999999</v>
      </c>
      <c r="I58">
        <v>67.218000000000004</v>
      </c>
      <c r="J58">
        <v>2.9329000000000001</v>
      </c>
    </row>
    <row r="59" spans="2:10" x14ac:dyDescent="0.25">
      <c r="B59">
        <v>2997.7</v>
      </c>
      <c r="C59">
        <v>0.59</v>
      </c>
      <c r="D59">
        <v>231.92</v>
      </c>
      <c r="E59">
        <v>232.51</v>
      </c>
      <c r="F59">
        <v>0.997</v>
      </c>
      <c r="G59">
        <v>3.9249999999999998</v>
      </c>
      <c r="H59">
        <v>3.9249999999999998</v>
      </c>
      <c r="I59">
        <v>67.412999999999997</v>
      </c>
      <c r="J59">
        <v>2.9083000000000001</v>
      </c>
    </row>
    <row r="60" spans="2:10" x14ac:dyDescent="0.25">
      <c r="B60">
        <v>3361.9</v>
      </c>
      <c r="C60">
        <v>0.48</v>
      </c>
      <c r="D60">
        <v>233.97</v>
      </c>
      <c r="E60">
        <v>234.45</v>
      </c>
      <c r="F60">
        <v>0.998</v>
      </c>
      <c r="G60">
        <v>4.4550000000000001</v>
      </c>
      <c r="H60">
        <v>4.4550000000000001</v>
      </c>
      <c r="I60">
        <v>67.605999999999995</v>
      </c>
      <c r="J60">
        <v>2.8841999999999999</v>
      </c>
    </row>
    <row r="61" spans="2:10" x14ac:dyDescent="0.25">
      <c r="B61">
        <v>3815</v>
      </c>
      <c r="C61">
        <v>0.37</v>
      </c>
      <c r="D61">
        <v>236.01</v>
      </c>
      <c r="E61">
        <v>236.38</v>
      </c>
      <c r="F61">
        <v>0.998</v>
      </c>
      <c r="G61">
        <v>5.1210000000000004</v>
      </c>
      <c r="H61">
        <v>5.1210000000000004</v>
      </c>
      <c r="I61">
        <v>67.796999999999997</v>
      </c>
      <c r="J61">
        <v>2.8605999999999998</v>
      </c>
    </row>
    <row r="62" spans="2:10" x14ac:dyDescent="0.25">
      <c r="B62">
        <v>4394.8</v>
      </c>
      <c r="C62">
        <v>0.28000000000000003</v>
      </c>
      <c r="D62">
        <v>238.02</v>
      </c>
      <c r="E62">
        <v>238.3</v>
      </c>
      <c r="F62">
        <v>0.999</v>
      </c>
      <c r="G62">
        <v>5.98</v>
      </c>
      <c r="H62">
        <v>5.98</v>
      </c>
      <c r="I62">
        <v>67.984999999999999</v>
      </c>
      <c r="J62">
        <v>2.8376000000000001</v>
      </c>
    </row>
    <row r="70" spans="5:10" x14ac:dyDescent="0.25">
      <c r="E70" s="42" t="s">
        <v>47</v>
      </c>
      <c r="F70" s="38">
        <v>549</v>
      </c>
      <c r="G70" s="38">
        <v>549</v>
      </c>
      <c r="H70" s="42" t="s">
        <v>47</v>
      </c>
      <c r="I70" s="38">
        <v>76</v>
      </c>
      <c r="J70" s="38">
        <v>76</v>
      </c>
    </row>
    <row r="71" spans="5:10" x14ac:dyDescent="0.25">
      <c r="E71" s="42"/>
      <c r="F71" s="38" t="s">
        <v>63</v>
      </c>
      <c r="G71" s="38" t="s">
        <v>64</v>
      </c>
      <c r="H71" s="42"/>
      <c r="I71" s="38" t="s">
        <v>63</v>
      </c>
      <c r="J71" s="38" t="s">
        <v>64</v>
      </c>
    </row>
    <row r="72" spans="5:10" x14ac:dyDescent="0.25">
      <c r="E72" s="42"/>
      <c r="F72" s="38" t="s">
        <v>54</v>
      </c>
      <c r="G72" s="38"/>
      <c r="H72" s="42"/>
      <c r="I72" s="38" t="s">
        <v>54</v>
      </c>
      <c r="J72" s="38"/>
    </row>
    <row r="73" spans="5:10" x14ac:dyDescent="0.25">
      <c r="E73" s="39">
        <v>38443</v>
      </c>
      <c r="F73" s="35">
        <v>0</v>
      </c>
      <c r="G73" s="35">
        <v>0</v>
      </c>
      <c r="H73" s="39">
        <v>38443</v>
      </c>
      <c r="I73" s="35">
        <v>0</v>
      </c>
      <c r="J73" s="35">
        <v>0</v>
      </c>
    </row>
    <row r="74" spans="5:10" x14ac:dyDescent="0.25">
      <c r="E74" s="39">
        <v>38473</v>
      </c>
      <c r="F74" s="35">
        <v>0</v>
      </c>
      <c r="G74" s="35">
        <v>0</v>
      </c>
      <c r="H74" s="39">
        <v>38473</v>
      </c>
      <c r="I74" s="35">
        <v>0</v>
      </c>
      <c r="J74" s="35">
        <v>0</v>
      </c>
    </row>
    <row r="75" spans="5:10" x14ac:dyDescent="0.25">
      <c r="E75" s="39">
        <v>38504</v>
      </c>
      <c r="F75" s="35">
        <v>0</v>
      </c>
      <c r="G75" s="35">
        <v>0</v>
      </c>
      <c r="H75" s="39">
        <v>38504</v>
      </c>
      <c r="I75" s="35">
        <v>0</v>
      </c>
      <c r="J75" s="35">
        <v>0</v>
      </c>
    </row>
    <row r="76" spans="5:10" x14ac:dyDescent="0.25">
      <c r="E76" s="39">
        <v>38534</v>
      </c>
      <c r="F76" s="35">
        <v>0</v>
      </c>
      <c r="G76" s="35">
        <v>0</v>
      </c>
      <c r="H76" s="39">
        <v>38534</v>
      </c>
      <c r="I76" s="35">
        <v>0</v>
      </c>
      <c r="J76" s="35">
        <v>0</v>
      </c>
    </row>
    <row r="77" spans="5:10" x14ac:dyDescent="0.25">
      <c r="E77" s="39">
        <v>38565</v>
      </c>
      <c r="F77" s="35">
        <v>0</v>
      </c>
      <c r="G77" s="35">
        <v>0</v>
      </c>
      <c r="H77" s="39">
        <v>38565</v>
      </c>
      <c r="I77" s="35">
        <v>0</v>
      </c>
      <c r="J77" s="35">
        <v>0</v>
      </c>
    </row>
    <row r="78" spans="5:10" x14ac:dyDescent="0.25">
      <c r="E78" s="39">
        <v>38596</v>
      </c>
      <c r="F78" s="35">
        <v>0</v>
      </c>
      <c r="G78" s="35">
        <v>0</v>
      </c>
      <c r="H78" s="39">
        <v>38596</v>
      </c>
      <c r="I78" s="35">
        <v>0</v>
      </c>
      <c r="J78" s="35">
        <v>0</v>
      </c>
    </row>
    <row r="79" spans="5:10" x14ac:dyDescent="0.25">
      <c r="E79" s="39">
        <v>38626</v>
      </c>
      <c r="F79" s="35">
        <v>0</v>
      </c>
      <c r="G79" s="35">
        <v>0</v>
      </c>
      <c r="H79" s="39">
        <v>38626</v>
      </c>
      <c r="I79" s="35">
        <v>0</v>
      </c>
      <c r="J79" s="35">
        <v>0</v>
      </c>
    </row>
    <row r="80" spans="5:10" x14ac:dyDescent="0.25">
      <c r="E80" s="39">
        <v>38657</v>
      </c>
      <c r="F80" s="35">
        <v>0</v>
      </c>
      <c r="G80" s="35">
        <v>0</v>
      </c>
      <c r="H80" s="39">
        <v>38657</v>
      </c>
      <c r="I80" s="35">
        <v>0</v>
      </c>
      <c r="J80" s="35">
        <v>0</v>
      </c>
    </row>
    <row r="81" spans="4:10" x14ac:dyDescent="0.25">
      <c r="E81" s="39">
        <v>38687</v>
      </c>
      <c r="F81" s="35">
        <v>0</v>
      </c>
      <c r="G81" s="35">
        <v>0</v>
      </c>
      <c r="H81" s="39">
        <v>38687</v>
      </c>
      <c r="I81" s="35">
        <v>0</v>
      </c>
      <c r="J81" s="35">
        <v>0</v>
      </c>
    </row>
    <row r="82" spans="4:10" x14ac:dyDescent="0.25">
      <c r="E82" s="39">
        <v>38718</v>
      </c>
      <c r="F82" s="35">
        <v>0</v>
      </c>
      <c r="G82" s="35">
        <v>0</v>
      </c>
      <c r="H82" s="39">
        <v>38718</v>
      </c>
      <c r="I82" s="35">
        <v>0</v>
      </c>
      <c r="J82" s="35">
        <v>0</v>
      </c>
    </row>
    <row r="83" spans="4:10" x14ac:dyDescent="0.25">
      <c r="E83" s="39">
        <v>38749</v>
      </c>
      <c r="F83" s="35">
        <v>0</v>
      </c>
      <c r="G83" s="35">
        <v>0</v>
      </c>
      <c r="H83" s="39">
        <v>38749</v>
      </c>
      <c r="I83" s="35">
        <v>0</v>
      </c>
      <c r="J83" s="35">
        <v>0</v>
      </c>
    </row>
    <row r="84" spans="4:10" x14ac:dyDescent="0.25">
      <c r="E84" s="39">
        <v>38777</v>
      </c>
      <c r="F84" s="35">
        <v>0</v>
      </c>
      <c r="G84" s="35">
        <v>0</v>
      </c>
      <c r="H84" s="39">
        <v>38777</v>
      </c>
      <c r="I84" s="35">
        <v>0</v>
      </c>
      <c r="J84" s="35">
        <v>0</v>
      </c>
    </row>
    <row r="85" spans="4:10" x14ac:dyDescent="0.25">
      <c r="E85" s="39">
        <v>38808</v>
      </c>
      <c r="F85" s="35">
        <v>0</v>
      </c>
      <c r="G85" s="35">
        <v>0</v>
      </c>
      <c r="H85" s="39">
        <v>38808</v>
      </c>
      <c r="I85" s="35">
        <v>0</v>
      </c>
      <c r="J85" s="35">
        <v>0</v>
      </c>
    </row>
    <row r="86" spans="4:10" x14ac:dyDescent="0.25">
      <c r="E86" s="39">
        <v>38838</v>
      </c>
      <c r="F86" s="35">
        <v>0</v>
      </c>
      <c r="G86" s="35">
        <v>0</v>
      </c>
      <c r="H86" s="39">
        <v>38838</v>
      </c>
      <c r="I86" s="35">
        <v>0</v>
      </c>
      <c r="J86" s="35">
        <v>0</v>
      </c>
    </row>
    <row r="87" spans="4:10" x14ac:dyDescent="0.25">
      <c r="E87" s="39">
        <v>38869</v>
      </c>
      <c r="F87" s="35">
        <v>0</v>
      </c>
      <c r="G87" s="35">
        <v>0</v>
      </c>
      <c r="H87" s="39">
        <v>38869</v>
      </c>
      <c r="I87" s="35">
        <v>0</v>
      </c>
      <c r="J87" s="35">
        <v>0</v>
      </c>
    </row>
    <row r="88" spans="4:10" x14ac:dyDescent="0.25">
      <c r="D88">
        <f>1-G88</f>
        <v>1</v>
      </c>
      <c r="E88" s="39">
        <v>38899</v>
      </c>
      <c r="F88" s="35">
        <v>0</v>
      </c>
      <c r="G88" s="35">
        <v>0</v>
      </c>
      <c r="H88" s="39">
        <v>38899</v>
      </c>
      <c r="I88" s="35">
        <v>959.19910000000004</v>
      </c>
      <c r="J88" s="35">
        <v>9.9680889999999994E-2</v>
      </c>
    </row>
    <row r="89" spans="4:10" x14ac:dyDescent="0.25">
      <c r="D89">
        <f t="shared" ref="D89:D152" si="0">1-G89</f>
        <v>1</v>
      </c>
      <c r="E89" s="39">
        <v>38930</v>
      </c>
      <c r="F89" s="35">
        <v>0</v>
      </c>
      <c r="G89" s="35">
        <v>0</v>
      </c>
      <c r="H89" s="39">
        <v>38930</v>
      </c>
      <c r="I89" s="35">
        <v>3291.4</v>
      </c>
      <c r="J89" s="35">
        <v>1.001782E-2</v>
      </c>
    </row>
    <row r="90" spans="4:10" x14ac:dyDescent="0.25">
      <c r="D90">
        <f t="shared" si="0"/>
        <v>1</v>
      </c>
      <c r="E90" s="39">
        <v>38961</v>
      </c>
      <c r="F90" s="35">
        <v>0</v>
      </c>
      <c r="G90" s="35">
        <v>0</v>
      </c>
      <c r="H90" s="39">
        <v>38961</v>
      </c>
      <c r="I90" s="35">
        <v>4890.0010000000002</v>
      </c>
      <c r="J90" s="35">
        <v>9.7255780000000003E-3</v>
      </c>
    </row>
    <row r="91" spans="4:10" x14ac:dyDescent="0.25">
      <c r="D91">
        <f t="shared" si="0"/>
        <v>1</v>
      </c>
      <c r="E91" s="39">
        <v>38991</v>
      </c>
      <c r="F91" s="35">
        <v>0</v>
      </c>
      <c r="G91" s="35">
        <v>0</v>
      </c>
      <c r="H91" s="39">
        <v>38991</v>
      </c>
      <c r="I91" s="35">
        <v>6938.8</v>
      </c>
      <c r="J91" s="35">
        <v>9.9545870000000009E-3</v>
      </c>
    </row>
    <row r="92" spans="4:10" x14ac:dyDescent="0.25">
      <c r="D92">
        <f t="shared" si="0"/>
        <v>1</v>
      </c>
      <c r="E92" s="39">
        <v>39022</v>
      </c>
      <c r="F92" s="35">
        <v>0</v>
      </c>
      <c r="G92" s="35">
        <v>0</v>
      </c>
      <c r="H92" s="39">
        <v>39022</v>
      </c>
      <c r="I92" s="35">
        <v>9043.0990000000002</v>
      </c>
      <c r="J92" s="35">
        <v>1.0625799999999999E-2</v>
      </c>
    </row>
    <row r="93" spans="4:10" x14ac:dyDescent="0.25">
      <c r="D93">
        <f t="shared" si="0"/>
        <v>0.90024912000000001</v>
      </c>
      <c r="E93" s="39">
        <v>39052</v>
      </c>
      <c r="F93" s="35">
        <v>1481.9</v>
      </c>
      <c r="G93" s="35">
        <v>9.975088E-2</v>
      </c>
      <c r="H93" s="39">
        <v>39052</v>
      </c>
      <c r="I93" s="35">
        <v>10886.6</v>
      </c>
      <c r="J93" s="35">
        <v>1.988415E-2</v>
      </c>
    </row>
    <row r="94" spans="4:10" x14ac:dyDescent="0.25">
      <c r="D94">
        <f t="shared" si="0"/>
        <v>0.90380547</v>
      </c>
      <c r="E94" s="39">
        <v>39083</v>
      </c>
      <c r="F94" s="35">
        <v>3061.3009999999999</v>
      </c>
      <c r="G94" s="35">
        <v>9.619453E-2</v>
      </c>
      <c r="H94" s="39">
        <v>39083</v>
      </c>
      <c r="I94" s="35">
        <v>12658.7</v>
      </c>
      <c r="J94" s="35">
        <v>2.0127119999999998E-2</v>
      </c>
    </row>
    <row r="95" spans="4:10" x14ac:dyDescent="0.25">
      <c r="D95">
        <f t="shared" si="0"/>
        <v>0.88119729999999996</v>
      </c>
      <c r="E95" s="39">
        <v>39114</v>
      </c>
      <c r="F95" s="35">
        <v>4389.0010000000002</v>
      </c>
      <c r="G95" s="35">
        <v>0.1188027</v>
      </c>
      <c r="H95" s="39">
        <v>39114</v>
      </c>
      <c r="I95" s="35">
        <v>13755.1</v>
      </c>
      <c r="J95" s="35">
        <v>3.8751559999999997E-2</v>
      </c>
    </row>
    <row r="96" spans="4:10" x14ac:dyDescent="0.25">
      <c r="D96">
        <f t="shared" si="0"/>
        <v>0.92341905000000002</v>
      </c>
      <c r="E96" s="39">
        <v>39142</v>
      </c>
      <c r="F96" s="35">
        <v>5053.4009999999998</v>
      </c>
      <c r="G96" s="35">
        <v>7.6580949999999995E-2</v>
      </c>
      <c r="H96" s="39">
        <v>39142</v>
      </c>
      <c r="I96" s="35">
        <v>15418.4</v>
      </c>
      <c r="J96" s="35">
        <v>7.9931589999999997E-2</v>
      </c>
    </row>
    <row r="97" spans="4:10" x14ac:dyDescent="0.25">
      <c r="D97">
        <f t="shared" si="0"/>
        <v>0.95256056</v>
      </c>
      <c r="E97" s="39">
        <v>39173</v>
      </c>
      <c r="F97" s="35">
        <v>7324.393</v>
      </c>
      <c r="G97" s="35">
        <v>4.7439439999999999E-2</v>
      </c>
      <c r="H97" s="39">
        <v>39173</v>
      </c>
      <c r="I97" s="35">
        <v>19337.88</v>
      </c>
      <c r="J97" s="35">
        <v>2.9922890000000001E-2</v>
      </c>
    </row>
    <row r="98" spans="4:10" x14ac:dyDescent="0.25">
      <c r="D98">
        <f t="shared" si="0"/>
        <v>0.95609738</v>
      </c>
      <c r="E98" s="39">
        <v>39203</v>
      </c>
      <c r="F98" s="35">
        <v>11586.28</v>
      </c>
      <c r="G98" s="35">
        <v>4.3902620000000003E-2</v>
      </c>
      <c r="H98" s="39">
        <v>39203</v>
      </c>
      <c r="I98" s="35">
        <v>22874.19</v>
      </c>
      <c r="J98" s="35">
        <v>3.4878869999999999E-2</v>
      </c>
    </row>
    <row r="99" spans="4:10" x14ac:dyDescent="0.25">
      <c r="D99">
        <f t="shared" si="0"/>
        <v>0.93102589000000002</v>
      </c>
      <c r="E99" s="39">
        <v>39234</v>
      </c>
      <c r="F99" s="35">
        <v>15780.18</v>
      </c>
      <c r="G99" s="35">
        <v>6.8974110000000005E-2</v>
      </c>
      <c r="H99" s="39">
        <v>39234</v>
      </c>
      <c r="I99" s="35">
        <v>25992.080000000002</v>
      </c>
      <c r="J99" s="35">
        <v>7.0088890000000001E-2</v>
      </c>
    </row>
    <row r="100" spans="4:10" x14ac:dyDescent="0.25">
      <c r="D100">
        <f t="shared" si="0"/>
        <v>0.94005125</v>
      </c>
      <c r="E100" s="39">
        <v>39264</v>
      </c>
      <c r="F100" s="35">
        <v>19681.59</v>
      </c>
      <c r="G100" s="35">
        <v>5.9948750000000002E-2</v>
      </c>
      <c r="H100" s="39">
        <v>39264</v>
      </c>
      <c r="I100" s="35">
        <v>28490.98</v>
      </c>
      <c r="J100" s="35">
        <v>7.3623690000000006E-2</v>
      </c>
    </row>
    <row r="101" spans="4:10" x14ac:dyDescent="0.25">
      <c r="D101">
        <f t="shared" si="0"/>
        <v>0.93998444000000003</v>
      </c>
      <c r="E101" s="39">
        <v>39295</v>
      </c>
      <c r="F101" s="35">
        <v>23578.38</v>
      </c>
      <c r="G101" s="35">
        <v>6.0015560000000003E-2</v>
      </c>
      <c r="H101" s="39">
        <v>39295</v>
      </c>
      <c r="I101" s="35">
        <v>30793.68</v>
      </c>
      <c r="J101" s="35">
        <v>9.8888649999999995E-2</v>
      </c>
    </row>
    <row r="102" spans="4:10" x14ac:dyDescent="0.25">
      <c r="D102">
        <f t="shared" si="0"/>
        <v>0.94101827999999998</v>
      </c>
      <c r="E102" s="39">
        <v>39326</v>
      </c>
      <c r="F102" s="35">
        <v>27359.58</v>
      </c>
      <c r="G102" s="35">
        <v>5.8981720000000001E-2</v>
      </c>
      <c r="H102" s="39">
        <v>39326</v>
      </c>
      <c r="I102" s="35">
        <v>32895.68</v>
      </c>
      <c r="J102" s="35">
        <v>7.9241220000000001E-2</v>
      </c>
    </row>
    <row r="103" spans="4:10" x14ac:dyDescent="0.25">
      <c r="D103">
        <f t="shared" si="0"/>
        <v>0.94868706999999997</v>
      </c>
      <c r="E103" s="39">
        <v>39356</v>
      </c>
      <c r="F103" s="35">
        <v>30903.78</v>
      </c>
      <c r="G103" s="35">
        <v>5.131293E-2</v>
      </c>
      <c r="H103" s="39">
        <v>39356</v>
      </c>
      <c r="I103" s="35">
        <v>34841.279999999999</v>
      </c>
      <c r="J103" s="35">
        <v>7.0025320000000002E-2</v>
      </c>
    </row>
    <row r="104" spans="4:10" x14ac:dyDescent="0.25">
      <c r="D104">
        <f t="shared" si="0"/>
        <v>0.94367314000000002</v>
      </c>
      <c r="E104" s="39">
        <v>39387</v>
      </c>
      <c r="F104" s="35">
        <v>34165.69</v>
      </c>
      <c r="G104" s="35">
        <v>5.6326859999999999E-2</v>
      </c>
      <c r="H104" s="39">
        <v>39387</v>
      </c>
      <c r="I104" s="35">
        <v>36801.58</v>
      </c>
      <c r="J104" s="35">
        <v>6.9978100000000001E-2</v>
      </c>
    </row>
    <row r="105" spans="4:10" x14ac:dyDescent="0.25">
      <c r="D105">
        <f t="shared" si="0"/>
        <v>0.95014264999999998</v>
      </c>
      <c r="E105" s="39">
        <v>39417</v>
      </c>
      <c r="F105" s="35">
        <v>37163.39</v>
      </c>
      <c r="G105" s="35">
        <v>4.9857350000000002E-2</v>
      </c>
      <c r="H105" s="39">
        <v>39417</v>
      </c>
      <c r="I105" s="35">
        <v>38685.980000000003</v>
      </c>
      <c r="J105" s="35">
        <v>6.8097550000000007E-2</v>
      </c>
    </row>
    <row r="106" spans="4:10" x14ac:dyDescent="0.25">
      <c r="D106">
        <f t="shared" si="0"/>
        <v>0.94984902000000004</v>
      </c>
      <c r="E106" s="39">
        <v>39448</v>
      </c>
      <c r="F106" s="35">
        <v>39491.089999999997</v>
      </c>
      <c r="G106" s="35">
        <v>5.0150979999999998E-2</v>
      </c>
      <c r="H106" s="39">
        <v>39448</v>
      </c>
      <c r="I106" s="35">
        <v>40507.980000000003</v>
      </c>
      <c r="J106" s="35">
        <v>5.0250240000000002E-2</v>
      </c>
    </row>
    <row r="107" spans="4:10" x14ac:dyDescent="0.25">
      <c r="D107">
        <f t="shared" si="0"/>
        <v>0.93525279000000006</v>
      </c>
      <c r="E107" s="39">
        <v>39479</v>
      </c>
      <c r="F107" s="35">
        <v>42089.69</v>
      </c>
      <c r="G107" s="35">
        <v>6.4747209999999999E-2</v>
      </c>
      <c r="H107" s="39">
        <v>39479</v>
      </c>
      <c r="I107" s="35">
        <v>42223.38</v>
      </c>
      <c r="J107" s="35">
        <v>6.4871330000000005E-2</v>
      </c>
    </row>
    <row r="108" spans="4:10" x14ac:dyDescent="0.25">
      <c r="D108">
        <f t="shared" si="0"/>
        <v>0.93492828000000006</v>
      </c>
      <c r="E108" s="39">
        <v>39508</v>
      </c>
      <c r="F108" s="35">
        <v>44364.09</v>
      </c>
      <c r="G108" s="35">
        <v>6.507172E-2</v>
      </c>
      <c r="H108" s="39">
        <v>39508</v>
      </c>
      <c r="I108" s="35">
        <v>43982.98</v>
      </c>
      <c r="J108" s="35">
        <v>6.5285469999999998E-2</v>
      </c>
    </row>
    <row r="109" spans="4:10" x14ac:dyDescent="0.25">
      <c r="D109">
        <f t="shared" si="0"/>
        <v>0.91355076999999996</v>
      </c>
      <c r="E109" s="39">
        <v>39539</v>
      </c>
      <c r="F109" s="35">
        <v>46743.89</v>
      </c>
      <c r="G109" s="35">
        <v>8.6449230000000002E-2</v>
      </c>
      <c r="H109" s="39">
        <v>39539</v>
      </c>
      <c r="I109" s="35">
        <v>45440.98</v>
      </c>
      <c r="J109" s="35">
        <v>9.3509170000000003E-2</v>
      </c>
    </row>
    <row r="110" spans="4:10" x14ac:dyDescent="0.25">
      <c r="D110">
        <f t="shared" si="0"/>
        <v>0.89852050000000006</v>
      </c>
      <c r="E110" s="39">
        <v>39569</v>
      </c>
      <c r="F110" s="35">
        <v>49112.39</v>
      </c>
      <c r="G110" s="35">
        <v>0.1014795</v>
      </c>
      <c r="H110" s="39">
        <v>39569</v>
      </c>
      <c r="I110" s="35">
        <v>46948.88</v>
      </c>
      <c r="J110" s="35">
        <v>0.1515783</v>
      </c>
    </row>
    <row r="111" spans="4:10" x14ac:dyDescent="0.25">
      <c r="D111">
        <f t="shared" si="0"/>
        <v>0.90532334000000003</v>
      </c>
      <c r="E111" s="39">
        <v>39600</v>
      </c>
      <c r="F111" s="35">
        <v>51707.59</v>
      </c>
      <c r="G111" s="35">
        <v>9.4676659999999996E-2</v>
      </c>
      <c r="H111" s="39">
        <v>39600</v>
      </c>
      <c r="I111" s="35">
        <v>48559.98</v>
      </c>
      <c r="J111" s="35">
        <v>9.6004809999999996E-2</v>
      </c>
    </row>
    <row r="112" spans="4:10" x14ac:dyDescent="0.25">
      <c r="D112">
        <f t="shared" si="0"/>
        <v>0.91268579000000005</v>
      </c>
      <c r="E112" s="39">
        <v>39630</v>
      </c>
      <c r="F112" s="35">
        <v>54225.69</v>
      </c>
      <c r="G112" s="35">
        <v>8.7314210000000003E-2</v>
      </c>
      <c r="H112" s="39">
        <v>39630</v>
      </c>
      <c r="I112" s="35">
        <v>50127.98</v>
      </c>
      <c r="J112" s="35">
        <v>8.7045010000000006E-2</v>
      </c>
    </row>
    <row r="113" spans="4:10" x14ac:dyDescent="0.25">
      <c r="D113">
        <f t="shared" si="0"/>
        <v>0.91579447999999997</v>
      </c>
      <c r="E113" s="39">
        <v>39661</v>
      </c>
      <c r="F113" s="35">
        <v>56920.69</v>
      </c>
      <c r="G113" s="35">
        <v>8.4205520000000006E-2</v>
      </c>
      <c r="H113" s="39">
        <v>39661</v>
      </c>
      <c r="I113" s="35">
        <v>51750.38</v>
      </c>
      <c r="J113" s="35">
        <v>8.4372680000000005E-2</v>
      </c>
    </row>
    <row r="114" spans="4:10" x14ac:dyDescent="0.25">
      <c r="D114">
        <f t="shared" si="0"/>
        <v>0.89411269999999998</v>
      </c>
      <c r="E114" s="39">
        <v>39692</v>
      </c>
      <c r="F114" s="35">
        <v>59461.49</v>
      </c>
      <c r="G114" s="35">
        <v>0.1058873</v>
      </c>
      <c r="H114" s="39">
        <v>39692</v>
      </c>
      <c r="I114" s="35">
        <v>53279.88</v>
      </c>
      <c r="J114" s="35">
        <v>0.1057647</v>
      </c>
    </row>
    <row r="115" spans="4:10" x14ac:dyDescent="0.25">
      <c r="D115">
        <f t="shared" si="0"/>
        <v>0.88221579999999999</v>
      </c>
      <c r="E115" s="39">
        <v>39722</v>
      </c>
      <c r="F115" s="35">
        <v>61692.79</v>
      </c>
      <c r="G115" s="35">
        <v>0.11778420000000001</v>
      </c>
      <c r="H115" s="39">
        <v>39722</v>
      </c>
      <c r="I115" s="35">
        <v>54613.18</v>
      </c>
      <c r="J115" s="35">
        <v>0.1200502</v>
      </c>
    </row>
    <row r="116" spans="4:10" x14ac:dyDescent="0.25">
      <c r="D116">
        <f t="shared" si="0"/>
        <v>0.86317050000000006</v>
      </c>
      <c r="E116" s="39">
        <v>39753</v>
      </c>
      <c r="F116" s="35">
        <v>64024.99</v>
      </c>
      <c r="G116" s="35">
        <v>0.13682949999999999</v>
      </c>
      <c r="H116" s="39">
        <v>39753</v>
      </c>
      <c r="I116" s="35">
        <v>56129.08</v>
      </c>
      <c r="J116" s="35">
        <v>0.1366329</v>
      </c>
    </row>
    <row r="117" spans="4:10" x14ac:dyDescent="0.25">
      <c r="D117">
        <f t="shared" si="0"/>
        <v>0.92128922999999996</v>
      </c>
      <c r="E117" s="39">
        <v>39783</v>
      </c>
      <c r="F117" s="35">
        <v>66268.789999999994</v>
      </c>
      <c r="G117" s="35">
        <v>7.8710769999999999E-2</v>
      </c>
      <c r="H117" s="39">
        <v>39783</v>
      </c>
      <c r="I117" s="35">
        <v>57487.38</v>
      </c>
      <c r="J117" s="35">
        <v>0.1031955</v>
      </c>
    </row>
    <row r="118" spans="4:10" x14ac:dyDescent="0.25">
      <c r="D118">
        <f t="shared" si="0"/>
        <v>0.85167029999999999</v>
      </c>
      <c r="E118" s="39">
        <v>39814</v>
      </c>
      <c r="F118" s="35">
        <v>68769.89</v>
      </c>
      <c r="G118" s="35">
        <v>0.14832970000000001</v>
      </c>
      <c r="H118" s="39">
        <v>39814</v>
      </c>
      <c r="I118" s="35">
        <v>58907.98</v>
      </c>
      <c r="J118" s="35">
        <v>0.14852560000000001</v>
      </c>
    </row>
    <row r="119" spans="4:10" x14ac:dyDescent="0.25">
      <c r="D119">
        <f t="shared" si="0"/>
        <v>0.93962358999999995</v>
      </c>
      <c r="E119" s="39">
        <v>39845</v>
      </c>
      <c r="F119" s="35">
        <v>72044.3</v>
      </c>
      <c r="G119" s="35">
        <v>6.0376409999999998E-2</v>
      </c>
      <c r="H119" s="39">
        <v>39845</v>
      </c>
      <c r="I119" s="35">
        <v>60669.88</v>
      </c>
      <c r="J119" s="35">
        <v>6.0320029999999997E-2</v>
      </c>
    </row>
    <row r="120" spans="4:10" x14ac:dyDescent="0.25">
      <c r="D120">
        <f t="shared" si="0"/>
        <v>0.91579542999999997</v>
      </c>
      <c r="E120" s="39">
        <v>39873</v>
      </c>
      <c r="F120" s="35">
        <v>74899.199999999997</v>
      </c>
      <c r="G120" s="35">
        <v>8.4204570000000006E-2</v>
      </c>
      <c r="H120" s="39">
        <v>39873</v>
      </c>
      <c r="I120" s="35">
        <v>62681.18</v>
      </c>
      <c r="J120" s="35">
        <v>5.8468319999999997E-2</v>
      </c>
    </row>
    <row r="121" spans="4:10" x14ac:dyDescent="0.25">
      <c r="D121">
        <f t="shared" si="0"/>
        <v>0.91506226000000002</v>
      </c>
      <c r="E121" s="39">
        <v>39904</v>
      </c>
      <c r="F121" s="35">
        <v>78035.320000000007</v>
      </c>
      <c r="G121" s="35">
        <v>8.4937739999999998E-2</v>
      </c>
      <c r="H121" s="39">
        <v>39904</v>
      </c>
      <c r="I121" s="35">
        <v>65274.18</v>
      </c>
      <c r="J121" s="35">
        <v>5.9894080000000002E-2</v>
      </c>
    </row>
    <row r="122" spans="4:10" x14ac:dyDescent="0.25">
      <c r="D122">
        <f t="shared" si="0"/>
        <v>0.91821795000000006</v>
      </c>
      <c r="E122" s="39">
        <v>39934</v>
      </c>
      <c r="F122" s="35">
        <v>81038.710000000006</v>
      </c>
      <c r="G122" s="35">
        <v>8.1782049999999995E-2</v>
      </c>
      <c r="H122" s="39">
        <v>39934</v>
      </c>
      <c r="I122" s="35">
        <v>67582.59</v>
      </c>
      <c r="J122" s="35">
        <v>6.0059460000000002E-2</v>
      </c>
    </row>
    <row r="123" spans="4:10" x14ac:dyDescent="0.25">
      <c r="D123">
        <f t="shared" si="0"/>
        <v>0.94775445000000003</v>
      </c>
      <c r="E123" s="39">
        <v>39965</v>
      </c>
      <c r="F123" s="35">
        <v>84267.7</v>
      </c>
      <c r="G123" s="35">
        <v>5.2245550000000002E-2</v>
      </c>
      <c r="H123" s="39">
        <v>39965</v>
      </c>
      <c r="I123" s="35">
        <v>69850.19</v>
      </c>
      <c r="J123" s="35">
        <v>4.986173E-2</v>
      </c>
    </row>
    <row r="124" spans="4:10" x14ac:dyDescent="0.25">
      <c r="D124">
        <f t="shared" si="0"/>
        <v>0.93824156999999997</v>
      </c>
      <c r="E124" s="39">
        <v>39995</v>
      </c>
      <c r="F124" s="35">
        <v>87105.59</v>
      </c>
      <c r="G124" s="35">
        <v>6.1758430000000003E-2</v>
      </c>
      <c r="H124" s="39">
        <v>39995</v>
      </c>
      <c r="I124" s="35">
        <v>71993.09</v>
      </c>
      <c r="J124" s="35">
        <v>5.9966699999999998E-2</v>
      </c>
    </row>
    <row r="125" spans="4:10" x14ac:dyDescent="0.25">
      <c r="D125">
        <f t="shared" si="0"/>
        <v>0.93845692000000003</v>
      </c>
      <c r="E125" s="39">
        <v>40026</v>
      </c>
      <c r="F125" s="35">
        <v>90434.4</v>
      </c>
      <c r="G125" s="35">
        <v>6.154308E-2</v>
      </c>
      <c r="H125" s="39">
        <v>40026</v>
      </c>
      <c r="I125" s="35">
        <v>74004.38</v>
      </c>
      <c r="J125" s="35">
        <v>9.7910059999999993E-2</v>
      </c>
    </row>
    <row r="126" spans="4:10" x14ac:dyDescent="0.25">
      <c r="D126">
        <f t="shared" si="0"/>
        <v>0.95070821999999999</v>
      </c>
      <c r="E126" s="39">
        <v>40057</v>
      </c>
      <c r="F126" s="35">
        <v>93790.399999999994</v>
      </c>
      <c r="G126" s="35">
        <v>4.929178E-2</v>
      </c>
      <c r="H126" s="39">
        <v>40057</v>
      </c>
      <c r="I126" s="35">
        <v>76101.88</v>
      </c>
      <c r="J126" s="35">
        <v>8.5737919999999995E-2</v>
      </c>
    </row>
    <row r="127" spans="4:10" x14ac:dyDescent="0.25">
      <c r="D127">
        <f t="shared" si="0"/>
        <v>0.95187471000000001</v>
      </c>
      <c r="E127" s="39">
        <v>40087</v>
      </c>
      <c r="F127" s="35">
        <v>96941.21</v>
      </c>
      <c r="G127" s="35">
        <v>4.8125290000000001E-2</v>
      </c>
      <c r="H127" s="39">
        <v>40087</v>
      </c>
      <c r="I127" s="35">
        <v>78154.09</v>
      </c>
      <c r="J127" s="35">
        <v>8.3839250000000004E-2</v>
      </c>
    </row>
    <row r="128" spans="4:10" x14ac:dyDescent="0.25">
      <c r="D128">
        <f t="shared" si="0"/>
        <v>0.96850199999999997</v>
      </c>
      <c r="E128" s="39">
        <v>40118</v>
      </c>
      <c r="F128" s="35">
        <v>100357.3</v>
      </c>
      <c r="G128" s="35">
        <v>3.1497999999999998E-2</v>
      </c>
      <c r="H128" s="39">
        <v>40118</v>
      </c>
      <c r="I128" s="35">
        <v>80228.88</v>
      </c>
      <c r="J128" s="35">
        <v>0.1502299</v>
      </c>
    </row>
    <row r="129" spans="4:10" x14ac:dyDescent="0.25">
      <c r="D129">
        <f t="shared" si="0"/>
        <v>0.95461852999999997</v>
      </c>
      <c r="E129" s="39">
        <v>40148</v>
      </c>
      <c r="F129" s="35">
        <v>103687.2</v>
      </c>
      <c r="G129" s="35">
        <v>4.538147E-2</v>
      </c>
      <c r="H129" s="39">
        <v>40148</v>
      </c>
      <c r="I129" s="35">
        <v>82223.19</v>
      </c>
      <c r="J129" s="35">
        <v>0.1457271</v>
      </c>
    </row>
    <row r="130" spans="4:10" x14ac:dyDescent="0.25">
      <c r="D130">
        <f t="shared" si="0"/>
        <v>0.93717103999999996</v>
      </c>
      <c r="E130" s="39">
        <v>40179</v>
      </c>
      <c r="F130" s="35">
        <v>106518.3</v>
      </c>
      <c r="G130" s="35">
        <v>6.2828960000000003E-2</v>
      </c>
      <c r="H130" s="39">
        <v>40179</v>
      </c>
      <c r="I130" s="35">
        <v>83904.59</v>
      </c>
      <c r="J130" s="35">
        <v>0.19453899999999999</v>
      </c>
    </row>
    <row r="131" spans="4:10" x14ac:dyDescent="0.25">
      <c r="D131">
        <f t="shared" si="0"/>
        <v>0.91200077999999996</v>
      </c>
      <c r="E131" s="39">
        <v>40210</v>
      </c>
      <c r="F131" s="35">
        <v>109932.1</v>
      </c>
      <c r="G131" s="35">
        <v>8.7999220000000003E-2</v>
      </c>
      <c r="H131" s="39">
        <v>40210</v>
      </c>
      <c r="I131" s="35">
        <v>85973.78</v>
      </c>
      <c r="J131" s="35">
        <v>0.1637226</v>
      </c>
    </row>
    <row r="132" spans="4:10" x14ac:dyDescent="0.25">
      <c r="D132">
        <f t="shared" si="0"/>
        <v>0.84843519999999994</v>
      </c>
      <c r="E132" s="39">
        <v>40238</v>
      </c>
      <c r="F132" s="35">
        <v>112920.8</v>
      </c>
      <c r="G132" s="35">
        <v>0.1515648</v>
      </c>
      <c r="H132" s="39">
        <v>40238</v>
      </c>
      <c r="I132" s="35">
        <v>87869.48</v>
      </c>
      <c r="J132" s="35">
        <v>0.1517742</v>
      </c>
    </row>
    <row r="133" spans="4:10" x14ac:dyDescent="0.25">
      <c r="D133">
        <f t="shared" si="0"/>
        <v>0.86483069999999995</v>
      </c>
      <c r="E133" s="39">
        <v>40269</v>
      </c>
      <c r="F133" s="35">
        <v>116154.4</v>
      </c>
      <c r="G133" s="35">
        <v>0.13516929999999999</v>
      </c>
      <c r="H133" s="39">
        <v>40269</v>
      </c>
      <c r="I133" s="35">
        <v>89910.29</v>
      </c>
      <c r="J133" s="35">
        <v>0.18560160000000001</v>
      </c>
    </row>
    <row r="134" spans="4:10" x14ac:dyDescent="0.25">
      <c r="D134">
        <f t="shared" si="0"/>
        <v>0.88245790000000002</v>
      </c>
      <c r="E134" s="39">
        <v>40299</v>
      </c>
      <c r="F134" s="35">
        <v>119276.8</v>
      </c>
      <c r="G134" s="35">
        <v>0.1175421</v>
      </c>
      <c r="H134" s="39">
        <v>40299</v>
      </c>
      <c r="I134" s="35">
        <v>91677.89</v>
      </c>
      <c r="J134" s="35">
        <v>0.16334560000000001</v>
      </c>
    </row>
    <row r="135" spans="4:10" x14ac:dyDescent="0.25">
      <c r="D135">
        <f t="shared" si="0"/>
        <v>0.82661600000000002</v>
      </c>
      <c r="E135" s="39">
        <v>40330</v>
      </c>
      <c r="F135" s="35">
        <v>122197.4</v>
      </c>
      <c r="G135" s="35">
        <v>0.17338400000000001</v>
      </c>
      <c r="H135" s="39">
        <v>40330</v>
      </c>
      <c r="I135" s="35">
        <v>93566.79</v>
      </c>
      <c r="J135" s="35">
        <v>0.17342050000000001</v>
      </c>
    </row>
    <row r="136" spans="4:10" x14ac:dyDescent="0.25">
      <c r="D136">
        <f t="shared" si="0"/>
        <v>0.81603939999999997</v>
      </c>
      <c r="E136" s="39">
        <v>40360</v>
      </c>
      <c r="F136" s="35">
        <v>124967.2</v>
      </c>
      <c r="G136" s="35">
        <v>0.1839606</v>
      </c>
      <c r="H136" s="39">
        <v>40360</v>
      </c>
      <c r="I136" s="35">
        <v>94508.98</v>
      </c>
      <c r="J136" s="35">
        <v>0.1733642</v>
      </c>
    </row>
    <row r="137" spans="4:10" x14ac:dyDescent="0.25">
      <c r="D137">
        <f t="shared" si="0"/>
        <v>0.7593183</v>
      </c>
      <c r="E137" s="39">
        <v>40391</v>
      </c>
      <c r="F137" s="35">
        <v>127554.5</v>
      </c>
      <c r="G137" s="35">
        <v>0.2406817</v>
      </c>
      <c r="H137" s="39">
        <v>40391</v>
      </c>
      <c r="I137" s="35">
        <v>96067.98</v>
      </c>
      <c r="J137" s="35">
        <v>0.17228550000000001</v>
      </c>
    </row>
    <row r="138" spans="4:10" x14ac:dyDescent="0.25">
      <c r="D138">
        <f t="shared" si="0"/>
        <v>0.76592229999999994</v>
      </c>
      <c r="E138" s="39">
        <v>40422</v>
      </c>
      <c r="F138" s="35">
        <v>129951.3</v>
      </c>
      <c r="G138" s="35">
        <v>0.2340777</v>
      </c>
      <c r="H138" s="39">
        <v>40422</v>
      </c>
      <c r="I138" s="35">
        <v>97508.98</v>
      </c>
      <c r="J138" s="35">
        <v>0.1713152</v>
      </c>
    </row>
    <row r="139" spans="4:10" x14ac:dyDescent="0.25">
      <c r="D139">
        <f t="shared" si="0"/>
        <v>0.70368260000000005</v>
      </c>
      <c r="E139" s="39">
        <v>40452</v>
      </c>
      <c r="F139" s="35">
        <v>132307.29999999999</v>
      </c>
      <c r="G139" s="35">
        <v>0.29631740000000001</v>
      </c>
      <c r="H139" s="39">
        <v>40452</v>
      </c>
      <c r="I139" s="35">
        <v>99020.29</v>
      </c>
      <c r="J139" s="35">
        <v>0.1601088</v>
      </c>
    </row>
    <row r="140" spans="4:10" x14ac:dyDescent="0.25">
      <c r="D140">
        <f t="shared" si="0"/>
        <v>0.65870030000000002</v>
      </c>
      <c r="E140" s="39">
        <v>40483</v>
      </c>
      <c r="F140" s="35">
        <v>134622.5</v>
      </c>
      <c r="G140" s="35">
        <v>0.34129969999999998</v>
      </c>
      <c r="H140" s="39">
        <v>40483</v>
      </c>
      <c r="I140" s="35">
        <v>100615.5</v>
      </c>
      <c r="J140" s="35">
        <v>0.1358145</v>
      </c>
    </row>
    <row r="141" spans="4:10" x14ac:dyDescent="0.25">
      <c r="D141">
        <f t="shared" si="0"/>
        <v>0.67236439999999997</v>
      </c>
      <c r="E141" s="39">
        <v>40513</v>
      </c>
      <c r="F141" s="35">
        <v>136793.70000000001</v>
      </c>
      <c r="G141" s="35">
        <v>0.32763560000000003</v>
      </c>
      <c r="H141" s="39">
        <v>40513</v>
      </c>
      <c r="I141" s="35">
        <v>101782.2</v>
      </c>
      <c r="J141" s="35">
        <v>0.1479588</v>
      </c>
    </row>
    <row r="142" spans="4:10" x14ac:dyDescent="0.25">
      <c r="D142">
        <f t="shared" si="0"/>
        <v>0.67150920000000003</v>
      </c>
      <c r="E142" s="39">
        <v>40544</v>
      </c>
      <c r="F142" s="35">
        <v>138845.9</v>
      </c>
      <c r="G142" s="35">
        <v>0.32849080000000003</v>
      </c>
      <c r="H142" s="39">
        <v>40544</v>
      </c>
      <c r="I142" s="35">
        <v>102943.2</v>
      </c>
      <c r="J142" s="35">
        <v>0.1127244</v>
      </c>
    </row>
    <row r="143" spans="4:10" x14ac:dyDescent="0.25">
      <c r="D143">
        <f t="shared" si="0"/>
        <v>0.67856880000000008</v>
      </c>
      <c r="E143" s="39">
        <v>40575</v>
      </c>
      <c r="F143" s="35">
        <v>140712.1</v>
      </c>
      <c r="G143" s="35">
        <v>0.32143119999999997</v>
      </c>
      <c r="H143" s="39">
        <v>40575</v>
      </c>
      <c r="I143" s="35">
        <v>103945.5</v>
      </c>
      <c r="J143" s="35">
        <v>0.20816850000000001</v>
      </c>
    </row>
    <row r="144" spans="4:10" x14ac:dyDescent="0.25">
      <c r="D144">
        <f t="shared" si="0"/>
        <v>0.65540770000000004</v>
      </c>
      <c r="E144" s="39">
        <v>40603</v>
      </c>
      <c r="F144" s="35">
        <v>142574.9</v>
      </c>
      <c r="G144" s="35">
        <v>0.34459230000000002</v>
      </c>
      <c r="H144" s="39">
        <v>40603</v>
      </c>
      <c r="I144" s="35">
        <v>104736.9</v>
      </c>
      <c r="J144" s="35">
        <v>0.25536310000000001</v>
      </c>
    </row>
    <row r="145" spans="4:10" x14ac:dyDescent="0.25">
      <c r="D145">
        <f t="shared" si="0"/>
        <v>0.65892220000000001</v>
      </c>
      <c r="E145" s="39">
        <v>40634</v>
      </c>
      <c r="F145" s="35">
        <v>144616.9</v>
      </c>
      <c r="G145" s="35">
        <v>0.34107779999999999</v>
      </c>
      <c r="H145" s="39">
        <v>40634</v>
      </c>
      <c r="I145" s="35">
        <v>105590.6</v>
      </c>
      <c r="J145" s="35">
        <v>0.28024660000000001</v>
      </c>
    </row>
    <row r="146" spans="4:10" x14ac:dyDescent="0.25">
      <c r="D146">
        <f t="shared" si="0"/>
        <v>0.58620539999999999</v>
      </c>
      <c r="E146" s="39">
        <v>40664</v>
      </c>
      <c r="F146" s="35">
        <v>146341.4</v>
      </c>
      <c r="G146" s="35">
        <v>0.41379460000000001</v>
      </c>
      <c r="H146" s="39">
        <v>40664</v>
      </c>
      <c r="I146" s="35">
        <v>106370.6</v>
      </c>
      <c r="J146" s="35">
        <v>0.33242100000000002</v>
      </c>
    </row>
    <row r="147" spans="4:10" x14ac:dyDescent="0.25">
      <c r="D147">
        <f t="shared" si="0"/>
        <v>0.60386709999999999</v>
      </c>
      <c r="E147" s="39">
        <v>40695</v>
      </c>
      <c r="F147" s="35">
        <v>148287</v>
      </c>
      <c r="G147" s="35">
        <v>0.39613290000000001</v>
      </c>
      <c r="H147" s="39">
        <v>40695</v>
      </c>
      <c r="I147" s="35">
        <v>107242.5</v>
      </c>
      <c r="J147" s="35">
        <v>0.2771516</v>
      </c>
    </row>
    <row r="148" spans="4:10" x14ac:dyDescent="0.25">
      <c r="D148">
        <f t="shared" si="0"/>
        <v>0.56782339999999998</v>
      </c>
      <c r="E148" s="39">
        <v>40725</v>
      </c>
      <c r="F148" s="35">
        <v>150010.4</v>
      </c>
      <c r="G148" s="35">
        <v>0.43217660000000002</v>
      </c>
      <c r="H148" s="39">
        <v>40725</v>
      </c>
      <c r="I148" s="35">
        <v>108107.6</v>
      </c>
      <c r="J148" s="35">
        <v>0.28862729999999998</v>
      </c>
    </row>
    <row r="149" spans="4:10" x14ac:dyDescent="0.25">
      <c r="D149">
        <f t="shared" si="0"/>
        <v>0.58988740000000006</v>
      </c>
      <c r="E149" s="39">
        <v>40756</v>
      </c>
      <c r="F149" s="35">
        <v>151902.70000000001</v>
      </c>
      <c r="G149" s="35">
        <v>0.41011259999999999</v>
      </c>
      <c r="H149" s="39">
        <v>40756</v>
      </c>
      <c r="I149" s="35">
        <v>108939.8</v>
      </c>
      <c r="J149" s="35">
        <v>0.29312880000000002</v>
      </c>
    </row>
    <row r="150" spans="4:10" x14ac:dyDescent="0.25">
      <c r="D150">
        <f t="shared" si="0"/>
        <v>0.53665469999999993</v>
      </c>
      <c r="E150" s="39">
        <v>40787</v>
      </c>
      <c r="F150" s="35">
        <v>153669.1</v>
      </c>
      <c r="G150" s="35">
        <v>0.46334530000000002</v>
      </c>
      <c r="H150" s="39">
        <v>40787</v>
      </c>
      <c r="I150" s="35">
        <v>109775.4</v>
      </c>
      <c r="J150" s="35">
        <v>0.31010549999999998</v>
      </c>
    </row>
    <row r="151" spans="4:10" x14ac:dyDescent="0.25">
      <c r="D151">
        <f t="shared" si="0"/>
        <v>0.5214453</v>
      </c>
      <c r="E151" s="39">
        <v>40817</v>
      </c>
      <c r="F151" s="35">
        <v>155266.6</v>
      </c>
      <c r="G151" s="35">
        <v>0.4785547</v>
      </c>
      <c r="H151" s="39">
        <v>40817</v>
      </c>
      <c r="I151" s="35">
        <v>110640.5</v>
      </c>
      <c r="J151" s="35">
        <v>0.32984659999999999</v>
      </c>
    </row>
    <row r="152" spans="4:10" x14ac:dyDescent="0.25">
      <c r="D152">
        <f t="shared" si="0"/>
        <v>0.50405870000000008</v>
      </c>
      <c r="E152" s="39">
        <v>40848</v>
      </c>
      <c r="F152" s="35">
        <v>156893.6</v>
      </c>
      <c r="G152" s="35">
        <v>0.49594129999999997</v>
      </c>
      <c r="H152" s="39">
        <v>40848</v>
      </c>
      <c r="I152" s="35">
        <v>111530.5</v>
      </c>
      <c r="J152" s="35">
        <v>0.34273720000000002</v>
      </c>
    </row>
    <row r="153" spans="4:10" x14ac:dyDescent="0.25">
      <c r="D153">
        <f t="shared" ref="D153:D216" si="1">1-G153</f>
        <v>0.51144009999999995</v>
      </c>
      <c r="E153" s="39">
        <v>40878</v>
      </c>
      <c r="F153" s="35">
        <v>158626</v>
      </c>
      <c r="G153" s="35">
        <v>0.48855989999999999</v>
      </c>
      <c r="H153" s="39">
        <v>40878</v>
      </c>
      <c r="I153" s="35">
        <v>112426.2</v>
      </c>
      <c r="J153" s="35">
        <v>0.34649039999999998</v>
      </c>
    </row>
    <row r="154" spans="4:10" x14ac:dyDescent="0.25">
      <c r="D154">
        <f t="shared" si="1"/>
        <v>0.48500900000000002</v>
      </c>
      <c r="E154" s="39">
        <v>40909</v>
      </c>
      <c r="F154" s="35">
        <v>160172.5</v>
      </c>
      <c r="G154" s="35">
        <v>0.51499099999999998</v>
      </c>
      <c r="H154" s="39">
        <v>40909</v>
      </c>
      <c r="I154" s="35">
        <v>113235.7</v>
      </c>
      <c r="J154" s="35">
        <v>0.37170160000000002</v>
      </c>
    </row>
    <row r="155" spans="4:10" x14ac:dyDescent="0.25">
      <c r="D155">
        <f t="shared" si="1"/>
        <v>0.48972979999999999</v>
      </c>
      <c r="E155" s="39">
        <v>40940</v>
      </c>
      <c r="F155" s="35">
        <v>161748.5</v>
      </c>
      <c r="G155" s="35">
        <v>0.51027020000000001</v>
      </c>
      <c r="H155" s="39">
        <v>40940</v>
      </c>
      <c r="I155" s="35">
        <v>114117.8</v>
      </c>
      <c r="J155" s="35">
        <v>0.33895429999999999</v>
      </c>
    </row>
    <row r="156" spans="4:10" x14ac:dyDescent="0.25">
      <c r="D156">
        <f t="shared" si="1"/>
        <v>0.47697339999999999</v>
      </c>
      <c r="E156" s="39">
        <v>40969</v>
      </c>
      <c r="F156" s="35">
        <v>163185</v>
      </c>
      <c r="G156" s="35">
        <v>0.52302660000000001</v>
      </c>
      <c r="H156" s="39">
        <v>40969</v>
      </c>
      <c r="I156" s="35">
        <v>115096.3</v>
      </c>
      <c r="J156" s="35">
        <v>0.3777026</v>
      </c>
    </row>
    <row r="157" spans="4:10" x14ac:dyDescent="0.25">
      <c r="D157">
        <f t="shared" si="1"/>
        <v>0.48115680000000005</v>
      </c>
      <c r="E157" s="39">
        <v>41000</v>
      </c>
      <c r="F157" s="35">
        <v>164694.1</v>
      </c>
      <c r="G157" s="35">
        <v>0.51884319999999995</v>
      </c>
      <c r="H157" s="39">
        <v>41000</v>
      </c>
      <c r="I157" s="35">
        <v>116232.4</v>
      </c>
      <c r="J157" s="35">
        <v>0.36320799999999998</v>
      </c>
    </row>
    <row r="158" spans="4:10" x14ac:dyDescent="0.25">
      <c r="D158">
        <f t="shared" si="1"/>
        <v>0.44217189999999995</v>
      </c>
      <c r="E158" s="39">
        <v>41030</v>
      </c>
      <c r="F158" s="35">
        <v>166043.29999999999</v>
      </c>
      <c r="G158" s="35">
        <v>0.55782810000000005</v>
      </c>
      <c r="H158" s="39">
        <v>41030</v>
      </c>
      <c r="I158" s="35">
        <v>117342.39999999999</v>
      </c>
      <c r="J158" s="35">
        <v>0.36575089999999999</v>
      </c>
    </row>
    <row r="159" spans="4:10" x14ac:dyDescent="0.25">
      <c r="D159">
        <f t="shared" si="1"/>
        <v>0.38838490000000003</v>
      </c>
      <c r="E159" s="39">
        <v>41061</v>
      </c>
      <c r="F159" s="35">
        <v>167305.20000000001</v>
      </c>
      <c r="G159" s="35">
        <v>0.61161509999999997</v>
      </c>
      <c r="H159" s="39">
        <v>41061</v>
      </c>
      <c r="I159" s="35">
        <v>118310.7</v>
      </c>
      <c r="J159" s="35">
        <v>0.44885849999999999</v>
      </c>
    </row>
    <row r="160" spans="4:10" x14ac:dyDescent="0.25">
      <c r="D160">
        <f t="shared" si="1"/>
        <v>0.38151950000000001</v>
      </c>
      <c r="E160" s="39">
        <v>41091</v>
      </c>
      <c r="F160" s="35">
        <v>168519.5</v>
      </c>
      <c r="G160" s="35">
        <v>0.61848049999999999</v>
      </c>
      <c r="H160" s="39">
        <v>41091</v>
      </c>
      <c r="I160" s="35">
        <v>119205.3</v>
      </c>
      <c r="J160" s="35">
        <v>0.46443970000000001</v>
      </c>
    </row>
    <row r="161" spans="4:10" x14ac:dyDescent="0.25">
      <c r="D161">
        <f t="shared" si="1"/>
        <v>0.37913410000000003</v>
      </c>
      <c r="E161" s="39">
        <v>41122</v>
      </c>
      <c r="F161" s="35">
        <v>169757.6</v>
      </c>
      <c r="G161" s="35">
        <v>0.62086589999999997</v>
      </c>
      <c r="H161" s="39">
        <v>41122</v>
      </c>
      <c r="I161" s="35">
        <v>120144.1</v>
      </c>
      <c r="J161" s="35">
        <v>0.46653030000000001</v>
      </c>
    </row>
    <row r="162" spans="4:10" x14ac:dyDescent="0.25">
      <c r="D162">
        <f t="shared" si="1"/>
        <v>0.42876700000000001</v>
      </c>
      <c r="E162" s="39">
        <v>41153</v>
      </c>
      <c r="F162" s="35">
        <v>171165.8</v>
      </c>
      <c r="G162" s="35">
        <v>0.57123299999999999</v>
      </c>
      <c r="H162" s="39">
        <v>41153</v>
      </c>
      <c r="I162" s="35">
        <v>121040.9</v>
      </c>
      <c r="J162" s="35">
        <v>0.47097679999999997</v>
      </c>
    </row>
    <row r="163" spans="4:10" x14ac:dyDescent="0.25">
      <c r="D163">
        <f t="shared" si="1"/>
        <v>0.41320509999999999</v>
      </c>
      <c r="E163" s="39">
        <v>41183</v>
      </c>
      <c r="F163" s="35">
        <v>172448.1</v>
      </c>
      <c r="G163" s="35">
        <v>0.58679490000000001</v>
      </c>
      <c r="H163" s="39">
        <v>41183</v>
      </c>
      <c r="I163" s="35">
        <v>121864</v>
      </c>
      <c r="J163" s="35">
        <v>0.46683449999999999</v>
      </c>
    </row>
    <row r="164" spans="4:10" x14ac:dyDescent="0.25">
      <c r="D164">
        <f t="shared" si="1"/>
        <v>0.39784909999999996</v>
      </c>
      <c r="E164" s="39">
        <v>41214</v>
      </c>
      <c r="F164" s="35">
        <v>173698.7</v>
      </c>
      <c r="G164" s="35">
        <v>0.60215090000000004</v>
      </c>
      <c r="H164" s="39">
        <v>41214</v>
      </c>
      <c r="I164" s="35">
        <v>122680.3</v>
      </c>
      <c r="J164" s="35">
        <v>0.49354730000000002</v>
      </c>
    </row>
    <row r="165" spans="4:10" x14ac:dyDescent="0.25">
      <c r="D165">
        <f t="shared" si="1"/>
        <v>0.38482209999999994</v>
      </c>
      <c r="E165" s="39">
        <v>41244</v>
      </c>
      <c r="F165" s="35">
        <v>174400.5</v>
      </c>
      <c r="G165" s="35">
        <v>0.61517790000000006</v>
      </c>
      <c r="H165" s="39">
        <v>41244</v>
      </c>
      <c r="I165" s="35">
        <v>123432</v>
      </c>
      <c r="J165" s="35">
        <v>0.50372950000000005</v>
      </c>
    </row>
    <row r="166" spans="4:10" x14ac:dyDescent="0.25">
      <c r="D166">
        <f t="shared" si="1"/>
        <v>0.37913799999999998</v>
      </c>
      <c r="E166" s="39">
        <v>41275</v>
      </c>
      <c r="F166" s="35">
        <v>175862</v>
      </c>
      <c r="G166" s="35">
        <v>0.62086200000000002</v>
      </c>
      <c r="H166" s="39">
        <v>41275</v>
      </c>
      <c r="I166" s="35">
        <v>124161</v>
      </c>
      <c r="J166" s="35">
        <v>0.52517429999999998</v>
      </c>
    </row>
    <row r="167" spans="4:10" x14ac:dyDescent="0.25">
      <c r="D167">
        <f t="shared" si="1"/>
        <v>0.37233320000000003</v>
      </c>
      <c r="E167" s="39">
        <v>41306</v>
      </c>
      <c r="F167" s="35">
        <v>177191.9</v>
      </c>
      <c r="G167" s="35">
        <v>0.62766679999999997</v>
      </c>
      <c r="H167" s="39">
        <v>41306</v>
      </c>
      <c r="I167" s="35">
        <v>125048.8</v>
      </c>
      <c r="J167" s="35">
        <v>0.48812299999999997</v>
      </c>
    </row>
    <row r="168" spans="4:10" x14ac:dyDescent="0.25">
      <c r="D168">
        <f t="shared" si="1"/>
        <v>0.32187089999999996</v>
      </c>
      <c r="E168" s="39">
        <v>41334</v>
      </c>
      <c r="F168" s="35">
        <v>178211.20000000001</v>
      </c>
      <c r="G168" s="35">
        <v>0.67812910000000004</v>
      </c>
      <c r="H168" s="39">
        <v>41334</v>
      </c>
      <c r="I168" s="35">
        <v>125777.8</v>
      </c>
      <c r="J168" s="35">
        <v>0.52055300000000004</v>
      </c>
    </row>
    <row r="169" spans="4:10" x14ac:dyDescent="0.25">
      <c r="D169">
        <f t="shared" si="1"/>
        <v>0.31329269999999998</v>
      </c>
      <c r="E169" s="39">
        <v>41365</v>
      </c>
      <c r="F169" s="35">
        <v>179288.3</v>
      </c>
      <c r="G169" s="35">
        <v>0.68670730000000002</v>
      </c>
      <c r="H169" s="39">
        <v>41365</v>
      </c>
      <c r="I169" s="35">
        <v>126403.7</v>
      </c>
      <c r="J169" s="35">
        <v>0.70011000000000001</v>
      </c>
    </row>
    <row r="170" spans="4:10" x14ac:dyDescent="0.25">
      <c r="D170">
        <f t="shared" si="1"/>
        <v>0.32262610000000003</v>
      </c>
      <c r="E170" s="39">
        <v>41395</v>
      </c>
      <c r="F170" s="35">
        <v>180343.9</v>
      </c>
      <c r="G170" s="35">
        <v>0.67737389999999997</v>
      </c>
      <c r="H170" s="39">
        <v>41395</v>
      </c>
      <c r="I170" s="35">
        <v>127254</v>
      </c>
      <c r="J170" s="35">
        <v>0.51682070000000002</v>
      </c>
    </row>
    <row r="171" spans="4:10" x14ac:dyDescent="0.25">
      <c r="D171">
        <f t="shared" si="1"/>
        <v>0.30018359999999999</v>
      </c>
      <c r="E171" s="39">
        <v>41426</v>
      </c>
      <c r="F171" s="35">
        <v>181325.8</v>
      </c>
      <c r="G171" s="35">
        <v>0.69981640000000001</v>
      </c>
      <c r="H171" s="39">
        <v>41426</v>
      </c>
      <c r="I171" s="35">
        <v>128135</v>
      </c>
      <c r="J171" s="35">
        <v>0.52568090000000001</v>
      </c>
    </row>
    <row r="172" spans="4:10" x14ac:dyDescent="0.25">
      <c r="D172">
        <f t="shared" si="1"/>
        <v>0.27910250000000003</v>
      </c>
      <c r="E172" s="39">
        <v>41456</v>
      </c>
      <c r="F172" s="35">
        <v>182158</v>
      </c>
      <c r="G172" s="35">
        <v>0.72089749999999997</v>
      </c>
      <c r="H172" s="39">
        <v>41456</v>
      </c>
      <c r="I172" s="35">
        <v>129010.3</v>
      </c>
      <c r="J172" s="35">
        <v>0.4993995</v>
      </c>
    </row>
    <row r="173" spans="4:10" x14ac:dyDescent="0.25">
      <c r="D173">
        <f t="shared" si="1"/>
        <v>0.2871591</v>
      </c>
      <c r="E173" s="39">
        <v>41487</v>
      </c>
      <c r="F173" s="35">
        <v>183063.9</v>
      </c>
      <c r="G173" s="35">
        <v>0.7128409</v>
      </c>
      <c r="H173" s="39">
        <v>41487</v>
      </c>
      <c r="I173" s="35">
        <v>129722.3</v>
      </c>
      <c r="J173" s="35">
        <v>0.60883469999999995</v>
      </c>
    </row>
    <row r="174" spans="4:10" x14ac:dyDescent="0.25">
      <c r="D174">
        <f t="shared" si="1"/>
        <v>0.29188970000000003</v>
      </c>
      <c r="E174" s="39">
        <v>41518</v>
      </c>
      <c r="F174" s="35">
        <v>183947.1</v>
      </c>
      <c r="G174" s="35">
        <v>0.70811029999999997</v>
      </c>
      <c r="H174" s="39">
        <v>41518</v>
      </c>
      <c r="I174" s="35">
        <v>130302.8</v>
      </c>
      <c r="J174" s="35">
        <v>0.60440260000000001</v>
      </c>
    </row>
    <row r="175" spans="4:10" x14ac:dyDescent="0.25">
      <c r="D175">
        <f t="shared" si="1"/>
        <v>0.29014079999999998</v>
      </c>
      <c r="E175" s="39">
        <v>41548</v>
      </c>
      <c r="F175" s="35">
        <v>184770.3</v>
      </c>
      <c r="G175" s="35">
        <v>0.70985920000000002</v>
      </c>
      <c r="H175" s="39">
        <v>41548</v>
      </c>
      <c r="I175" s="35">
        <v>130847</v>
      </c>
      <c r="J175" s="35">
        <v>0.62103090000000005</v>
      </c>
    </row>
    <row r="176" spans="4:10" x14ac:dyDescent="0.25">
      <c r="D176">
        <f t="shared" si="1"/>
        <v>0.27273329999999996</v>
      </c>
      <c r="E176" s="39">
        <v>41579</v>
      </c>
      <c r="F176" s="35">
        <v>185559.3</v>
      </c>
      <c r="G176" s="35">
        <v>0.72726670000000004</v>
      </c>
      <c r="H176" s="39">
        <v>41579</v>
      </c>
      <c r="I176" s="35">
        <v>131438.79999999999</v>
      </c>
      <c r="J176" s="35">
        <v>0.58458529999999997</v>
      </c>
    </row>
    <row r="177" spans="4:10" x14ac:dyDescent="0.25">
      <c r="D177">
        <f t="shared" si="1"/>
        <v>0.28829159999999998</v>
      </c>
      <c r="E177" s="39">
        <v>41609</v>
      </c>
      <c r="F177" s="35">
        <v>186379</v>
      </c>
      <c r="G177" s="35">
        <v>0.71170840000000002</v>
      </c>
      <c r="H177" s="39">
        <v>41609</v>
      </c>
      <c r="I177" s="35">
        <v>132074.9</v>
      </c>
      <c r="J177" s="35">
        <v>0.57522549999999995</v>
      </c>
    </row>
    <row r="178" spans="4:10" x14ac:dyDescent="0.25">
      <c r="D178">
        <f t="shared" si="1"/>
        <v>0.2922034</v>
      </c>
      <c r="E178" s="39">
        <v>41640</v>
      </c>
      <c r="F178" s="35">
        <v>187233.9</v>
      </c>
      <c r="G178" s="35">
        <v>0.7077966</v>
      </c>
      <c r="H178" s="39">
        <v>41640</v>
      </c>
      <c r="I178" s="35">
        <v>132703</v>
      </c>
      <c r="J178" s="35">
        <v>0.5821577</v>
      </c>
    </row>
    <row r="179" spans="4:10" x14ac:dyDescent="0.25">
      <c r="D179">
        <f t="shared" si="1"/>
        <v>0.12269059999999998</v>
      </c>
      <c r="E179" s="39">
        <v>41671</v>
      </c>
      <c r="F179" s="35">
        <v>187575.2</v>
      </c>
      <c r="G179" s="35">
        <v>0.87730940000000002</v>
      </c>
      <c r="H179" s="39">
        <v>41671</v>
      </c>
      <c r="I179" s="35">
        <v>133306.20000000001</v>
      </c>
      <c r="J179" s="35">
        <v>0.58111020000000002</v>
      </c>
    </row>
    <row r="180" spans="4:10" x14ac:dyDescent="0.25">
      <c r="D180">
        <f t="shared" si="1"/>
        <v>0.2372377</v>
      </c>
      <c r="E180" s="39">
        <v>41699</v>
      </c>
      <c r="F180" s="35">
        <v>188121.8</v>
      </c>
      <c r="G180" s="35">
        <v>0.7627623</v>
      </c>
      <c r="H180" s="39">
        <v>41699</v>
      </c>
      <c r="I180" s="35">
        <v>133724.6</v>
      </c>
      <c r="J180" s="35">
        <v>0.63585700000000001</v>
      </c>
    </row>
    <row r="181" spans="4:10" x14ac:dyDescent="0.25">
      <c r="D181">
        <f t="shared" si="1"/>
        <v>0.23932850000000006</v>
      </c>
      <c r="E181" s="39">
        <v>41730</v>
      </c>
      <c r="F181" s="35">
        <v>188686.3</v>
      </c>
      <c r="G181" s="35">
        <v>0.76067149999999994</v>
      </c>
      <c r="H181" s="39">
        <v>41730</v>
      </c>
      <c r="I181" s="35">
        <v>134135</v>
      </c>
      <c r="J181" s="35">
        <v>0.64817829999999999</v>
      </c>
    </row>
    <row r="182" spans="4:10" x14ac:dyDescent="0.25">
      <c r="D182">
        <f t="shared" si="1"/>
        <v>0.22119350000000004</v>
      </c>
      <c r="E182" s="39">
        <v>41760</v>
      </c>
      <c r="F182" s="35">
        <v>189180.6</v>
      </c>
      <c r="G182" s="35">
        <v>0.77880649999999996</v>
      </c>
      <c r="H182" s="39">
        <v>41760</v>
      </c>
      <c r="I182" s="35">
        <v>134479.70000000001</v>
      </c>
      <c r="J182" s="35">
        <v>0.72235280000000002</v>
      </c>
    </row>
    <row r="183" spans="4:10" x14ac:dyDescent="0.25">
      <c r="D183">
        <f t="shared" si="1"/>
        <v>0.11796010000000001</v>
      </c>
      <c r="E183" s="39">
        <v>41791</v>
      </c>
      <c r="F183" s="35">
        <v>189479.9</v>
      </c>
      <c r="G183" s="35">
        <v>0.88203989999999999</v>
      </c>
      <c r="H183" s="39">
        <v>41791</v>
      </c>
      <c r="I183" s="35">
        <v>135090.79999999999</v>
      </c>
      <c r="J183" s="35">
        <v>0.68932380000000004</v>
      </c>
    </row>
    <row r="184" spans="4:10" x14ac:dyDescent="0.25">
      <c r="D184">
        <f t="shared" si="1"/>
        <v>0.11529409999999995</v>
      </c>
      <c r="E184" s="39">
        <v>41821</v>
      </c>
      <c r="F184" s="35">
        <v>189773.6</v>
      </c>
      <c r="G184" s="35">
        <v>0.88470590000000005</v>
      </c>
      <c r="H184" s="39">
        <v>41821</v>
      </c>
      <c r="I184" s="35">
        <v>135663.4</v>
      </c>
      <c r="J184" s="35">
        <v>0.66880620000000002</v>
      </c>
    </row>
    <row r="185" spans="4:10" x14ac:dyDescent="0.25">
      <c r="D185">
        <f t="shared" si="1"/>
        <v>8.9530200000000004E-2</v>
      </c>
      <c r="E185" s="39">
        <v>41852</v>
      </c>
      <c r="F185" s="35">
        <v>190016.3</v>
      </c>
      <c r="G185" s="35">
        <v>0.9104698</v>
      </c>
      <c r="H185" s="39">
        <v>41852</v>
      </c>
      <c r="I185" s="35">
        <v>136251.79999999999</v>
      </c>
      <c r="J185" s="35">
        <v>0.68969570000000002</v>
      </c>
    </row>
    <row r="186" spans="4:10" x14ac:dyDescent="0.25">
      <c r="D186">
        <f t="shared" si="1"/>
        <v>9.7777899999999973E-2</v>
      </c>
      <c r="E186" s="39">
        <v>41883</v>
      </c>
      <c r="F186" s="35">
        <v>190267.9</v>
      </c>
      <c r="G186" s="35">
        <v>0.90222210000000003</v>
      </c>
      <c r="H186" s="39">
        <v>41883</v>
      </c>
      <c r="I186" s="35">
        <v>136830</v>
      </c>
      <c r="J186" s="35">
        <v>0.68419929999999995</v>
      </c>
    </row>
    <row r="187" spans="4:10" x14ac:dyDescent="0.25">
      <c r="D187">
        <f t="shared" si="1"/>
        <v>8.2829400000000053E-2</v>
      </c>
      <c r="E187" s="39">
        <v>41913</v>
      </c>
      <c r="F187" s="35">
        <v>190478.8</v>
      </c>
      <c r="G187" s="35">
        <v>0.91717059999999995</v>
      </c>
      <c r="H187" s="39">
        <v>41913</v>
      </c>
      <c r="I187" s="35">
        <v>137350.39999999999</v>
      </c>
      <c r="J187" s="35">
        <v>0.6543793</v>
      </c>
    </row>
    <row r="188" spans="4:10" x14ac:dyDescent="0.25">
      <c r="D188">
        <f t="shared" si="1"/>
        <v>7.3020900000000055E-2</v>
      </c>
      <c r="E188" s="39">
        <v>41944</v>
      </c>
      <c r="F188" s="35">
        <v>190626.3</v>
      </c>
      <c r="G188" s="35">
        <v>0.92697909999999994</v>
      </c>
      <c r="H188" s="39">
        <v>41944</v>
      </c>
      <c r="I188" s="35">
        <v>137793.70000000001</v>
      </c>
      <c r="J188" s="35">
        <v>0.7128139</v>
      </c>
    </row>
    <row r="189" spans="4:10" x14ac:dyDescent="0.25">
      <c r="D189">
        <f t="shared" si="1"/>
        <v>9.6314400000000022E-2</v>
      </c>
      <c r="E189" s="39">
        <v>41974</v>
      </c>
      <c r="F189" s="35">
        <v>190890.4</v>
      </c>
      <c r="G189" s="35">
        <v>0.90368559999999998</v>
      </c>
      <c r="H189" s="39">
        <v>41974</v>
      </c>
      <c r="I189" s="35">
        <v>138284.6</v>
      </c>
      <c r="J189" s="35">
        <v>0.72557050000000001</v>
      </c>
    </row>
    <row r="190" spans="4:10" x14ac:dyDescent="0.25">
      <c r="D190">
        <f t="shared" si="1"/>
        <v>0.18048799999999998</v>
      </c>
      <c r="E190" s="39">
        <v>42005</v>
      </c>
      <c r="F190" s="35">
        <v>191367.8</v>
      </c>
      <c r="G190" s="35">
        <v>0.81951200000000002</v>
      </c>
      <c r="H190" s="39">
        <v>42005</v>
      </c>
      <c r="I190" s="35">
        <v>138688.20000000001</v>
      </c>
      <c r="J190" s="35">
        <v>0.72442910000000005</v>
      </c>
    </row>
    <row r="191" spans="4:10" x14ac:dyDescent="0.25">
      <c r="D191">
        <f t="shared" si="1"/>
        <v>0.17979000000000001</v>
      </c>
      <c r="E191" s="39">
        <v>42036</v>
      </c>
      <c r="F191" s="35">
        <v>191832.6</v>
      </c>
      <c r="G191" s="35">
        <v>0.82020999999999999</v>
      </c>
      <c r="H191" s="39">
        <v>42036</v>
      </c>
      <c r="I191" s="35">
        <v>139214.29999999999</v>
      </c>
      <c r="J191" s="35">
        <v>0.72660139999999995</v>
      </c>
    </row>
    <row r="192" spans="4:10" x14ac:dyDescent="0.25">
      <c r="D192">
        <f t="shared" si="1"/>
        <v>0.15857929999999998</v>
      </c>
      <c r="E192" s="39">
        <v>42064</v>
      </c>
      <c r="F192" s="35">
        <v>192223.8</v>
      </c>
      <c r="G192" s="35">
        <v>0.84142070000000002</v>
      </c>
      <c r="H192" s="39">
        <v>42064</v>
      </c>
      <c r="I192" s="35">
        <v>139668.9</v>
      </c>
      <c r="J192" s="35">
        <v>0.73480350000000005</v>
      </c>
    </row>
    <row r="193" spans="4:10" x14ac:dyDescent="0.25">
      <c r="D193">
        <f t="shared" si="1"/>
        <v>0.17258890000000005</v>
      </c>
      <c r="E193" s="39">
        <v>42095</v>
      </c>
      <c r="F193" s="35">
        <v>192569.60000000001</v>
      </c>
      <c r="G193" s="35">
        <v>0.82741109999999995</v>
      </c>
      <c r="H193" s="39">
        <v>42095</v>
      </c>
      <c r="I193" s="35">
        <v>140091.79999999999</v>
      </c>
      <c r="J193" s="35">
        <v>0.78091529999999998</v>
      </c>
    </row>
    <row r="194" spans="4:10" x14ac:dyDescent="0.25">
      <c r="D194">
        <f t="shared" si="1"/>
        <v>0.15415250000000003</v>
      </c>
      <c r="E194" s="39">
        <v>42125</v>
      </c>
      <c r="F194" s="35">
        <v>192871.2</v>
      </c>
      <c r="G194" s="35">
        <v>0.84584749999999997</v>
      </c>
      <c r="H194" s="39">
        <v>42125</v>
      </c>
      <c r="I194" s="35">
        <v>140496.6</v>
      </c>
      <c r="J194" s="35">
        <v>0.77200829999999998</v>
      </c>
    </row>
    <row r="195" spans="4:10" x14ac:dyDescent="0.25">
      <c r="D195">
        <f t="shared" si="1"/>
        <v>0.1558581</v>
      </c>
      <c r="E195" s="39">
        <v>42156</v>
      </c>
      <c r="F195" s="35">
        <v>193288.4</v>
      </c>
      <c r="G195" s="35">
        <v>0.8441419</v>
      </c>
      <c r="H195" s="39">
        <v>42156</v>
      </c>
      <c r="I195" s="35">
        <v>140941</v>
      </c>
      <c r="J195" s="35">
        <v>0.7446564</v>
      </c>
    </row>
    <row r="196" spans="4:10" x14ac:dyDescent="0.25">
      <c r="D196">
        <f t="shared" si="1"/>
        <v>0.15371040000000002</v>
      </c>
      <c r="E196" s="39">
        <v>42186</v>
      </c>
      <c r="F196" s="35">
        <v>193705.60000000001</v>
      </c>
      <c r="G196" s="35">
        <v>0.84628959999999998</v>
      </c>
      <c r="H196" s="39">
        <v>42186</v>
      </c>
      <c r="I196" s="35">
        <v>141483</v>
      </c>
      <c r="J196" s="35">
        <v>0.73691850000000003</v>
      </c>
    </row>
    <row r="197" spans="4:10" x14ac:dyDescent="0.25">
      <c r="D197">
        <f t="shared" si="1"/>
        <v>0.1568446</v>
      </c>
      <c r="E197" s="39">
        <v>42217</v>
      </c>
      <c r="F197" s="35">
        <v>194146.6</v>
      </c>
      <c r="G197" s="35">
        <v>0.8431554</v>
      </c>
      <c r="H197" s="39">
        <v>42217</v>
      </c>
      <c r="I197" s="35">
        <v>141962.6</v>
      </c>
      <c r="J197" s="35">
        <v>0.78261239999999999</v>
      </c>
    </row>
    <row r="198" spans="4:10" x14ac:dyDescent="0.25">
      <c r="D198">
        <f t="shared" si="1"/>
        <v>0.17708559999999995</v>
      </c>
      <c r="E198" s="39">
        <v>42248</v>
      </c>
      <c r="F198" s="35">
        <v>194595.6</v>
      </c>
      <c r="G198" s="35">
        <v>0.82291440000000005</v>
      </c>
      <c r="H198" s="39">
        <v>42248</v>
      </c>
      <c r="I198" s="35">
        <v>142305</v>
      </c>
      <c r="J198" s="35">
        <v>0.85011349999999997</v>
      </c>
    </row>
    <row r="199" spans="4:10" x14ac:dyDescent="0.25">
      <c r="D199">
        <f t="shared" si="1"/>
        <v>0.16206240000000005</v>
      </c>
      <c r="E199" s="39">
        <v>42278</v>
      </c>
      <c r="F199" s="35">
        <v>195017.4</v>
      </c>
      <c r="G199" s="35">
        <v>0.83793759999999995</v>
      </c>
      <c r="H199" s="39">
        <v>42278</v>
      </c>
      <c r="I199" s="35">
        <v>142683.70000000001</v>
      </c>
      <c r="J199" s="35">
        <v>0.82236540000000002</v>
      </c>
    </row>
    <row r="200" spans="4:10" x14ac:dyDescent="0.25">
      <c r="D200">
        <f t="shared" si="1"/>
        <v>0.14648399999999995</v>
      </c>
      <c r="E200" s="39">
        <v>42309</v>
      </c>
      <c r="F200" s="35">
        <v>195407.4</v>
      </c>
      <c r="G200" s="35">
        <v>0.85351600000000005</v>
      </c>
      <c r="H200" s="39">
        <v>42309</v>
      </c>
      <c r="I200" s="35">
        <v>143070.29999999999</v>
      </c>
      <c r="J200" s="35">
        <v>0.82558039999999999</v>
      </c>
    </row>
    <row r="201" spans="4:10" x14ac:dyDescent="0.25">
      <c r="D201">
        <f t="shared" si="1"/>
        <v>0.14432829999999996</v>
      </c>
      <c r="E201" s="39">
        <v>42339</v>
      </c>
      <c r="F201" s="35">
        <v>195787.3</v>
      </c>
      <c r="G201" s="35">
        <v>0.85567170000000004</v>
      </c>
      <c r="H201" s="39">
        <v>42339</v>
      </c>
      <c r="I201" s="35">
        <v>143469.4</v>
      </c>
      <c r="J201" s="35">
        <v>0.80550730000000004</v>
      </c>
    </row>
    <row r="202" spans="4:10" x14ac:dyDescent="0.25">
      <c r="D202">
        <f t="shared" si="1"/>
        <v>0.14829460000000005</v>
      </c>
      <c r="E202" s="39">
        <v>42370</v>
      </c>
      <c r="F202" s="35">
        <v>196178.4</v>
      </c>
      <c r="G202" s="35">
        <v>0.85170539999999995</v>
      </c>
      <c r="H202" s="39">
        <v>42370</v>
      </c>
      <c r="I202" s="35">
        <v>143785.70000000001</v>
      </c>
      <c r="J202" s="35">
        <v>0.79494299999999996</v>
      </c>
    </row>
    <row r="203" spans="4:10" x14ac:dyDescent="0.25">
      <c r="D203">
        <f t="shared" si="1"/>
        <v>0.16341280000000002</v>
      </c>
      <c r="E203" s="39">
        <v>42401</v>
      </c>
      <c r="F203" s="35">
        <v>196587.8</v>
      </c>
      <c r="G203" s="35">
        <v>0.83658719999999998</v>
      </c>
      <c r="H203" s="39">
        <v>42401</v>
      </c>
      <c r="I203" s="35">
        <v>143785.70000000001</v>
      </c>
      <c r="J203" s="35">
        <v>0.79494299999999996</v>
      </c>
    </row>
    <row r="204" spans="4:10" x14ac:dyDescent="0.25">
      <c r="D204">
        <f t="shared" si="1"/>
        <v>0.17198919999999995</v>
      </c>
      <c r="E204" s="39">
        <v>42430</v>
      </c>
      <c r="F204" s="35">
        <v>196900.6</v>
      </c>
      <c r="G204" s="35">
        <v>0.82801080000000005</v>
      </c>
      <c r="H204" s="39">
        <v>42430</v>
      </c>
      <c r="I204" s="35">
        <v>143822</v>
      </c>
      <c r="J204" s="35">
        <v>0.92464199999999996</v>
      </c>
    </row>
    <row r="205" spans="4:10" x14ac:dyDescent="0.25">
      <c r="D205">
        <f t="shared" si="1"/>
        <v>0.12106749999999999</v>
      </c>
      <c r="E205" s="39">
        <v>42461</v>
      </c>
      <c r="F205" s="35">
        <v>197281.6</v>
      </c>
      <c r="G205" s="35">
        <v>0.87893250000000001</v>
      </c>
      <c r="H205" s="39">
        <v>42461</v>
      </c>
      <c r="I205" s="35">
        <v>144013.6</v>
      </c>
      <c r="J205" s="35">
        <v>0.90148070000000002</v>
      </c>
    </row>
    <row r="206" spans="4:10" x14ac:dyDescent="0.25">
      <c r="D206">
        <f t="shared" si="1"/>
        <v>0.13445309999999999</v>
      </c>
      <c r="E206" s="39">
        <v>42491</v>
      </c>
      <c r="F206" s="35">
        <v>197652.3</v>
      </c>
      <c r="G206" s="35">
        <v>0.86554690000000001</v>
      </c>
      <c r="H206" s="39">
        <v>42491</v>
      </c>
      <c r="I206" s="35">
        <v>144292.5</v>
      </c>
      <c r="J206" s="35">
        <v>0.83834679999999995</v>
      </c>
    </row>
    <row r="207" spans="4:10" x14ac:dyDescent="0.25">
      <c r="D207">
        <f t="shared" si="1"/>
        <v>0.12775159999999997</v>
      </c>
      <c r="E207" s="39">
        <v>42522</v>
      </c>
      <c r="F207" s="35">
        <v>198046.9</v>
      </c>
      <c r="G207" s="35">
        <v>0.87224840000000003</v>
      </c>
      <c r="H207" s="39">
        <v>42522</v>
      </c>
      <c r="I207" s="35">
        <v>144620.20000000001</v>
      </c>
      <c r="J207" s="35">
        <v>0.83204290000000003</v>
      </c>
    </row>
    <row r="208" spans="4:10" x14ac:dyDescent="0.25">
      <c r="D208">
        <f t="shared" si="1"/>
        <v>0.12103929999999996</v>
      </c>
      <c r="E208" s="39">
        <v>42552</v>
      </c>
      <c r="F208" s="35">
        <v>198386.5</v>
      </c>
      <c r="G208" s="35">
        <v>0.87896070000000004</v>
      </c>
      <c r="H208" s="39">
        <v>42552</v>
      </c>
      <c r="I208" s="35">
        <v>144982.70000000001</v>
      </c>
      <c r="J208" s="35">
        <v>0.82841900000000002</v>
      </c>
    </row>
    <row r="209" spans="4:10" x14ac:dyDescent="0.25">
      <c r="D209">
        <f t="shared" si="1"/>
        <v>0.11539140000000003</v>
      </c>
      <c r="E209" s="39">
        <v>42583</v>
      </c>
      <c r="F209" s="35">
        <v>198700.1</v>
      </c>
      <c r="G209" s="35">
        <v>0.88460859999999997</v>
      </c>
      <c r="H209" s="39">
        <v>42583</v>
      </c>
      <c r="I209" s="35">
        <v>145362.70000000001</v>
      </c>
      <c r="J209" s="35">
        <v>0.83338409999999996</v>
      </c>
    </row>
    <row r="210" spans="4:10" x14ac:dyDescent="0.25">
      <c r="D210">
        <f t="shared" si="1"/>
        <v>0.11409290000000005</v>
      </c>
      <c r="E210" s="39">
        <v>42614</v>
      </c>
      <c r="F210" s="35">
        <v>199033.4</v>
      </c>
      <c r="G210" s="35">
        <v>0.88590709999999995</v>
      </c>
      <c r="H210" s="39">
        <v>42614</v>
      </c>
      <c r="I210" s="35">
        <v>145672.1</v>
      </c>
      <c r="J210" s="35">
        <v>0.86687309999999995</v>
      </c>
    </row>
    <row r="211" spans="4:10" x14ac:dyDescent="0.25">
      <c r="D211">
        <f t="shared" si="1"/>
        <v>0.12402740000000001</v>
      </c>
      <c r="E211" s="39">
        <v>42644</v>
      </c>
      <c r="F211" s="35">
        <v>199243.9</v>
      </c>
      <c r="G211" s="35">
        <v>0.87597259999999999</v>
      </c>
      <c r="H211" s="39">
        <v>42644</v>
      </c>
      <c r="I211" s="35">
        <v>145931.70000000001</v>
      </c>
      <c r="J211" s="35">
        <v>0.88476060000000001</v>
      </c>
    </row>
    <row r="212" spans="4:10" x14ac:dyDescent="0.25">
      <c r="D212">
        <f t="shared" si="1"/>
        <v>0.12454730000000003</v>
      </c>
      <c r="E212" s="39">
        <v>42675</v>
      </c>
      <c r="F212" s="35">
        <v>199563.4</v>
      </c>
      <c r="G212" s="35">
        <v>0.87545269999999997</v>
      </c>
      <c r="H212" s="39">
        <v>42675</v>
      </c>
      <c r="I212" s="35">
        <v>146246.6</v>
      </c>
      <c r="J212" s="35">
        <v>0.86913470000000004</v>
      </c>
    </row>
    <row r="213" spans="4:10" x14ac:dyDescent="0.25">
      <c r="D213">
        <f t="shared" si="1"/>
        <v>0.12140859999999998</v>
      </c>
      <c r="E213" s="39">
        <v>42705</v>
      </c>
      <c r="F213" s="35">
        <v>199863</v>
      </c>
      <c r="G213" s="35">
        <v>0.87859140000000002</v>
      </c>
      <c r="H213" s="39">
        <v>42705</v>
      </c>
      <c r="I213" s="35">
        <v>146544.5</v>
      </c>
      <c r="J213" s="35">
        <v>0.87221720000000003</v>
      </c>
    </row>
    <row r="214" spans="4:10" x14ac:dyDescent="0.25">
      <c r="D214">
        <f t="shared" si="1"/>
        <v>0.13013609999999998</v>
      </c>
      <c r="E214" s="39">
        <v>42736</v>
      </c>
      <c r="F214" s="35">
        <v>200198.8</v>
      </c>
      <c r="G214" s="35">
        <v>0.86986390000000002</v>
      </c>
      <c r="H214" s="39">
        <v>42736</v>
      </c>
      <c r="I214" s="35">
        <v>146841</v>
      </c>
      <c r="J214" s="35">
        <v>0.8694925</v>
      </c>
    </row>
    <row r="215" spans="4:10" x14ac:dyDescent="0.25">
      <c r="D215">
        <f t="shared" si="1"/>
        <v>0.10633979999999998</v>
      </c>
      <c r="E215" s="39">
        <v>42767</v>
      </c>
      <c r="F215" s="35">
        <v>200481.5</v>
      </c>
      <c r="G215" s="35">
        <v>0.89366020000000002</v>
      </c>
      <c r="H215" s="39">
        <v>42767</v>
      </c>
      <c r="I215" s="35">
        <v>147118.20000000001</v>
      </c>
      <c r="J215" s="35">
        <v>0.86594439999999995</v>
      </c>
    </row>
    <row r="216" spans="4:10" x14ac:dyDescent="0.25">
      <c r="D216">
        <f t="shared" si="1"/>
        <v>0.12165579999999998</v>
      </c>
      <c r="E216" s="39">
        <v>42795</v>
      </c>
      <c r="F216" s="35">
        <v>200778.4</v>
      </c>
      <c r="G216" s="35">
        <v>0.87834420000000002</v>
      </c>
      <c r="H216" s="39">
        <v>42795</v>
      </c>
      <c r="I216" s="35">
        <v>147359.6</v>
      </c>
      <c r="J216" s="35">
        <v>0.858375</v>
      </c>
    </row>
    <row r="217" spans="4:10" x14ac:dyDescent="0.25">
      <c r="D217">
        <f t="shared" ref="D217:D242" si="2">1-G217</f>
        <v>0.1026511</v>
      </c>
      <c r="E217" s="39">
        <v>42826</v>
      </c>
      <c r="F217" s="35">
        <v>201053.3</v>
      </c>
      <c r="G217" s="35">
        <v>0.8973489</v>
      </c>
      <c r="H217" s="39">
        <v>42826</v>
      </c>
      <c r="I217" s="35">
        <v>147682.4</v>
      </c>
      <c r="J217" s="35">
        <v>0.83201499999999995</v>
      </c>
    </row>
    <row r="218" spans="4:10" x14ac:dyDescent="0.25">
      <c r="D218">
        <f t="shared" si="2"/>
        <v>0.11478690000000003</v>
      </c>
      <c r="E218" s="39">
        <v>42856</v>
      </c>
      <c r="F218" s="35">
        <v>201345.8</v>
      </c>
      <c r="G218" s="35">
        <v>0.88521309999999997</v>
      </c>
      <c r="H218" s="39">
        <v>42856</v>
      </c>
      <c r="I218" s="35">
        <v>147987.5</v>
      </c>
      <c r="J218" s="35">
        <v>0.83383240000000003</v>
      </c>
    </row>
    <row r="219" spans="4:10" x14ac:dyDescent="0.25">
      <c r="D219">
        <f t="shared" si="2"/>
        <v>0.11418759999999994</v>
      </c>
      <c r="E219" s="39">
        <v>42887</v>
      </c>
      <c r="F219" s="35">
        <v>201641.9</v>
      </c>
      <c r="G219" s="35">
        <v>0.88581240000000006</v>
      </c>
      <c r="H219" s="39">
        <v>42887</v>
      </c>
      <c r="I219" s="35">
        <v>148230.29999999999</v>
      </c>
      <c r="J219" s="35">
        <v>0.83775429999999995</v>
      </c>
    </row>
    <row r="220" spans="4:10" x14ac:dyDescent="0.25">
      <c r="D220">
        <f t="shared" si="2"/>
        <v>0.14718569999999997</v>
      </c>
      <c r="E220" s="39">
        <v>42917</v>
      </c>
      <c r="F220" s="35">
        <v>202036.8</v>
      </c>
      <c r="G220" s="35">
        <v>0.85281430000000003</v>
      </c>
      <c r="H220" s="39">
        <v>42917</v>
      </c>
      <c r="I220" s="35">
        <v>148484.20000000001</v>
      </c>
      <c r="J220" s="35">
        <v>0.85221179999999996</v>
      </c>
    </row>
    <row r="221" spans="4:10" x14ac:dyDescent="0.25">
      <c r="D221">
        <f t="shared" si="2"/>
        <v>0.17448699999999995</v>
      </c>
      <c r="E221" s="39">
        <v>42948</v>
      </c>
      <c r="F221" s="35">
        <v>202511.8</v>
      </c>
      <c r="G221" s="35">
        <v>0.82551300000000005</v>
      </c>
      <c r="H221" s="39">
        <v>42948</v>
      </c>
      <c r="I221" s="35">
        <v>148720.20000000001</v>
      </c>
      <c r="J221" s="35">
        <v>0.85772859999999995</v>
      </c>
    </row>
    <row r="222" spans="4:10" x14ac:dyDescent="0.25">
      <c r="D222">
        <f t="shared" si="2"/>
        <v>0.13465539999999998</v>
      </c>
      <c r="E222" s="39">
        <v>42979</v>
      </c>
      <c r="F222" s="35">
        <v>202883.3</v>
      </c>
      <c r="G222" s="35">
        <v>0.86534460000000002</v>
      </c>
      <c r="H222" s="39">
        <v>42979</v>
      </c>
      <c r="I222" s="35">
        <v>148840.6</v>
      </c>
      <c r="J222" s="35">
        <v>0.89365830000000002</v>
      </c>
    </row>
    <row r="223" spans="4:10" x14ac:dyDescent="0.25">
      <c r="D223">
        <f t="shared" si="2"/>
        <v>0.10909930000000001</v>
      </c>
      <c r="E223" s="39">
        <v>43009</v>
      </c>
      <c r="F223" s="35">
        <v>203164.6</v>
      </c>
      <c r="G223" s="35">
        <v>0.89090069999999999</v>
      </c>
      <c r="H223" s="39">
        <v>43009</v>
      </c>
      <c r="I223" s="35">
        <v>149015.20000000001</v>
      </c>
      <c r="J223" s="35">
        <v>0.91477529999999996</v>
      </c>
    </row>
    <row r="224" spans="4:10" x14ac:dyDescent="0.25">
      <c r="D224">
        <f t="shared" si="2"/>
        <v>9.4635800000000048E-2</v>
      </c>
      <c r="E224" s="39">
        <v>43040</v>
      </c>
      <c r="F224" s="35">
        <v>203401</v>
      </c>
      <c r="G224" s="35">
        <v>0.90536419999999995</v>
      </c>
      <c r="H224" s="39">
        <v>43040</v>
      </c>
      <c r="I224" s="35">
        <v>149168.1</v>
      </c>
      <c r="J224" s="35">
        <v>0.92515170000000002</v>
      </c>
    </row>
    <row r="225" spans="4:10" x14ac:dyDescent="0.25">
      <c r="D225">
        <f t="shared" si="2"/>
        <v>0.10489269999999995</v>
      </c>
      <c r="E225" s="39">
        <v>43070</v>
      </c>
      <c r="F225" s="35">
        <v>203642.4</v>
      </c>
      <c r="G225" s="35">
        <v>0.89510730000000005</v>
      </c>
      <c r="H225" s="39">
        <v>43070</v>
      </c>
      <c r="I225" s="35">
        <v>149317.1</v>
      </c>
      <c r="J225" s="35">
        <v>0.92171069999999999</v>
      </c>
    </row>
    <row r="226" spans="4:10" x14ac:dyDescent="0.25">
      <c r="D226">
        <f t="shared" si="2"/>
        <v>0.10574870000000003</v>
      </c>
      <c r="E226" s="39">
        <v>43101</v>
      </c>
      <c r="F226" s="35">
        <v>203906</v>
      </c>
      <c r="G226" s="35">
        <v>0.89425129999999997</v>
      </c>
      <c r="H226" s="39">
        <v>43101</v>
      </c>
      <c r="I226" s="35">
        <v>149446.1</v>
      </c>
      <c r="J226" s="35">
        <v>0.9351237</v>
      </c>
    </row>
    <row r="227" spans="4:10" x14ac:dyDescent="0.25">
      <c r="D227">
        <f t="shared" si="2"/>
        <v>9.5302899999999968E-2</v>
      </c>
      <c r="E227" s="39">
        <v>43132</v>
      </c>
      <c r="F227" s="35">
        <v>204137.3</v>
      </c>
      <c r="G227" s="35">
        <v>0.90469710000000003</v>
      </c>
      <c r="H227" s="39">
        <v>43132</v>
      </c>
      <c r="I227" s="35">
        <v>149525.79999999999</v>
      </c>
      <c r="J227" s="35">
        <v>0.88712639999999998</v>
      </c>
    </row>
    <row r="228" spans="4:10" x14ac:dyDescent="0.25">
      <c r="D228">
        <f t="shared" si="2"/>
        <v>9.3217100000000053E-2</v>
      </c>
      <c r="E228" s="39">
        <v>43160</v>
      </c>
      <c r="F228" s="35">
        <v>204352.1</v>
      </c>
      <c r="G228" s="35">
        <v>0.90678289999999995</v>
      </c>
      <c r="H228" s="39">
        <v>43160</v>
      </c>
      <c r="I228" s="35">
        <v>149759.1</v>
      </c>
      <c r="J228" s="35">
        <v>0.87957470000000004</v>
      </c>
    </row>
    <row r="229" spans="4:10" x14ac:dyDescent="0.25">
      <c r="D229">
        <f t="shared" si="2"/>
        <v>7.4839699999999953E-2</v>
      </c>
      <c r="E229" s="39">
        <v>43191</v>
      </c>
      <c r="F229" s="35">
        <v>204536.4</v>
      </c>
      <c r="G229" s="35">
        <v>0.92516030000000005</v>
      </c>
      <c r="H229" s="39">
        <v>43191</v>
      </c>
      <c r="I229" s="35">
        <v>150001.70000000001</v>
      </c>
      <c r="J229" s="35">
        <v>0.87668380000000001</v>
      </c>
    </row>
    <row r="230" spans="4:10" x14ac:dyDescent="0.25">
      <c r="D230">
        <f t="shared" si="2"/>
        <v>8.2895900000000022E-2</v>
      </c>
      <c r="E230" s="39">
        <v>43221</v>
      </c>
      <c r="F230" s="35">
        <v>204733.8</v>
      </c>
      <c r="G230" s="35">
        <v>0.91710409999999998</v>
      </c>
      <c r="H230" s="39">
        <v>43221</v>
      </c>
      <c r="I230" s="35">
        <v>150222.6</v>
      </c>
      <c r="J230" s="35">
        <v>0.88016059999999996</v>
      </c>
    </row>
    <row r="231" spans="4:10" x14ac:dyDescent="0.25">
      <c r="D231">
        <f t="shared" si="2"/>
        <v>8.2007099999999999E-2</v>
      </c>
      <c r="E231" s="39">
        <v>43252</v>
      </c>
      <c r="F231" s="35">
        <v>204818.3</v>
      </c>
      <c r="G231" s="35">
        <v>0.9179929</v>
      </c>
      <c r="H231" s="39">
        <v>43252</v>
      </c>
      <c r="I231" s="35">
        <v>150390.79999999999</v>
      </c>
      <c r="J231" s="35">
        <v>0.90459979999999995</v>
      </c>
    </row>
    <row r="232" spans="4:10" x14ac:dyDescent="0.25">
      <c r="D232">
        <f t="shared" si="2"/>
        <v>0.10325530000000005</v>
      </c>
      <c r="E232" s="39">
        <v>43282</v>
      </c>
      <c r="F232" s="35">
        <v>205069.3</v>
      </c>
      <c r="G232" s="35">
        <v>0.89674469999999995</v>
      </c>
      <c r="H232" s="39">
        <v>43282</v>
      </c>
      <c r="I232" s="35">
        <v>150597.9</v>
      </c>
      <c r="J232" s="35">
        <v>0.87512080000000003</v>
      </c>
    </row>
    <row r="233" spans="4:10" x14ac:dyDescent="0.25">
      <c r="D233">
        <f t="shared" si="2"/>
        <v>9.0609700000000015E-2</v>
      </c>
      <c r="E233" s="39">
        <v>43313</v>
      </c>
      <c r="F233" s="35">
        <v>205325.1</v>
      </c>
      <c r="G233" s="35">
        <v>0.90939029999999998</v>
      </c>
      <c r="H233" s="39">
        <v>43313</v>
      </c>
      <c r="I233" s="35">
        <v>150825.70000000001</v>
      </c>
      <c r="J233" s="35">
        <v>0.87162569999999995</v>
      </c>
    </row>
    <row r="234" spans="4:10" x14ac:dyDescent="0.25">
      <c r="D234">
        <f t="shared" si="2"/>
        <v>0.10939529999999997</v>
      </c>
      <c r="E234" s="39">
        <v>43344</v>
      </c>
      <c r="F234" s="35">
        <v>205603.5</v>
      </c>
      <c r="G234" s="35">
        <v>0.89060470000000003</v>
      </c>
      <c r="H234" s="39">
        <v>43344</v>
      </c>
      <c r="I234" s="35">
        <v>151039.20000000001</v>
      </c>
      <c r="J234" s="35">
        <v>0.87457410000000002</v>
      </c>
    </row>
    <row r="235" spans="4:10" x14ac:dyDescent="0.25">
      <c r="D235">
        <f t="shared" si="2"/>
        <v>0.10034940000000003</v>
      </c>
      <c r="E235" s="39">
        <v>43374</v>
      </c>
      <c r="F235" s="35">
        <v>205850.5</v>
      </c>
      <c r="G235" s="35">
        <v>0.89965059999999997</v>
      </c>
      <c r="H235" s="39">
        <v>43374</v>
      </c>
      <c r="I235" s="35">
        <v>151251.79999999999</v>
      </c>
      <c r="J235" s="35">
        <v>0.87101070000000003</v>
      </c>
    </row>
    <row r="236" spans="4:10" x14ac:dyDescent="0.25">
      <c r="D236">
        <f t="shared" si="2"/>
        <v>0.1061782</v>
      </c>
      <c r="E236" s="39">
        <v>43405</v>
      </c>
      <c r="F236" s="35">
        <v>206117.5</v>
      </c>
      <c r="G236" s="35">
        <v>0.8938218</v>
      </c>
      <c r="H236" s="39">
        <v>43405</v>
      </c>
      <c r="I236" s="35">
        <v>151423.6</v>
      </c>
      <c r="J236" s="35">
        <v>0.8897446</v>
      </c>
    </row>
    <row r="237" spans="4:10" x14ac:dyDescent="0.25">
      <c r="D237">
        <f t="shared" si="2"/>
        <v>6.2625200000000047E-2</v>
      </c>
      <c r="E237" s="39">
        <v>43435</v>
      </c>
      <c r="F237" s="35">
        <v>206277</v>
      </c>
      <c r="G237" s="35">
        <v>0.93737479999999995</v>
      </c>
      <c r="H237" s="39">
        <v>43435</v>
      </c>
      <c r="I237" s="35">
        <v>151551.79999999999</v>
      </c>
      <c r="J237" s="35">
        <v>0.91452770000000005</v>
      </c>
    </row>
    <row r="238" spans="4:10" x14ac:dyDescent="0.25">
      <c r="D238">
        <f t="shared" si="2"/>
        <v>5.2094199999999979E-2</v>
      </c>
      <c r="E238" s="39">
        <v>43466</v>
      </c>
      <c r="F238" s="35">
        <v>206416.8</v>
      </c>
      <c r="G238" s="35">
        <v>0.94790580000000002</v>
      </c>
      <c r="H238" s="39">
        <v>43466</v>
      </c>
      <c r="I238" s="35">
        <v>151684.29999999999</v>
      </c>
      <c r="J238" s="35">
        <v>0.91208290000000003</v>
      </c>
    </row>
    <row r="239" spans="4:10" x14ac:dyDescent="0.25">
      <c r="D239">
        <f t="shared" si="2"/>
        <v>7.1796500000000041E-2</v>
      </c>
      <c r="E239" s="39">
        <v>43497</v>
      </c>
      <c r="F239" s="35">
        <v>206614.6</v>
      </c>
      <c r="G239" s="35">
        <v>0.92820349999999996</v>
      </c>
      <c r="H239" s="39">
        <v>43497</v>
      </c>
      <c r="I239" s="35">
        <v>151766.5</v>
      </c>
      <c r="J239" s="35">
        <v>0.94330650000000005</v>
      </c>
    </row>
    <row r="240" spans="4:10" x14ac:dyDescent="0.25">
      <c r="D240">
        <f t="shared" si="2"/>
        <v>8.1773500000000054E-2</v>
      </c>
      <c r="E240" s="39">
        <v>43525</v>
      </c>
      <c r="F240" s="35">
        <v>206812.5</v>
      </c>
      <c r="G240" s="35">
        <v>0.91822649999999995</v>
      </c>
      <c r="H240" s="39">
        <v>43525</v>
      </c>
      <c r="I240" s="35">
        <v>151849.20000000001</v>
      </c>
      <c r="J240" s="35">
        <v>0.93282980000000004</v>
      </c>
    </row>
    <row r="241" spans="4:10" x14ac:dyDescent="0.25">
      <c r="D241">
        <f t="shared" si="2"/>
        <v>7.7029000000000014E-2</v>
      </c>
      <c r="E241" s="39">
        <v>43556</v>
      </c>
      <c r="F241" s="35">
        <v>207013.8</v>
      </c>
      <c r="G241" s="35">
        <v>0.92297099999999999</v>
      </c>
      <c r="H241" s="39">
        <v>43556</v>
      </c>
      <c r="I241" s="35">
        <v>151940.4</v>
      </c>
      <c r="J241" s="35">
        <v>0.91932760000000002</v>
      </c>
    </row>
    <row r="242" spans="4:10" x14ac:dyDescent="0.25">
      <c r="D242">
        <f t="shared" si="2"/>
        <v>7.4231099999999994E-2</v>
      </c>
      <c r="E242" s="39">
        <v>43586</v>
      </c>
      <c r="F242" s="35">
        <v>207222.1</v>
      </c>
      <c r="G242" s="35">
        <v>0.92576890000000001</v>
      </c>
      <c r="H242" s="39">
        <v>43586</v>
      </c>
      <c r="I242" s="35">
        <v>152089.29999999999</v>
      </c>
      <c r="J242" s="35">
        <v>0.89652540000000003</v>
      </c>
    </row>
  </sheetData>
  <mergeCells count="2">
    <mergeCell ref="E70:E72"/>
    <mergeCell ref="H70:H72"/>
  </mergeCells>
  <pageMargins left="0.7" right="0.7" top="0.75" bottom="0.75" header="0.3" footer="0.3"/>
  <pageSetup paperSize="119" orientation="portrait" horizontalDpi="150" verticalDpi="0" r:id="rId1"/>
  <headerFooter>
    <oddFooter>&amp;C&amp;1#&amp;"Calibri"&amp;10&amp;K000000Schlumberger-Private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</vt:lpstr>
      <vt:lpstr>Sheet2</vt:lpstr>
      <vt:lpstr>res</vt:lpstr>
      <vt:lpstr>Sheet1</vt:lpstr>
      <vt:lpstr>model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2019-10-07T13:13:04Z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RKositsyn@slb.com</vt:lpwstr>
  </property>
  <property fmtid="{D5CDD505-2E9C-101B-9397-08002B2CF9AE}" pid="5" name="MSIP_Label_585f1f62-8d2b-4457-869c-0a13c6549635_SetDate">
    <vt:lpwstr>2019-05-30T11:45:33.5646446Z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Extended_MSFT_Method">
    <vt:lpwstr>Automatic</vt:lpwstr>
  </property>
  <property fmtid="{D5CDD505-2E9C-101B-9397-08002B2CF9AE}" pid="9" name="MSIP_Label_8bb759f6-5337-4dc5-b19b-e74b6da11f8f_Enabled">
    <vt:lpwstr>True</vt:lpwstr>
  </property>
  <property fmtid="{D5CDD505-2E9C-101B-9397-08002B2CF9AE}" pid="10" name="MSIP_Label_8bb759f6-5337-4dc5-b19b-e74b6da11f8f_SiteId">
    <vt:lpwstr>41ff26dc-250f-4b13-8981-739be8610c21</vt:lpwstr>
  </property>
  <property fmtid="{D5CDD505-2E9C-101B-9397-08002B2CF9AE}" pid="11" name="MSIP_Label_8bb759f6-5337-4dc5-b19b-e74b6da11f8f_Owner">
    <vt:lpwstr>RKositsyn@slb.com</vt:lpwstr>
  </property>
  <property fmtid="{D5CDD505-2E9C-101B-9397-08002B2CF9AE}" pid="12" name="MSIP_Label_8bb759f6-5337-4dc5-b19b-e74b6da11f8f_SetDate">
    <vt:lpwstr>2019-05-30T11:45:33.5646446Z</vt:lpwstr>
  </property>
  <property fmtid="{D5CDD505-2E9C-101B-9397-08002B2CF9AE}" pid="13" name="MSIP_Label_8bb759f6-5337-4dc5-b19b-e74b6da11f8f_Name">
    <vt:lpwstr>Internal</vt:lpwstr>
  </property>
  <property fmtid="{D5CDD505-2E9C-101B-9397-08002B2CF9AE}" pid="14" name="MSIP_Label_8bb759f6-5337-4dc5-b19b-e74b6da11f8f_Application">
    <vt:lpwstr>Microsoft Azure Information Protection</vt:lpwstr>
  </property>
  <property fmtid="{D5CDD505-2E9C-101B-9397-08002B2CF9AE}" pid="15" name="MSIP_Label_8bb759f6-5337-4dc5-b19b-e74b6da11f8f_Parent">
    <vt:lpwstr>585f1f62-8d2b-4457-869c-0a13c6549635</vt:lpwstr>
  </property>
  <property fmtid="{D5CDD505-2E9C-101B-9397-08002B2CF9AE}" pid="16" name="MSIP_Label_8bb759f6-5337-4dc5-b19b-e74b6da11f8f_Extended_MSFT_Method">
    <vt:lpwstr>Automatic</vt:lpwstr>
  </property>
  <property fmtid="{D5CDD505-2E9C-101B-9397-08002B2CF9AE}" pid="17" name="Sensitivity">
    <vt:lpwstr>Private Internal</vt:lpwstr>
  </property>
</Properties>
</file>