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65E33FA-F841-40F7-B494-25495F8775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H28" i="1" a="1"/>
  <c r="H28" i="1" s="1"/>
  <c r="D13" i="2"/>
  <c r="B13" i="2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<sst xmlns="http://schemas.openxmlformats.org/spreadsheetml/2006/main" count="50" uniqueCount="29">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</sst>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2" formatCode="0.00"/>
      <alignment horizontal="left" vertical="center" textRotation="0" wrapText="0" indent="0" justifyLastLine="0" shrinkToFit="0" readingOrder="0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3"/>
    <tableColumn id="2" xr3:uid="{AB16A0E9-BE26-4613-8EF2-43B85B000E52}" uniqueName="2" name="Межбанк USD" queryTableFieldId="2" dataDxfId="12"/>
    <tableColumn id="3" xr3:uid="{261B9DA4-1CF8-496A-BD08-E72849D349F7}" uniqueName="3" name="Межбанк EUR" queryTableFieldId="3" dataDxfId="11"/>
    <tableColumn id="4" xr3:uid="{92657C7E-F3CD-4BD9-832C-3FD308E43008}" uniqueName="4" name="НБУ USD" queryTableFieldId="4" dataDxfId="10"/>
    <tableColumn id="5" xr3:uid="{1A961341-44E3-46EB-8BFA-6593C73C26E5}" uniqueName="5" name="НБУ EUR" queryTableFieldId="5" dataDxfId="9"/>
    <tableColumn id="6" xr3:uid="{9D8E1ECF-4E48-43E3-8864-736197DEBB4C}" uniqueName="6" name="Банки USD" queryTableFieldId="6" dataDxfId="8"/>
    <tableColumn id="7" xr3:uid="{993B824C-F2AB-445E-B62D-FBA868FF1ABF}" uniqueName="7" name="Банки EUR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0">
      <calculatedColumnFormula>Table3[[#This Row],[USD]]*Table3[[#This Row],[cross]]</calculatedColumnFormula>
    </tableColumn>
    <tableColumn id="3" xr3:uid="{5A2B2919-C2F3-41DC-8F55-66F27000DA2D}" name="cross" dataDxfId="14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6"/>
    <tableColumn id="2" xr3:uid="{FD64F13A-8EB8-4FC3-9118-73560BE13D6B}" uniqueName="2" name="Extension" queryTableFieldId="2" dataDxfId="5"/>
    <tableColumn id="3" xr3:uid="{4D334EC1-E130-4413-A2B0-97022F716D14}" uniqueName="3" name="Date accessed" queryTableFieldId="3" dataDxfId="4"/>
    <tableColumn id="4" xr3:uid="{00838999-6F71-4D66-82EF-16169574119E}" uniqueName="4" name="Date modified" queryTableFieldId="4" dataDxfId="3"/>
    <tableColumn id="5" xr3:uid="{56C387E6-C67F-4A46-A6E0-61CF4D5C387C}" uniqueName="5" name="Date created" queryTableFieldId="5" dataDxfId="2"/>
    <tableColumn id="6" xr3:uid="{4B5FE197-8E6F-49A9-B8A8-4C5FC09ED0F4}" uniqueName="6" name="Folder Path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40.75</v>
      </c>
      <c r="C2" s="19">
        <v>38.15</v>
      </c>
      <c r="D2" s="19">
        <v>40.9</v>
      </c>
      <c r="E2" s="19">
        <v>38.126399999999997</v>
      </c>
      <c r="F2" s="19">
        <v>41.121200000000002</v>
      </c>
      <c r="G2" s="19">
        <v>37.9</v>
      </c>
      <c r="H2" s="19">
        <v>40.85</v>
      </c>
      <c r="J2" s="20">
        <f ca="1">TODAY()</f>
        <v>45335</v>
      </c>
    </row>
    <row r="3" spans="1:10" x14ac:dyDescent="0.25">
      <c r="A3" t="s">
        <v>3</v>
      </c>
      <c r="B3" s="19">
        <v>41.6</v>
      </c>
      <c r="C3" s="19">
        <v>38.17</v>
      </c>
      <c r="D3" s="19">
        <v>40.909999999999997</v>
      </c>
      <c r="E3" s="19"/>
      <c r="F3" s="19"/>
      <c r="G3" s="19">
        <v>38.35</v>
      </c>
      <c r="H3" s="19">
        <v>41.6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:C13" si="0">MROUND(C3+C3*0.015,0.05)</f>
        <v>38.75</v>
      </c>
      <c r="C13" s="34">
        <f>Table3[[#This Row],[USD]]*Table3[[#This Row],[cross]]</f>
        <v>41.531634791721245</v>
      </c>
      <c r="D13" s="33">
        <f t="shared" ref="D13" si="1">D3/C3</f>
        <v>1.0717841236573225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45336</v>
      </c>
      <c r="B2" s="28" t="s">
        <v>24</v>
      </c>
      <c r="C2" s="29">
        <v>45335.734226412038</v>
      </c>
      <c r="D2" s="29">
        <v>45335.734226412038</v>
      </c>
      <c r="E2" s="29">
        <v>45335.734226400462</v>
      </c>
      <c r="F2" s="28" t="s">
        <v>25</v>
      </c>
    </row>
    <row r="3" spans="1:6" x14ac:dyDescent="0.25">
      <c r="A3" s="20">
        <v>45336</v>
      </c>
      <c r="B3" s="28" t="s">
        <v>24</v>
      </c>
      <c r="C3" s="29">
        <v>45335.734226597226</v>
      </c>
      <c r="D3" s="29">
        <v>45335.734226574074</v>
      </c>
      <c r="E3" s="29">
        <v>45335.734226423614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K21" sqref="K21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45335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45335.734621990741</v>
      </c>
    </row>
    <row r="4" spans="3:13" x14ac:dyDescent="0.25">
      <c r="C4" s="1"/>
      <c r="D4" s="2" t="s">
        <v>2</v>
      </c>
      <c r="E4" s="3">
        <v>45335</v>
      </c>
      <c r="F4" s="5"/>
      <c r="G4" s="1"/>
      <c r="J4">
        <f>курсы!B3</f>
        <v>41.6</v>
      </c>
    </row>
    <row r="5" spans="3:13" x14ac:dyDescent="0.25">
      <c r="C5" s="2" t="s">
        <v>3</v>
      </c>
      <c r="D5" s="6">
        <v>37.895099999999999</v>
      </c>
      <c r="E5" s="4">
        <v>0.27170000000000272</v>
      </c>
      <c r="F5" s="6">
        <v>40.809199999999997</v>
      </c>
      <c r="G5" s="10">
        <v>0.29629999999999512</v>
      </c>
    </row>
    <row r="6" spans="3:13" x14ac:dyDescent="0.25">
      <c r="C6" s="2"/>
      <c r="D6" s="21" t="s">
        <v>4</v>
      </c>
      <c r="E6" s="21"/>
      <c r="F6" s="12">
        <v>45335</v>
      </c>
      <c r="G6" s="1"/>
    </row>
    <row r="7" spans="3:13" x14ac:dyDescent="0.25">
      <c r="C7" s="2" t="s">
        <v>5</v>
      </c>
      <c r="D7" s="8">
        <v>37.96</v>
      </c>
      <c r="E7" s="11">
        <v>0.21999999999999886</v>
      </c>
      <c r="F7" s="17">
        <v>40.89</v>
      </c>
      <c r="G7" s="10">
        <v>0.20000000000000284</v>
      </c>
    </row>
    <row r="8" spans="3:13" x14ac:dyDescent="0.25">
      <c r="C8" s="2" t="s">
        <v>3</v>
      </c>
      <c r="D8" s="8">
        <v>37.99</v>
      </c>
      <c r="E8" s="11">
        <v>0.23000000000000398</v>
      </c>
      <c r="F8" s="17">
        <v>40.92</v>
      </c>
      <c r="G8" s="10">
        <v>0.21999999999999886</v>
      </c>
      <c r="H8" s="7">
        <f>F8/D8</f>
        <v>1.0771255593577258</v>
      </c>
    </row>
    <row r="9" spans="3:13" x14ac:dyDescent="0.25">
      <c r="C9" s="2"/>
      <c r="D9" s="21" t="s">
        <v>6</v>
      </c>
      <c r="E9" s="21"/>
      <c r="F9" s="12">
        <v>45335</v>
      </c>
      <c r="G9" s="1"/>
    </row>
    <row r="10" spans="3:13" x14ac:dyDescent="0.25">
      <c r="C10" s="2" t="s">
        <v>5</v>
      </c>
      <c r="D10" s="8">
        <v>37.700000000000003</v>
      </c>
      <c r="E10" s="11">
        <v>0.10000000000000142</v>
      </c>
      <c r="F10" s="22">
        <v>40.700000000000003</v>
      </c>
      <c r="G10" s="10">
        <v>0.10000000000000142</v>
      </c>
    </row>
    <row r="11" spans="3:13" x14ac:dyDescent="0.25">
      <c r="C11" s="2" t="s">
        <v>3</v>
      </c>
      <c r="D11" s="8">
        <v>38.15</v>
      </c>
      <c r="E11" s="11">
        <v>4.9999999999997158E-2</v>
      </c>
      <c r="F11" s="22">
        <v>41.4</v>
      </c>
      <c r="G11" s="10">
        <v>4.9999999999997158E-2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45334</v>
      </c>
      <c r="D13" s="8">
        <v>38.35</v>
      </c>
      <c r="E13" s="11">
        <v>0</v>
      </c>
      <c r="F13" s="26">
        <v>41.335937500000007</v>
      </c>
      <c r="G13" s="10">
        <v>0</v>
      </c>
    </row>
    <row r="14" spans="3:13" x14ac:dyDescent="0.25">
      <c r="C14" s="3">
        <v>45335</v>
      </c>
      <c r="D14" s="9">
        <v>38.35</v>
      </c>
      <c r="E14" s="11">
        <v>0</v>
      </c>
      <c r="F14" s="30">
        <v>41.335937500000007</v>
      </c>
      <c r="G14" s="11">
        <v>0</v>
      </c>
    </row>
    <row r="17" spans="3:8" ht="23.25" x14ac:dyDescent="0.25">
      <c r="C17" s="12">
        <f ca="1">TODAY()</f>
        <v>45335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45335</v>
      </c>
      <c r="F18" s="5"/>
      <c r="G18" s="1"/>
    </row>
    <row r="19" spans="3:8" x14ac:dyDescent="0.25">
      <c r="C19" s="2" t="s">
        <v>3</v>
      </c>
      <c r="D19" s="8">
        <f>курсы!E2</f>
        <v>38.126399999999997</v>
      </c>
      <c r="E19" s="24">
        <f>D19-D5</f>
        <v>0.2312999999999974</v>
      </c>
      <c r="F19" s="8">
        <f>курсы!F2</f>
        <v>41.121200000000002</v>
      </c>
      <c r="G19" s="16">
        <f>F19-F5</f>
        <v>0.31200000000000472</v>
      </c>
    </row>
    <row r="20" spans="3:8" x14ac:dyDescent="0.25">
      <c r="C20" s="2"/>
      <c r="D20" s="21" t="s">
        <v>4</v>
      </c>
      <c r="E20" s="25"/>
      <c r="F20" s="12">
        <f ca="1">курсы!J2</f>
        <v>45335</v>
      </c>
      <c r="G20" s="9"/>
    </row>
    <row r="21" spans="3:8" x14ac:dyDescent="0.25">
      <c r="C21" s="2" t="s">
        <v>5</v>
      </c>
      <c r="D21" s="8">
        <f>курсы!C2</f>
        <v>38.15</v>
      </c>
      <c r="E21" s="16">
        <f>D21-D7</f>
        <v>0.18999999999999773</v>
      </c>
      <c r="F21" s="17">
        <f>курсы!D2</f>
        <v>40.9</v>
      </c>
      <c r="G21" s="16">
        <f>F21-F7</f>
        <v>9.9999999999980105E-3</v>
      </c>
    </row>
    <row r="22" spans="3:8" x14ac:dyDescent="0.25">
      <c r="C22" s="2" t="s">
        <v>3</v>
      </c>
      <c r="D22" s="17">
        <f>курсы!C3</f>
        <v>38.17</v>
      </c>
      <c r="E22" s="16">
        <f>D22-D8</f>
        <v>0.17999999999999972</v>
      </c>
      <c r="F22" s="17">
        <f>курсы!D3</f>
        <v>40.909999999999997</v>
      </c>
      <c r="G22" s="16">
        <f>F22-F8</f>
        <v>-1.0000000000005116E-2</v>
      </c>
      <c r="H22">
        <f>F22/D22</f>
        <v>1.0717841236573225</v>
      </c>
    </row>
    <row r="23" spans="3:8" x14ac:dyDescent="0.25">
      <c r="C23" s="2"/>
      <c r="D23" s="21" t="s">
        <v>6</v>
      </c>
      <c r="E23" s="25"/>
      <c r="F23" s="12">
        <f ca="1">курсы!J2</f>
        <v>45335</v>
      </c>
      <c r="G23" s="9"/>
    </row>
    <row r="24" spans="3:8" x14ac:dyDescent="0.25">
      <c r="C24" s="2" t="s">
        <v>5</v>
      </c>
      <c r="D24" s="8">
        <f>курсы!G2</f>
        <v>37.9</v>
      </c>
      <c r="E24" s="16">
        <f>D24-D10</f>
        <v>0.19999999999999574</v>
      </c>
      <c r="F24" s="22">
        <f>курсы!H2</f>
        <v>40.85</v>
      </c>
      <c r="G24" s="16">
        <f>F24-F10</f>
        <v>0.14999999999999858</v>
      </c>
    </row>
    <row r="25" spans="3:8" x14ac:dyDescent="0.25">
      <c r="C25" s="2" t="s">
        <v>3</v>
      </c>
      <c r="D25" s="8">
        <f>курсы!G3</f>
        <v>38.35</v>
      </c>
      <c r="E25" s="16">
        <f>D25-D11</f>
        <v>0.20000000000000284</v>
      </c>
      <c r="F25" s="22">
        <f>курсы!H3</f>
        <v>41.6</v>
      </c>
      <c r="G25" s="16">
        <f>F25-F11</f>
        <v>0.20000000000000284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45335</v>
      </c>
      <c r="D27" s="9">
        <f>D14</f>
        <v>38.35</v>
      </c>
      <c r="E27" s="16">
        <v>0</v>
      </c>
      <c r="F27" s="30">
        <f>F14</f>
        <v>41.335937500000007</v>
      </c>
      <c r="G27" s="16">
        <v>0</v>
      </c>
    </row>
    <row r="28" spans="3:8" x14ac:dyDescent="0.25">
      <c r="C28" s="12">
        <f ca="1">IF(HOUR(M3) &gt; 16,TODAY()+1,TODAY())</f>
        <v>45336</v>
      </c>
      <c r="D28" s="31">
        <v>38.75</v>
      </c>
      <c r="E28" s="16">
        <f>D28-D27</f>
        <v>0.39999999999999858</v>
      </c>
      <c r="F28" s="32">
        <v>41.531634791721245</v>
      </c>
      <c r="G28" s="16">
        <f>F28-F27</f>
        <v>0.19569729172123829</v>
      </c>
      <c r="H28" s="35" cm="1">
        <f t="array" ref="H28">Table3[cross]</f>
        <v>1.0717841236573225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2024-02-13T15:38:27Z</dcterms:modified>
</cp:coreProperties>
</file>