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-120" yWindow="-120" windowWidth="20730" windowHeight="11040" tabRatio="910" firstSheet="2" activeTab="2"/>
  </bookViews>
  <sheets>
    <sheet name="Hoja2" sheetId="2" state="hidden" r:id="rId1"/>
    <sheet name="Hoja3" sheetId="3" state="hidden" r:id="rId2"/>
    <sheet name="DIESEL" sheetId="26" r:id="rId3"/>
    <sheet name="PREMIUM" sheetId="4" r:id="rId4"/>
    <sheet name="MAGNA" sheetId="5" r:id="rId5"/>
    <sheet name="PRECIO VIEJO" sheetId="6" r:id="rId6"/>
    <sheet name="NOTAS" sheetId="7" r:id="rId7"/>
    <sheet name="ACEITES" sheetId="8" r:id="rId8"/>
    <sheet name="CASTROL" sheetId="9" r:id="rId9"/>
    <sheet name="TIENDA" sheetId="10" r:id="rId10"/>
    <sheet name="PALETAS" sheetId="11" r:id="rId11"/>
    <sheet name="COMPROVACION" sheetId="12" r:id="rId12"/>
    <sheet name="COMPROVACION2" sheetId="13" r:id="rId13"/>
    <sheet name="Hoja6" sheetId="22" state="hidden" r:id="rId14"/>
    <sheet name="Hoja5" sheetId="19" state="hidden" r:id="rId15"/>
    <sheet name="Hoja9" sheetId="34" state="hidden" r:id="rId16"/>
    <sheet name="Hoja4" sheetId="18" state="hidden" r:id="rId17"/>
    <sheet name="Hoja8" sheetId="28" state="hidden" r:id="rId18"/>
    <sheet name="DESPACH" sheetId="24" state="hidden" r:id="rId19"/>
    <sheet name="TIENDA (2)" sheetId="30" state="hidden" r:id="rId20"/>
    <sheet name="Hoja7" sheetId="33" state="hidden" r:id="rId21"/>
    <sheet name="Hoja10" sheetId="35" state="hidden" r:id="rId22"/>
    <sheet name="Hoja1" sheetId="17" state="hidden" r:id="rId23"/>
    <sheet name="FAJILLAS" sheetId="14" r:id="rId24"/>
    <sheet name="Hoja11" sheetId="36" r:id="rId25"/>
    <sheet name="CONTAR" sheetId="37" r:id="rId26"/>
    <sheet name="HOJA DE REPARTO" sheetId="15" state="hidden" r:id="rId27"/>
    <sheet name="FOLIOS" sheetId="16" state="hidden" r:id="rId28"/>
  </sheets>
  <definedNames>
    <definedName name="_xlnm._FilterDatabase" localSheetId="25" hidden="1">CONTAR!$D$2:$F$79</definedName>
    <definedName name="_xlnm._FilterDatabase" localSheetId="2" hidden="1">DIESEL!$I$52:$K$71</definedName>
    <definedName name="_xlnm._FilterDatabase" localSheetId="9" hidden="1">TIENDA!$D$5:$J$112</definedName>
    <definedName name="_xlnm._FilterDatabase" localSheetId="19" hidden="1">'TIENDA (2)'!$D$2:$F$79</definedName>
    <definedName name="_xlnm.Print_Area" localSheetId="7">ACEITES!$A$1:$H$107</definedName>
    <definedName name="_xlnm.Print_Area" localSheetId="8">CASTROL!$B$1:$I$43</definedName>
    <definedName name="_xlnm.Print_Area" localSheetId="11">COMPROVACION!$B$3:$G$41</definedName>
    <definedName name="_xlnm.Print_Area" localSheetId="12">COMPROVACION2!$B$4:$F$40</definedName>
    <definedName name="_xlnm.Print_Area" localSheetId="25">CONTAR!$B$2:$E$92</definedName>
    <definedName name="_xlnm.Print_Area" localSheetId="2">DIESEL!$A$43:$E$93</definedName>
    <definedName name="_xlnm.Print_Area" localSheetId="23">FAJILLAS!$A$1:$H$68</definedName>
    <definedName name="_xlnm.Print_Area" localSheetId="26">'HOJA DE REPARTO'!$B$4:$E$36</definedName>
    <definedName name="_xlnm.Print_Area" localSheetId="14">Hoja5!$E$3:$H$23</definedName>
    <definedName name="_xlnm.Print_Area" localSheetId="4">MAGNA!$A$1:$F$45</definedName>
    <definedName name="_xlnm.Print_Area" localSheetId="6">NOTAS!$B$1:$F$41</definedName>
    <definedName name="_xlnm.Print_Area" localSheetId="10">PALETAS!$B$3:$J$33</definedName>
    <definedName name="_xlnm.Print_Area" localSheetId="5">'PRECIO VIEJO'!$A$1:$E$136</definedName>
    <definedName name="_xlnm.Print_Area" localSheetId="3">PREMIUM!$A$1:$F$44</definedName>
    <definedName name="_xlnm.Print_Area" localSheetId="9">TIENDA!$B$1:$I$124</definedName>
    <definedName name="_xlnm.Print_Area" localSheetId="19">'TIENDA (2)'!$B$2:$E$92</definedName>
    <definedName name="Z_4DAAABAD_BC5F_44AC_9B3F_907B044CCA5F_.wvu.Cols" localSheetId="8" hidden="1">CASTROL!$A:$A</definedName>
    <definedName name="Z_4DAAABAD_BC5F_44AC_9B3F_907B044CCA5F_.wvu.Cols" localSheetId="2" hidden="1">DIESEL!$F:$F</definedName>
    <definedName name="Z_4DAAABAD_BC5F_44AC_9B3F_907B044CCA5F_.wvu.Cols" localSheetId="10" hidden="1">PALETAS!$G:$G</definedName>
    <definedName name="Z_4DAAABAD_BC5F_44AC_9B3F_907B044CCA5F_.wvu.FilterData" localSheetId="2" hidden="1">DIESEL!$I$52:$K$71</definedName>
    <definedName name="Z_4DAAABAD_BC5F_44AC_9B3F_907B044CCA5F_.wvu.PrintArea" localSheetId="7" hidden="1">ACEITES!$A$1:$I$110</definedName>
    <definedName name="Z_4DAAABAD_BC5F_44AC_9B3F_907B044CCA5F_.wvu.PrintArea" localSheetId="8" hidden="1">CASTROL!$B$1:$I$43</definedName>
    <definedName name="Z_4DAAABAD_BC5F_44AC_9B3F_907B044CCA5F_.wvu.PrintArea" localSheetId="11" hidden="1">COMPROVACION!$B$3:$G$40</definedName>
    <definedName name="Z_4DAAABAD_BC5F_44AC_9B3F_907B044CCA5F_.wvu.PrintArea" localSheetId="12" hidden="1">COMPROVACION2!$A$4:$F$41</definedName>
    <definedName name="Z_4DAAABAD_BC5F_44AC_9B3F_907B044CCA5F_.wvu.PrintArea" localSheetId="25" hidden="1">CONTAR!$B$2:$E$88</definedName>
    <definedName name="Z_4DAAABAD_BC5F_44AC_9B3F_907B044CCA5F_.wvu.PrintArea" localSheetId="2" hidden="1">DIESEL!$A$43:$E$92</definedName>
    <definedName name="Z_4DAAABAD_BC5F_44AC_9B3F_907B044CCA5F_.wvu.PrintArea" localSheetId="23" hidden="1">FAJILLAS!$A$1:$H$68</definedName>
    <definedName name="Z_4DAAABAD_BC5F_44AC_9B3F_907B044CCA5F_.wvu.PrintArea" localSheetId="26" hidden="1">'HOJA DE REPARTO'!$B$4:$E$36</definedName>
    <definedName name="Z_4DAAABAD_BC5F_44AC_9B3F_907B044CCA5F_.wvu.PrintArea" localSheetId="4" hidden="1">MAGNA!$A$1:$F$44</definedName>
    <definedName name="Z_4DAAABAD_BC5F_44AC_9B3F_907B044CCA5F_.wvu.PrintArea" localSheetId="6" hidden="1">NOTAS!$B$1:$F$39</definedName>
    <definedName name="Z_4DAAABAD_BC5F_44AC_9B3F_907B044CCA5F_.wvu.PrintArea" localSheetId="10" hidden="1">PALETAS!$B$2:$J$34</definedName>
    <definedName name="Z_4DAAABAD_BC5F_44AC_9B3F_907B044CCA5F_.wvu.PrintArea" localSheetId="5" hidden="1">'PRECIO VIEJO'!$A$1:$E$32,'PRECIO VIEJO'!$A$38:$E$82,'PRECIO VIEJO'!$A$84:$E$126</definedName>
    <definedName name="Z_4DAAABAD_BC5F_44AC_9B3F_907B044CCA5F_.wvu.PrintArea" localSheetId="3" hidden="1">PREMIUM!$A$1:$F$46</definedName>
    <definedName name="Z_4DAAABAD_BC5F_44AC_9B3F_907B044CCA5F_.wvu.PrintArea" localSheetId="9" hidden="1">TIENDA!$B$1:$I$120</definedName>
    <definedName name="Z_4DAAABAD_BC5F_44AC_9B3F_907B044CCA5F_.wvu.PrintArea" localSheetId="19" hidden="1">'TIENDA (2)'!$B$2:$E$88</definedName>
    <definedName name="Z_4DAAABAD_BC5F_44AC_9B3F_907B044CCA5F_.wvu.Rows" localSheetId="2" hidden="1">DIESEL!$7:$7,DIESEL!$47:$48,DIESEL!#REF!,DIESEL!#REF!</definedName>
    <definedName name="Z_4DAAABAD_BC5F_44AC_9B3F_907B044CCA5F_.wvu.Rows" localSheetId="26" hidden="1">'HOJA DE REPARTO'!$99:$99</definedName>
    <definedName name="Z_4DAAABAD_BC5F_44AC_9B3F_907B044CCA5F_.wvu.Rows" localSheetId="4" hidden="1">MAGNA!$12:$13,MAGNA!$53:$55</definedName>
    <definedName name="Z_4DAAABAD_BC5F_44AC_9B3F_907B044CCA5F_.wvu.Rows" localSheetId="10" hidden="1">PALETAS!$11:$11</definedName>
    <definedName name="Z_4DAAABAD_BC5F_44AC_9B3F_907B044CCA5F_.wvu.Rows" localSheetId="3" hidden="1">PREMIUM!$4:$4,PREMIUM!$20:$21,PREMIUM!#REF!,PREMIUM!$57:$90</definedName>
    <definedName name="Z_79F0E626_27F7_4612_9CC9_F0A974973A7D_.wvu.Cols" localSheetId="8" hidden="1">CASTROL!$A:$A</definedName>
    <definedName name="Z_79F0E626_27F7_4612_9CC9_F0A974973A7D_.wvu.Cols" localSheetId="10" hidden="1">PALETAS!$G:$G</definedName>
    <definedName name="Z_79F0E626_27F7_4612_9CC9_F0A974973A7D_.wvu.FilterData" localSheetId="2" hidden="1">DIESEL!$I$52:$K$71</definedName>
    <definedName name="Z_79F0E626_27F7_4612_9CC9_F0A974973A7D_.wvu.PrintArea" localSheetId="7" hidden="1">ACEITES!$A$1:$H$108</definedName>
    <definedName name="Z_79F0E626_27F7_4612_9CC9_F0A974973A7D_.wvu.PrintArea" localSheetId="8" hidden="1">CASTROL!$B$1:$I$43</definedName>
    <definedName name="Z_79F0E626_27F7_4612_9CC9_F0A974973A7D_.wvu.PrintArea" localSheetId="11" hidden="1">COMPROVACION!$B$1:$G$40</definedName>
    <definedName name="Z_79F0E626_27F7_4612_9CC9_F0A974973A7D_.wvu.PrintArea" localSheetId="12" hidden="1">COMPROVACION2!$B$3:$F$41</definedName>
    <definedName name="Z_79F0E626_27F7_4612_9CC9_F0A974973A7D_.wvu.PrintArea" localSheetId="25" hidden="1">CONTAR!$B$2:$E$88</definedName>
    <definedName name="Z_79F0E626_27F7_4612_9CC9_F0A974973A7D_.wvu.PrintArea" localSheetId="2" hidden="1">DIESEL!$A$43:$E$92</definedName>
    <definedName name="Z_79F0E626_27F7_4612_9CC9_F0A974973A7D_.wvu.PrintArea" localSheetId="23" hidden="1">FAJILLAS!$A$1:$H$68</definedName>
    <definedName name="Z_79F0E626_27F7_4612_9CC9_F0A974973A7D_.wvu.PrintArea" localSheetId="26" hidden="1">'HOJA DE REPARTO'!$B$4:$E$36</definedName>
    <definedName name="Z_79F0E626_27F7_4612_9CC9_F0A974973A7D_.wvu.PrintArea" localSheetId="4" hidden="1">MAGNA!$B$1:$F$44</definedName>
    <definedName name="Z_79F0E626_27F7_4612_9CC9_F0A974973A7D_.wvu.PrintArea" localSheetId="6" hidden="1">NOTAS!$B$1:$F$39</definedName>
    <definedName name="Z_79F0E626_27F7_4612_9CC9_F0A974973A7D_.wvu.PrintArea" localSheetId="10" hidden="1">PALETAS!$B$3:$K$36</definedName>
    <definedName name="Z_79F0E626_27F7_4612_9CC9_F0A974973A7D_.wvu.PrintArea" localSheetId="5" hidden="1">'PRECIO VIEJO'!$A$1:$E$32,'PRECIO VIEJO'!$A$38:$E$82,'PRECIO VIEJO'!$A$84:$E$126</definedName>
    <definedName name="Z_79F0E626_27F7_4612_9CC9_F0A974973A7D_.wvu.PrintArea" localSheetId="3" hidden="1">PREMIUM!$A$1:$F$44</definedName>
    <definedName name="Z_79F0E626_27F7_4612_9CC9_F0A974973A7D_.wvu.PrintArea" localSheetId="9" hidden="1">TIENDA!$B$1:$I$120</definedName>
    <definedName name="Z_79F0E626_27F7_4612_9CC9_F0A974973A7D_.wvu.PrintArea" localSheetId="19" hidden="1">'TIENDA (2)'!$B$2:$E$88</definedName>
    <definedName name="Z_79F0E626_27F7_4612_9CC9_F0A974973A7D_.wvu.Rows" localSheetId="2" hidden="1">DIESEL!$7:$7,DIESEL!$14:$14,DIESEL!$47:$48,DIESEL!#REF!,DIESEL!#REF!</definedName>
    <definedName name="Z_79F0E626_27F7_4612_9CC9_F0A974973A7D_.wvu.Rows" localSheetId="26" hidden="1">'HOJA DE REPARTO'!$99:$99</definedName>
    <definedName name="Z_79F0E626_27F7_4612_9CC9_F0A974973A7D_.wvu.Rows" localSheetId="4" hidden="1">MAGNA!$12:$13,MAGNA!$53:$55</definedName>
    <definedName name="Z_79F0E626_27F7_4612_9CC9_F0A974973A7D_.wvu.Rows" localSheetId="10" hidden="1">PALETAS!$11:$11</definedName>
    <definedName name="Z_79F0E626_27F7_4612_9CC9_F0A974973A7D_.wvu.Rows" localSheetId="3" hidden="1">PREMIUM!$4:$4,PREMIUM!$20:$21,PREMIUM!#REF!,PREMIUM!$57:$90</definedName>
    <definedName name="Z_BF17821F_9570_4DD7_9AE6_83D9C9F4754D_.wvu.Cols" localSheetId="8" hidden="1">CASTROL!$A:$A</definedName>
    <definedName name="Z_BF17821F_9570_4DD7_9AE6_83D9C9F4754D_.wvu.Cols" localSheetId="2" hidden="1">DIESEL!$F:$F</definedName>
    <definedName name="Z_BF17821F_9570_4DD7_9AE6_83D9C9F4754D_.wvu.Cols" localSheetId="10" hidden="1">PALETAS!$G:$G</definedName>
    <definedName name="Z_BF17821F_9570_4DD7_9AE6_83D9C9F4754D_.wvu.FilterData" localSheetId="2" hidden="1">DIESEL!$I$52:$K$71</definedName>
    <definedName name="Z_BF17821F_9570_4DD7_9AE6_83D9C9F4754D_.wvu.PrintArea" localSheetId="7" hidden="1">ACEITES!$A$1:$I$110</definedName>
    <definedName name="Z_BF17821F_9570_4DD7_9AE6_83D9C9F4754D_.wvu.PrintArea" localSheetId="8" hidden="1">CASTROL!$B$1:$I$43</definedName>
    <definedName name="Z_BF17821F_9570_4DD7_9AE6_83D9C9F4754D_.wvu.PrintArea" localSheetId="11" hidden="1">COMPROVACION!$B$3:$G$40</definedName>
    <definedName name="Z_BF17821F_9570_4DD7_9AE6_83D9C9F4754D_.wvu.PrintArea" localSheetId="12" hidden="1">COMPROVACION2!$A$4:$F$41</definedName>
    <definedName name="Z_BF17821F_9570_4DD7_9AE6_83D9C9F4754D_.wvu.PrintArea" localSheetId="25" hidden="1">CONTAR!$B$2:$E$88</definedName>
    <definedName name="Z_BF17821F_9570_4DD7_9AE6_83D9C9F4754D_.wvu.PrintArea" localSheetId="2" hidden="1">DIESEL!$A$43:$E$92</definedName>
    <definedName name="Z_BF17821F_9570_4DD7_9AE6_83D9C9F4754D_.wvu.PrintArea" localSheetId="23" hidden="1">FAJILLAS!$A$1:$H$68</definedName>
    <definedName name="Z_BF17821F_9570_4DD7_9AE6_83D9C9F4754D_.wvu.PrintArea" localSheetId="26" hidden="1">'HOJA DE REPARTO'!$B$4:$E$36</definedName>
    <definedName name="Z_BF17821F_9570_4DD7_9AE6_83D9C9F4754D_.wvu.PrintArea" localSheetId="4" hidden="1">MAGNA!$A$1:$F$44</definedName>
    <definedName name="Z_BF17821F_9570_4DD7_9AE6_83D9C9F4754D_.wvu.PrintArea" localSheetId="6" hidden="1">NOTAS!$B$1:$F$39</definedName>
    <definedName name="Z_BF17821F_9570_4DD7_9AE6_83D9C9F4754D_.wvu.PrintArea" localSheetId="10" hidden="1">PALETAS!$L$3:$S$27</definedName>
    <definedName name="Z_BF17821F_9570_4DD7_9AE6_83D9C9F4754D_.wvu.PrintArea" localSheetId="5" hidden="1">'PRECIO VIEJO'!$A$1:$E$32,'PRECIO VIEJO'!$A$38:$E$82,'PRECIO VIEJO'!$A$84:$E$126</definedName>
    <definedName name="Z_BF17821F_9570_4DD7_9AE6_83D9C9F4754D_.wvu.PrintArea" localSheetId="3" hidden="1">PREMIUM!$A$1:$F$46</definedName>
    <definedName name="Z_BF17821F_9570_4DD7_9AE6_83D9C9F4754D_.wvu.PrintArea" localSheetId="9" hidden="1">TIENDA!$B$1:$I$120</definedName>
    <definedName name="Z_BF17821F_9570_4DD7_9AE6_83D9C9F4754D_.wvu.PrintArea" localSheetId="19" hidden="1">'TIENDA (2)'!$B$2:$E$88</definedName>
    <definedName name="Z_BF17821F_9570_4DD7_9AE6_83D9C9F4754D_.wvu.Rows" localSheetId="2" hidden="1">DIESEL!$7:$7,DIESEL!$47:$48,DIESEL!#REF!,DIESEL!#REF!</definedName>
    <definedName name="Z_BF17821F_9570_4DD7_9AE6_83D9C9F4754D_.wvu.Rows" localSheetId="26" hidden="1">'HOJA DE REPARTO'!$99:$99</definedName>
    <definedName name="Z_BF17821F_9570_4DD7_9AE6_83D9C9F4754D_.wvu.Rows" localSheetId="4" hidden="1">MAGNA!$12:$13,MAGNA!$53:$55</definedName>
    <definedName name="Z_BF17821F_9570_4DD7_9AE6_83D9C9F4754D_.wvu.Rows" localSheetId="10" hidden="1">PALETAS!$11:$11</definedName>
    <definedName name="Z_BF17821F_9570_4DD7_9AE6_83D9C9F4754D_.wvu.Rows" localSheetId="3" hidden="1">PREMIUM!$4:$4,PREMIUM!$20:$21,PREMIUM!#REF!,PREMIUM!$57:$90</definedName>
    <definedName name="Z_DEC257E9_9CD6_424D_88A2_5445FE9CFAAD_.wvu.Cols" localSheetId="8" hidden="1">CASTROL!$A:$A</definedName>
    <definedName name="Z_DEC257E9_9CD6_424D_88A2_5445FE9CFAAD_.wvu.Cols" localSheetId="10" hidden="1">PALETAS!$G:$G</definedName>
    <definedName name="Z_DEC257E9_9CD6_424D_88A2_5445FE9CFAAD_.wvu.FilterData" localSheetId="2" hidden="1">DIESEL!$I$52:$K$63</definedName>
    <definedName name="Z_DEC257E9_9CD6_424D_88A2_5445FE9CFAAD_.wvu.PrintArea" localSheetId="7" hidden="1">ACEITES!$A$1:$H$108</definedName>
    <definedName name="Z_DEC257E9_9CD6_424D_88A2_5445FE9CFAAD_.wvu.PrintArea" localSheetId="8" hidden="1">CASTROL!$B$1:$I$43</definedName>
    <definedName name="Z_DEC257E9_9CD6_424D_88A2_5445FE9CFAAD_.wvu.PrintArea" localSheetId="11" hidden="1">COMPROVACION!$B$1:$G$40</definedName>
    <definedName name="Z_DEC257E9_9CD6_424D_88A2_5445FE9CFAAD_.wvu.PrintArea" localSheetId="12" hidden="1">COMPROVACION2!$B$3:$F$41</definedName>
    <definedName name="Z_DEC257E9_9CD6_424D_88A2_5445FE9CFAAD_.wvu.PrintArea" localSheetId="25" hidden="1">CONTAR!$B$2:$E$88</definedName>
    <definedName name="Z_DEC257E9_9CD6_424D_88A2_5445FE9CFAAD_.wvu.PrintArea" localSheetId="2" hidden="1">DIESEL!$A$1:$E$39</definedName>
    <definedName name="Z_DEC257E9_9CD6_424D_88A2_5445FE9CFAAD_.wvu.PrintArea" localSheetId="23" hidden="1">FAJILLAS!$A$1:$H$68</definedName>
    <definedName name="Z_DEC257E9_9CD6_424D_88A2_5445FE9CFAAD_.wvu.PrintArea" localSheetId="26" hidden="1">'HOJA DE REPARTO'!$B$4:$E$36</definedName>
    <definedName name="Z_DEC257E9_9CD6_424D_88A2_5445FE9CFAAD_.wvu.PrintArea" localSheetId="4" hidden="1">MAGNA!$B$1:$F$44</definedName>
    <definedName name="Z_DEC257E9_9CD6_424D_88A2_5445FE9CFAAD_.wvu.PrintArea" localSheetId="6" hidden="1">NOTAS!$B$1:$F$39</definedName>
    <definedName name="Z_DEC257E9_9CD6_424D_88A2_5445FE9CFAAD_.wvu.PrintArea" localSheetId="10" hidden="1">PALETAS!$M$2:$R$28</definedName>
    <definedName name="Z_DEC257E9_9CD6_424D_88A2_5445FE9CFAAD_.wvu.PrintArea" localSheetId="5" hidden="1">'PRECIO VIEJO'!$A$1:$E$32,'PRECIO VIEJO'!$A$38:$E$82,'PRECIO VIEJO'!$A$84:$E$126</definedName>
    <definedName name="Z_DEC257E9_9CD6_424D_88A2_5445FE9CFAAD_.wvu.PrintArea" localSheetId="3" hidden="1">PREMIUM!$A$1:$F$44</definedName>
    <definedName name="Z_DEC257E9_9CD6_424D_88A2_5445FE9CFAAD_.wvu.PrintArea" localSheetId="9" hidden="1">TIENDA!$B$1:$I$120</definedName>
    <definedName name="Z_DEC257E9_9CD6_424D_88A2_5445FE9CFAAD_.wvu.PrintArea" localSheetId="19" hidden="1">'TIENDA (2)'!$B$2:$E$88</definedName>
    <definedName name="Z_DEC257E9_9CD6_424D_88A2_5445FE9CFAAD_.wvu.Rows" localSheetId="2" hidden="1">DIESEL!$7:$7,DIESEL!$14:$14,DIESEL!$47:$48,DIESEL!#REF!,DIESEL!#REF!</definedName>
    <definedName name="Z_DEC257E9_9CD6_424D_88A2_5445FE9CFAAD_.wvu.Rows" localSheetId="26" hidden="1">'HOJA DE REPARTO'!$99:$99</definedName>
    <definedName name="Z_DEC257E9_9CD6_424D_88A2_5445FE9CFAAD_.wvu.Rows" localSheetId="4" hidden="1">MAGNA!$12:$13,MAGNA!$53:$55</definedName>
    <definedName name="Z_DEC257E9_9CD6_424D_88A2_5445FE9CFAAD_.wvu.Rows" localSheetId="10" hidden="1">PALETAS!$11:$11</definedName>
    <definedName name="Z_DEC257E9_9CD6_424D_88A2_5445FE9CFAAD_.wvu.Rows" localSheetId="3" hidden="1">PREMIUM!$4:$4,PREMIUM!$20:$21,PREMIUM!#REF!,PREMIUM!$57:$90</definedName>
  </definedNames>
  <calcPr calcId="152511"/>
  <customWorkbookViews>
    <customWorkbookView name="ajuar - Vista personalizada" guid="{79F0E626-27F7-4612-9CC9-F0A974973A7D}" mergeInterval="0" personalView="1" maximized="1" xWindow="-8" yWindow="-8" windowWidth="1382" windowHeight="744" tabRatio="691" activeSheetId="1"/>
    <customWorkbookView name="operador - Vista personalizada" guid="{BF17821F-9570-4DD7-9AE6-83D9C9F4754D}" mergeInterval="0" personalView="1" maximized="1" xWindow="-8" yWindow="-8" windowWidth="1456" windowHeight="876" tabRatio="691" activeSheetId="1"/>
    <customWorkbookView name="contabilidad - Vista personalizada" guid="{DEC257E9-9CD6-424D-88A2-5445FE9CFAAD}" mergeInterval="0" personalView="1" maximized="1" xWindow="1" yWindow="1" windowWidth="1440" windowHeight="670" tabRatio="691" activeSheetId="1"/>
    <customWorkbookView name="Gasolineria - Vista personalizada" guid="{4DAAABAD-BC5F-44AC-9B3F-907B044CCA5F}" mergeInterval="0" personalView="1" maximized="1" xWindow="-8" yWindow="-8" windowWidth="1296" windowHeight="776" tabRatio="691" activeSheetId="7"/>
  </customWorkbookViews>
  <fileRecoveryPr autoRecover="0"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7" l="1"/>
  <c r="B1" i="37" l="1"/>
  <c r="D35" i="6" l="1"/>
  <c r="B35" i="6"/>
  <c r="D34" i="6"/>
  <c r="D36" i="6" s="1"/>
  <c r="B34" i="6"/>
  <c r="D27" i="6"/>
  <c r="B27" i="6"/>
  <c r="D26" i="6"/>
  <c r="D28" i="6" s="1"/>
  <c r="B26" i="6"/>
  <c r="D19" i="6"/>
  <c r="B19" i="6"/>
  <c r="D18" i="6"/>
  <c r="D20" i="6" s="1"/>
  <c r="B18" i="6"/>
  <c r="D11" i="6"/>
  <c r="D10" i="6"/>
  <c r="D12" i="6" s="1"/>
  <c r="B10" i="6"/>
  <c r="D130" i="6"/>
  <c r="B130" i="6"/>
  <c r="D129" i="6"/>
  <c r="B129" i="6"/>
  <c r="D123" i="6"/>
  <c r="B123" i="6"/>
  <c r="D122" i="6"/>
  <c r="B122" i="6"/>
  <c r="D116" i="6"/>
  <c r="B116" i="6"/>
  <c r="D115" i="6"/>
  <c r="B115" i="6"/>
  <c r="D109" i="6"/>
  <c r="B109" i="6"/>
  <c r="D108" i="6"/>
  <c r="B108" i="6"/>
  <c r="D100" i="6"/>
  <c r="D99" i="6"/>
  <c r="B99" i="6"/>
  <c r="D84" i="6"/>
  <c r="B84" i="6"/>
  <c r="D83" i="6"/>
  <c r="B83" i="6"/>
  <c r="D77" i="6"/>
  <c r="B77" i="6"/>
  <c r="D76" i="6"/>
  <c r="B76" i="6"/>
  <c r="D70" i="6"/>
  <c r="B70" i="6"/>
  <c r="D69" i="6"/>
  <c r="B69" i="6"/>
  <c r="D61" i="6"/>
  <c r="B61" i="6"/>
  <c r="D60" i="6"/>
  <c r="B60" i="6"/>
  <c r="D54" i="6"/>
  <c r="D53" i="6"/>
  <c r="B53" i="6"/>
  <c r="D77" i="34"/>
  <c r="D61" i="34"/>
  <c r="B110" i="6" l="1"/>
  <c r="B117" i="6"/>
  <c r="B124" i="6"/>
  <c r="B131" i="6"/>
  <c r="B20" i="6"/>
  <c r="B28" i="6"/>
  <c r="B36" i="6"/>
  <c r="B62" i="6"/>
  <c r="B71" i="6"/>
  <c r="B78" i="6"/>
  <c r="B85" i="6"/>
  <c r="D134" i="6"/>
  <c r="D110" i="6"/>
  <c r="D117" i="6"/>
  <c r="D124" i="6"/>
  <c r="D131" i="6"/>
  <c r="D62" i="6"/>
  <c r="D71" i="6"/>
  <c r="D78" i="6"/>
  <c r="D85" i="6"/>
  <c r="D101" i="6"/>
  <c r="D87" i="6"/>
  <c r="D55" i="6"/>
  <c r="D39" i="6"/>
  <c r="B101" i="6"/>
  <c r="B12" i="6"/>
  <c r="B55" i="6"/>
  <c r="H21" i="7"/>
  <c r="H26" i="7"/>
  <c r="D107" i="34"/>
  <c r="D94" i="34"/>
  <c r="D44" i="34"/>
  <c r="D26" i="34"/>
  <c r="F32" i="6" l="1"/>
  <c r="F126" i="6"/>
  <c r="F82" i="6"/>
  <c r="G45" i="34"/>
  <c r="M34" i="13"/>
  <c r="M33" i="13"/>
  <c r="M35" i="13" s="1"/>
  <c r="M29" i="13"/>
  <c r="O29" i="13" s="1"/>
  <c r="M28" i="13"/>
  <c r="O28" i="13" s="1"/>
  <c r="B7" i="13"/>
  <c r="B8" i="13"/>
  <c r="B1" i="30" l="1"/>
  <c r="M21" i="24" l="1"/>
  <c r="H49" i="24"/>
  <c r="E49" i="24"/>
  <c r="M42" i="24" l="1"/>
  <c r="E38" i="7"/>
  <c r="M11" i="24"/>
  <c r="M31" i="24"/>
  <c r="M26" i="24"/>
  <c r="M41" i="24"/>
  <c r="K49" i="24"/>
  <c r="C49" i="24"/>
  <c r="O46" i="24" l="1"/>
  <c r="I6" i="33"/>
  <c r="G49" i="24" l="1"/>
  <c r="D10" i="26"/>
  <c r="H32" i="7" l="1"/>
  <c r="J49" i="24"/>
  <c r="J27" i="11" l="1"/>
  <c r="E13" i="12" l="1"/>
  <c r="E12" i="12"/>
  <c r="E11" i="12"/>
  <c r="H103" i="8" l="1"/>
  <c r="H102" i="8" l="1"/>
  <c r="D102" i="8"/>
  <c r="E102" i="8" s="1"/>
  <c r="D34" i="26" l="1"/>
  <c r="I121" i="10" l="1"/>
  <c r="I120" i="10"/>
  <c r="I119" i="10"/>
  <c r="I118" i="10"/>
  <c r="I117" i="10"/>
  <c r="E121" i="10"/>
  <c r="F121" i="10" s="1"/>
  <c r="E120" i="10"/>
  <c r="F120" i="10" s="1"/>
  <c r="E119" i="10"/>
  <c r="F119" i="10" s="1"/>
  <c r="E118" i="10"/>
  <c r="F118" i="10" s="1"/>
  <c r="E117" i="10"/>
  <c r="F117" i="10" s="1"/>
  <c r="C87" i="30" l="1"/>
  <c r="C87" i="37"/>
  <c r="C85" i="30"/>
  <c r="C82" i="37"/>
  <c r="C85" i="37"/>
  <c r="C89" i="30"/>
  <c r="C89" i="37"/>
  <c r="C88" i="30"/>
  <c r="C88" i="37"/>
  <c r="C86" i="30"/>
  <c r="C86" i="37"/>
  <c r="L106" i="8"/>
  <c r="B10" i="26" l="1"/>
  <c r="B12" i="26" s="1"/>
  <c r="D11" i="26"/>
  <c r="B18" i="26"/>
  <c r="D18" i="26"/>
  <c r="B19" i="26"/>
  <c r="D19" i="26"/>
  <c r="B26" i="26"/>
  <c r="D26" i="26"/>
  <c r="B27" i="26"/>
  <c r="D27" i="26"/>
  <c r="B34" i="26"/>
  <c r="B35" i="26"/>
  <c r="D35" i="26"/>
  <c r="B43" i="26"/>
  <c r="B44" i="26"/>
  <c r="B45" i="26"/>
  <c r="D69" i="26" l="1"/>
  <c r="D36" i="26"/>
  <c r="D76" i="26" s="1"/>
  <c r="D20" i="26"/>
  <c r="D72" i="26" s="1"/>
  <c r="B28" i="26"/>
  <c r="D73" i="26" s="1"/>
  <c r="B20" i="26"/>
  <c r="D71" i="26" s="1"/>
  <c r="D39" i="26"/>
  <c r="D88" i="26" s="1"/>
  <c r="B36" i="26"/>
  <c r="D28" i="26"/>
  <c r="D74" i="26" s="1"/>
  <c r="D12" i="26"/>
  <c r="D70" i="26" s="1"/>
  <c r="I64" i="26" l="1"/>
  <c r="D75" i="26"/>
  <c r="I40" i="10"/>
  <c r="E40" i="10"/>
  <c r="F40" i="10" s="1"/>
  <c r="C24" i="30" l="1"/>
  <c r="C24" i="37"/>
  <c r="I115" i="10"/>
  <c r="E115" i="10"/>
  <c r="F115" i="10" s="1"/>
  <c r="C83" i="30" l="1"/>
  <c r="C83" i="37"/>
  <c r="F10" i="11"/>
  <c r="C25" i="5" l="1"/>
  <c r="C26" i="5"/>
  <c r="G28" i="12" l="1"/>
  <c r="C9" i="5" l="1"/>
  <c r="I11" i="10" l="1"/>
  <c r="E11" i="10"/>
  <c r="F11" i="10" s="1"/>
  <c r="C7" i="30" l="1"/>
  <c r="C7" i="37"/>
  <c r="E114" i="10"/>
  <c r="F114" i="10" s="1"/>
  <c r="C82" i="30" s="1"/>
  <c r="I114" i="10"/>
  <c r="E113" i="10"/>
  <c r="F113" i="10" s="1"/>
  <c r="I113" i="10"/>
  <c r="C81" i="30" l="1"/>
  <c r="C81" i="37"/>
  <c r="I24" i="10"/>
  <c r="I109" i="10"/>
  <c r="E109" i="10"/>
  <c r="F109" i="10" s="1"/>
  <c r="E24" i="10"/>
  <c r="F24" i="10" s="1"/>
  <c r="C17" i="30" l="1"/>
  <c r="C17" i="37"/>
  <c r="C78" i="30"/>
  <c r="C78" i="37"/>
  <c r="B3" i="11"/>
  <c r="B1" i="5"/>
  <c r="E18" i="5" l="1"/>
  <c r="E10" i="4"/>
  <c r="D59" i="8" l="1"/>
  <c r="E40" i="4"/>
  <c r="C26" i="4" l="1"/>
  <c r="E26" i="4"/>
  <c r="E39" i="5" l="1"/>
  <c r="E50" i="10" l="1"/>
  <c r="H54" i="8" l="1"/>
  <c r="D54" i="8"/>
  <c r="E54" i="8" s="1"/>
  <c r="H53" i="8"/>
  <c r="D53" i="8"/>
  <c r="E53" i="8" s="1"/>
  <c r="C39" i="5" l="1"/>
  <c r="C40" i="5"/>
  <c r="C41" i="5" l="1"/>
  <c r="D57" i="26" s="1"/>
  <c r="B1" i="6" l="1"/>
  <c r="E40" i="5" l="1"/>
  <c r="F11" i="11" l="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E33" i="4" l="1"/>
  <c r="B1" i="10"/>
  <c r="I112" i="10" l="1"/>
  <c r="E112" i="10"/>
  <c r="F112" i="10" s="1"/>
  <c r="C80" i="30" l="1"/>
  <c r="C80" i="37"/>
  <c r="J8" i="18"/>
  <c r="H15" i="18"/>
  <c r="G52" i="18"/>
  <c r="C11" i="5" l="1"/>
  <c r="D49" i="26" l="1"/>
  <c r="E19" i="5"/>
  <c r="E20" i="5" l="1"/>
  <c r="D52" i="26" s="1"/>
  <c r="C69" i="16" l="1"/>
  <c r="H68" i="16"/>
  <c r="C49" i="16"/>
  <c r="H48" i="16"/>
  <c r="C30" i="16"/>
  <c r="H35" i="16"/>
  <c r="C18" i="16"/>
  <c r="H29" i="16"/>
  <c r="H63" i="16"/>
  <c r="C60" i="16"/>
  <c r="C10" i="16"/>
  <c r="H20" i="16"/>
  <c r="C72" i="16" l="1"/>
  <c r="H72" i="16"/>
  <c r="E37" i="10" l="1"/>
  <c r="F37" i="10" s="1"/>
  <c r="C21" i="30" l="1"/>
  <c r="C21" i="37"/>
  <c r="E111" i="10"/>
  <c r="F111" i="10" s="1"/>
  <c r="I111" i="10"/>
  <c r="E110" i="10"/>
  <c r="F110" i="10" s="1"/>
  <c r="I110" i="10"/>
  <c r="C79" i="30" l="1"/>
  <c r="C79" i="37"/>
  <c r="E35" i="13"/>
  <c r="I16" i="10" l="1"/>
  <c r="E16" i="10"/>
  <c r="F16" i="10" s="1"/>
  <c r="E17" i="10"/>
  <c r="F17" i="10" s="1"/>
  <c r="I17" i="10"/>
  <c r="E18" i="10"/>
  <c r="F18" i="10" s="1"/>
  <c r="I18" i="10"/>
  <c r="C11" i="30" l="1"/>
  <c r="C11" i="37"/>
  <c r="C10" i="30"/>
  <c r="C10" i="37"/>
  <c r="C12" i="30"/>
  <c r="C12" i="37"/>
  <c r="E103" i="10"/>
  <c r="F103" i="10" s="1"/>
  <c r="I103" i="10"/>
  <c r="E104" i="10"/>
  <c r="F104" i="10" s="1"/>
  <c r="I104" i="10"/>
  <c r="E116" i="10" l="1"/>
  <c r="F116" i="10" s="1"/>
  <c r="I116" i="10"/>
  <c r="C84" i="30" l="1"/>
  <c r="C84" i="37"/>
  <c r="E107" i="10"/>
  <c r="F107" i="10" s="1"/>
  <c r="I107" i="10"/>
  <c r="C76" i="30" l="1"/>
  <c r="C76" i="37"/>
  <c r="E106" i="10"/>
  <c r="F106" i="10" s="1"/>
  <c r="E105" i="10"/>
  <c r="F105" i="10" s="1"/>
  <c r="I106" i="10"/>
  <c r="I105" i="10"/>
  <c r="C75" i="30" l="1"/>
  <c r="C75" i="37"/>
  <c r="E51" i="10"/>
  <c r="F51" i="10" s="1"/>
  <c r="E108" i="10"/>
  <c r="F108" i="10" s="1"/>
  <c r="E102" i="10"/>
  <c r="F102" i="10" s="1"/>
  <c r="E101" i="10"/>
  <c r="F101" i="10" s="1"/>
  <c r="E100" i="10"/>
  <c r="F100" i="10" s="1"/>
  <c r="I108" i="10"/>
  <c r="I102" i="10"/>
  <c r="I101" i="10"/>
  <c r="I100" i="10"/>
  <c r="I98" i="10"/>
  <c r="E98" i="10"/>
  <c r="F98" i="10" s="1"/>
  <c r="E16" i="13"/>
  <c r="I10" i="10"/>
  <c r="J22" i="11"/>
  <c r="J21" i="11"/>
  <c r="I97" i="10"/>
  <c r="E97" i="10"/>
  <c r="F97" i="10" s="1"/>
  <c r="I99" i="10"/>
  <c r="E99" i="10"/>
  <c r="F99" i="10" s="1"/>
  <c r="E10" i="10"/>
  <c r="F10" i="10" s="1"/>
  <c r="D103" i="8"/>
  <c r="E103" i="8" s="1"/>
  <c r="I95" i="10"/>
  <c r="E95" i="10"/>
  <c r="F95" i="10" s="1"/>
  <c r="I96" i="10"/>
  <c r="E96" i="10"/>
  <c r="F96" i="10" s="1"/>
  <c r="I9" i="10"/>
  <c r="E9" i="10"/>
  <c r="F9" i="10" s="1"/>
  <c r="E8" i="10"/>
  <c r="F8" i="10" s="1"/>
  <c r="I8" i="10"/>
  <c r="I94" i="10"/>
  <c r="I93" i="10"/>
  <c r="E94" i="10"/>
  <c r="F94" i="10" s="1"/>
  <c r="E93" i="10"/>
  <c r="F93" i="10" s="1"/>
  <c r="B6" i="12"/>
  <c r="B5" i="12"/>
  <c r="E25" i="5"/>
  <c r="C77" i="30" l="1"/>
  <c r="C77" i="37"/>
  <c r="C70" i="30"/>
  <c r="C70" i="37"/>
  <c r="C72" i="30"/>
  <c r="C72" i="37"/>
  <c r="C35" i="30"/>
  <c r="C35" i="37"/>
  <c r="C68" i="30"/>
  <c r="C68" i="37"/>
  <c r="C6" i="30"/>
  <c r="C6" i="37"/>
  <c r="C73" i="30"/>
  <c r="C73" i="37"/>
  <c r="C69" i="30"/>
  <c r="C69" i="37"/>
  <c r="C71" i="30"/>
  <c r="C71" i="37"/>
  <c r="C74" i="30"/>
  <c r="C74" i="37"/>
  <c r="C5" i="30"/>
  <c r="C5" i="37"/>
  <c r="E45" i="10"/>
  <c r="F45" i="10" s="1"/>
  <c r="C29" i="30" l="1"/>
  <c r="C29" i="37"/>
  <c r="E14" i="13"/>
  <c r="E20" i="13" s="1"/>
  <c r="I7" i="10" l="1"/>
  <c r="E7" i="10"/>
  <c r="F7" i="10" s="1"/>
  <c r="C4" i="30" l="1"/>
  <c r="C4" i="37"/>
  <c r="H86" i="8"/>
  <c r="E17" i="4" l="1"/>
  <c r="G35" i="12" l="1"/>
  <c r="H105" i="8" l="1"/>
  <c r="B3" i="5" l="1"/>
  <c r="B2" i="5"/>
  <c r="M5" i="11"/>
  <c r="G36" i="12" l="1"/>
  <c r="I92" i="10" l="1"/>
  <c r="I91" i="10"/>
  <c r="E92" i="10"/>
  <c r="F92" i="10" s="1"/>
  <c r="E91" i="10"/>
  <c r="F91" i="10" s="1"/>
  <c r="I90" i="10"/>
  <c r="I89" i="10"/>
  <c r="I88" i="10"/>
  <c r="E90" i="10"/>
  <c r="F90" i="10" s="1"/>
  <c r="E89" i="10"/>
  <c r="F89" i="10" s="1"/>
  <c r="E88" i="10"/>
  <c r="F88" i="10" s="1"/>
  <c r="I87" i="10"/>
  <c r="E87" i="10"/>
  <c r="F87" i="10" s="1"/>
  <c r="I83" i="10"/>
  <c r="E83" i="10"/>
  <c r="F83" i="10" s="1"/>
  <c r="C66" i="30" l="1"/>
  <c r="C66" i="37"/>
  <c r="C67" i="30"/>
  <c r="C67" i="37"/>
  <c r="C59" i="30"/>
  <c r="C59" i="37"/>
  <c r="C63" i="30"/>
  <c r="C63" i="37"/>
  <c r="C64" i="30"/>
  <c r="C64" i="37"/>
  <c r="C65" i="30"/>
  <c r="C65" i="37"/>
  <c r="B5" i="13"/>
  <c r="E36" i="13"/>
  <c r="E37" i="13"/>
  <c r="H63" i="8"/>
  <c r="H45" i="8"/>
  <c r="H104" i="8"/>
  <c r="D105" i="8"/>
  <c r="E105" i="8" s="1"/>
  <c r="J31" i="11" l="1"/>
  <c r="D65" i="8"/>
  <c r="E65" i="8" s="1"/>
  <c r="H52" i="8"/>
  <c r="I86" i="10"/>
  <c r="E85" i="10"/>
  <c r="F85" i="10" s="1"/>
  <c r="C61" i="37" s="1"/>
  <c r="E86" i="10"/>
  <c r="F86" i="10" s="1"/>
  <c r="C62" i="37" s="1"/>
  <c r="I84" i="10"/>
  <c r="E84" i="10"/>
  <c r="F84" i="10" s="1"/>
  <c r="H66" i="8"/>
  <c r="D52" i="8"/>
  <c r="E52" i="8" s="1"/>
  <c r="D66" i="8"/>
  <c r="E66" i="8" s="1"/>
  <c r="I80" i="10"/>
  <c r="E80" i="10"/>
  <c r="F80" i="10" s="1"/>
  <c r="D63" i="8"/>
  <c r="E63" i="8" s="1"/>
  <c r="D45" i="8"/>
  <c r="E45" i="8" s="1"/>
  <c r="C10" i="4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E38" i="9"/>
  <c r="F38" i="9" s="1"/>
  <c r="E37" i="9"/>
  <c r="F37" i="9" s="1"/>
  <c r="E36" i="9"/>
  <c r="F36" i="9" s="1"/>
  <c r="E35" i="9"/>
  <c r="F35" i="9" s="1"/>
  <c r="E34" i="9"/>
  <c r="F34" i="9" s="1"/>
  <c r="E33" i="9"/>
  <c r="F33" i="9" s="1"/>
  <c r="E32" i="9"/>
  <c r="F32" i="9" s="1"/>
  <c r="E31" i="9"/>
  <c r="F31" i="9" s="1"/>
  <c r="E30" i="9"/>
  <c r="F30" i="9" s="1"/>
  <c r="E29" i="9"/>
  <c r="F29" i="9" s="1"/>
  <c r="E28" i="9"/>
  <c r="F28" i="9" s="1"/>
  <c r="E27" i="9"/>
  <c r="F27" i="9" s="1"/>
  <c r="E26" i="9"/>
  <c r="F26" i="9" s="1"/>
  <c r="E25" i="9"/>
  <c r="F25" i="9" s="1"/>
  <c r="E24" i="9"/>
  <c r="F24" i="9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C3" i="9"/>
  <c r="C2" i="9"/>
  <c r="C1" i="9"/>
  <c r="E12" i="9"/>
  <c r="F12" i="9" s="1"/>
  <c r="E11" i="9"/>
  <c r="F11" i="9" s="1"/>
  <c r="I10" i="9"/>
  <c r="E10" i="9"/>
  <c r="F10" i="9" s="1"/>
  <c r="I9" i="9"/>
  <c r="E9" i="9"/>
  <c r="F9" i="9" s="1"/>
  <c r="I8" i="9"/>
  <c r="E8" i="9"/>
  <c r="F8" i="9" s="1"/>
  <c r="I7" i="9"/>
  <c r="E7" i="9"/>
  <c r="F7" i="9" s="1"/>
  <c r="C33" i="4"/>
  <c r="I82" i="10"/>
  <c r="E82" i="10"/>
  <c r="F82" i="10" s="1"/>
  <c r="H58" i="8"/>
  <c r="C19" i="5"/>
  <c r="I79" i="10"/>
  <c r="B3" i="14"/>
  <c r="I81" i="10"/>
  <c r="I36" i="10"/>
  <c r="E36" i="10"/>
  <c r="F36" i="10" s="1"/>
  <c r="H49" i="8"/>
  <c r="D49" i="8"/>
  <c r="E49" i="8" s="1"/>
  <c r="I35" i="10"/>
  <c r="E35" i="10"/>
  <c r="F35" i="10" s="1"/>
  <c r="D58" i="8"/>
  <c r="E58" i="8" s="1"/>
  <c r="D60" i="8"/>
  <c r="E60" i="8" s="1"/>
  <c r="H60" i="8"/>
  <c r="E59" i="8"/>
  <c r="H59" i="8"/>
  <c r="R12" i="11"/>
  <c r="R10" i="11"/>
  <c r="R18" i="11"/>
  <c r="R16" i="11"/>
  <c r="R15" i="11"/>
  <c r="R13" i="11"/>
  <c r="R14" i="11"/>
  <c r="R20" i="11"/>
  <c r="R19" i="11"/>
  <c r="R17" i="11"/>
  <c r="C60" i="30" l="1"/>
  <c r="C60" i="37"/>
  <c r="C58" i="30"/>
  <c r="C58" i="37"/>
  <c r="C20" i="30"/>
  <c r="C20" i="37"/>
  <c r="C62" i="30"/>
  <c r="C61" i="30"/>
  <c r="I40" i="9"/>
  <c r="D81" i="26" s="1"/>
  <c r="C12" i="4"/>
  <c r="R27" i="11"/>
  <c r="D79" i="26" s="1"/>
  <c r="H55" i="8"/>
  <c r="E54" i="10"/>
  <c r="F54" i="10" s="1"/>
  <c r="I54" i="10"/>
  <c r="E81" i="10"/>
  <c r="F81" i="10" s="1"/>
  <c r="C18" i="4"/>
  <c r="B3" i="6"/>
  <c r="C57" i="30" l="1"/>
  <c r="C57" i="37"/>
  <c r="C38" i="30"/>
  <c r="C38" i="37"/>
  <c r="D59" i="26"/>
  <c r="E26" i="13"/>
  <c r="G22" i="12"/>
  <c r="G25" i="12"/>
  <c r="E5" i="10"/>
  <c r="F5" i="10" s="1"/>
  <c r="C2" i="30" l="1"/>
  <c r="C2" i="37"/>
  <c r="H100" i="8"/>
  <c r="E74" i="10" l="1"/>
  <c r="F74" i="10" s="1"/>
  <c r="C53" i="30" l="1"/>
  <c r="C53" i="37"/>
  <c r="D55" i="8"/>
  <c r="E55" i="8" s="1"/>
  <c r="M3" i="11" l="1"/>
  <c r="J10" i="11"/>
  <c r="E9" i="5" l="1"/>
  <c r="H81" i="8" l="1"/>
  <c r="B1" i="8"/>
  <c r="H80" i="8"/>
  <c r="I69" i="10"/>
  <c r="H79" i="8"/>
  <c r="H101" i="8"/>
  <c r="D104" i="8"/>
  <c r="E104" i="8" s="1"/>
  <c r="D101" i="8"/>
  <c r="E101" i="8" s="1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D100" i="8"/>
  <c r="E100" i="8" s="1"/>
  <c r="D99" i="8"/>
  <c r="E99" i="8" s="1"/>
  <c r="D98" i="8"/>
  <c r="E98" i="8" s="1"/>
  <c r="D97" i="8"/>
  <c r="E97" i="8" s="1"/>
  <c r="D96" i="8"/>
  <c r="E96" i="8" s="1"/>
  <c r="D95" i="8"/>
  <c r="E95" i="8" s="1"/>
  <c r="D94" i="8"/>
  <c r="E94" i="8" s="1"/>
  <c r="D93" i="8"/>
  <c r="E93" i="8" s="1"/>
  <c r="D92" i="8"/>
  <c r="E92" i="8" s="1"/>
  <c r="D91" i="8"/>
  <c r="E91" i="8" s="1"/>
  <c r="D90" i="8"/>
  <c r="E90" i="8" s="1"/>
  <c r="D89" i="8"/>
  <c r="E89" i="8" s="1"/>
  <c r="D88" i="8"/>
  <c r="E88" i="8" s="1"/>
  <c r="D87" i="8"/>
  <c r="E87" i="8" s="1"/>
  <c r="D86" i="8"/>
  <c r="E86" i="8" s="1"/>
  <c r="H85" i="8"/>
  <c r="D85" i="8"/>
  <c r="E85" i="8" s="1"/>
  <c r="H84" i="8"/>
  <c r="D84" i="8"/>
  <c r="E84" i="8" s="1"/>
  <c r="H83" i="8"/>
  <c r="D83" i="8"/>
  <c r="E83" i="8" s="1"/>
  <c r="H82" i="8"/>
  <c r="D82" i="8"/>
  <c r="E82" i="8" s="1"/>
  <c r="D81" i="8"/>
  <c r="E81" i="8" s="1"/>
  <c r="D80" i="8"/>
  <c r="E80" i="8" s="1"/>
  <c r="D79" i="8"/>
  <c r="E79" i="8" s="1"/>
  <c r="H78" i="8"/>
  <c r="D78" i="8"/>
  <c r="E78" i="8" s="1"/>
  <c r="H77" i="8"/>
  <c r="D77" i="8"/>
  <c r="E77" i="8" s="1"/>
  <c r="H76" i="8"/>
  <c r="D76" i="8"/>
  <c r="E76" i="8" s="1"/>
  <c r="H75" i="8"/>
  <c r="D75" i="8"/>
  <c r="E75" i="8" s="1"/>
  <c r="H74" i="8"/>
  <c r="D74" i="8"/>
  <c r="E74" i="8" s="1"/>
  <c r="H73" i="8"/>
  <c r="D73" i="8"/>
  <c r="E73" i="8" s="1"/>
  <c r="H72" i="8"/>
  <c r="D72" i="8"/>
  <c r="E72" i="8" s="1"/>
  <c r="H71" i="8"/>
  <c r="D71" i="8"/>
  <c r="E71" i="8" s="1"/>
  <c r="H70" i="8"/>
  <c r="D70" i="8"/>
  <c r="E70" i="8" s="1"/>
  <c r="H69" i="8"/>
  <c r="D69" i="8"/>
  <c r="E69" i="8" s="1"/>
  <c r="H68" i="8"/>
  <c r="D68" i="8"/>
  <c r="E68" i="8" s="1"/>
  <c r="H67" i="8"/>
  <c r="D67" i="8"/>
  <c r="E67" i="8" s="1"/>
  <c r="H65" i="8"/>
  <c r="H64" i="8"/>
  <c r="D64" i="8"/>
  <c r="E64" i="8" s="1"/>
  <c r="H62" i="8"/>
  <c r="D62" i="8"/>
  <c r="E62" i="8" s="1"/>
  <c r="H61" i="8"/>
  <c r="D61" i="8"/>
  <c r="E61" i="8" s="1"/>
  <c r="H57" i="8"/>
  <c r="D57" i="8"/>
  <c r="E57" i="8" s="1"/>
  <c r="H56" i="8"/>
  <c r="D56" i="8"/>
  <c r="E56" i="8" s="1"/>
  <c r="H51" i="8"/>
  <c r="H50" i="8"/>
  <c r="D50" i="8"/>
  <c r="E50" i="8" s="1"/>
  <c r="H48" i="8"/>
  <c r="D48" i="8"/>
  <c r="E48" i="8" s="1"/>
  <c r="H47" i="8"/>
  <c r="D47" i="8"/>
  <c r="E47" i="8" s="1"/>
  <c r="H46" i="8"/>
  <c r="D46" i="8"/>
  <c r="E46" i="8" s="1"/>
  <c r="H44" i="8"/>
  <c r="D44" i="8"/>
  <c r="E44" i="8" s="1"/>
  <c r="H43" i="8"/>
  <c r="D43" i="8"/>
  <c r="E43" i="8" s="1"/>
  <c r="H42" i="8"/>
  <c r="D42" i="8"/>
  <c r="E42" i="8" s="1"/>
  <c r="H41" i="8"/>
  <c r="D41" i="8"/>
  <c r="E41" i="8" s="1"/>
  <c r="H40" i="8"/>
  <c r="D40" i="8"/>
  <c r="E40" i="8" s="1"/>
  <c r="H39" i="8"/>
  <c r="D39" i="8"/>
  <c r="E39" i="8" s="1"/>
  <c r="H38" i="8"/>
  <c r="D38" i="8"/>
  <c r="E38" i="8" s="1"/>
  <c r="H37" i="8"/>
  <c r="D37" i="8"/>
  <c r="E37" i="8" s="1"/>
  <c r="H36" i="8"/>
  <c r="D36" i="8"/>
  <c r="E36" i="8" s="1"/>
  <c r="H35" i="8"/>
  <c r="D35" i="8"/>
  <c r="E35" i="8" s="1"/>
  <c r="H34" i="8"/>
  <c r="D34" i="8"/>
  <c r="E34" i="8" s="1"/>
  <c r="H33" i="8"/>
  <c r="D33" i="8"/>
  <c r="E33" i="8" s="1"/>
  <c r="H32" i="8"/>
  <c r="D32" i="8"/>
  <c r="E32" i="8" s="1"/>
  <c r="H31" i="8"/>
  <c r="D31" i="8"/>
  <c r="E31" i="8" s="1"/>
  <c r="D30" i="8"/>
  <c r="H29" i="8"/>
  <c r="D29" i="8"/>
  <c r="E29" i="8" s="1"/>
  <c r="H28" i="8"/>
  <c r="D28" i="8"/>
  <c r="E28" i="8" s="1"/>
  <c r="H27" i="8"/>
  <c r="D27" i="8"/>
  <c r="E27" i="8" s="1"/>
  <c r="H26" i="8"/>
  <c r="D26" i="8"/>
  <c r="E26" i="8" s="1"/>
  <c r="H25" i="8"/>
  <c r="D25" i="8"/>
  <c r="E25" i="8" s="1"/>
  <c r="H24" i="8"/>
  <c r="D24" i="8"/>
  <c r="E24" i="8" s="1"/>
  <c r="H23" i="8"/>
  <c r="D23" i="8"/>
  <c r="E23" i="8" s="1"/>
  <c r="H22" i="8"/>
  <c r="D22" i="8"/>
  <c r="E22" i="8" s="1"/>
  <c r="H21" i="8"/>
  <c r="D21" i="8"/>
  <c r="E21" i="8" s="1"/>
  <c r="H20" i="8"/>
  <c r="D20" i="8"/>
  <c r="E20" i="8" s="1"/>
  <c r="H19" i="8"/>
  <c r="D19" i="8"/>
  <c r="E19" i="8" s="1"/>
  <c r="H18" i="8"/>
  <c r="D18" i="8"/>
  <c r="E18" i="8" s="1"/>
  <c r="H17" i="8"/>
  <c r="D17" i="8"/>
  <c r="E17" i="8" s="1"/>
  <c r="H16" i="8"/>
  <c r="D16" i="8"/>
  <c r="E16" i="8" s="1"/>
  <c r="H15" i="8"/>
  <c r="D15" i="8"/>
  <c r="E15" i="8" s="1"/>
  <c r="H14" i="8"/>
  <c r="D14" i="8"/>
  <c r="E14" i="8" s="1"/>
  <c r="H13" i="8"/>
  <c r="D13" i="8"/>
  <c r="E13" i="8" s="1"/>
  <c r="H12" i="8"/>
  <c r="D12" i="8"/>
  <c r="E12" i="8" s="1"/>
  <c r="H11" i="8"/>
  <c r="D11" i="8"/>
  <c r="E11" i="8" s="1"/>
  <c r="H10" i="8"/>
  <c r="D10" i="8"/>
  <c r="E10" i="8" s="1"/>
  <c r="H9" i="8"/>
  <c r="D9" i="8"/>
  <c r="E9" i="8" s="1"/>
  <c r="H8" i="8"/>
  <c r="D8" i="8"/>
  <c r="E8" i="8" s="1"/>
  <c r="H7" i="8"/>
  <c r="D7" i="8"/>
  <c r="E7" i="8" s="1"/>
  <c r="H6" i="8"/>
  <c r="D6" i="8"/>
  <c r="E6" i="8" s="1"/>
  <c r="H5" i="8"/>
  <c r="D5" i="8"/>
  <c r="E5" i="8" s="1"/>
  <c r="I85" i="10"/>
  <c r="I21" i="10"/>
  <c r="I77" i="10"/>
  <c r="I78" i="10" l="1"/>
  <c r="I76" i="10"/>
  <c r="I75" i="10"/>
  <c r="I74" i="10"/>
  <c r="I73" i="10"/>
  <c r="I72" i="10"/>
  <c r="I71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3" i="10"/>
  <c r="I52" i="10"/>
  <c r="I51" i="10"/>
  <c r="I49" i="10"/>
  <c r="I48" i="10"/>
  <c r="I47" i="10"/>
  <c r="I46" i="10"/>
  <c r="I44" i="10"/>
  <c r="I43" i="10"/>
  <c r="I42" i="10"/>
  <c r="I41" i="10"/>
  <c r="I37" i="10"/>
  <c r="I34" i="10"/>
  <c r="I33" i="10"/>
  <c r="I32" i="10"/>
  <c r="I31" i="10"/>
  <c r="I30" i="10"/>
  <c r="I29" i="10"/>
  <c r="I28" i="10"/>
  <c r="I27" i="10"/>
  <c r="I26" i="10"/>
  <c r="I25" i="10"/>
  <c r="I23" i="10"/>
  <c r="I5" i="10"/>
  <c r="I50" i="10" l="1"/>
  <c r="I45" i="10"/>
  <c r="I39" i="10"/>
  <c r="I38" i="10"/>
  <c r="I12" i="10"/>
  <c r="J13" i="11" l="1"/>
  <c r="J14" i="11"/>
  <c r="J15" i="11"/>
  <c r="J16" i="11"/>
  <c r="J17" i="11"/>
  <c r="J20" i="11"/>
  <c r="J28" i="11"/>
  <c r="B3" i="12"/>
  <c r="B3" i="8"/>
  <c r="J11" i="11"/>
  <c r="J12" i="11"/>
  <c r="J18" i="11"/>
  <c r="J19" i="11"/>
  <c r="J23" i="11"/>
  <c r="J24" i="11"/>
  <c r="J25" i="11"/>
  <c r="J26" i="11"/>
  <c r="J29" i="11"/>
  <c r="J30" i="11"/>
  <c r="C78" i="15"/>
  <c r="C27" i="4"/>
  <c r="E18" i="4"/>
  <c r="C40" i="4"/>
  <c r="E41" i="4"/>
  <c r="E10" i="5"/>
  <c r="C18" i="5"/>
  <c r="E26" i="5"/>
  <c r="C32" i="5"/>
  <c r="C33" i="5"/>
  <c r="E32" i="5"/>
  <c r="E33" i="5"/>
  <c r="E11" i="4"/>
  <c r="E12" i="4" s="1"/>
  <c r="C17" i="4"/>
  <c r="E27" i="4"/>
  <c r="C34" i="4"/>
  <c r="E34" i="4"/>
  <c r="C41" i="4"/>
  <c r="B3" i="10"/>
  <c r="B3" i="7"/>
  <c r="B3" i="4"/>
  <c r="B1" i="14"/>
  <c r="B2" i="4"/>
  <c r="B1" i="7"/>
  <c r="B1" i="4"/>
  <c r="B2" i="8"/>
  <c r="B2" i="6"/>
  <c r="B2" i="7"/>
  <c r="B2" i="10"/>
  <c r="B2" i="14"/>
  <c r="E44" i="5" l="1"/>
  <c r="D86" i="26" s="1"/>
  <c r="D60" i="26"/>
  <c r="J33" i="11"/>
  <c r="E44" i="4"/>
  <c r="D87" i="26" s="1"/>
  <c r="E35" i="4"/>
  <c r="D66" i="26" s="1"/>
  <c r="E41" i="5"/>
  <c r="D58" i="26" s="1"/>
  <c r="C27" i="5"/>
  <c r="D53" i="26" s="1"/>
  <c r="C19" i="4"/>
  <c r="D61" i="26" s="1"/>
  <c r="E42" i="4"/>
  <c r="D68" i="26" s="1"/>
  <c r="C35" i="4"/>
  <c r="D65" i="26" s="1"/>
  <c r="C20" i="5"/>
  <c r="D51" i="26" s="1"/>
  <c r="G37" i="12"/>
  <c r="E34" i="5"/>
  <c r="D56" i="26" s="1"/>
  <c r="C34" i="5"/>
  <c r="D55" i="26" s="1"/>
  <c r="E27" i="5"/>
  <c r="D54" i="26" s="1"/>
  <c r="E11" i="5"/>
  <c r="C42" i="4"/>
  <c r="C28" i="4"/>
  <c r="E19" i="4"/>
  <c r="D62" i="26" s="1"/>
  <c r="E28" i="4"/>
  <c r="D64" i="26" s="1"/>
  <c r="I60" i="26" l="1"/>
  <c r="K60" i="26" s="1"/>
  <c r="I56" i="26"/>
  <c r="K56" i="26" s="1"/>
  <c r="G27" i="4"/>
  <c r="D50" i="26"/>
  <c r="I54" i="26" s="1"/>
  <c r="G22" i="5"/>
  <c r="D67" i="26"/>
  <c r="I62" i="26" s="1"/>
  <c r="K62" i="26" s="1"/>
  <c r="D83" i="26"/>
  <c r="E28" i="13"/>
  <c r="D63" i="26"/>
  <c r="I58" i="26" s="1"/>
  <c r="C36" i="13"/>
  <c r="C35" i="13"/>
  <c r="C37" i="13"/>
  <c r="I15" i="10"/>
  <c r="I22" i="10"/>
  <c r="I14" i="10"/>
  <c r="I19" i="10"/>
  <c r="I20" i="10"/>
  <c r="I13" i="10"/>
  <c r="D78" i="26" l="1"/>
  <c r="G20" i="12" s="1"/>
  <c r="K54" i="26"/>
  <c r="I103" i="6"/>
  <c r="K58" i="26"/>
  <c r="G24" i="12"/>
  <c r="C39" i="13"/>
  <c r="E20" i="10" l="1"/>
  <c r="F20" i="10" s="1"/>
  <c r="E19" i="10"/>
  <c r="F19" i="10" s="1"/>
  <c r="F50" i="10"/>
  <c r="E71" i="10"/>
  <c r="F71" i="10" s="1"/>
  <c r="E21" i="10"/>
  <c r="F21" i="10" s="1"/>
  <c r="E67" i="10"/>
  <c r="F67" i="10" s="1"/>
  <c r="E75" i="10"/>
  <c r="F75" i="10" s="1"/>
  <c r="E65" i="10"/>
  <c r="F65" i="10" s="1"/>
  <c r="E63" i="10"/>
  <c r="F63" i="10" s="1"/>
  <c r="E60" i="10"/>
  <c r="F60" i="10" s="1"/>
  <c r="E79" i="10"/>
  <c r="F79" i="10" s="1"/>
  <c r="E72" i="10"/>
  <c r="F72" i="10" s="1"/>
  <c r="E58" i="10"/>
  <c r="F58" i="10" s="1"/>
  <c r="E27" i="10"/>
  <c r="F27" i="10" s="1"/>
  <c r="E46" i="10"/>
  <c r="F46" i="10" s="1"/>
  <c r="E68" i="10"/>
  <c r="F68" i="10" s="1"/>
  <c r="E30" i="10"/>
  <c r="F30" i="10" s="1"/>
  <c r="E52" i="10"/>
  <c r="F52" i="10" s="1"/>
  <c r="E69" i="10"/>
  <c r="F69" i="10" s="1"/>
  <c r="E64" i="10"/>
  <c r="F64" i="10" s="1"/>
  <c r="E15" i="10"/>
  <c r="F15" i="10" s="1"/>
  <c r="E29" i="10"/>
  <c r="F29" i="10" s="1"/>
  <c r="E38" i="10"/>
  <c r="F38" i="10" s="1"/>
  <c r="E53" i="10"/>
  <c r="F53" i="10" s="1"/>
  <c r="E43" i="10"/>
  <c r="F43" i="10" s="1"/>
  <c r="E14" i="10"/>
  <c r="F14" i="10" s="1"/>
  <c r="E12" i="10"/>
  <c r="F12" i="10" s="1"/>
  <c r="E62" i="10"/>
  <c r="F62" i="10" s="1"/>
  <c r="E33" i="10"/>
  <c r="F33" i="10" s="1"/>
  <c r="E42" i="10"/>
  <c r="F42" i="10" s="1"/>
  <c r="E66" i="10"/>
  <c r="F66" i="10" s="1"/>
  <c r="E6" i="10"/>
  <c r="F6" i="10" s="1"/>
  <c r="E28" i="10"/>
  <c r="F28" i="10" s="1"/>
  <c r="E76" i="10"/>
  <c r="F76" i="10" s="1"/>
  <c r="E77" i="10"/>
  <c r="F77" i="10" s="1"/>
  <c r="E59" i="10"/>
  <c r="F59" i="10" s="1"/>
  <c r="E55" i="10"/>
  <c r="F55" i="10" s="1"/>
  <c r="E57" i="10"/>
  <c r="F57" i="10" s="1"/>
  <c r="E70" i="10"/>
  <c r="F70" i="10" s="1"/>
  <c r="E47" i="10"/>
  <c r="F47" i="10" s="1"/>
  <c r="E61" i="10"/>
  <c r="F61" i="10" s="1"/>
  <c r="E22" i="10"/>
  <c r="F22" i="10" s="1"/>
  <c r="E13" i="10"/>
  <c r="F13" i="10" s="1"/>
  <c r="E25" i="10"/>
  <c r="F25" i="10" s="1"/>
  <c r="E44" i="10"/>
  <c r="F44" i="10" s="1"/>
  <c r="E32" i="10"/>
  <c r="F32" i="10" s="1"/>
  <c r="E23" i="10"/>
  <c r="F23" i="10" s="1"/>
  <c r="E78" i="10"/>
  <c r="F78" i="10" s="1"/>
  <c r="E73" i="10"/>
  <c r="F73" i="10" s="1"/>
  <c r="E56" i="10"/>
  <c r="F56" i="10" s="1"/>
  <c r="E31" i="10"/>
  <c r="F31" i="10" s="1"/>
  <c r="E39" i="10"/>
  <c r="F39" i="10" s="1"/>
  <c r="E48" i="10"/>
  <c r="F48" i="10" s="1"/>
  <c r="E41" i="10"/>
  <c r="F41" i="10" s="1"/>
  <c r="E49" i="10"/>
  <c r="F49" i="10" s="1"/>
  <c r="E34" i="10"/>
  <c r="F34" i="10" s="1"/>
  <c r="E26" i="10"/>
  <c r="F26" i="10" s="1"/>
  <c r="E30" i="8"/>
  <c r="H30" i="8"/>
  <c r="H106" i="8" s="1"/>
  <c r="C55" i="30" l="1"/>
  <c r="C55" i="37"/>
  <c r="C42" i="30"/>
  <c r="C42" i="37"/>
  <c r="C45" i="30"/>
  <c r="C45" i="37"/>
  <c r="C46" i="30"/>
  <c r="C46" i="37"/>
  <c r="C51" i="30"/>
  <c r="C51" i="37"/>
  <c r="C33" i="30"/>
  <c r="C33" i="37"/>
  <c r="C16" i="30"/>
  <c r="C16" i="37"/>
  <c r="C50" i="30"/>
  <c r="C50" i="37"/>
  <c r="C54" i="30"/>
  <c r="C54" i="37"/>
  <c r="C22" i="30"/>
  <c r="C22" i="37"/>
  <c r="C49" i="30"/>
  <c r="C49" i="37"/>
  <c r="C30" i="30"/>
  <c r="C30" i="37"/>
  <c r="C56" i="30"/>
  <c r="C56" i="37"/>
  <c r="C34" i="30"/>
  <c r="C34" i="37"/>
  <c r="C18" i="30"/>
  <c r="C18" i="37"/>
  <c r="C37" i="30"/>
  <c r="C37" i="37"/>
  <c r="C47" i="30"/>
  <c r="C47" i="37"/>
  <c r="C25" i="30"/>
  <c r="C25" i="37"/>
  <c r="C40" i="30"/>
  <c r="C40" i="37"/>
  <c r="C15" i="30"/>
  <c r="C15" i="37"/>
  <c r="C41" i="30"/>
  <c r="C41" i="37"/>
  <c r="C26" i="30"/>
  <c r="C26" i="37"/>
  <c r="C36" i="30"/>
  <c r="C36" i="37"/>
  <c r="C43" i="30"/>
  <c r="C43" i="37"/>
  <c r="C48" i="30"/>
  <c r="C48" i="37"/>
  <c r="C13" i="30"/>
  <c r="C13" i="37"/>
  <c r="C23" i="30"/>
  <c r="C23" i="37"/>
  <c r="C31" i="30"/>
  <c r="C31" i="37"/>
  <c r="C19" i="30"/>
  <c r="C19" i="37"/>
  <c r="C32" i="30"/>
  <c r="C32" i="37"/>
  <c r="C52" i="30"/>
  <c r="C52" i="37"/>
  <c r="C28" i="30"/>
  <c r="C28" i="37"/>
  <c r="C44" i="30"/>
  <c r="C44" i="37"/>
  <c r="C39" i="30"/>
  <c r="C39" i="37"/>
  <c r="C27" i="30"/>
  <c r="C27" i="37"/>
  <c r="C9" i="30"/>
  <c r="C9" i="37"/>
  <c r="C14" i="30"/>
  <c r="C14" i="37"/>
  <c r="C8" i="30"/>
  <c r="C8" i="37"/>
  <c r="C3" i="30"/>
  <c r="C3" i="37"/>
  <c r="D80" i="26"/>
  <c r="I70" i="10"/>
  <c r="I6" i="10"/>
  <c r="I123" i="10" l="1"/>
  <c r="E27" i="13" s="1"/>
  <c r="E25" i="13"/>
  <c r="G21" i="12"/>
  <c r="D82" i="26" l="1"/>
  <c r="E31" i="13"/>
  <c r="D84" i="26" l="1"/>
  <c r="I32" i="7" s="1"/>
  <c r="H35" i="7" s="1"/>
  <c r="H84" i="26"/>
  <c r="G23" i="12"/>
  <c r="G26" i="12" s="1"/>
  <c r="G32" i="12" s="1"/>
  <c r="G39" i="12" s="1"/>
  <c r="D51" i="8"/>
  <c r="E51" i="8" s="1"/>
  <c r="E50" i="7" l="1"/>
  <c r="L49" i="24"/>
</calcChain>
</file>

<file path=xl/sharedStrings.xml><?xml version="1.0" encoding="utf-8"?>
<sst xmlns="http://schemas.openxmlformats.org/spreadsheetml/2006/main" count="1076" uniqueCount="518">
  <si>
    <t xml:space="preserve"> </t>
  </si>
  <si>
    <t>D1</t>
  </si>
  <si>
    <t>D2</t>
  </si>
  <si>
    <t>D7</t>
  </si>
  <si>
    <t>D8</t>
  </si>
  <si>
    <t>D9</t>
  </si>
  <si>
    <t>D10</t>
  </si>
  <si>
    <t>D11</t>
  </si>
  <si>
    <t>D12</t>
  </si>
  <si>
    <t xml:space="preserve">LITROS VENDIDOS </t>
  </si>
  <si>
    <t xml:space="preserve">                  IMPORTES TOTALES </t>
  </si>
  <si>
    <t>PRECIO NUEVO</t>
  </si>
  <si>
    <t>M1</t>
  </si>
  <si>
    <t>M2</t>
  </si>
  <si>
    <t>M3</t>
  </si>
  <si>
    <t>M4</t>
  </si>
  <si>
    <t>M7</t>
  </si>
  <si>
    <t>M8</t>
  </si>
  <si>
    <t>M9</t>
  </si>
  <si>
    <t>M10</t>
  </si>
  <si>
    <t>M11</t>
  </si>
  <si>
    <t>M12</t>
  </si>
  <si>
    <t>P1</t>
  </si>
  <si>
    <t>P2</t>
  </si>
  <si>
    <t>P3</t>
  </si>
  <si>
    <t>P4</t>
  </si>
  <si>
    <t>P7</t>
  </si>
  <si>
    <t>P8</t>
  </si>
  <si>
    <t>P9</t>
  </si>
  <si>
    <t>P10</t>
  </si>
  <si>
    <t>P11</t>
  </si>
  <si>
    <t>P12</t>
  </si>
  <si>
    <t>ACEITES</t>
  </si>
  <si>
    <t>TIENDA</t>
  </si>
  <si>
    <t>VENTA PALETAS HOLANDA</t>
  </si>
  <si>
    <t>VENTA TOTAL</t>
  </si>
  <si>
    <t>VENTA DE PREMIUM</t>
  </si>
  <si>
    <t>VENTA DE DIESEL</t>
  </si>
  <si>
    <t>EXISTENCIA DE PREMIUM</t>
  </si>
  <si>
    <t>EXISTENCIA DE DIESEL</t>
  </si>
  <si>
    <t>.</t>
  </si>
  <si>
    <t>LITROS VENDIDOS</t>
  </si>
  <si>
    <t>PRECIO</t>
  </si>
  <si>
    <t>IMPORTE</t>
  </si>
  <si>
    <t>CERVEZAS</t>
  </si>
  <si>
    <t>PAPEL HIGIENICO</t>
  </si>
  <si>
    <t>FRITURAS</t>
  </si>
  <si>
    <t>BARCEL</t>
  </si>
  <si>
    <t>TIA ROSA</t>
  </si>
  <si>
    <t>CLORETS</t>
  </si>
  <si>
    <t>CARIBES</t>
  </si>
  <si>
    <t>VASOS</t>
  </si>
  <si>
    <t>NUTRIPLEN</t>
  </si>
  <si>
    <t>KINDER BUENO</t>
  </si>
  <si>
    <t>CIGARROS SUELTOS</t>
  </si>
  <si>
    <t>AGUA CIEL</t>
  </si>
  <si>
    <t>SUMA DE ROLLOS Y NOTAS</t>
  </si>
  <si>
    <t>ULTIMA FAJILLA</t>
  </si>
  <si>
    <t>NOMBRE</t>
  </si>
  <si>
    <t>REVISO</t>
  </si>
  <si>
    <t>ROLLO</t>
  </si>
  <si>
    <t>ESTEBAN</t>
  </si>
  <si>
    <t>ALFONSO</t>
  </si>
  <si>
    <t>REFRESCOS DE BOTE</t>
  </si>
  <si>
    <t>BIMBO</t>
  </si>
  <si>
    <t>PISTACHES</t>
  </si>
  <si>
    <t>REF DE 600 ML</t>
  </si>
  <si>
    <t>TARJ -30</t>
  </si>
  <si>
    <t>TARJ -100</t>
  </si>
  <si>
    <t>TARJ- 200</t>
  </si>
  <si>
    <t>TARJ- 300</t>
  </si>
  <si>
    <t>TARJ- 500</t>
  </si>
  <si>
    <t>CIGARROS</t>
  </si>
  <si>
    <t>HIELIN</t>
  </si>
  <si>
    <t>JUGO 2 LTS</t>
  </si>
  <si>
    <t>REFRESCO DE 1 L</t>
  </si>
  <si>
    <t>CERV.BARRIL Y SOL</t>
  </si>
  <si>
    <t>ALKASELTSER</t>
  </si>
  <si>
    <t>AGUA CIEL 20 L</t>
  </si>
  <si>
    <t>PRESERVATIVOS THERMAX</t>
  </si>
  <si>
    <t>CUERNOS Y ESTROPAJOS</t>
  </si>
  <si>
    <t>ENVASES CIEL  20 L</t>
  </si>
  <si>
    <t>LAMPARAS YPILAS</t>
  </si>
  <si>
    <t>ENVASES COCA-COLA 2 1/2</t>
  </si>
  <si>
    <t>GASAS</t>
  </si>
  <si>
    <t>CERVEZA MEGA</t>
  </si>
  <si>
    <t>ENVACES MEGA.</t>
  </si>
  <si>
    <t>LAMPARAS 1  LEDS</t>
  </si>
  <si>
    <t>COCA COLA 3 LTS</t>
  </si>
  <si>
    <t>TRAIDENS 4 PASTILLAS</t>
  </si>
  <si>
    <t>CERVEZAS BUDWELSER</t>
  </si>
  <si>
    <t>POWERADE  1 L</t>
  </si>
  <si>
    <t>PEÑAFIEL 2 LTS SABOR</t>
  </si>
  <si>
    <t>PRODUCTO</t>
  </si>
  <si>
    <t>HABIAN</t>
  </si>
  <si>
    <t>QUEDAN</t>
  </si>
  <si>
    <t>P.CHEMISSE</t>
  </si>
  <si>
    <t>P.CHOCOCREM</t>
  </si>
  <si>
    <t>MORDISCO CLASICO</t>
  </si>
  <si>
    <t>MAGNUM CLASICA</t>
  </si>
  <si>
    <t>PARADISE</t>
  </si>
  <si>
    <t>CORNETTO</t>
  </si>
  <si>
    <t>VIENNETA</t>
  </si>
  <si>
    <t>MINICHOC</t>
  </si>
  <si>
    <t>SOLERO CASERO</t>
  </si>
  <si>
    <t>MICHA OREO</t>
  </si>
  <si>
    <t>MICHA NAPOLIT</t>
  </si>
  <si>
    <t xml:space="preserve">   TOTAL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</si>
  <si>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</si>
  <si>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VENTA DE ACEITES Y ADITIVOS</t>
  </si>
  <si>
    <t>VENTA BRUTA</t>
  </si>
  <si>
    <t>VALES NOTAS Y GASTOS VARIOS</t>
  </si>
  <si>
    <t>DIFERENCIA EN ENTREGA</t>
  </si>
  <si>
    <t>TEOTITLAN</t>
  </si>
  <si>
    <t xml:space="preserve">VIAJE DE MIAUATLAN  </t>
  </si>
  <si>
    <t>RECIBI</t>
  </si>
  <si>
    <t>CHECO SISA</t>
  </si>
  <si>
    <t>LUNES 30 DE JUNIO DEL 2014</t>
  </si>
  <si>
    <t>LITROS COMPRADOS  MAGNA</t>
  </si>
  <si>
    <t>45000 LTS</t>
  </si>
  <si>
    <t>1/4 SISA</t>
  </si>
  <si>
    <t>1/2 SISA</t>
  </si>
  <si>
    <t>TOCANDO FILO</t>
  </si>
  <si>
    <t>225000 LTS</t>
  </si>
  <si>
    <t>LITROS COMPRADOS</t>
  </si>
  <si>
    <t>225563 LTS</t>
  </si>
  <si>
    <t>SOBRANTE</t>
  </si>
  <si>
    <t>563  LTS</t>
  </si>
  <si>
    <t>RENDIMIENTO=563 LTS/225000TS=0.0025</t>
  </si>
  <si>
    <t>POR EL .004 FALTAN 337 LTS</t>
  </si>
  <si>
    <t>337 LTS X 12.77 $4303.49</t>
  </si>
  <si>
    <t>JUEVES 21 DE OCTUBRE  DEL 2011</t>
  </si>
  <si>
    <t>13:29 pm</t>
  </si>
  <si>
    <t>RECIBI 45000 LTS DE PEMEX -DIESEL</t>
  </si>
  <si>
    <t>RECIBIDA EN LA E.S. 5787  1/4 DE SISA</t>
  </si>
  <si>
    <t xml:space="preserve">VIAJE DE MIAHUATLAN  </t>
  </si>
  <si>
    <t>CARGO EN LA GARZA #6</t>
  </si>
  <si>
    <t>NO SE TERMINO QUEDAN 7187 LTS</t>
  </si>
  <si>
    <t xml:space="preserve">JOSE </t>
  </si>
  <si>
    <t>INICIAL</t>
  </si>
  <si>
    <t>EXST.</t>
  </si>
  <si>
    <t>FINAL</t>
  </si>
  <si>
    <t>VTA</t>
  </si>
  <si>
    <t>TOTAL</t>
  </si>
  <si>
    <t>A</t>
  </si>
  <si>
    <t>EXIST.</t>
  </si>
  <si>
    <t>PREC</t>
  </si>
  <si>
    <t>FABULOSOS 1 LT</t>
  </si>
  <si>
    <t>EXT DE 50 KG POLVO ABC</t>
  </si>
  <si>
    <t>EXT DE 9 KG CO2 BC</t>
  </si>
  <si>
    <t>EXT DE 9 KG POLVO ABC</t>
  </si>
  <si>
    <t xml:space="preserve">    </t>
  </si>
  <si>
    <t xml:space="preserve">        </t>
  </si>
  <si>
    <t>PEMEX AZUL 1 LTO.</t>
  </si>
  <si>
    <t>PEMEX VERDE 1 LTO</t>
  </si>
  <si>
    <t xml:space="preserve">PEMEX VERDE 5 LTS </t>
  </si>
  <si>
    <t>PEMEX AZUL 5 LTS</t>
  </si>
  <si>
    <t>PEMEX AZUL 19LTS</t>
  </si>
  <si>
    <t xml:space="preserve">PEMEX MH300 19 LTS </t>
  </si>
  <si>
    <t>FLUIDO PARA TRANSMISIONES AUTOMATICAS ATF 1 LITRO (T.A)</t>
  </si>
  <si>
    <t>ACEITE MULTIGRADO SJ 1 LTO.</t>
  </si>
  <si>
    <t>ADITIVO LS 90</t>
  </si>
  <si>
    <t xml:space="preserve">ADITIVO PARA DIESEL 350 ML BARDHAL </t>
  </si>
  <si>
    <t xml:space="preserve">INJECTOR CLEANER BARDHAL </t>
  </si>
  <si>
    <t>LIQUIDO PARA FRENOS 350 ML</t>
  </si>
  <si>
    <t xml:space="preserve">LIQUIDO PARA FRENOS DE 1 LTO </t>
  </si>
  <si>
    <t xml:space="preserve">AGUA PARA BATERIA AKRON </t>
  </si>
  <si>
    <t xml:space="preserve">ADITIVO TOP OIL PLUS BARDHAL </t>
  </si>
  <si>
    <t xml:space="preserve">ADITIVO BARDHAL  1 DE 450 ML </t>
  </si>
  <si>
    <t>ADITIVO BARDHAL 2 DE 450 ML</t>
  </si>
  <si>
    <t>ADITIVO BARDHAL 2 DE 1 LTO.</t>
  </si>
  <si>
    <t>ANTICOGENLANTE CONCENTRADO BARDHAL 1 LTO.</t>
  </si>
  <si>
    <t>ARRANCADOR 310 G</t>
  </si>
  <si>
    <t>ANTICOGENLANTE AKRON 1 LTO.</t>
  </si>
  <si>
    <t>ANTICONGERLANTE AKRON 5 LTS</t>
  </si>
  <si>
    <t>ADITIVO PARA DIESEL DE 1 LT AKRON</t>
  </si>
  <si>
    <t xml:space="preserve">ADITIVO PARA DIESEL DE 1 LITRO BARDHAL </t>
  </si>
  <si>
    <t xml:space="preserve">ADITIVO PARA GASOLINA 250 ML AKRON </t>
  </si>
  <si>
    <t xml:space="preserve">LIQUIDO PARA FRENOS DE 250 ML AKRON </t>
  </si>
  <si>
    <t xml:space="preserve">ADITIVO PARA ACEITE DE 443 ML AKRON </t>
  </si>
  <si>
    <t xml:space="preserve">ADITIVO PARA MOTO DOS TIEMPOS 250 ML BARDHAL </t>
  </si>
  <si>
    <t xml:space="preserve">FLUIDO PARA TRANSMISION AUTOMATICA  DE 1 LTO. AKRON </t>
  </si>
  <si>
    <t xml:space="preserve">FLUIDO PARA DIRECCION HIDRAULICA 250 ML AKRON </t>
  </si>
  <si>
    <t>ANTICONGELANTE COOLANT BARDHAL DE 1 LTO.</t>
  </si>
  <si>
    <t>AFLOJA TODO BW50</t>
  </si>
  <si>
    <t>GRASA BENTONA DE 250 GRAMOS BARDHAL</t>
  </si>
  <si>
    <t xml:space="preserve">GRASA PARA CHASIS DE 450 GRAMOS BARDHAL </t>
  </si>
  <si>
    <t xml:space="preserve">GRASA BENTONA DE 3.5 KG BARDHAL </t>
  </si>
  <si>
    <t xml:space="preserve">GRASA PARA CHASIS DE 3.5 KG BARDHAL </t>
  </si>
  <si>
    <t xml:space="preserve">ACEITE PARA DIESEL OIL DE 1 LTO. BARDHAL </t>
  </si>
  <si>
    <t>QUAKER HD PARA GASOLINA 1 LTO.</t>
  </si>
  <si>
    <t xml:space="preserve">QUAKER PARA DIESEL SERIES III DE 1 LTO. </t>
  </si>
  <si>
    <t xml:space="preserve">ADITIVO PARA RADIADOR </t>
  </si>
  <si>
    <t xml:space="preserve">ACEITE ALTO KILOMETRAJE 1 LTO. </t>
  </si>
  <si>
    <t xml:space="preserve">HIDRAHULICO 300  19 LTS QUAKER </t>
  </si>
  <si>
    <t xml:space="preserve">ACEITE PARA DIESEL SERIES III MULTIGRADO  19 LTS QUAKER </t>
  </si>
  <si>
    <t xml:space="preserve">ATF ALTO KILOMETRAJE DE UN 1 LTO. QUAKER BOTELLA ROJA </t>
  </si>
  <si>
    <t>ATF ALTO KILOMETRAJE DE 1 LTO. QUAKER BOTELLA GRIS</t>
  </si>
  <si>
    <t xml:space="preserve">ACEITE RACING OIL 4 TIEMPOS QUAKER </t>
  </si>
  <si>
    <t xml:space="preserve">DIFAY ALTO KILOMETRAJE 1 LTO QUAKER </t>
  </si>
  <si>
    <t xml:space="preserve">ANTICONGELANTE COOLANT BARDHAL 19 LTS </t>
  </si>
  <si>
    <t xml:space="preserve">ANTICONGELANTE CONCENTRADO BARDHAL 19 LTS </t>
  </si>
  <si>
    <t xml:space="preserve">ANTICONGELANTE IDEAL DE 1 LTO QUAKER </t>
  </si>
  <si>
    <t xml:space="preserve">ANTICONGELANTE IDEAL  DE 5 LTS QUAKER </t>
  </si>
  <si>
    <t>ANTICOGELANTE IDEAL QUAKER  DE 19 LTS</t>
  </si>
  <si>
    <t xml:space="preserve">HIDRAULICO 68 DE 19 LTS QUAKER </t>
  </si>
  <si>
    <t xml:space="preserve">GREEN OIL DEL # 90 QUAKER 1 LTO BARDHAL Y GEAR OIL # 90 1LTO BARDHAL </t>
  </si>
  <si>
    <t xml:space="preserve">GREEN OIL DEL # 140 QUAKER 1 LT Y GEAR OIL DEL # 140 1LTO BARDHAL </t>
  </si>
  <si>
    <t xml:space="preserve">GREEN OIL DEL # 250 QUAKER 1 LT Y  GEAR OIL DEL # 250 1LTO BARDHAL </t>
  </si>
  <si>
    <t xml:space="preserve">FUSION BARDHAL 1 LTO </t>
  </si>
  <si>
    <t xml:space="preserve">ANTICOGELANTE OPTIMA  DE 1 LTO. QUAKER  </t>
  </si>
  <si>
    <t xml:space="preserve">ANTICOGELANTE OPTIMA  DE 5 LTS QUAKER  </t>
  </si>
  <si>
    <t xml:space="preserve">GREEN OIL DEL 90 QUAKER 19 LTS </t>
  </si>
  <si>
    <t xml:space="preserve">GREEN OIL DEL 140 QUAKER 19 LTS </t>
  </si>
  <si>
    <t xml:space="preserve">GREEN OIL DE 250 QUAKER 19 LTS </t>
  </si>
  <si>
    <t>ADITIVO PARA TRATAMIENTO GASOLINA QUAKER</t>
  </si>
  <si>
    <t xml:space="preserve">ADITIVO PARA LIMPIADOR INJECTOR QUAKER </t>
  </si>
  <si>
    <t>ADITIVO INCREMENTADOR OCTANAJE</t>
  </si>
  <si>
    <t xml:space="preserve">FLUIDO PARA DIRECCION HIDRAHULICA QUAKER </t>
  </si>
  <si>
    <t xml:space="preserve">POWER RIDE 2 TIEMPOS QUAKER </t>
  </si>
  <si>
    <t xml:space="preserve">ADITIVO PARA ACEITE QUAKER </t>
  </si>
  <si>
    <t xml:space="preserve">LIQUIDO PARA FRENOS QUAKER </t>
  </si>
  <si>
    <t xml:space="preserve">NANOX BARDHAL PARA INJECTOR </t>
  </si>
  <si>
    <t xml:space="preserve">NANOX BARDHAL AUMENTA LA POTENCIA </t>
  </si>
  <si>
    <t xml:space="preserve">NANOX BARDHAL TOP OIL </t>
  </si>
  <si>
    <t xml:space="preserve">ACEITE PARA DIESEL OIL MULTIGRADO 19 LTS BARDHAL </t>
  </si>
  <si>
    <t xml:space="preserve">PENZZOIL PLATINUM DE 1 LTO </t>
  </si>
  <si>
    <t>PENZZOIL ULTRA DE 1 LTO.</t>
  </si>
  <si>
    <t xml:space="preserve">ACEITE AKRON RESINTANCE DE 1LTO PARA GASOLINA </t>
  </si>
  <si>
    <t xml:space="preserve">GARRAFA PARA GASOLINA MONOGRADO DE 5 LTS QUAKER </t>
  </si>
  <si>
    <t>ALTO KILOMETRAJE 25W50 QUAU 5 L</t>
  </si>
  <si>
    <t>POWER RIDEBOAT 2 TIEMPOS</t>
  </si>
  <si>
    <t xml:space="preserve">ADITIVO PARA MOTO  4 TIEMPOS DE 1 LTO. BARDHAL </t>
  </si>
  <si>
    <t>REFRESCO SABOR 3LT</t>
  </si>
  <si>
    <t>VENTA</t>
  </si>
  <si>
    <t>PASTA DENTAL 75 ML</t>
  </si>
  <si>
    <t>COCA 2.5 RETORNABLE</t>
  </si>
  <si>
    <t>VENTA DE TIENDA</t>
  </si>
  <si>
    <t>VENTA DE PALETAS</t>
  </si>
  <si>
    <t>MANTECADAS VAINILLA</t>
  </si>
  <si>
    <t xml:space="preserve">COCA COLA 2 1/2 </t>
  </si>
  <si>
    <t>PANQUE 255 GRAMOS</t>
  </si>
  <si>
    <t>AGUA CIEL 10 L</t>
  </si>
  <si>
    <t>XTR PRO MULTIGRADO 4 LTS</t>
  </si>
  <si>
    <t>FILTROS QUAQUER</t>
  </si>
  <si>
    <t>EA QS 2870A</t>
  </si>
  <si>
    <t>EA QS 2805</t>
  </si>
  <si>
    <t>EA QS 3387A</t>
  </si>
  <si>
    <t>EA QS 3980</t>
  </si>
  <si>
    <t>EA QS 3600</t>
  </si>
  <si>
    <t>EA QS 3682</t>
  </si>
  <si>
    <t>EA QS 3614</t>
  </si>
  <si>
    <t>EA QS 14612</t>
  </si>
  <si>
    <t>EA QS 5</t>
  </si>
  <si>
    <t>EA QS8A</t>
  </si>
  <si>
    <t>VENTA DE FILTROS</t>
  </si>
  <si>
    <t>ACEITE MULTIGRADO P/DIESEL MAXIMA VISCOSIDAD 5 LTS 25W50 QUAKER</t>
  </si>
  <si>
    <t>ACEITE MULTIGRADO P/GASOLINA 20W50 RACING OIL 5 LT QUAQ</t>
  </si>
  <si>
    <t>ACEITES MULT P/GASOLINA 20W50 MAXIMA POTENCIA 5 LT QUAQ</t>
  </si>
  <si>
    <t>ACEITE MAXIMA VISCOCIDAD 19 LTS 25W50 QUAQ</t>
  </si>
  <si>
    <t>ACEITE SERIE III MONOGRADO 19 LTS QUAQ</t>
  </si>
  <si>
    <t>SUPER SERIE PLUS 19 LT QUAQ</t>
  </si>
  <si>
    <t>CIGARROS 2 CAPSULAS</t>
  </si>
  <si>
    <t>ANTICONGELANTE BARDAL DE 4 LTS</t>
  </si>
  <si>
    <t>XTR PRO MULTIGRADO 1 LT</t>
  </si>
  <si>
    <t>CIGARROS CLAVO</t>
  </si>
  <si>
    <t xml:space="preserve">DESODORANTE AXE </t>
  </si>
  <si>
    <t>CIGARROS PALMAN</t>
  </si>
  <si>
    <t xml:space="preserve">ACEITES </t>
  </si>
  <si>
    <t>PALETAS</t>
  </si>
  <si>
    <t>VENTAS  LTS</t>
  </si>
  <si>
    <t>EXISTENCIAS LTS</t>
  </si>
  <si>
    <t>P</t>
  </si>
  <si>
    <t>D</t>
  </si>
  <si>
    <t>CIGARROS LUKV</t>
  </si>
  <si>
    <t>GEL ANTIBACTERIAL</t>
  </si>
  <si>
    <t>CIGARROS DALTON</t>
  </si>
  <si>
    <t>CORNETO HERSHEY</t>
  </si>
  <si>
    <t>REFRESCO SABOR 2 L</t>
  </si>
  <si>
    <t>HEINEKEN</t>
  </si>
  <si>
    <t xml:space="preserve">                   C A S T R O L </t>
  </si>
  <si>
    <t>ACEITES  CASTROL</t>
  </si>
  <si>
    <t>VENTA DE ACEITES CASTROL</t>
  </si>
  <si>
    <t>ACEITES CASTROL</t>
  </si>
  <si>
    <t>GTX ULTRACLEAN 5W20</t>
  </si>
  <si>
    <t>GTX ULTRACLEAN 5W30</t>
  </si>
  <si>
    <t>MEXICAN GTX 10W30</t>
  </si>
  <si>
    <t>GTX 15W40</t>
  </si>
  <si>
    <t>GTX 20W50</t>
  </si>
  <si>
    <t>GTX HI MILEAGE 25W60 1 LT</t>
  </si>
  <si>
    <t>GTX 20W50 5 QT SPAN</t>
  </si>
  <si>
    <t>GTX HM 25W60 5 QT</t>
  </si>
  <si>
    <t>EDGE 5W20 US 1 QT SPAN</t>
  </si>
  <si>
    <t>EDGE 5W30 US 1 QT SPAN</t>
  </si>
  <si>
    <t>SINTETICO EDGE 5W40 1</t>
  </si>
  <si>
    <t xml:space="preserve">SINTETICO EDGE 5W50 </t>
  </si>
  <si>
    <t>EDGE 5W50 US 5 QT SPAN</t>
  </si>
  <si>
    <t>MAGNATEC 10W30</t>
  </si>
  <si>
    <t>MAGNATEC 15W40</t>
  </si>
  <si>
    <t>MAGNATEC 20W50 1 QT</t>
  </si>
  <si>
    <t>MAGNATEC 20W50 5 QT</t>
  </si>
  <si>
    <t>HD VISCOCIDAD OPTIMA 40</t>
  </si>
  <si>
    <t>HD VISCOCIDAD OPTIMA 50</t>
  </si>
  <si>
    <t>ATF DOMESTIC MULTIVEICLE</t>
  </si>
  <si>
    <t>IMPORT MULTIVEHICLE 1 QT</t>
  </si>
  <si>
    <t>ACTEVO 4T 20W50</t>
  </si>
  <si>
    <t>ACTEVO GO 2T</t>
  </si>
  <si>
    <t>POWER 1 4T 10W50</t>
  </si>
  <si>
    <t>ACTEVO 4T 10W40 PART 1 Q</t>
  </si>
  <si>
    <t>GARDEN 2T 1 QT</t>
  </si>
  <si>
    <t>SUPER OUTBOARD PLUS 12/1</t>
  </si>
  <si>
    <t>VECTON 15W40 3.78 LT SPAN</t>
  </si>
  <si>
    <t>VECTON 15W40 PLUS 19 L</t>
  </si>
  <si>
    <t>CRB VISCUS 25W60 946 ML</t>
  </si>
  <si>
    <t>CRB VISCUS 25W60 18.9 L</t>
  </si>
  <si>
    <t>CRB VISCUS 25W60 3.78 L</t>
  </si>
  <si>
    <t>PASTA DENTAL 100 ML</t>
  </si>
  <si>
    <t>FLUIDO P/TRANSM. BARDAHL</t>
  </si>
  <si>
    <t>ACEITES SUPER RACING OIL 1 LTO.BARDAHL</t>
  </si>
  <si>
    <t>ATF- 3  19 LTS QUAQUER</t>
  </si>
  <si>
    <t>DELICADOS 24 PZS</t>
  </si>
  <si>
    <t>R1</t>
  </si>
  <si>
    <t>R2</t>
  </si>
  <si>
    <t>R4</t>
  </si>
  <si>
    <t>R3</t>
  </si>
  <si>
    <t>R7</t>
  </si>
  <si>
    <t>R8</t>
  </si>
  <si>
    <t>R9</t>
  </si>
  <si>
    <t>R10</t>
  </si>
  <si>
    <t>R12</t>
  </si>
  <si>
    <t>R11</t>
  </si>
  <si>
    <t>R</t>
  </si>
  <si>
    <t>VENTA DE REGULAR</t>
  </si>
  <si>
    <t>EXISTENCIA DE REGULAR</t>
  </si>
  <si>
    <t>ATF GRIS 5 LTS QUAKER</t>
  </si>
  <si>
    <t>MAXIMA VISCOCIDAD  1 LT</t>
  </si>
  <si>
    <t>JUEVES 07 DE MARZO DEL 2019</t>
  </si>
  <si>
    <t>RECIBI 45000 LTS DE PEMEX REGULAR</t>
  </si>
  <si>
    <t>RECIBIDA EN LA E.S BP 628        MEDIA SISA</t>
  </si>
  <si>
    <t>CONDUCTOR</t>
  </si>
  <si>
    <t>HORA DE DESCARGA</t>
  </si>
  <si>
    <t>TEOTITLAN   BP 628</t>
  </si>
  <si>
    <t>NUMERACION</t>
  </si>
  <si>
    <t>NOMBRE DEL ENCARGADO</t>
  </si>
  <si>
    <t>NOMBRE DE LOS QUE LA CHECAN</t>
  </si>
  <si>
    <t xml:space="preserve">SE TERMINO O AUN QUEDAN </t>
  </si>
  <si>
    <t>HEINEKEN 1 LT</t>
  </si>
  <si>
    <t>PILAS AAA</t>
  </si>
  <si>
    <t>PAPAS  110 GR</t>
  </si>
  <si>
    <t>CERDO 115 MG</t>
  </si>
  <si>
    <t>KOLORIN</t>
  </si>
  <si>
    <t>DEPOSITO COMETRA</t>
  </si>
  <si>
    <t xml:space="preserve">ENTREGA A COMETRA </t>
  </si>
  <si>
    <t>ANT.COOLANT HIBRIDO 4 LTS</t>
  </si>
  <si>
    <t>RED BULL 250 ML</t>
  </si>
  <si>
    <t>JABON PARA MANOS</t>
  </si>
  <si>
    <t>GEL ANTIBACTERIAL 1 L</t>
  </si>
  <si>
    <t>GEL ANTIBACTERIAL 1/2 L</t>
  </si>
  <si>
    <t>GEL ANTIBACTERIAL 210 ML</t>
  </si>
  <si>
    <t>ATUN 133 GRAMOS</t>
  </si>
  <si>
    <t>SARDINA 425 GRAMOS</t>
  </si>
  <si>
    <t>CERVEZA XX LAGUER</t>
  </si>
  <si>
    <t>CER/ NEGRA MODELO</t>
  </si>
  <si>
    <t>PREMIUM</t>
  </si>
  <si>
    <t>DIESEL</t>
  </si>
  <si>
    <t>REGULAR</t>
  </si>
  <si>
    <t>PRECIOS  COMBUSTIBLES</t>
  </si>
  <si>
    <t xml:space="preserve">          PRECIO   VIEJO</t>
  </si>
  <si>
    <t xml:space="preserve">                       PRECIO NUEVO</t>
  </si>
  <si>
    <t xml:space="preserve">            PRECIO NUEVO</t>
  </si>
  <si>
    <t xml:space="preserve">              PRECIO NUEVO</t>
  </si>
  <si>
    <t>CERV/VICT/MODELO LATON</t>
  </si>
  <si>
    <t>XXLAGUER Y HEYN CAGUAMA</t>
  </si>
  <si>
    <t>TECATE TITANIUM</t>
  </si>
  <si>
    <t>VALLE FRUT 3 LTS</t>
  </si>
  <si>
    <t>CERV/VICTORIA BOTE 1/2</t>
  </si>
  <si>
    <t xml:space="preserve">IMPORTE TOTAL DE VENTAS </t>
  </si>
  <si>
    <t xml:space="preserve">                                      TOTAL</t>
  </si>
  <si>
    <t>VELADORA GRANDE</t>
  </si>
  <si>
    <t>CAGUAMITA CARTA/BLANCA</t>
  </si>
  <si>
    <t>RACING OIL 1 LT QUAKER</t>
  </si>
  <si>
    <t>H 300  DE  5 LTS</t>
  </si>
  <si>
    <t>STRONGBOW</t>
  </si>
  <si>
    <t>SOLERO CITRUS CHAMOY</t>
  </si>
  <si>
    <t>LAMPARAS DE LEDS</t>
  </si>
  <si>
    <t>ENVACES VICTORIA 355M1</t>
  </si>
  <si>
    <t>CIGARROS CAMEL</t>
  </si>
  <si>
    <t>MONSTER</t>
  </si>
  <si>
    <t>ENVACES COCA 355 ML</t>
  </si>
  <si>
    <t>ALCOHOL 250 Y 220 ML</t>
  </si>
  <si>
    <t>AGUA CIEL DE 5 LTS</t>
  </si>
  <si>
    <t>HUEVO KINDER</t>
  </si>
  <si>
    <t>REPELENTE P/ MOSQUITOS</t>
  </si>
  <si>
    <t>COCA COLA  2 LT</t>
  </si>
  <si>
    <t>GATORADE 1LT</t>
  </si>
  <si>
    <t>JUMEX 1 LT</t>
  </si>
  <si>
    <t>TECATE ORIGINAL 473 ML</t>
  </si>
  <si>
    <t>HEINEKEN BOTELLA 355 ML</t>
  </si>
  <si>
    <t>HEINEKEN LATON</t>
  </si>
  <si>
    <t>HEINEKEN  473 ML ( SOL)</t>
  </si>
  <si>
    <t>MAGNUM WHITE</t>
  </si>
  <si>
    <t>COCA DE 1 1/4 RT</t>
  </si>
  <si>
    <t>ENVACES COCA 1 1/4 LT</t>
  </si>
  <si>
    <t>DOMINGO 04 DE ABRIL DEL 2021</t>
  </si>
  <si>
    <t>CLIENTE</t>
  </si>
  <si>
    <t>FOLIO</t>
  </si>
  <si>
    <t>BANCOMER</t>
  </si>
  <si>
    <t>TARJETA</t>
  </si>
  <si>
    <t>B1-2 MANUEL</t>
  </si>
  <si>
    <t>PAYBAC</t>
  </si>
  <si>
    <t>B3-4 GUADALUPE</t>
  </si>
  <si>
    <t>TICKET CAR</t>
  </si>
  <si>
    <t>B7-8 PEDRO</t>
  </si>
  <si>
    <t>B11-12 JEREMIAS</t>
  </si>
  <si>
    <t>B9-10 AIDA</t>
  </si>
  <si>
    <t>MUNICIPIO DE TEOTITLAN</t>
  </si>
  <si>
    <t>GAS DE OAXACA</t>
  </si>
  <si>
    <t>EFECTICAR</t>
  </si>
  <si>
    <t>INSTITUTO NACIONAL</t>
  </si>
  <si>
    <t>BANORTE</t>
  </si>
  <si>
    <t>TIENDA  ESTEBAN</t>
  </si>
  <si>
    <t xml:space="preserve">                      PRECIO    VIEJO</t>
  </si>
  <si>
    <t xml:space="preserve">TOALLAS SANITARIAS </t>
  </si>
  <si>
    <t xml:space="preserve">           SABADO 29 DE MAYO DEL 2021</t>
  </si>
  <si>
    <t>IMPORTE TOTAL</t>
  </si>
  <si>
    <t>PAPAS 260 G</t>
  </si>
  <si>
    <t xml:space="preserve">SOLERO CITRUS </t>
  </si>
  <si>
    <t>CORNETO  BROUWNEN</t>
  </si>
  <si>
    <t>MAGNUM ALMENDRA</t>
  </si>
  <si>
    <t>MAGNUM AVELLANA</t>
  </si>
  <si>
    <t xml:space="preserve"> ACEITE MONOGRADO P/DIESEL5 LT SERIE 3 DEL 50 Y 40 QUAQ</t>
  </si>
  <si>
    <t>ACEITE MULTIGRADO P/DIESEL 15W40SUPER SERIE 3 DE 5 LT QUAQ</t>
  </si>
  <si>
    <t>FRUTOS ROJOS</t>
  </si>
  <si>
    <t>VICTORIA  710 ML</t>
  </si>
  <si>
    <t>KOLA - LOCA</t>
  </si>
  <si>
    <t>CHIPOTLES 210 GRAMOS</t>
  </si>
  <si>
    <t>KINDER DELISSE</t>
  </si>
  <si>
    <t>CERV. MEGA INDIO</t>
  </si>
  <si>
    <t>VALLE FRUT 2 LT</t>
  </si>
  <si>
    <t>AGUA BONAFONT 6 LTS</t>
  </si>
  <si>
    <t>EFECTICARD</t>
  </si>
  <si>
    <t>TICKET CARD</t>
  </si>
  <si>
    <t>ARMANDO</t>
  </si>
  <si>
    <t>DEPOSITOS</t>
  </si>
  <si>
    <t>TOTAL NOTAS</t>
  </si>
  <si>
    <t>MORDISCO OREO</t>
  </si>
  <si>
    <t>KINDER BUENO CHOCOLATE</t>
  </si>
  <si>
    <t>POLVO MORINGA</t>
  </si>
  <si>
    <t>CAPSULAS MORINGA</t>
  </si>
  <si>
    <t>POMADA GRANDE MORINGA</t>
  </si>
  <si>
    <t>POMADA CHICA MORINGA</t>
  </si>
  <si>
    <t>AK PRO 5 LTS</t>
  </si>
  <si>
    <t xml:space="preserve">DEPOSITO EN COMETRA </t>
  </si>
  <si>
    <t>EMMANUEL</t>
  </si>
  <si>
    <t>NABOR</t>
  </si>
  <si>
    <t>JONATAN</t>
  </si>
  <si>
    <t>PAYBACK</t>
  </si>
  <si>
    <t>MUNICIPIO</t>
  </si>
  <si>
    <t>CRUZ</t>
  </si>
  <si>
    <t>YADIRA</t>
  </si>
  <si>
    <t>LUIS MIGUE</t>
  </si>
  <si>
    <t>ARELLAN</t>
  </si>
  <si>
    <t>DESIDERIO</t>
  </si>
  <si>
    <t>MAYRA</t>
  </si>
  <si>
    <t>JOAQUI</t>
  </si>
  <si>
    <t>ANA MA</t>
  </si>
  <si>
    <t>EFRA</t>
  </si>
  <si>
    <t>SALOMO</t>
  </si>
  <si>
    <t>JOSE</t>
  </si>
  <si>
    <t>HUGO</t>
  </si>
  <si>
    <t>MODELO LATON</t>
  </si>
  <si>
    <t>VICTORIA 710 ML</t>
  </si>
  <si>
    <t>PRECIO CAJA</t>
  </si>
  <si>
    <t>PRECIO PIEZA</t>
  </si>
  <si>
    <t>GANAN</t>
  </si>
  <si>
    <t xml:space="preserve"> CAJAS MODELO LATON</t>
  </si>
  <si>
    <t xml:space="preserve"> CAJAS VICTORIA 710 ML</t>
  </si>
  <si>
    <t>AIDA</t>
  </si>
  <si>
    <t>PEDRO</t>
  </si>
  <si>
    <t>GEREMIAS</t>
  </si>
  <si>
    <t>MANUEL</t>
  </si>
  <si>
    <t>GUADALUPE</t>
  </si>
  <si>
    <t>Jeremias</t>
  </si>
  <si>
    <t>Guadalupe</t>
  </si>
  <si>
    <t>Manuel</t>
  </si>
  <si>
    <t>Pedro</t>
  </si>
  <si>
    <t>pedro</t>
  </si>
  <si>
    <t>felipe</t>
  </si>
  <si>
    <t>hugo</t>
  </si>
  <si>
    <t>esteban</t>
  </si>
  <si>
    <t>emanuel</t>
  </si>
  <si>
    <t>ricardo</t>
  </si>
  <si>
    <t>nabor</t>
  </si>
  <si>
    <t>jonatan</t>
  </si>
  <si>
    <t>manuel</t>
  </si>
  <si>
    <t>aida</t>
  </si>
  <si>
    <t>jeremias</t>
  </si>
  <si>
    <t>guadalue</t>
  </si>
  <si>
    <t>TEOTITLAN (5787) MIERCOLES 29 DE DICIEMBRE   DEL   2021</t>
  </si>
  <si>
    <t>TRABAJARON : ESTEBAN,JEREMIAS,AIDA,GUADALUPE,MANUEL,PEDRO.</t>
  </si>
  <si>
    <t>HUGO,EMANUEL,FELIPE,ANTONIO,JOSE,NABOR</t>
  </si>
  <si>
    <t>54 NOTAS  TPV BANORTE</t>
  </si>
  <si>
    <t>TEOTITLAN (5787) SABADO 01 DE ENERO DEL 2022</t>
  </si>
  <si>
    <t>TRABAJARON : ARMANDO,JEREMIAS,JOSE,GUADALUPE,MANUEL,PEDRO.</t>
  </si>
  <si>
    <t>ESTEBAN,EMANUEL,HUGO,ANTONIO,JOSE,NABOR</t>
  </si>
  <si>
    <t>ADITIVO PARA INJECTOR 250 ML AK</t>
  </si>
  <si>
    <t>ENCARGADO : ARMANDO MORENO</t>
  </si>
  <si>
    <t xml:space="preserve">02 VALES MATERIALES EL TRIUNFO </t>
  </si>
  <si>
    <t>02 NOTAS PAGO PAYBAC</t>
  </si>
  <si>
    <t>01 VALE NORA LUZ  PEREZ VERA</t>
  </si>
  <si>
    <t>01 VALE INSTITUTO NACIONAL ELECTORAL</t>
  </si>
  <si>
    <t>03 NOTAS TICKET CAR</t>
  </si>
  <si>
    <t>06 NOTAS EFECTICAR</t>
  </si>
  <si>
    <t>01 VALE REFRESCO P/ POLICIA ESTATAL</t>
  </si>
  <si>
    <t>01 VALE CUBREBOCAS P/ DESP 0 PERS ADMTVO</t>
  </si>
  <si>
    <t>01 VALE CENA DE FIN DE AÑO NUEVO</t>
  </si>
  <si>
    <t>01 VALE PAGO A DESP 0 PERS ADMTVO</t>
  </si>
  <si>
    <t>PREMIUM 9 MAL POR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</si>
</sst>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€_-;\-* #,##0.00\ _€_-;_-* &quot;-&quot;??\ _€_-;_-@_-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  <numFmt numFmtId="167" formatCode="_-[$€-2]* #,##0.00_-;\-[$€-2]* #,##0.00_-;_-[$€-2]* &quot;-&quot;??_-"/>
    <numFmt numFmtId="168" formatCode="[$$-80A]#,##0.00;[Red]\-[$$-80A]#,##0.00"/>
    <numFmt numFmtId="169" formatCode="[$$-80A]#,##0.00"/>
    <numFmt numFmtId="170" formatCode="[$-F800]dddd\,\ mmmm\ dd\,\ yyyy"/>
    <numFmt numFmtId="171" formatCode="#,##0.00\ &quot;€&quot;"/>
  </numFmts>
  <fonts count="4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u/>
      <sz val="8"/>
      <name val="Arial"/>
      <family val="2"/>
    </font>
    <font>
      <sz val="6"/>
      <name val="Arial"/>
      <family val="2"/>
    </font>
    <font>
      <b/>
      <u/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0"/>
      <color indexed="12"/>
      <name val="Arial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indexed="8"/>
      <name val="Arial"/>
      <family val="2"/>
    </font>
    <font>
      <sz val="9"/>
      <color indexed="8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8"/>
      <name val="Arial"/>
      <family val="2"/>
    </font>
    <font>
      <b/>
      <sz val="18"/>
      <color theme="1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8">
    <xf numFmtId="0" fontId="0" fillId="0" borderId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" fillId="4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4" fillId="0" borderId="0"/>
  </cellStyleXfs>
  <cellXfs count="530">
    <xf numFmtId="0" fontId="0" fillId="0" borderId="0" xfId="0"/>
    <xf numFmtId="0" fontId="0" fillId="0" borderId="1" xfId="0" applyBorder="1"/>
    <xf numFmtId="164" fontId="0" fillId="0" borderId="0" xfId="3" applyFont="1"/>
    <xf numFmtId="0" fontId="5" fillId="0" borderId="0" xfId="0" applyFont="1"/>
    <xf numFmtId="0" fontId="6" fillId="0" borderId="0" xfId="0" applyFont="1"/>
    <xf numFmtId="164" fontId="6" fillId="0" borderId="0" xfId="3" applyFont="1"/>
    <xf numFmtId="164" fontId="0" fillId="0" borderId="0" xfId="0" applyNumberFormat="1"/>
    <xf numFmtId="0" fontId="0" fillId="0" borderId="0" xfId="0" applyBorder="1"/>
    <xf numFmtId="164" fontId="6" fillId="0" borderId="0" xfId="3" applyFont="1" applyBorder="1"/>
    <xf numFmtId="0" fontId="5" fillId="0" borderId="0" xfId="0" applyFont="1" applyAlignment="1">
      <alignment horizontal="right"/>
    </xf>
    <xf numFmtId="164" fontId="0" fillId="0" borderId="0" xfId="3" applyFont="1" applyBorder="1"/>
    <xf numFmtId="0" fontId="0" fillId="0" borderId="2" xfId="0" applyBorder="1"/>
    <xf numFmtId="0" fontId="0" fillId="0" borderId="4" xfId="0" applyBorder="1"/>
    <xf numFmtId="0" fontId="6" fillId="0" borderId="8" xfId="0" applyFont="1" applyBorder="1"/>
    <xf numFmtId="0" fontId="7" fillId="0" borderId="0" xfId="0" applyFont="1"/>
    <xf numFmtId="0" fontId="0" fillId="0" borderId="8" xfId="0" applyBorder="1"/>
    <xf numFmtId="0" fontId="7" fillId="0" borderId="10" xfId="0" applyFont="1" applyBorder="1"/>
    <xf numFmtId="0" fontId="7" fillId="0" borderId="0" xfId="0" applyFont="1" applyBorder="1"/>
    <xf numFmtId="0" fontId="0" fillId="0" borderId="0" xfId="0" applyFill="1" applyBorder="1"/>
    <xf numFmtId="0" fontId="5" fillId="0" borderId="0" xfId="0" applyFont="1" applyBorder="1" applyAlignment="1">
      <alignment horizontal="right"/>
    </xf>
    <xf numFmtId="0" fontId="12" fillId="0" borderId="0" xfId="0" applyFont="1"/>
    <xf numFmtId="164" fontId="5" fillId="0" borderId="0" xfId="0" applyNumberFormat="1" applyFont="1"/>
    <xf numFmtId="0" fontId="8" fillId="0" borderId="0" xfId="0" applyFont="1"/>
    <xf numFmtId="0" fontId="11" fillId="0" borderId="0" xfId="0" applyFont="1"/>
    <xf numFmtId="0" fontId="13" fillId="0" borderId="7" xfId="0" applyFont="1" applyBorder="1"/>
    <xf numFmtId="0" fontId="0" fillId="0" borderId="0" xfId="0" applyAlignment="1">
      <alignment horizontal="right"/>
    </xf>
    <xf numFmtId="0" fontId="14" fillId="0" borderId="0" xfId="0" applyFont="1" applyBorder="1" applyAlignment="1">
      <alignment horizontal="center"/>
    </xf>
    <xf numFmtId="0" fontId="14" fillId="0" borderId="0" xfId="0" applyFont="1"/>
    <xf numFmtId="0" fontId="0" fillId="3" borderId="0" xfId="0" applyFill="1"/>
    <xf numFmtId="18" fontId="0" fillId="0" borderId="0" xfId="0" applyNumberFormat="1"/>
    <xf numFmtId="166" fontId="0" fillId="0" borderId="0" xfId="0" applyNumberFormat="1"/>
    <xf numFmtId="166" fontId="0" fillId="0" borderId="0" xfId="0" applyNumberFormat="1" applyBorder="1"/>
    <xf numFmtId="0" fontId="0" fillId="0" borderId="0" xfId="0" applyBorder="1" applyAlignment="1"/>
    <xf numFmtId="0" fontId="15" fillId="0" borderId="0" xfId="0" applyFont="1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left"/>
    </xf>
    <xf numFmtId="166" fontId="5" fillId="0" borderId="0" xfId="0" applyNumberFormat="1" applyFont="1" applyBorder="1"/>
    <xf numFmtId="0" fontId="6" fillId="0" borderId="0" xfId="0" applyFont="1" applyAlignment="1">
      <alignment horizontal="center"/>
    </xf>
    <xf numFmtId="0" fontId="0" fillId="3" borderId="1" xfId="0" applyFill="1" applyBorder="1"/>
    <xf numFmtId="0" fontId="4" fillId="0" borderId="0" xfId="0" applyFont="1"/>
    <xf numFmtId="0" fontId="7" fillId="0" borderId="1" xfId="0" applyFont="1" applyBorder="1"/>
    <xf numFmtId="0" fontId="5" fillId="0" borderId="0" xfId="0" applyFont="1" applyBorder="1"/>
    <xf numFmtId="14" fontId="0" fillId="0" borderId="0" xfId="0" applyNumberFormat="1"/>
    <xf numFmtId="164" fontId="5" fillId="0" borderId="0" xfId="3" applyFont="1"/>
    <xf numFmtId="0" fontId="10" fillId="0" borderId="0" xfId="0" applyFont="1"/>
    <xf numFmtId="0" fontId="10" fillId="0" borderId="1" xfId="0" applyFont="1" applyBorder="1"/>
    <xf numFmtId="0" fontId="10" fillId="0" borderId="5" xfId="0" applyFont="1" applyBorder="1"/>
    <xf numFmtId="0" fontId="10" fillId="0" borderId="4" xfId="0" applyFont="1" applyBorder="1"/>
    <xf numFmtId="0" fontId="11" fillId="0" borderId="8" xfId="0" applyFont="1" applyBorder="1"/>
    <xf numFmtId="0" fontId="11" fillId="0" borderId="5" xfId="0" applyFont="1" applyBorder="1"/>
    <xf numFmtId="164" fontId="0" fillId="0" borderId="0" xfId="0" applyNumberFormat="1" applyBorder="1"/>
    <xf numFmtId="0" fontId="16" fillId="0" borderId="0" xfId="0" applyFont="1" applyFill="1" applyBorder="1"/>
    <xf numFmtId="164" fontId="7" fillId="0" borderId="0" xfId="0" applyNumberFormat="1" applyFont="1"/>
    <xf numFmtId="0" fontId="8" fillId="0" borderId="0" xfId="0" applyFont="1" applyFill="1" applyBorder="1" applyAlignment="1">
      <alignment horizontal="right"/>
    </xf>
    <xf numFmtId="0" fontId="18" fillId="0" borderId="0" xfId="0" applyFont="1" applyFill="1" applyBorder="1"/>
    <xf numFmtId="0" fontId="15" fillId="0" borderId="0" xfId="0" applyFont="1" applyBorder="1" applyAlignment="1">
      <alignment horizontal="left"/>
    </xf>
    <xf numFmtId="18" fontId="0" fillId="0" borderId="0" xfId="0" applyNumberFormat="1" applyBorder="1" applyAlignment="1">
      <alignment horizontal="center"/>
    </xf>
    <xf numFmtId="0" fontId="18" fillId="0" borderId="0" xfId="0" applyFont="1" applyFill="1" applyBorder="1" applyAlignment="1">
      <alignment horizontal="right"/>
    </xf>
    <xf numFmtId="0" fontId="10" fillId="0" borderId="7" xfId="0" applyFont="1" applyBorder="1"/>
    <xf numFmtId="4" fontId="5" fillId="0" borderId="1" xfId="0" applyNumberFormat="1" applyFont="1" applyBorder="1" applyAlignment="1">
      <alignment horizontal="center"/>
    </xf>
    <xf numFmtId="164" fontId="10" fillId="0" borderId="0" xfId="0" applyNumberFormat="1" applyFont="1"/>
    <xf numFmtId="0" fontId="16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0" fillId="0" borderId="0" xfId="0" applyFont="1" applyBorder="1"/>
    <xf numFmtId="0" fontId="18" fillId="0" borderId="0" xfId="0" applyFont="1" applyFill="1" applyBorder="1" applyAlignment="1"/>
    <xf numFmtId="0" fontId="18" fillId="0" borderId="0" xfId="0" applyFont="1" applyAlignment="1"/>
    <xf numFmtId="0" fontId="0" fillId="0" borderId="0" xfId="0" applyAlignment="1"/>
    <xf numFmtId="0" fontId="7" fillId="0" borderId="6" xfId="0" applyFont="1" applyBorder="1"/>
    <xf numFmtId="165" fontId="0" fillId="0" borderId="0" xfId="2" applyFont="1"/>
    <xf numFmtId="164" fontId="5" fillId="0" borderId="0" xfId="3" applyFont="1" applyBorder="1"/>
    <xf numFmtId="0" fontId="5" fillId="0" borderId="0" xfId="0" applyFont="1" applyBorder="1" applyAlignment="1">
      <alignment horizontal="center"/>
    </xf>
    <xf numFmtId="0" fontId="10" fillId="0" borderId="6" xfId="0" applyFont="1" applyBorder="1"/>
    <xf numFmtId="0" fontId="4" fillId="0" borderId="6" xfId="0" applyFont="1" applyBorder="1"/>
    <xf numFmtId="164" fontId="4" fillId="0" borderId="6" xfId="3" applyFont="1" applyBorder="1"/>
    <xf numFmtId="0" fontId="4" fillId="0" borderId="0" xfId="0" applyFont="1" applyAlignment="1">
      <alignment horizontal="center"/>
    </xf>
    <xf numFmtId="0" fontId="7" fillId="0" borderId="10" xfId="0" applyFont="1" applyFill="1" applyBorder="1"/>
    <xf numFmtId="0" fontId="5" fillId="0" borderId="14" xfId="0" applyFont="1" applyBorder="1" applyAlignment="1">
      <alignment horizontal="center"/>
    </xf>
    <xf numFmtId="0" fontId="7" fillId="0" borderId="9" xfId="0" applyFont="1" applyBorder="1"/>
    <xf numFmtId="0" fontId="13" fillId="0" borderId="10" xfId="0" applyFont="1" applyBorder="1"/>
    <xf numFmtId="0" fontId="13" fillId="0" borderId="4" xfId="0" applyFont="1" applyBorder="1"/>
    <xf numFmtId="164" fontId="13" fillId="0" borderId="9" xfId="3" applyFont="1" applyBorder="1"/>
    <xf numFmtId="164" fontId="13" fillId="0" borderId="10" xfId="0" applyNumberFormat="1" applyFont="1" applyBorder="1"/>
    <xf numFmtId="164" fontId="13" fillId="0" borderId="10" xfId="3" applyFont="1" applyBorder="1"/>
    <xf numFmtId="164" fontId="13" fillId="0" borderId="9" xfId="0" applyNumberFormat="1" applyFont="1" applyBorder="1"/>
    <xf numFmtId="0" fontId="13" fillId="0" borderId="10" xfId="0" applyFont="1" applyFill="1" applyBorder="1"/>
    <xf numFmtId="0" fontId="13" fillId="0" borderId="0" xfId="0" applyFont="1"/>
    <xf numFmtId="0" fontId="10" fillId="0" borderId="10" xfId="0" applyFont="1" applyBorder="1"/>
    <xf numFmtId="0" fontId="13" fillId="0" borderId="0" xfId="0" applyFont="1" applyAlignment="1">
      <alignment horizontal="center"/>
    </xf>
    <xf numFmtId="14" fontId="5" fillId="0" borderId="0" xfId="0" applyNumberFormat="1" applyFont="1" applyAlignment="1">
      <alignment horizontal="right"/>
    </xf>
    <xf numFmtId="164" fontId="13" fillId="0" borderId="6" xfId="3" applyFont="1" applyBorder="1"/>
    <xf numFmtId="2" fontId="13" fillId="0" borderId="0" xfId="0" applyNumberFormat="1" applyFont="1"/>
    <xf numFmtId="0" fontId="5" fillId="0" borderId="0" xfId="0" applyFont="1" applyAlignment="1">
      <alignment horizontal="center"/>
    </xf>
    <xf numFmtId="0" fontId="13" fillId="0" borderId="1" xfId="0" applyFont="1" applyBorder="1"/>
    <xf numFmtId="164" fontId="13" fillId="0" borderId="1" xfId="3" applyFont="1" applyBorder="1"/>
    <xf numFmtId="0" fontId="7" fillId="0" borderId="4" xfId="0" applyFont="1" applyBorder="1"/>
    <xf numFmtId="0" fontId="7" fillId="0" borderId="2" xfId="0" applyFont="1" applyBorder="1"/>
    <xf numFmtId="0" fontId="7" fillId="0" borderId="3" xfId="0" applyFont="1" applyBorder="1"/>
    <xf numFmtId="0" fontId="6" fillId="0" borderId="0" xfId="0" applyFont="1" applyBorder="1"/>
    <xf numFmtId="0" fontId="13" fillId="0" borderId="0" xfId="0" applyFont="1" applyAlignment="1">
      <alignment horizontal="left"/>
    </xf>
    <xf numFmtId="14" fontId="5" fillId="0" borderId="0" xfId="0" applyNumberFormat="1" applyFont="1"/>
    <xf numFmtId="0" fontId="5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 applyBorder="1" applyAlignment="1">
      <alignment horizontal="right"/>
    </xf>
    <xf numFmtId="0" fontId="21" fillId="0" borderId="10" xfId="0" applyFont="1" applyBorder="1"/>
    <xf numFmtId="164" fontId="21" fillId="0" borderId="10" xfId="3" applyFont="1" applyBorder="1"/>
    <xf numFmtId="166" fontId="21" fillId="0" borderId="10" xfId="0" applyNumberFormat="1" applyFont="1" applyBorder="1"/>
    <xf numFmtId="0" fontId="0" fillId="0" borderId="0" xfId="0" applyBorder="1" applyAlignment="1">
      <alignment horizontal="center"/>
    </xf>
    <xf numFmtId="0" fontId="0" fillId="5" borderId="10" xfId="0" applyFill="1" applyBorder="1"/>
    <xf numFmtId="164" fontId="4" fillId="5" borderId="6" xfId="3" applyFont="1" applyFill="1" applyBorder="1"/>
    <xf numFmtId="164" fontId="11" fillId="0" borderId="0" xfId="3" applyFont="1" applyBorder="1"/>
    <xf numFmtId="0" fontId="21" fillId="0" borderId="10" xfId="0" applyFont="1" applyFill="1" applyBorder="1"/>
    <xf numFmtId="0" fontId="22" fillId="0" borderId="10" xfId="0" applyFont="1" applyBorder="1"/>
    <xf numFmtId="0" fontId="22" fillId="0" borderId="10" xfId="0" applyFont="1" applyBorder="1" applyAlignment="1">
      <alignment horizontal="center" vertical="center"/>
    </xf>
    <xf numFmtId="0" fontId="22" fillId="5" borderId="10" xfId="0" applyFont="1" applyFill="1" applyBorder="1" applyAlignment="1">
      <alignment horizontal="center" vertical="center"/>
    </xf>
    <xf numFmtId="164" fontId="5" fillId="0" borderId="1" xfId="3" applyFont="1" applyBorder="1"/>
    <xf numFmtId="166" fontId="2" fillId="5" borderId="10" xfId="4" applyNumberFormat="1" applyFont="1" applyFill="1" applyBorder="1"/>
    <xf numFmtId="0" fontId="14" fillId="0" borderId="1" xfId="0" applyFont="1" applyBorder="1"/>
    <xf numFmtId="0" fontId="24" fillId="0" borderId="10" xfId="0" applyFont="1" applyBorder="1"/>
    <xf numFmtId="0" fontId="24" fillId="0" borderId="10" xfId="0" applyFont="1" applyBorder="1" applyAlignment="1">
      <alignment horizontal="center"/>
    </xf>
    <xf numFmtId="0" fontId="24" fillId="0" borderId="10" xfId="0" applyFont="1" applyFill="1" applyBorder="1"/>
    <xf numFmtId="0" fontId="6" fillId="0" borderId="1" xfId="0" applyFont="1" applyBorder="1"/>
    <xf numFmtId="0" fontId="25" fillId="5" borderId="10" xfId="0" applyFont="1" applyFill="1" applyBorder="1" applyAlignment="1">
      <alignment horizontal="center"/>
    </xf>
    <xf numFmtId="0" fontId="4" fillId="5" borderId="10" xfId="0" applyFont="1" applyFill="1" applyBorder="1"/>
    <xf numFmtId="0" fontId="4" fillId="5" borderId="10" xfId="0" applyFont="1" applyFill="1" applyBorder="1" applyAlignment="1">
      <alignment horizontal="center"/>
    </xf>
    <xf numFmtId="168" fontId="4" fillId="5" borderId="10" xfId="0" applyNumberFormat="1" applyFont="1" applyFill="1" applyBorder="1" applyAlignment="1">
      <alignment horizontal="right"/>
    </xf>
    <xf numFmtId="0" fontId="4" fillId="5" borderId="12" xfId="0" applyFont="1" applyFill="1" applyBorder="1" applyAlignment="1">
      <alignment horizontal="center"/>
    </xf>
    <xf numFmtId="168" fontId="4" fillId="5" borderId="12" xfId="0" applyNumberFormat="1" applyFont="1" applyFill="1" applyBorder="1" applyAlignment="1">
      <alignment horizontal="right"/>
    </xf>
    <xf numFmtId="168" fontId="4" fillId="5" borderId="10" xfId="0" applyNumberFormat="1" applyFont="1" applyFill="1" applyBorder="1"/>
    <xf numFmtId="0" fontId="23" fillId="5" borderId="5" xfId="5" applyFont="1" applyFill="1" applyBorder="1" applyAlignment="1">
      <alignment wrapText="1"/>
    </xf>
    <xf numFmtId="0" fontId="4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27" fillId="5" borderId="10" xfId="5" applyFont="1" applyFill="1" applyBorder="1"/>
    <xf numFmtId="0" fontId="14" fillId="0" borderId="0" xfId="0" applyFont="1" applyBorder="1"/>
    <xf numFmtId="164" fontId="20" fillId="0" borderId="0" xfId="3" applyFont="1" applyBorder="1"/>
    <xf numFmtId="0" fontId="0" fillId="2" borderId="1" xfId="0" applyFill="1" applyBorder="1"/>
    <xf numFmtId="0" fontId="13" fillId="0" borderId="4" xfId="0" applyFont="1" applyFill="1" applyBorder="1"/>
    <xf numFmtId="0" fontId="28" fillId="0" borderId="10" xfId="0" applyFont="1" applyBorder="1"/>
    <xf numFmtId="0" fontId="28" fillId="0" borderId="7" xfId="0" applyFont="1" applyBorder="1"/>
    <xf numFmtId="0" fontId="28" fillId="0" borderId="10" xfId="0" applyFont="1" applyFill="1" applyBorder="1"/>
    <xf numFmtId="0" fontId="0" fillId="5" borderId="0" xfId="0" applyFill="1"/>
    <xf numFmtId="0" fontId="7" fillId="5" borderId="8" xfId="0" applyFont="1" applyFill="1" applyBorder="1"/>
    <xf numFmtId="0" fontId="10" fillId="5" borderId="1" xfId="0" applyFont="1" applyFill="1" applyBorder="1"/>
    <xf numFmtId="0" fontId="7" fillId="5" borderId="1" xfId="0" applyFont="1" applyFill="1" applyBorder="1"/>
    <xf numFmtId="0" fontId="0" fillId="5" borderId="1" xfId="0" applyFill="1" applyBorder="1"/>
    <xf numFmtId="164" fontId="20" fillId="0" borderId="0" xfId="3" applyFont="1"/>
    <xf numFmtId="0" fontId="0" fillId="0" borderId="16" xfId="0" applyBorder="1"/>
    <xf numFmtId="2" fontId="0" fillId="0" borderId="0" xfId="0" applyNumberFormat="1" applyAlignment="1">
      <alignment horizontal="left"/>
    </xf>
    <xf numFmtId="0" fontId="4" fillId="0" borderId="16" xfId="0" applyFont="1" applyBorder="1"/>
    <xf numFmtId="2" fontId="5" fillId="0" borderId="0" xfId="0" applyNumberFormat="1" applyFont="1" applyAlignment="1">
      <alignment horizontal="left"/>
    </xf>
    <xf numFmtId="0" fontId="28" fillId="0" borderId="21" xfId="0" applyFont="1" applyFill="1" applyBorder="1"/>
    <xf numFmtId="0" fontId="28" fillId="0" borderId="22" xfId="0" applyFont="1" applyFill="1" applyBorder="1"/>
    <xf numFmtId="0" fontId="28" fillId="0" borderId="23" xfId="0" applyFont="1" applyFill="1" applyBorder="1"/>
    <xf numFmtId="0" fontId="5" fillId="0" borderId="17" xfId="0" applyFont="1" applyBorder="1"/>
    <xf numFmtId="0" fontId="5" fillId="0" borderId="10" xfId="0" applyFont="1" applyBorder="1"/>
    <xf numFmtId="0" fontId="5" fillId="0" borderId="27" xfId="0" applyFont="1" applyBorder="1"/>
    <xf numFmtId="0" fontId="5" fillId="0" borderId="28" xfId="0" applyFont="1" applyBorder="1"/>
    <xf numFmtId="0" fontId="5" fillId="0" borderId="24" xfId="0" applyFont="1" applyBorder="1"/>
    <xf numFmtId="0" fontId="5" fillId="0" borderId="30" xfId="0" applyFont="1" applyBorder="1"/>
    <xf numFmtId="0" fontId="5" fillId="0" borderId="9" xfId="0" applyFont="1" applyBorder="1"/>
    <xf numFmtId="0" fontId="5" fillId="0" borderId="32" xfId="0" applyFont="1" applyBorder="1"/>
    <xf numFmtId="0" fontId="5" fillId="0" borderId="25" xfId="0" applyFont="1" applyBorder="1"/>
    <xf numFmtId="0" fontId="5" fillId="0" borderId="26" xfId="0" applyFont="1" applyBorder="1"/>
    <xf numFmtId="166" fontId="5" fillId="0" borderId="26" xfId="0" applyNumberFormat="1" applyFont="1" applyBorder="1"/>
    <xf numFmtId="164" fontId="5" fillId="0" borderId="28" xfId="3" applyFont="1" applyBorder="1"/>
    <xf numFmtId="164" fontId="5" fillId="0" borderId="29" xfId="3" applyFont="1" applyBorder="1"/>
    <xf numFmtId="164" fontId="5" fillId="0" borderId="17" xfId="3" applyFont="1" applyBorder="1"/>
    <xf numFmtId="164" fontId="5" fillId="0" borderId="18" xfId="3" applyFont="1" applyBorder="1"/>
    <xf numFmtId="164" fontId="5" fillId="0" borderId="9" xfId="3" applyFont="1" applyBorder="1"/>
    <xf numFmtId="164" fontId="5" fillId="0" borderId="31" xfId="3" applyFont="1" applyBorder="1"/>
    <xf numFmtId="164" fontId="5" fillId="0" borderId="10" xfId="3" applyFont="1" applyBorder="1"/>
    <xf numFmtId="164" fontId="5" fillId="0" borderId="33" xfId="3" applyFont="1" applyBorder="1"/>
    <xf numFmtId="164" fontId="5" fillId="0" borderId="26" xfId="3" applyFont="1" applyBorder="1"/>
    <xf numFmtId="164" fontId="5" fillId="0" borderId="19" xfId="3" applyFont="1" applyBorder="1"/>
    <xf numFmtId="166" fontId="12" fillId="0" borderId="0" xfId="0" applyNumberFormat="1" applyFont="1"/>
    <xf numFmtId="164" fontId="12" fillId="0" borderId="0" xfId="0" applyNumberFormat="1" applyFont="1"/>
    <xf numFmtId="0" fontId="0" fillId="0" borderId="20" xfId="0" applyBorder="1"/>
    <xf numFmtId="166" fontId="0" fillId="0" borderId="20" xfId="0" applyNumberFormat="1" applyBorder="1"/>
    <xf numFmtId="0" fontId="27" fillId="5" borderId="8" xfId="5" applyFont="1" applyFill="1" applyBorder="1" applyAlignment="1">
      <alignment wrapText="1"/>
    </xf>
    <xf numFmtId="0" fontId="23" fillId="5" borderId="8" xfId="5" applyFont="1" applyFill="1" applyBorder="1" applyAlignment="1">
      <alignment wrapText="1"/>
    </xf>
    <xf numFmtId="0" fontId="4" fillId="5" borderId="7" xfId="0" applyFont="1" applyFill="1" applyBorder="1" applyAlignment="1">
      <alignment horizontal="center"/>
    </xf>
    <xf numFmtId="0" fontId="21" fillId="5" borderId="10" xfId="0" applyFont="1" applyFill="1" applyBorder="1"/>
    <xf numFmtId="0" fontId="5" fillId="0" borderId="0" xfId="0" applyFont="1" applyAlignment="1">
      <alignment horizontal="center"/>
    </xf>
    <xf numFmtId="0" fontId="14" fillId="0" borderId="10" xfId="0" applyFont="1" applyBorder="1"/>
    <xf numFmtId="0" fontId="4" fillId="5" borderId="11" xfId="0" applyFont="1" applyFill="1" applyBorder="1" applyAlignment="1">
      <alignment horizontal="center"/>
    </xf>
    <xf numFmtId="0" fontId="24" fillId="0" borderId="9" xfId="0" applyFont="1" applyBorder="1"/>
    <xf numFmtId="0" fontId="24" fillId="0" borderId="9" xfId="0" applyFont="1" applyBorder="1" applyAlignment="1">
      <alignment horizontal="center"/>
    </xf>
    <xf numFmtId="0" fontId="24" fillId="0" borderId="9" xfId="0" applyFont="1" applyFill="1" applyBorder="1"/>
    <xf numFmtId="0" fontId="19" fillId="0" borderId="1" xfId="0" applyFont="1" applyBorder="1"/>
    <xf numFmtId="0" fontId="0" fillId="0" borderId="10" xfId="0" applyBorder="1"/>
    <xf numFmtId="164" fontId="29" fillId="5" borderId="10" xfId="3" applyFont="1" applyFill="1" applyBorder="1"/>
    <xf numFmtId="164" fontId="6" fillId="0" borderId="10" xfId="3" applyFont="1" applyBorder="1"/>
    <xf numFmtId="0" fontId="0" fillId="0" borderId="34" xfId="0" applyBorder="1"/>
    <xf numFmtId="0" fontId="0" fillId="0" borderId="15" xfId="0" applyBorder="1"/>
    <xf numFmtId="0" fontId="0" fillId="5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68" fontId="5" fillId="0" borderId="35" xfId="3" applyNumberFormat="1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4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0" fontId="10" fillId="0" borderId="0" xfId="0" applyFont="1" applyFill="1" applyBorder="1"/>
    <xf numFmtId="0" fontId="0" fillId="3" borderId="10" xfId="0" applyFill="1" applyBorder="1"/>
    <xf numFmtId="166" fontId="2" fillId="5" borderId="12" xfId="4" applyNumberFormat="1" applyFont="1" applyFill="1" applyBorder="1"/>
    <xf numFmtId="0" fontId="21" fillId="0" borderId="12" xfId="0" applyFont="1" applyFill="1" applyBorder="1"/>
    <xf numFmtId="0" fontId="0" fillId="3" borderId="12" xfId="0" applyFill="1" applyBorder="1"/>
    <xf numFmtId="166" fontId="4" fillId="0" borderId="10" xfId="0" applyNumberFormat="1" applyFont="1" applyBorder="1"/>
    <xf numFmtId="0" fontId="4" fillId="5" borderId="0" xfId="0" applyFont="1" applyFill="1" applyBorder="1" applyAlignment="1">
      <alignment horizontal="right"/>
    </xf>
    <xf numFmtId="0" fontId="22" fillId="0" borderId="10" xfId="0" applyFont="1" applyFill="1" applyBorder="1"/>
    <xf numFmtId="164" fontId="21" fillId="5" borderId="10" xfId="3" applyFont="1" applyFill="1" applyBorder="1"/>
    <xf numFmtId="164" fontId="4" fillId="0" borderId="0" xfId="3" applyFont="1"/>
    <xf numFmtId="43" fontId="0" fillId="0" borderId="0" xfId="0" applyNumberFormat="1"/>
    <xf numFmtId="0" fontId="0" fillId="0" borderId="6" xfId="0" applyFill="1" applyBorder="1"/>
    <xf numFmtId="164" fontId="5" fillId="0" borderId="0" xfId="3" applyFont="1" applyAlignment="1">
      <alignment horizontal="left"/>
    </xf>
    <xf numFmtId="0" fontId="7" fillId="0" borderId="12" xfId="0" applyFont="1" applyBorder="1"/>
    <xf numFmtId="0" fontId="13" fillId="0" borderId="11" xfId="0" applyFont="1" applyBorder="1"/>
    <xf numFmtId="164" fontId="0" fillId="0" borderId="1" xfId="0" applyNumberFormat="1" applyBorder="1"/>
    <xf numFmtId="168" fontId="19" fillId="0" borderId="13" xfId="0" applyNumberFormat="1" applyFont="1" applyBorder="1"/>
    <xf numFmtId="164" fontId="12" fillId="0" borderId="0" xfId="3" applyFont="1"/>
    <xf numFmtId="0" fontId="11" fillId="5" borderId="1" xfId="0" applyFont="1" applyFill="1" applyBorder="1"/>
    <xf numFmtId="0" fontId="11" fillId="0" borderId="7" xfId="0" applyFont="1" applyBorder="1"/>
    <xf numFmtId="0" fontId="4" fillId="0" borderId="0" xfId="0" applyFont="1" applyFill="1" applyBorder="1"/>
    <xf numFmtId="0" fontId="17" fillId="0" borderId="10" xfId="0" applyFont="1" applyBorder="1"/>
    <xf numFmtId="164" fontId="0" fillId="5" borderId="10" xfId="3" applyFont="1" applyFill="1" applyBorder="1"/>
    <xf numFmtId="164" fontId="21" fillId="5" borderId="6" xfId="3" applyFont="1" applyFill="1" applyBorder="1"/>
    <xf numFmtId="164" fontId="0" fillId="5" borderId="12" xfId="3" applyFont="1" applyFill="1" applyBorder="1"/>
    <xf numFmtId="166" fontId="5" fillId="0" borderId="15" xfId="0" applyNumberFormat="1" applyFont="1" applyBorder="1"/>
    <xf numFmtId="0" fontId="4" fillId="5" borderId="0" xfId="0" applyFont="1" applyFill="1" applyBorder="1" applyAlignment="1">
      <alignment horizontal="center"/>
    </xf>
    <xf numFmtId="0" fontId="7" fillId="5" borderId="0" xfId="0" applyFont="1" applyFill="1" applyBorder="1"/>
    <xf numFmtId="164" fontId="4" fillId="5" borderId="0" xfId="3" applyFont="1" applyFill="1" applyBorder="1"/>
    <xf numFmtId="0" fontId="10" fillId="5" borderId="0" xfId="0" applyFont="1" applyFill="1" applyBorder="1"/>
    <xf numFmtId="0" fontId="0" fillId="5" borderId="0" xfId="0" applyFill="1" applyBorder="1"/>
    <xf numFmtId="0" fontId="7" fillId="5" borderId="5" xfId="0" applyFont="1" applyFill="1" applyBorder="1"/>
    <xf numFmtId="164" fontId="5" fillId="0" borderId="0" xfId="3" applyFont="1" applyAlignment="1">
      <alignment horizontal="right"/>
    </xf>
    <xf numFmtId="0" fontId="4" fillId="0" borderId="4" xfId="0" applyFont="1" applyBorder="1" applyAlignment="1">
      <alignment horizontal="center"/>
    </xf>
    <xf numFmtId="164" fontId="30" fillId="5" borderId="0" xfId="3" applyFont="1" applyFill="1" applyBorder="1" applyAlignment="1">
      <alignment horizontal="center"/>
    </xf>
    <xf numFmtId="0" fontId="20" fillId="0" borderId="0" xfId="0" applyFont="1" applyFill="1"/>
    <xf numFmtId="0" fontId="0" fillId="0" borderId="0" xfId="0" applyFill="1"/>
    <xf numFmtId="0" fontId="11" fillId="0" borderId="0" xfId="0" applyFont="1" applyBorder="1"/>
    <xf numFmtId="164" fontId="30" fillId="5" borderId="1" xfId="3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3" applyFont="1" applyAlignment="1">
      <alignment horizontal="center"/>
    </xf>
    <xf numFmtId="164" fontId="5" fillId="0" borderId="0" xfId="3" applyFont="1" applyAlignment="1">
      <alignment horizontal="center"/>
    </xf>
    <xf numFmtId="164" fontId="4" fillId="0" borderId="0" xfId="3" applyFont="1" applyAlignment="1">
      <alignment horizontal="center"/>
    </xf>
    <xf numFmtId="164" fontId="5" fillId="7" borderId="0" xfId="3" applyFont="1" applyFill="1" applyAlignment="1">
      <alignment horizontal="center"/>
    </xf>
    <xf numFmtId="0" fontId="4" fillId="0" borderId="0" xfId="0" applyFont="1" applyBorder="1"/>
    <xf numFmtId="164" fontId="5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6" fillId="5" borderId="0" xfId="0" applyFont="1" applyFill="1" applyBorder="1"/>
    <xf numFmtId="0" fontId="0" fillId="7" borderId="0" xfId="0" applyFill="1" applyAlignment="1">
      <alignment horizontal="center"/>
    </xf>
    <xf numFmtId="164" fontId="4" fillId="0" borderId="1" xfId="3" applyFont="1" applyBorder="1"/>
    <xf numFmtId="0" fontId="5" fillId="0" borderId="0" xfId="0" applyNumberFormat="1" applyFont="1"/>
    <xf numFmtId="0" fontId="8" fillId="0" borderId="5" xfId="0" applyFont="1" applyBorder="1"/>
    <xf numFmtId="164" fontId="6" fillId="5" borderId="6" xfId="3" applyFont="1" applyFill="1" applyBorder="1"/>
    <xf numFmtId="0" fontId="6" fillId="0" borderId="7" xfId="0" applyFont="1" applyBorder="1"/>
    <xf numFmtId="0" fontId="0" fillId="0" borderId="10" xfId="0" applyBorder="1" applyAlignment="1"/>
    <xf numFmtId="2" fontId="20" fillId="0" borderId="0" xfId="3" applyNumberFormat="1" applyFont="1"/>
    <xf numFmtId="164" fontId="0" fillId="0" borderId="10" xfId="3" applyFont="1" applyBorder="1"/>
    <xf numFmtId="164" fontId="0" fillId="0" borderId="9" xfId="3" applyFont="1" applyBorder="1" applyAlignment="1">
      <alignment horizontal="center"/>
    </xf>
    <xf numFmtId="0" fontId="23" fillId="5" borderId="1" xfId="5" applyFont="1" applyFill="1" applyBorder="1" applyAlignment="1">
      <alignment wrapText="1"/>
    </xf>
    <xf numFmtId="0" fontId="27" fillId="5" borderId="5" xfId="5" applyFont="1" applyFill="1" applyBorder="1" applyAlignment="1">
      <alignment wrapText="1"/>
    </xf>
    <xf numFmtId="164" fontId="6" fillId="0" borderId="0" xfId="0" applyNumberFormat="1" applyFont="1" applyBorder="1"/>
    <xf numFmtId="0" fontId="4" fillId="0" borderId="1" xfId="0" applyFont="1" applyBorder="1"/>
    <xf numFmtId="164" fontId="4" fillId="0" borderId="0" xfId="3" applyFont="1" applyBorder="1"/>
    <xf numFmtId="1" fontId="4" fillId="0" borderId="0" xfId="3" applyNumberFormat="1" applyFont="1" applyBorder="1"/>
    <xf numFmtId="0" fontId="4" fillId="5" borderId="0" xfId="0" applyFont="1" applyFill="1" applyBorder="1"/>
    <xf numFmtId="0" fontId="4" fillId="0" borderId="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11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0" xfId="0" applyFont="1" applyProtection="1"/>
    <xf numFmtId="0" fontId="32" fillId="2" borderId="0" xfId="0" applyFont="1" applyFill="1"/>
    <xf numFmtId="0" fontId="11" fillId="0" borderId="0" xfId="0" applyFont="1" applyAlignment="1">
      <alignment horizontal="center"/>
    </xf>
    <xf numFmtId="0" fontId="32" fillId="3" borderId="0" xfId="0" applyFont="1" applyFill="1"/>
    <xf numFmtId="164" fontId="32" fillId="3" borderId="0" xfId="0" applyNumberFormat="1" applyFont="1" applyFill="1"/>
    <xf numFmtId="164" fontId="6" fillId="0" borderId="0" xfId="3" applyFont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6" fillId="0" borderId="1" xfId="0" applyFont="1" applyFill="1" applyBorder="1" applyAlignment="1">
      <alignment horizontal="right"/>
    </xf>
    <xf numFmtId="164" fontId="6" fillId="0" borderId="0" xfId="3" applyFont="1" applyFill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Alignment="1">
      <alignment horizontal="right"/>
    </xf>
    <xf numFmtId="164" fontId="6" fillId="0" borderId="0" xfId="3" applyFont="1" applyAlignment="1">
      <alignment horizontal="right"/>
    </xf>
    <xf numFmtId="0" fontId="6" fillId="2" borderId="0" xfId="0" applyFont="1" applyFill="1"/>
    <xf numFmtId="164" fontId="11" fillId="0" borderId="0" xfId="0" applyNumberFormat="1" applyFont="1" applyBorder="1"/>
    <xf numFmtId="1" fontId="20" fillId="0" borderId="0" xfId="3" applyNumberFormat="1" applyFont="1" applyBorder="1"/>
    <xf numFmtId="0" fontId="4" fillId="0" borderId="0" xfId="7"/>
    <xf numFmtId="164" fontId="4" fillId="0" borderId="0" xfId="7" applyNumberFormat="1"/>
    <xf numFmtId="164" fontId="30" fillId="0" borderId="0" xfId="7" applyNumberFormat="1" applyFont="1"/>
    <xf numFmtId="0" fontId="30" fillId="0" borderId="0" xfId="7" applyFont="1" applyAlignment="1">
      <alignment horizontal="center"/>
    </xf>
    <xf numFmtId="0" fontId="5" fillId="0" borderId="0" xfId="7" applyFont="1"/>
    <xf numFmtId="164" fontId="20" fillId="0" borderId="0" xfId="7" applyNumberFormat="1" applyFont="1"/>
    <xf numFmtId="0" fontId="20" fillId="0" borderId="0" xfId="7" applyFont="1"/>
    <xf numFmtId="0" fontId="20" fillId="0" borderId="0" xfId="7" applyFont="1" applyAlignment="1">
      <alignment horizontal="right"/>
    </xf>
    <xf numFmtId="0" fontId="19" fillId="0" borderId="0" xfId="7" applyFont="1"/>
    <xf numFmtId="0" fontId="27" fillId="5" borderId="0" xfId="7" applyFont="1" applyFill="1"/>
    <xf numFmtId="0" fontId="30" fillId="5" borderId="0" xfId="7" applyFont="1" applyFill="1"/>
    <xf numFmtId="2" fontId="20" fillId="0" borderId="0" xfId="7" applyNumberFormat="1" applyFont="1"/>
    <xf numFmtId="164" fontId="19" fillId="0" borderId="0" xfId="7" applyNumberFormat="1" applyFont="1"/>
    <xf numFmtId="164" fontId="31" fillId="3" borderId="14" xfId="7" applyNumberFormat="1" applyFont="1" applyFill="1" applyBorder="1"/>
    <xf numFmtId="0" fontId="11" fillId="0" borderId="0" xfId="7" applyFont="1"/>
    <xf numFmtId="0" fontId="19" fillId="5" borderId="0" xfId="7" applyFont="1" applyFill="1"/>
    <xf numFmtId="164" fontId="19" fillId="0" borderId="1" xfId="7" applyNumberFormat="1" applyFont="1" applyBorder="1"/>
    <xf numFmtId="43" fontId="4" fillId="0" borderId="0" xfId="7" applyNumberFormat="1"/>
    <xf numFmtId="43" fontId="20" fillId="0" borderId="0" xfId="7" applyNumberFormat="1" applyFont="1"/>
    <xf numFmtId="164" fontId="5" fillId="0" borderId="0" xfId="7" applyNumberFormat="1" applyFont="1"/>
    <xf numFmtId="164" fontId="4" fillId="0" borderId="0" xfId="7" applyNumberFormat="1" applyAlignment="1">
      <alignment horizontal="center"/>
    </xf>
    <xf numFmtId="0" fontId="12" fillId="0" borderId="0" xfId="7" applyFont="1"/>
    <xf numFmtId="0" fontId="14" fillId="0" borderId="0" xfId="7" applyFont="1"/>
    <xf numFmtId="2" fontId="12" fillId="0" borderId="0" xfId="7" applyNumberFormat="1" applyFont="1"/>
    <xf numFmtId="0" fontId="20" fillId="0" borderId="1" xfId="7" applyFont="1" applyBorder="1"/>
    <xf numFmtId="0" fontId="12" fillId="0" borderId="0" xfId="7" applyFont="1" applyAlignment="1">
      <alignment horizontal="right"/>
    </xf>
    <xf numFmtId="0" fontId="5" fillId="0" borderId="0" xfId="7" applyFont="1" applyAlignment="1">
      <alignment horizontal="right"/>
    </xf>
    <xf numFmtId="0" fontId="9" fillId="0" borderId="0" xfId="0" applyFont="1" applyBorder="1"/>
    <xf numFmtId="164" fontId="11" fillId="5" borderId="1" xfId="3" applyFont="1" applyFill="1" applyBorder="1"/>
    <xf numFmtId="0" fontId="11" fillId="5" borderId="5" xfId="0" applyFont="1" applyFill="1" applyBorder="1"/>
    <xf numFmtId="0" fontId="11" fillId="0" borderId="4" xfId="0" applyFont="1" applyBorder="1"/>
    <xf numFmtId="0" fontId="4" fillId="0" borderId="0" xfId="7" applyFont="1"/>
    <xf numFmtId="164" fontId="0" fillId="0" borderId="0" xfId="0" applyNumberFormat="1" applyAlignment="1">
      <alignment horizontal="center"/>
    </xf>
    <xf numFmtId="43" fontId="0" fillId="0" borderId="0" xfId="0" applyNumberFormat="1" applyBorder="1"/>
    <xf numFmtId="0" fontId="0" fillId="5" borderId="12" xfId="0" applyFill="1" applyBorder="1"/>
    <xf numFmtId="0" fontId="6" fillId="5" borderId="8" xfId="0" applyFont="1" applyFill="1" applyBorder="1"/>
    <xf numFmtId="0" fontId="10" fillId="5" borderId="8" xfId="0" applyFont="1" applyFill="1" applyBorder="1"/>
    <xf numFmtId="0" fontId="7" fillId="5" borderId="37" xfId="0" applyFont="1" applyFill="1" applyBorder="1"/>
    <xf numFmtId="0" fontId="6" fillId="5" borderId="37" xfId="0" applyFont="1" applyFill="1" applyBorder="1"/>
    <xf numFmtId="0" fontId="7" fillId="0" borderId="8" xfId="0" applyFont="1" applyBorder="1"/>
    <xf numFmtId="0" fontId="0" fillId="5" borderId="7" xfId="0" applyFill="1" applyBorder="1"/>
    <xf numFmtId="0" fontId="4" fillId="5" borderId="7" xfId="0" applyFont="1" applyFill="1" applyBorder="1"/>
    <xf numFmtId="0" fontId="4" fillId="5" borderId="11" xfId="0" applyFont="1" applyFill="1" applyBorder="1"/>
    <xf numFmtId="0" fontId="4" fillId="5" borderId="4" xfId="0" applyFont="1" applyFill="1" applyBorder="1"/>
    <xf numFmtId="0" fontId="4" fillId="0" borderId="7" xfId="0" applyFont="1" applyFill="1" applyBorder="1"/>
    <xf numFmtId="0" fontId="4" fillId="5" borderId="7" xfId="0" applyFont="1" applyFill="1" applyBorder="1" applyAlignment="1">
      <alignment horizontal="right"/>
    </xf>
    <xf numFmtId="0" fontId="4" fillId="5" borderId="11" xfId="0" applyFont="1" applyFill="1" applyBorder="1" applyAlignment="1">
      <alignment horizontal="right"/>
    </xf>
    <xf numFmtId="0" fontId="5" fillId="0" borderId="39" xfId="0" applyFont="1" applyFill="1" applyBorder="1"/>
    <xf numFmtId="0" fontId="5" fillId="0" borderId="40" xfId="0" applyFont="1" applyFill="1" applyBorder="1"/>
    <xf numFmtId="0" fontId="5" fillId="5" borderId="39" xfId="0" applyFont="1" applyFill="1" applyBorder="1"/>
    <xf numFmtId="0" fontId="5" fillId="0" borderId="39" xfId="0" applyFont="1" applyBorder="1"/>
    <xf numFmtId="0" fontId="33" fillId="5" borderId="38" xfId="0" applyFont="1" applyFill="1" applyBorder="1" applyAlignment="1">
      <alignment horizontal="center"/>
    </xf>
    <xf numFmtId="0" fontId="33" fillId="5" borderId="39" xfId="0" applyFont="1" applyFill="1" applyBorder="1" applyAlignment="1">
      <alignment horizontal="center"/>
    </xf>
    <xf numFmtId="0" fontId="5" fillId="0" borderId="39" xfId="0" applyFont="1" applyFill="1" applyBorder="1" applyAlignment="1">
      <alignment horizontal="center"/>
    </xf>
    <xf numFmtId="0" fontId="5" fillId="0" borderId="40" xfId="0" applyFont="1" applyFill="1" applyBorder="1" applyAlignment="1">
      <alignment horizontal="center"/>
    </xf>
    <xf numFmtId="0" fontId="5" fillId="5" borderId="39" xfId="0" applyFont="1" applyFill="1" applyBorder="1" applyAlignment="1">
      <alignment horizontal="center"/>
    </xf>
    <xf numFmtId="0" fontId="5" fillId="5" borderId="40" xfId="0" applyFont="1" applyFill="1" applyBorder="1" applyAlignment="1">
      <alignment horizontal="center"/>
    </xf>
    <xf numFmtId="0" fontId="23" fillId="5" borderId="8" xfId="5" applyFont="1" applyFill="1" applyBorder="1"/>
    <xf numFmtId="0" fontId="27" fillId="5" borderId="8" xfId="5" applyFont="1" applyFill="1" applyBorder="1"/>
    <xf numFmtId="0" fontId="26" fillId="5" borderId="8" xfId="5" applyFont="1" applyFill="1" applyBorder="1" applyAlignment="1">
      <alignment wrapText="1"/>
    </xf>
    <xf numFmtId="0" fontId="5" fillId="5" borderId="7" xfId="0" applyFont="1" applyFill="1" applyBorder="1"/>
    <xf numFmtId="0" fontId="24" fillId="0" borderId="12" xfId="0" applyFont="1" applyBorder="1" applyAlignment="1">
      <alignment horizontal="center"/>
    </xf>
    <xf numFmtId="0" fontId="5" fillId="5" borderId="38" xfId="0" applyFont="1" applyFill="1" applyBorder="1" applyAlignment="1">
      <alignment horizontal="center"/>
    </xf>
    <xf numFmtId="0" fontId="8" fillId="0" borderId="39" xfId="0" applyFont="1" applyFill="1" applyBorder="1" applyAlignment="1">
      <alignment horizontal="center"/>
    </xf>
    <xf numFmtId="0" fontId="5" fillId="0" borderId="42" xfId="0" applyFont="1" applyFill="1" applyBorder="1" applyAlignment="1">
      <alignment horizontal="center"/>
    </xf>
    <xf numFmtId="0" fontId="8" fillId="0" borderId="39" xfId="0" applyFont="1" applyFill="1" applyBorder="1"/>
    <xf numFmtId="0" fontId="5" fillId="5" borderId="42" xfId="0" applyFont="1" applyFill="1" applyBorder="1"/>
    <xf numFmtId="0" fontId="5" fillId="5" borderId="41" xfId="0" applyFont="1" applyFill="1" applyBorder="1" applyAlignment="1">
      <alignment horizontal="center"/>
    </xf>
    <xf numFmtId="0" fontId="7" fillId="0" borderId="6" xfId="0" applyFont="1" applyFill="1" applyBorder="1"/>
    <xf numFmtId="0" fontId="7" fillId="0" borderId="37" xfId="0" applyFont="1" applyBorder="1"/>
    <xf numFmtId="0" fontId="13" fillId="0" borderId="7" xfId="0" applyFont="1" applyFill="1" applyBorder="1"/>
    <xf numFmtId="0" fontId="4" fillId="0" borderId="11" xfId="0" applyFont="1" applyFill="1" applyBorder="1"/>
    <xf numFmtId="0" fontId="4" fillId="0" borderId="3" xfId="0" applyFont="1" applyFill="1" applyBorder="1"/>
    <xf numFmtId="0" fontId="5" fillId="0" borderId="38" xfId="0" applyFont="1" applyBorder="1"/>
    <xf numFmtId="0" fontId="5" fillId="0" borderId="41" xfId="0" applyFont="1" applyFill="1" applyBorder="1"/>
    <xf numFmtId="0" fontId="28" fillId="0" borderId="8" xfId="0" applyFont="1" applyBorder="1"/>
    <xf numFmtId="0" fontId="28" fillId="0" borderId="7" xfId="0" applyFont="1" applyBorder="1" applyAlignment="1">
      <alignment wrapText="1"/>
    </xf>
    <xf numFmtId="0" fontId="28" fillId="0" borderId="13" xfId="0" applyFont="1" applyBorder="1" applyAlignment="1">
      <alignment wrapText="1"/>
    </xf>
    <xf numFmtId="0" fontId="0" fillId="0" borderId="7" xfId="0" applyBorder="1"/>
    <xf numFmtId="0" fontId="5" fillId="0" borderId="0" xfId="0" applyFont="1" applyAlignment="1">
      <alignment horizontal="center"/>
    </xf>
    <xf numFmtId="0" fontId="22" fillId="5" borderId="12" xfId="0" applyFont="1" applyFill="1" applyBorder="1"/>
    <xf numFmtId="0" fontId="34" fillId="5" borderId="39" xfId="0" applyFont="1" applyFill="1" applyBorder="1" applyAlignment="1">
      <alignment horizontal="center"/>
    </xf>
    <xf numFmtId="164" fontId="10" fillId="0" borderId="0" xfId="0" applyNumberFormat="1" applyFont="1" applyBorder="1"/>
    <xf numFmtId="0" fontId="21" fillId="5" borderId="38" xfId="0" applyFont="1" applyFill="1" applyBorder="1" applyAlignment="1">
      <alignment horizontal="center"/>
    </xf>
    <xf numFmtId="0" fontId="21" fillId="5" borderId="39" xfId="0" applyFont="1" applyFill="1" applyBorder="1" applyAlignment="1">
      <alignment horizontal="center"/>
    </xf>
    <xf numFmtId="0" fontId="4" fillId="5" borderId="39" xfId="0" applyFont="1" applyFill="1" applyBorder="1" applyAlignment="1">
      <alignment horizontal="center"/>
    </xf>
    <xf numFmtId="0" fontId="4" fillId="5" borderId="40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0" fillId="0" borderId="0" xfId="0" applyNumberFormat="1" applyAlignment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164" fontId="0" fillId="8" borderId="43" xfId="0" applyNumberFormat="1" applyFill="1" applyBorder="1" applyAlignment="1">
      <alignment horizontal="center"/>
    </xf>
    <xf numFmtId="164" fontId="0" fillId="8" borderId="0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0" fillId="9" borderId="43" xfId="0" applyNumberFormat="1" applyFill="1" applyBorder="1" applyAlignment="1">
      <alignment horizontal="center"/>
    </xf>
    <xf numFmtId="164" fontId="0" fillId="9" borderId="0" xfId="0" applyNumberFormat="1" applyFill="1" applyBorder="1" applyAlignment="1">
      <alignment horizontal="center"/>
    </xf>
    <xf numFmtId="0" fontId="6" fillId="0" borderId="0" xfId="0" applyFont="1" applyAlignment="1"/>
    <xf numFmtId="0" fontId="4" fillId="0" borderId="36" xfId="0" applyFont="1" applyBorder="1" applyAlignment="1"/>
    <xf numFmtId="0" fontId="0" fillId="0" borderId="45" xfId="0" applyBorder="1" applyAlignment="1">
      <alignment horizontal="center"/>
    </xf>
    <xf numFmtId="0" fontId="0" fillId="0" borderId="29" xfId="0" applyBorder="1" applyAlignment="1">
      <alignment horizontal="center"/>
    </xf>
    <xf numFmtId="164" fontId="0" fillId="0" borderId="46" xfId="0" applyNumberForma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164" fontId="0" fillId="7" borderId="46" xfId="0" applyNumberFormat="1" applyFill="1" applyBorder="1" applyAlignment="1">
      <alignment horizontal="center"/>
    </xf>
    <xf numFmtId="164" fontId="0" fillId="8" borderId="46" xfId="0" applyNumberFormat="1" applyFill="1" applyBorder="1" applyAlignment="1">
      <alignment horizontal="center"/>
    </xf>
    <xf numFmtId="164" fontId="0" fillId="9" borderId="46" xfId="0" applyNumberFormat="1" applyFill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164" fontId="0" fillId="10" borderId="0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64" fontId="0" fillId="10" borderId="46" xfId="0" applyNumberFormat="1" applyFill="1" applyBorder="1" applyAlignment="1">
      <alignment horizontal="center"/>
    </xf>
    <xf numFmtId="164" fontId="0" fillId="6" borderId="46" xfId="0" applyNumberFormat="1" applyFill="1" applyBorder="1" applyAlignment="1">
      <alignment horizontal="center"/>
    </xf>
    <xf numFmtId="49" fontId="11" fillId="5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14" xfId="3" applyFont="1" applyBorder="1"/>
    <xf numFmtId="0" fontId="8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0" fillId="7" borderId="35" xfId="0" applyNumberFormat="1" applyFill="1" applyBorder="1" applyAlignment="1">
      <alignment horizontal="center"/>
    </xf>
    <xf numFmtId="164" fontId="0" fillId="8" borderId="40" xfId="0" applyNumberFormat="1" applyFill="1" applyBorder="1" applyAlignment="1">
      <alignment horizontal="center"/>
    </xf>
    <xf numFmtId="164" fontId="0" fillId="8" borderId="35" xfId="0" applyNumberFormat="1" applyFill="1" applyBorder="1" applyAlignment="1">
      <alignment horizontal="center"/>
    </xf>
    <xf numFmtId="164" fontId="0" fillId="8" borderId="42" xfId="0" applyNumberFormat="1" applyFill="1" applyBorder="1" applyAlignment="1">
      <alignment horizontal="center"/>
    </xf>
    <xf numFmtId="164" fontId="0" fillId="9" borderId="40" xfId="0" applyNumberFormat="1" applyFill="1" applyBorder="1" applyAlignment="1">
      <alignment horizontal="center"/>
    </xf>
    <xf numFmtId="164" fontId="0" fillId="9" borderId="35" xfId="0" applyNumberFormat="1" applyFill="1" applyBorder="1" applyAlignment="1">
      <alignment horizontal="center"/>
    </xf>
    <xf numFmtId="164" fontId="0" fillId="10" borderId="35" xfId="0" applyNumberFormat="1" applyFill="1" applyBorder="1" applyAlignment="1">
      <alignment horizontal="center"/>
    </xf>
    <xf numFmtId="164" fontId="0" fillId="6" borderId="35" xfId="0" applyNumberFormat="1" applyFill="1" applyBorder="1" applyAlignment="1">
      <alignment horizontal="center"/>
    </xf>
    <xf numFmtId="164" fontId="0" fillId="0" borderId="35" xfId="0" applyNumberFormat="1" applyFill="1" applyBorder="1" applyAlignment="1">
      <alignment horizontal="center"/>
    </xf>
    <xf numFmtId="164" fontId="38" fillId="0" borderId="13" xfId="0" applyNumberFormat="1" applyFont="1" applyBorder="1" applyAlignment="1"/>
    <xf numFmtId="164" fontId="38" fillId="0" borderId="20" xfId="0" applyNumberFormat="1" applyFont="1" applyBorder="1" applyAlignment="1"/>
    <xf numFmtId="164" fontId="37" fillId="0" borderId="21" xfId="0" applyNumberFormat="1" applyFont="1" applyBorder="1" applyAlignment="1">
      <alignment horizontal="center" vertical="center"/>
    </xf>
    <xf numFmtId="0" fontId="37" fillId="0" borderId="13" xfId="0" applyFont="1" applyBorder="1" applyAlignment="1"/>
    <xf numFmtId="164" fontId="38" fillId="0" borderId="0" xfId="0" applyNumberFormat="1" applyFont="1" applyBorder="1" applyAlignment="1">
      <alignment horizontal="center"/>
    </xf>
    <xf numFmtId="164" fontId="0" fillId="7" borderId="18" xfId="0" applyNumberFormat="1" applyFill="1" applyBorder="1" applyAlignment="1">
      <alignment horizontal="center"/>
    </xf>
    <xf numFmtId="164" fontId="0" fillId="8" borderId="18" xfId="0" applyNumberFormat="1" applyFill="1" applyBorder="1" applyAlignment="1">
      <alignment horizontal="center"/>
    </xf>
    <xf numFmtId="164" fontId="0" fillId="9" borderId="18" xfId="0" applyNumberFormat="1" applyFill="1" applyBorder="1" applyAlignment="1">
      <alignment horizontal="center"/>
    </xf>
    <xf numFmtId="164" fontId="0" fillId="10" borderId="18" xfId="0" applyNumberFormat="1" applyFill="1" applyBorder="1" applyAlignment="1">
      <alignment horizontal="center"/>
    </xf>
    <xf numFmtId="164" fontId="0" fillId="6" borderId="18" xfId="0" applyNumberFormat="1" applyFill="1" applyBorder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164" fontId="0" fillId="7" borderId="49" xfId="0" applyNumberFormat="1" applyFill="1" applyBorder="1" applyAlignment="1">
      <alignment horizontal="center"/>
    </xf>
    <xf numFmtId="164" fontId="0" fillId="0" borderId="44" xfId="0" applyNumberFormat="1" applyFill="1" applyBorder="1" applyAlignment="1">
      <alignment horizontal="center"/>
    </xf>
    <xf numFmtId="164" fontId="0" fillId="0" borderId="19" xfId="0" applyNumberFormat="1" applyFill="1" applyBorder="1" applyAlignment="1">
      <alignment horizontal="center"/>
    </xf>
    <xf numFmtId="164" fontId="0" fillId="6" borderId="43" xfId="0" applyNumberFormat="1" applyFill="1" applyBorder="1" applyAlignment="1">
      <alignment horizontal="center"/>
    </xf>
    <xf numFmtId="164" fontId="0" fillId="6" borderId="40" xfId="0" applyNumberFormat="1" applyFill="1" applyBorder="1" applyAlignment="1">
      <alignment horizontal="center"/>
    </xf>
    <xf numFmtId="164" fontId="37" fillId="0" borderId="0" xfId="0" applyNumberFormat="1" applyFont="1" applyFill="1" applyBorder="1" applyAlignment="1">
      <alignment vertical="center"/>
    </xf>
    <xf numFmtId="164" fontId="37" fillId="0" borderId="18" xfId="0" applyNumberFormat="1" applyFont="1" applyFill="1" applyBorder="1" applyAlignment="1">
      <alignment vertical="center"/>
    </xf>
    <xf numFmtId="164" fontId="21" fillId="7" borderId="49" xfId="0" applyNumberFormat="1" applyFont="1" applyFill="1" applyBorder="1" applyAlignment="1">
      <alignment horizontal="center"/>
    </xf>
    <xf numFmtId="164" fontId="21" fillId="7" borderId="50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164" fontId="0" fillId="7" borderId="5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0" fontId="7" fillId="5" borderId="10" xfId="0" applyFont="1" applyFill="1" applyBorder="1"/>
    <xf numFmtId="0" fontId="4" fillId="5" borderId="10" xfId="0" applyFont="1" applyFill="1" applyBorder="1" applyAlignment="1">
      <alignment horizontal="right"/>
    </xf>
    <xf numFmtId="164" fontId="7" fillId="0" borderId="0" xfId="3" applyFont="1"/>
    <xf numFmtId="164" fontId="7" fillId="0" borderId="0" xfId="3" applyFont="1" applyAlignment="1">
      <alignment horizontal="center"/>
    </xf>
    <xf numFmtId="171" fontId="0" fillId="0" borderId="0" xfId="0" applyNumberFormat="1"/>
    <xf numFmtId="171" fontId="39" fillId="0" borderId="0" xfId="0" applyNumberFormat="1" applyFont="1"/>
    <xf numFmtId="0" fontId="40" fillId="0" borderId="0" xfId="0" applyFont="1"/>
    <xf numFmtId="164" fontId="39" fillId="0" borderId="0" xfId="3" applyFont="1"/>
    <xf numFmtId="43" fontId="39" fillId="0" borderId="0" xfId="0" applyNumberFormat="1" applyFont="1"/>
    <xf numFmtId="43" fontId="39" fillId="7" borderId="0" xfId="0" applyNumberFormat="1" applyFont="1" applyFill="1"/>
    <xf numFmtId="164" fontId="0" fillId="0" borderId="3" xfId="3" applyFont="1" applyFill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20" fillId="0" borderId="0" xfId="7" applyNumberFormat="1" applyFont="1" applyAlignment="1"/>
    <xf numFmtId="0" fontId="41" fillId="0" borderId="0" xfId="0" applyFont="1"/>
    <xf numFmtId="0" fontId="41" fillId="0" borderId="10" xfId="0" applyFont="1" applyBorder="1"/>
    <xf numFmtId="164" fontId="41" fillId="0" borderId="10" xfId="3" applyFont="1" applyBorder="1"/>
    <xf numFmtId="0" fontId="41" fillId="0" borderId="10" xfId="0" applyFont="1" applyBorder="1" applyAlignment="1">
      <alignment horizontal="center"/>
    </xf>
    <xf numFmtId="0" fontId="41" fillId="0" borderId="11" xfId="0" applyFont="1" applyBorder="1" applyAlignment="1">
      <alignment horizontal="center"/>
    </xf>
    <xf numFmtId="0" fontId="41" fillId="0" borderId="0" xfId="0" applyFont="1" applyBorder="1"/>
    <xf numFmtId="164" fontId="41" fillId="0" borderId="0" xfId="3" applyFont="1" applyBorder="1"/>
    <xf numFmtId="0" fontId="41" fillId="3" borderId="0" xfId="0" applyFont="1" applyFill="1"/>
    <xf numFmtId="0" fontId="42" fillId="3" borderId="0" xfId="0" applyFont="1" applyFill="1" applyBorder="1"/>
    <xf numFmtId="0" fontId="37" fillId="0" borderId="0" xfId="0" applyFont="1" applyBorder="1"/>
    <xf numFmtId="0" fontId="41" fillId="0" borderId="8" xfId="0" applyFont="1" applyFill="1" applyBorder="1"/>
    <xf numFmtId="0" fontId="41" fillId="0" borderId="10" xfId="0" applyFont="1" applyFill="1" applyBorder="1"/>
    <xf numFmtId="0" fontId="41" fillId="3" borderId="10" xfId="0" applyFont="1" applyFill="1" applyBorder="1"/>
    <xf numFmtId="0" fontId="41" fillId="0" borderId="0" xfId="0" applyFont="1" applyFill="1" applyBorder="1"/>
    <xf numFmtId="0" fontId="19" fillId="0" borderId="8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41" fillId="0" borderId="0" xfId="0" applyFont="1" applyFill="1" applyBorder="1" applyAlignment="1">
      <alignment horizontal="center"/>
    </xf>
    <xf numFmtId="0" fontId="41" fillId="0" borderId="0" xfId="0" applyFont="1" applyBorder="1" applyAlignment="1">
      <alignment horizontal="center"/>
    </xf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1" xfId="7" applyFont="1" applyBorder="1"/>
    <xf numFmtId="164" fontId="4" fillId="0" borderId="0" xfId="7" applyNumberFormat="1" applyFont="1"/>
    <xf numFmtId="164" fontId="4" fillId="5" borderId="0" xfId="0" applyNumberFormat="1" applyFont="1" applyFill="1"/>
    <xf numFmtId="0" fontId="4" fillId="5" borderId="0" xfId="0" applyFont="1" applyFill="1"/>
    <xf numFmtId="0" fontId="4" fillId="0" borderId="1" xfId="0" applyFont="1" applyBorder="1" applyAlignment="1">
      <alignment horizontal="right"/>
    </xf>
    <xf numFmtId="0" fontId="4" fillId="0" borderId="0" xfId="0" applyFont="1" applyProtection="1"/>
    <xf numFmtId="0" fontId="4" fillId="0" borderId="0" xfId="0" applyFont="1" applyFill="1" applyAlignment="1">
      <alignment horizontal="right"/>
    </xf>
    <xf numFmtId="0" fontId="4" fillId="0" borderId="1" xfId="0" applyFont="1" applyFill="1" applyBorder="1" applyAlignment="1">
      <alignment horizontal="right"/>
    </xf>
    <xf numFmtId="164" fontId="4" fillId="0" borderId="0" xfId="3" applyFont="1" applyFill="1" applyAlignment="1">
      <alignment horizontal="right"/>
    </xf>
    <xf numFmtId="164" fontId="4" fillId="0" borderId="0" xfId="3" applyFont="1" applyAlignment="1">
      <alignment horizontal="right"/>
    </xf>
    <xf numFmtId="0" fontId="5" fillId="0" borderId="0" xfId="7" applyFont="1" applyAlignment="1">
      <alignment horizontal="center"/>
    </xf>
    <xf numFmtId="0" fontId="5" fillId="11" borderId="0" xfId="7" applyFont="1" applyFill="1"/>
    <xf numFmtId="0" fontId="5" fillId="11" borderId="0" xfId="7" applyFont="1" applyFill="1" applyAlignment="1">
      <alignment horizontal="center"/>
    </xf>
    <xf numFmtId="2" fontId="5" fillId="11" borderId="0" xfId="7" applyNumberFormat="1" applyFont="1" applyFill="1"/>
    <xf numFmtId="0" fontId="5" fillId="11" borderId="0" xfId="0" applyFont="1" applyFill="1"/>
    <xf numFmtId="0" fontId="5" fillId="11" borderId="0" xfId="0" applyFont="1" applyFill="1" applyAlignment="1">
      <alignment horizontal="center"/>
    </xf>
    <xf numFmtId="0" fontId="5" fillId="8" borderId="10" xfId="0" applyFont="1" applyFill="1" applyBorder="1" applyAlignment="1">
      <alignment horizontal="left"/>
    </xf>
    <xf numFmtId="0" fontId="5" fillId="8" borderId="0" xfId="0" applyFont="1" applyFill="1" applyAlignment="1">
      <alignment horizontal="left"/>
    </xf>
    <xf numFmtId="164" fontId="5" fillId="8" borderId="0" xfId="0" applyNumberFormat="1" applyFont="1" applyFill="1"/>
    <xf numFmtId="0" fontId="11" fillId="0" borderId="0" xfId="0" applyFont="1" applyAlignment="1">
      <alignment horizontal="left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70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164" fontId="4" fillId="0" borderId="36" xfId="0" applyNumberFormat="1" applyFont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164" fontId="38" fillId="0" borderId="36" xfId="0" applyNumberFormat="1" applyFont="1" applyBorder="1" applyAlignment="1">
      <alignment horizontal="center" vertical="center"/>
    </xf>
    <xf numFmtId="164" fontId="38" fillId="0" borderId="21" xfId="0" applyNumberFormat="1" applyFont="1" applyBorder="1" applyAlignment="1">
      <alignment horizontal="center" vertical="center"/>
    </xf>
    <xf numFmtId="164" fontId="37" fillId="0" borderId="47" xfId="0" applyNumberFormat="1" applyFont="1" applyFill="1" applyBorder="1" applyAlignment="1">
      <alignment horizontal="center" vertical="center"/>
    </xf>
    <xf numFmtId="164" fontId="37" fillId="0" borderId="46" xfId="0" applyNumberFormat="1" applyFont="1" applyFill="1" applyBorder="1" applyAlignment="1">
      <alignment horizontal="center" vertical="center"/>
    </xf>
    <xf numFmtId="164" fontId="37" fillId="0" borderId="48" xfId="0" applyNumberFormat="1" applyFont="1" applyFill="1" applyBorder="1" applyAlignment="1">
      <alignment horizontal="center" vertical="center"/>
    </xf>
    <xf numFmtId="164" fontId="37" fillId="0" borderId="18" xfId="0" applyNumberFormat="1" applyFont="1" applyFill="1" applyBorder="1" applyAlignment="1">
      <alignment horizontal="center" vertical="center"/>
    </xf>
    <xf numFmtId="164" fontId="38" fillId="0" borderId="20" xfId="0" applyNumberFormat="1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36" fillId="0" borderId="0" xfId="0" applyFont="1" applyFill="1" applyBorder="1" applyAlignment="1">
      <alignment horizontal="center" vertical="center" textRotation="255"/>
    </xf>
    <xf numFmtId="164" fontId="38" fillId="0" borderId="18" xfId="0" applyNumberFormat="1" applyFont="1" applyFill="1" applyBorder="1" applyAlignment="1">
      <alignment horizontal="center" vertical="center"/>
    </xf>
    <xf numFmtId="169" fontId="35" fillId="0" borderId="43" xfId="0" applyNumberFormat="1" applyFont="1" applyFill="1" applyBorder="1" applyAlignment="1" applyProtection="1">
      <alignment horizontal="center" vertical="center"/>
      <protection locked="0"/>
    </xf>
    <xf numFmtId="169" fontId="35" fillId="0" borderId="0" xfId="0" applyNumberFormat="1" applyFont="1" applyFill="1" applyBorder="1" applyAlignment="1" applyProtection="1">
      <alignment horizontal="center" vertical="center"/>
      <protection locked="0"/>
    </xf>
    <xf numFmtId="169" fontId="35" fillId="0" borderId="1" xfId="0" applyNumberFormat="1" applyFont="1" applyFill="1" applyBorder="1" applyAlignment="1" applyProtection="1">
      <alignment horizontal="center" vertical="center"/>
      <protection locked="0"/>
    </xf>
    <xf numFmtId="164" fontId="35" fillId="0" borderId="43" xfId="0" applyNumberFormat="1" applyFont="1" applyFill="1" applyBorder="1" applyAlignment="1">
      <alignment horizontal="center" vertical="center"/>
    </xf>
    <xf numFmtId="164" fontId="35" fillId="0" borderId="0" xfId="0" applyNumberFormat="1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/>
    </xf>
    <xf numFmtId="0" fontId="37" fillId="0" borderId="31" xfId="0" applyFont="1" applyFill="1" applyBorder="1" applyAlignment="1">
      <alignment horizontal="center" vertical="center"/>
    </xf>
  </cellXfs>
  <cellStyles count="8">
    <cellStyle name="20% - Énfasis1" xfId="4" builtinId="30"/>
    <cellStyle name="Euro" xfId="1"/>
    <cellStyle name="Millares" xfId="2" builtinId="3"/>
    <cellStyle name="Moneda" xfId="3" builtinId="4"/>
    <cellStyle name="Moneda 2" xfId="6"/>
    <cellStyle name="Normal" xfId="0" builtinId="0"/>
    <cellStyle name="Normal 2" xfId="5"/>
    <cellStyle name="Normal 3" xfId="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6.bin"/><Relationship Id="rId2" Type="http://schemas.openxmlformats.org/officeDocument/2006/relationships/printerSettings" Target="../printerSettings/printerSettings35.bin"/><Relationship Id="rId1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8.bin"/><Relationship Id="rId4" Type="http://schemas.openxmlformats.org/officeDocument/2006/relationships/printerSettings" Target="../printerSettings/printerSettings3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Relationship Id="rId5" Type="http://schemas.openxmlformats.org/officeDocument/2006/relationships/printerSettings" Target="../printerSettings/printerSettings43.bin"/><Relationship Id="rId4" Type="http://schemas.openxmlformats.org/officeDocument/2006/relationships/printerSettings" Target="../printerSettings/printerSettings42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printerSettings" Target="../printerSettings/printerSettings45.bin"/><Relationship Id="rId1" Type="http://schemas.openxmlformats.org/officeDocument/2006/relationships/printerSettings" Target="../printerSettings/printerSettings44.bin"/><Relationship Id="rId5" Type="http://schemas.openxmlformats.org/officeDocument/2006/relationships/printerSettings" Target="../printerSettings/printerSettings48.bin"/><Relationship Id="rId4" Type="http://schemas.openxmlformats.org/officeDocument/2006/relationships/printerSettings" Target="../printerSettings/printerSettings4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1.bin"/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Relationship Id="rId5" Type="http://schemas.openxmlformats.org/officeDocument/2006/relationships/printerSettings" Target="../printerSettings/printerSettings53.bin"/><Relationship Id="rId4" Type="http://schemas.openxmlformats.org/officeDocument/2006/relationships/printerSettings" Target="../printerSettings/printerSettings5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9.bin"/><Relationship Id="rId2" Type="http://schemas.openxmlformats.org/officeDocument/2006/relationships/printerSettings" Target="../printerSettings/printerSettings58.bin"/><Relationship Id="rId1" Type="http://schemas.openxmlformats.org/officeDocument/2006/relationships/printerSettings" Target="../printerSettings/printerSettings5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5.bin"/><Relationship Id="rId2" Type="http://schemas.openxmlformats.org/officeDocument/2006/relationships/printerSettings" Target="../printerSettings/printerSettings64.bin"/><Relationship Id="rId1" Type="http://schemas.openxmlformats.org/officeDocument/2006/relationships/printerSettings" Target="../printerSettings/printerSettings63.bin"/><Relationship Id="rId5" Type="http://schemas.openxmlformats.org/officeDocument/2006/relationships/printerSettings" Target="../printerSettings/printerSettings67.bin"/><Relationship Id="rId4" Type="http://schemas.openxmlformats.org/officeDocument/2006/relationships/printerSettings" Target="../printerSettings/printerSettings6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1.bin"/><Relationship Id="rId2" Type="http://schemas.openxmlformats.org/officeDocument/2006/relationships/printerSettings" Target="../printerSettings/printerSettings70.bin"/><Relationship Id="rId1" Type="http://schemas.openxmlformats.org/officeDocument/2006/relationships/printerSettings" Target="../printerSettings/printerSettings69.bin"/><Relationship Id="rId5" Type="http://schemas.openxmlformats.org/officeDocument/2006/relationships/printerSettings" Target="../printerSettings/printerSettings73.bin"/><Relationship Id="rId4" Type="http://schemas.openxmlformats.org/officeDocument/2006/relationships/printerSettings" Target="../printerSettings/printerSettings72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6.bin"/><Relationship Id="rId2" Type="http://schemas.openxmlformats.org/officeDocument/2006/relationships/printerSettings" Target="../printerSettings/printerSettings75.bin"/><Relationship Id="rId1" Type="http://schemas.openxmlformats.org/officeDocument/2006/relationships/printerSettings" Target="../printerSettings/printerSettings74.bin"/><Relationship Id="rId5" Type="http://schemas.openxmlformats.org/officeDocument/2006/relationships/printerSettings" Target="../printerSettings/printerSettings78.bin"/><Relationship Id="rId4" Type="http://schemas.openxmlformats.org/officeDocument/2006/relationships/printerSettings" Target="../printerSettings/printerSettings7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5" Type="http://schemas.openxmlformats.org/officeDocument/2006/relationships/printerSettings" Target="../printerSettings/printerSettings8.bin"/><Relationship Id="rId4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8.bin"/><Relationship Id="rId4" Type="http://schemas.openxmlformats.org/officeDocument/2006/relationships/printerSettings" Target="../printerSettings/printerSettings17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5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8.bin"/><Relationship Id="rId4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topLeftCell="I1" workbookViewId="0"/>
  </sheetViews>
  <sheetFormatPr baseColWidth="10" defaultRowHeight="12.75" x14ac:dyDescent="0.2"/>
  <sheetData/>
  <customSheetViews>
    <customSheetView guid="{79F0E626-27F7-4612-9CC9-F0A974973A7D}" state="hidden" topLeftCell="I1">
      <pageMargins left="0.7" right="0.7" top="0.75" bottom="0.75" header="0.3" footer="0.3"/>
    </customSheetView>
    <customSheetView guid="{BF17821F-9570-4DD7-9AE6-83D9C9F4754D}" state="hidden">
      <pageMargins left="0.7" right="0.7" top="0.75" bottom="0.75" header="0.3" footer="0.3"/>
    </customSheetView>
    <customSheetView guid="{DEC257E9-9CD6-424D-88A2-5445FE9CFAAD}" state="hidden">
      <pageMargins left="0.7" right="0.7" top="0.75" bottom="0.75" header="0.3" footer="0.3"/>
    </customSheetView>
    <customSheetView guid="{4DAAABAD-BC5F-44AC-9B3F-907B044CCA5F}" state="hidden"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170"/>
  <sheetViews>
    <sheetView topLeftCell="A42" zoomScale="90" zoomScaleNormal="90" workbookViewId="0">
      <selection activeCell="G42" sqref="G42"/>
    </sheetView>
  </sheetViews>
  <sheetFormatPr baseColWidth="10" defaultColWidth="9.140625" defaultRowHeight="12.75" x14ac:dyDescent="0.2"/>
  <cols>
    <col min="1" max="1" width="0.28515625" customWidth="1"/>
    <col min="2" max="2" width="21" customWidth="1"/>
    <col min="3" max="3" width="6.140625" style="147" customWidth="1"/>
    <col min="4" max="4" width="6.42578125" customWidth="1"/>
    <col min="5" max="5" width="7.28515625" customWidth="1"/>
    <col min="6" max="6" width="7" customWidth="1"/>
    <col min="7" max="7" width="5.5703125" customWidth="1"/>
    <col min="8" max="8" width="10.140625" customWidth="1"/>
    <col min="9" max="9" width="13.28515625" customWidth="1"/>
    <col min="10" max="256" width="11.42578125" customWidth="1"/>
  </cols>
  <sheetData>
    <row r="1" spans="2:13" x14ac:dyDescent="0.2">
      <c r="B1" s="3" t="str">
        <f>DIESEL!B1</f>
        <v>TEOTITLAN (5787) SABADO 01 DE ENERO DEL 2022</v>
      </c>
      <c r="D1" s="3"/>
    </row>
    <row r="2" spans="2:13" x14ac:dyDescent="0.2">
      <c r="B2" s="47" t="str">
        <f>DIESEL!B2</f>
        <v>TRABAJARON : ARMANDO,JEREMIAS,JOSE,GUADALUPE,MANUEL,PEDRO.</v>
      </c>
    </row>
    <row r="3" spans="2:13" x14ac:dyDescent="0.2">
      <c r="B3" s="14" t="str">
        <f>DIESEL!B3</f>
        <v>ESTEBAN,EMANUEL,HUGO,ANTONIO,JOSE,NABOR</v>
      </c>
    </row>
    <row r="4" spans="2:13" ht="13.5" thickBot="1" x14ac:dyDescent="0.25">
      <c r="B4" s="119"/>
      <c r="C4" s="377"/>
      <c r="D4" s="120" t="s">
        <v>139</v>
      </c>
      <c r="E4" s="120" t="s">
        <v>140</v>
      </c>
      <c r="F4" s="121" t="s">
        <v>141</v>
      </c>
      <c r="G4" s="120"/>
      <c r="H4" s="120" t="s">
        <v>42</v>
      </c>
      <c r="I4" s="120" t="s">
        <v>143</v>
      </c>
      <c r="J4" s="7"/>
      <c r="K4" s="32"/>
      <c r="L4" s="32"/>
      <c r="M4" s="7"/>
    </row>
    <row r="5" spans="2:13" x14ac:dyDescent="0.2">
      <c r="B5" s="13" t="s">
        <v>63</v>
      </c>
      <c r="C5" s="348"/>
      <c r="D5" s="337">
        <v>865</v>
      </c>
      <c r="E5" s="111">
        <f>C5+D5</f>
        <v>865</v>
      </c>
      <c r="F5" s="115">
        <f t="shared" ref="F5:F78" si="0">E5-G5</f>
        <v>843</v>
      </c>
      <c r="G5" s="111">
        <v>22</v>
      </c>
      <c r="H5" s="112">
        <v>6</v>
      </c>
      <c r="I5" s="113">
        <f>G5*H5</f>
        <v>132</v>
      </c>
      <c r="J5" s="7"/>
      <c r="K5" s="105"/>
      <c r="L5" s="105"/>
      <c r="M5" s="7"/>
    </row>
    <row r="6" spans="2:13" x14ac:dyDescent="0.2">
      <c r="B6" s="332" t="s">
        <v>44</v>
      </c>
      <c r="C6" s="349"/>
      <c r="D6" s="337">
        <v>7230</v>
      </c>
      <c r="E6" s="111">
        <f t="shared" ref="E6:E74" si="1">C6+D6</f>
        <v>7230</v>
      </c>
      <c r="F6" s="115">
        <f t="shared" si="0"/>
        <v>7050</v>
      </c>
      <c r="G6" s="111">
        <v>180</v>
      </c>
      <c r="H6" s="220">
        <v>16</v>
      </c>
      <c r="I6" s="113">
        <f>G6*H6</f>
        <v>2880</v>
      </c>
      <c r="J6" s="7"/>
      <c r="K6" s="105"/>
      <c r="L6" s="105"/>
      <c r="M6" s="7"/>
    </row>
    <row r="7" spans="2:13" x14ac:dyDescent="0.2">
      <c r="B7" s="332" t="s">
        <v>362</v>
      </c>
      <c r="C7" s="349"/>
      <c r="D7" s="337">
        <v>870</v>
      </c>
      <c r="E7" s="111">
        <f t="shared" ref="E7:E10" si="2">C7+D7</f>
        <v>870</v>
      </c>
      <c r="F7" s="115">
        <f t="shared" si="0"/>
        <v>870</v>
      </c>
      <c r="G7" s="111"/>
      <c r="H7" s="220">
        <v>12</v>
      </c>
      <c r="I7" s="113">
        <f t="shared" ref="I7:I74" si="3">G7*H7</f>
        <v>0</v>
      </c>
      <c r="J7" s="7"/>
      <c r="K7" s="105"/>
      <c r="L7" s="105"/>
      <c r="M7" s="7"/>
    </row>
    <row r="8" spans="2:13" x14ac:dyDescent="0.2">
      <c r="B8" s="333" t="s">
        <v>371</v>
      </c>
      <c r="C8" s="349"/>
      <c r="D8" s="337">
        <v>13293</v>
      </c>
      <c r="E8" s="111">
        <f t="shared" si="2"/>
        <v>13293</v>
      </c>
      <c r="F8" s="115">
        <f t="shared" si="0"/>
        <v>13220</v>
      </c>
      <c r="G8" s="111">
        <v>73</v>
      </c>
      <c r="H8" s="220">
        <v>20</v>
      </c>
      <c r="I8" s="113">
        <f t="shared" si="3"/>
        <v>1460</v>
      </c>
      <c r="J8" s="7"/>
      <c r="K8" s="105"/>
      <c r="L8" s="105"/>
      <c r="M8" s="7"/>
    </row>
    <row r="9" spans="2:13" x14ac:dyDescent="0.2">
      <c r="B9" s="333" t="s">
        <v>375</v>
      </c>
      <c r="C9" s="349"/>
      <c r="D9" s="337">
        <v>0</v>
      </c>
      <c r="E9" s="111">
        <f t="shared" si="2"/>
        <v>0</v>
      </c>
      <c r="F9" s="115">
        <f t="shared" si="0"/>
        <v>0</v>
      </c>
      <c r="G9" s="111"/>
      <c r="H9" s="220">
        <v>14</v>
      </c>
      <c r="I9" s="113">
        <f t="shared" si="3"/>
        <v>0</v>
      </c>
      <c r="J9" s="7"/>
      <c r="K9" s="105"/>
      <c r="L9" s="105"/>
      <c r="M9" s="7"/>
    </row>
    <row r="10" spans="2:13" x14ac:dyDescent="0.2">
      <c r="B10" s="332" t="s">
        <v>76</v>
      </c>
      <c r="C10" s="349"/>
      <c r="D10" s="337">
        <v>578</v>
      </c>
      <c r="E10" s="111">
        <f t="shared" si="2"/>
        <v>578</v>
      </c>
      <c r="F10" s="115">
        <f t="shared" si="0"/>
        <v>550</v>
      </c>
      <c r="G10" s="111">
        <v>28</v>
      </c>
      <c r="H10" s="220">
        <v>13</v>
      </c>
      <c r="I10" s="113">
        <f t="shared" si="3"/>
        <v>364</v>
      </c>
      <c r="J10" s="7"/>
      <c r="K10" s="105"/>
      <c r="L10" s="105"/>
      <c r="M10" s="7"/>
    </row>
    <row r="11" spans="2:13" x14ac:dyDescent="0.2">
      <c r="B11" s="332" t="s">
        <v>437</v>
      </c>
      <c r="C11" s="349"/>
      <c r="D11" s="337">
        <v>90</v>
      </c>
      <c r="E11" s="111">
        <f t="shared" si="1"/>
        <v>90</v>
      </c>
      <c r="F11" s="115">
        <f t="shared" si="0"/>
        <v>88</v>
      </c>
      <c r="G11" s="111">
        <v>2</v>
      </c>
      <c r="H11" s="220">
        <v>38</v>
      </c>
      <c r="I11" s="113">
        <f t="shared" si="3"/>
        <v>76</v>
      </c>
      <c r="J11" s="7"/>
      <c r="K11" s="105"/>
      <c r="L11" s="105"/>
      <c r="M11" s="7"/>
    </row>
    <row r="12" spans="2:13" x14ac:dyDescent="0.2">
      <c r="B12" s="332" t="s">
        <v>85</v>
      </c>
      <c r="C12" s="349"/>
      <c r="D12" s="337">
        <v>1468</v>
      </c>
      <c r="E12" s="111">
        <f t="shared" si="1"/>
        <v>1468</v>
      </c>
      <c r="F12" s="115">
        <f t="shared" si="0"/>
        <v>1458</v>
      </c>
      <c r="G12" s="111">
        <v>10</v>
      </c>
      <c r="H12" s="220">
        <v>36</v>
      </c>
      <c r="I12" s="113">
        <f t="shared" si="3"/>
        <v>360</v>
      </c>
      <c r="J12" s="7"/>
      <c r="K12" s="105"/>
      <c r="L12" s="105"/>
      <c r="M12" s="7"/>
    </row>
    <row r="13" spans="2:13" x14ac:dyDescent="0.2">
      <c r="B13" s="332" t="s">
        <v>86</v>
      </c>
      <c r="C13" s="349"/>
      <c r="D13" s="337">
        <v>894</v>
      </c>
      <c r="E13" s="111">
        <f t="shared" si="1"/>
        <v>894</v>
      </c>
      <c r="F13" s="115">
        <f t="shared" si="0"/>
        <v>894</v>
      </c>
      <c r="G13" s="111"/>
      <c r="H13" s="220">
        <v>10</v>
      </c>
      <c r="I13" s="113">
        <f t="shared" si="3"/>
        <v>0</v>
      </c>
      <c r="J13" s="7"/>
      <c r="K13" s="105"/>
      <c r="L13" s="105"/>
      <c r="M13" s="7"/>
    </row>
    <row r="14" spans="2:13" x14ac:dyDescent="0.2">
      <c r="B14" s="148" t="s">
        <v>385</v>
      </c>
      <c r="C14" s="349"/>
      <c r="D14" s="337">
        <v>96</v>
      </c>
      <c r="E14" s="111">
        <f t="shared" si="1"/>
        <v>96</v>
      </c>
      <c r="F14" s="115">
        <f t="shared" si="0"/>
        <v>96</v>
      </c>
      <c r="G14" s="111"/>
      <c r="H14" s="220">
        <v>10</v>
      </c>
      <c r="I14" s="113">
        <f t="shared" si="3"/>
        <v>0</v>
      </c>
      <c r="J14" s="7"/>
      <c r="K14" s="105"/>
      <c r="L14" s="105"/>
      <c r="M14" s="7"/>
    </row>
    <row r="15" spans="2:13" x14ac:dyDescent="0.2">
      <c r="B15" s="333" t="s">
        <v>399</v>
      </c>
      <c r="C15" s="349"/>
      <c r="D15" s="337">
        <v>150</v>
      </c>
      <c r="E15" s="111">
        <f t="shared" si="1"/>
        <v>150</v>
      </c>
      <c r="F15" s="115">
        <f t="shared" si="0"/>
        <v>150</v>
      </c>
      <c r="G15" s="111"/>
      <c r="H15" s="220">
        <v>22</v>
      </c>
      <c r="I15" s="113">
        <f t="shared" si="3"/>
        <v>0</v>
      </c>
      <c r="J15" s="7"/>
      <c r="K15" s="105"/>
      <c r="L15" s="105"/>
      <c r="M15" s="7"/>
    </row>
    <row r="16" spans="2:13" x14ac:dyDescent="0.2">
      <c r="B16" s="333" t="s">
        <v>398</v>
      </c>
      <c r="C16" s="349"/>
      <c r="D16" s="337">
        <v>100</v>
      </c>
      <c r="E16" s="111">
        <f t="shared" ref="E16" si="4">C16+D16</f>
        <v>100</v>
      </c>
      <c r="F16" s="115">
        <f t="shared" si="0"/>
        <v>100</v>
      </c>
      <c r="G16" s="111"/>
      <c r="H16" s="220">
        <v>26</v>
      </c>
      <c r="I16" s="113">
        <f t="shared" si="3"/>
        <v>0</v>
      </c>
      <c r="J16" s="7"/>
      <c r="K16" s="105"/>
      <c r="L16" s="105"/>
      <c r="M16" s="7"/>
    </row>
    <row r="17" spans="2:13" x14ac:dyDescent="0.2">
      <c r="B17" s="333" t="s">
        <v>396</v>
      </c>
      <c r="C17" s="349"/>
      <c r="D17" s="337">
        <v>196</v>
      </c>
      <c r="E17" s="111">
        <f t="shared" ref="E17:E18" si="5">C17+D17</f>
        <v>196</v>
      </c>
      <c r="F17" s="115">
        <f t="shared" si="0"/>
        <v>196</v>
      </c>
      <c r="G17" s="111"/>
      <c r="H17" s="220">
        <v>20</v>
      </c>
      <c r="I17" s="113">
        <f t="shared" ref="I17:I18" si="6">G17*H17</f>
        <v>0</v>
      </c>
      <c r="J17" s="7"/>
      <c r="K17" s="105"/>
      <c r="L17" s="105"/>
      <c r="M17" s="7"/>
    </row>
    <row r="18" spans="2:13" x14ac:dyDescent="0.2">
      <c r="B18" s="333" t="s">
        <v>397</v>
      </c>
      <c r="C18" s="349"/>
      <c r="D18" s="337">
        <v>0</v>
      </c>
      <c r="E18" s="111">
        <f t="shared" si="5"/>
        <v>0</v>
      </c>
      <c r="F18" s="115">
        <f t="shared" si="0"/>
        <v>0</v>
      </c>
      <c r="G18" s="111"/>
      <c r="H18" s="220">
        <v>21</v>
      </c>
      <c r="I18" s="113">
        <f t="shared" si="6"/>
        <v>0</v>
      </c>
      <c r="J18" s="7"/>
      <c r="K18" s="105"/>
      <c r="L18" s="105"/>
      <c r="M18" s="7"/>
    </row>
    <row r="19" spans="2:13" x14ac:dyDescent="0.2">
      <c r="B19" s="148" t="s">
        <v>361</v>
      </c>
      <c r="C19" s="349"/>
      <c r="D19" s="337">
        <v>79</v>
      </c>
      <c r="E19" s="111">
        <f t="shared" si="1"/>
        <v>79</v>
      </c>
      <c r="F19" s="115">
        <f t="shared" si="0"/>
        <v>56</v>
      </c>
      <c r="G19" s="111">
        <v>23</v>
      </c>
      <c r="H19" s="220">
        <v>16</v>
      </c>
      <c r="I19" s="113">
        <f t="shared" si="3"/>
        <v>368</v>
      </c>
      <c r="J19" s="7"/>
      <c r="K19" s="105"/>
      <c r="L19" s="105"/>
      <c r="M19" s="7"/>
    </row>
    <row r="20" spans="2:13" x14ac:dyDescent="0.2">
      <c r="B20" s="148" t="s">
        <v>346</v>
      </c>
      <c r="C20" s="349"/>
      <c r="D20" s="337">
        <v>0</v>
      </c>
      <c r="E20" s="111">
        <f t="shared" si="1"/>
        <v>0</v>
      </c>
      <c r="F20" s="115">
        <f t="shared" si="0"/>
        <v>0</v>
      </c>
      <c r="G20" s="111"/>
      <c r="H20" s="220">
        <v>42</v>
      </c>
      <c r="I20" s="113">
        <f t="shared" si="3"/>
        <v>0</v>
      </c>
      <c r="J20" s="7"/>
      <c r="K20" s="105"/>
      <c r="L20" s="105"/>
      <c r="M20" s="7"/>
    </row>
    <row r="21" spans="2:13" x14ac:dyDescent="0.2">
      <c r="B21" s="333" t="s">
        <v>372</v>
      </c>
      <c r="C21" s="349"/>
      <c r="D21" s="337">
        <v>101</v>
      </c>
      <c r="E21" s="111">
        <f t="shared" si="1"/>
        <v>101</v>
      </c>
      <c r="F21" s="115">
        <f t="shared" si="0"/>
        <v>101</v>
      </c>
      <c r="G21" s="111"/>
      <c r="H21" s="234">
        <v>42</v>
      </c>
      <c r="I21" s="113">
        <f t="shared" si="3"/>
        <v>0</v>
      </c>
      <c r="J21" s="7"/>
      <c r="K21" s="105"/>
      <c r="L21" s="105"/>
      <c r="M21" s="7"/>
    </row>
    <row r="22" spans="2:13" x14ac:dyDescent="0.2">
      <c r="B22" s="148" t="s">
        <v>373</v>
      </c>
      <c r="C22" s="349"/>
      <c r="D22" s="337">
        <v>0</v>
      </c>
      <c r="E22" s="111">
        <f t="shared" si="1"/>
        <v>0</v>
      </c>
      <c r="F22" s="115">
        <f t="shared" si="0"/>
        <v>0</v>
      </c>
      <c r="G22" s="111"/>
      <c r="H22" s="234">
        <v>21</v>
      </c>
      <c r="I22" s="113">
        <f t="shared" si="3"/>
        <v>0</v>
      </c>
      <c r="J22" s="7"/>
      <c r="K22" s="105"/>
      <c r="L22" s="105"/>
      <c r="M22" s="7"/>
    </row>
    <row r="23" spans="2:13" x14ac:dyDescent="0.2">
      <c r="B23" s="333" t="s">
        <v>379</v>
      </c>
      <c r="C23" s="349"/>
      <c r="D23" s="337">
        <v>48</v>
      </c>
      <c r="E23" s="111">
        <f t="shared" si="1"/>
        <v>48</v>
      </c>
      <c r="F23" s="115">
        <f t="shared" si="0"/>
        <v>48</v>
      </c>
      <c r="G23" s="111"/>
      <c r="H23" s="220">
        <v>12</v>
      </c>
      <c r="I23" s="113">
        <f t="shared" si="3"/>
        <v>0</v>
      </c>
      <c r="J23" s="7"/>
      <c r="K23" s="105"/>
      <c r="L23" s="105"/>
      <c r="M23" s="7"/>
    </row>
    <row r="24" spans="2:13" x14ac:dyDescent="0.2">
      <c r="B24" s="332" t="s">
        <v>433</v>
      </c>
      <c r="C24" s="349"/>
      <c r="D24" s="337">
        <v>419</v>
      </c>
      <c r="E24" s="111">
        <f t="shared" si="1"/>
        <v>419</v>
      </c>
      <c r="F24" s="115">
        <f t="shared" si="0"/>
        <v>419</v>
      </c>
      <c r="G24" s="111"/>
      <c r="H24" s="220">
        <v>28</v>
      </c>
      <c r="I24" s="113">
        <f t="shared" si="3"/>
        <v>0</v>
      </c>
      <c r="J24" s="7"/>
      <c r="K24" s="105"/>
      <c r="L24" s="105"/>
      <c r="M24" s="7"/>
    </row>
    <row r="25" spans="2:13" x14ac:dyDescent="0.2">
      <c r="B25" s="332" t="s">
        <v>45</v>
      </c>
      <c r="C25" s="349"/>
      <c r="D25" s="337">
        <v>1170</v>
      </c>
      <c r="E25" s="111">
        <f t="shared" si="1"/>
        <v>1170</v>
      </c>
      <c r="F25" s="115">
        <f t="shared" si="0"/>
        <v>1159</v>
      </c>
      <c r="G25" s="111">
        <v>11</v>
      </c>
      <c r="H25" s="220">
        <v>5</v>
      </c>
      <c r="I25" s="113">
        <f t="shared" si="3"/>
        <v>55</v>
      </c>
      <c r="J25" s="7"/>
      <c r="K25" s="105"/>
      <c r="L25" s="105"/>
      <c r="M25" s="7"/>
    </row>
    <row r="26" spans="2:13" x14ac:dyDescent="0.2">
      <c r="B26" s="332" t="s">
        <v>46</v>
      </c>
      <c r="C26" s="349"/>
      <c r="D26" s="337">
        <v>2565</v>
      </c>
      <c r="E26" s="111">
        <f t="shared" si="1"/>
        <v>2565</v>
      </c>
      <c r="F26" s="115">
        <f t="shared" si="0"/>
        <v>2466</v>
      </c>
      <c r="G26" s="111">
        <v>99</v>
      </c>
      <c r="H26" s="220">
        <v>3</v>
      </c>
      <c r="I26" s="113">
        <f t="shared" si="3"/>
        <v>297</v>
      </c>
      <c r="J26" s="7"/>
      <c r="K26" s="105"/>
      <c r="L26" s="105"/>
      <c r="M26" s="7"/>
    </row>
    <row r="27" spans="2:13" x14ac:dyDescent="0.2">
      <c r="B27" s="332" t="s">
        <v>279</v>
      </c>
      <c r="C27" s="349"/>
      <c r="D27" s="337">
        <v>0</v>
      </c>
      <c r="E27" s="111">
        <f t="shared" si="1"/>
        <v>0</v>
      </c>
      <c r="F27" s="115">
        <f t="shared" si="0"/>
        <v>0</v>
      </c>
      <c r="G27" s="111"/>
      <c r="H27" s="220">
        <v>17</v>
      </c>
      <c r="I27" s="113">
        <f t="shared" si="3"/>
        <v>0</v>
      </c>
      <c r="J27" s="7"/>
      <c r="K27" s="105"/>
      <c r="L27" s="105"/>
      <c r="M27" s="7"/>
    </row>
    <row r="28" spans="2:13" x14ac:dyDescent="0.2">
      <c r="B28" s="148" t="s">
        <v>148</v>
      </c>
      <c r="C28" s="349"/>
      <c r="D28" s="337">
        <v>2</v>
      </c>
      <c r="E28" s="111">
        <f t="shared" si="1"/>
        <v>2</v>
      </c>
      <c r="F28" s="115">
        <f t="shared" si="0"/>
        <v>2</v>
      </c>
      <c r="G28" s="111"/>
      <c r="H28" s="220">
        <v>0</v>
      </c>
      <c r="I28" s="113">
        <f t="shared" si="3"/>
        <v>0</v>
      </c>
      <c r="J28" s="7"/>
      <c r="K28" s="105"/>
      <c r="L28" s="105"/>
      <c r="M28" s="7"/>
    </row>
    <row r="29" spans="2:13" x14ac:dyDescent="0.2">
      <c r="B29" s="332" t="s">
        <v>149</v>
      </c>
      <c r="C29" s="349"/>
      <c r="D29" s="337">
        <v>10</v>
      </c>
      <c r="E29" s="111">
        <f t="shared" si="1"/>
        <v>10</v>
      </c>
      <c r="F29" s="115">
        <f t="shared" si="0"/>
        <v>10</v>
      </c>
      <c r="G29" s="111"/>
      <c r="H29" s="220">
        <v>0</v>
      </c>
      <c r="I29" s="113">
        <f t="shared" si="3"/>
        <v>0</v>
      </c>
      <c r="J29" s="7"/>
      <c r="K29" s="105"/>
      <c r="L29" s="105"/>
      <c r="M29" s="7"/>
    </row>
    <row r="30" spans="2:13" x14ac:dyDescent="0.2">
      <c r="B30" s="148" t="s">
        <v>150</v>
      </c>
      <c r="C30" s="349"/>
      <c r="D30" s="337">
        <v>2</v>
      </c>
      <c r="E30" s="111">
        <f t="shared" si="1"/>
        <v>2</v>
      </c>
      <c r="F30" s="115">
        <f t="shared" si="0"/>
        <v>2</v>
      </c>
      <c r="G30" s="111"/>
      <c r="H30" s="220">
        <v>0</v>
      </c>
      <c r="I30" s="113">
        <f t="shared" si="3"/>
        <v>0</v>
      </c>
      <c r="J30" s="7"/>
      <c r="K30" s="105"/>
      <c r="L30" s="105"/>
      <c r="M30" s="7"/>
    </row>
    <row r="31" spans="2:13" x14ac:dyDescent="0.2">
      <c r="B31" s="332" t="s">
        <v>67</v>
      </c>
      <c r="C31" s="349"/>
      <c r="D31" s="337">
        <v>95</v>
      </c>
      <c r="E31" s="111">
        <f t="shared" si="1"/>
        <v>95</v>
      </c>
      <c r="F31" s="115">
        <f t="shared" si="0"/>
        <v>95</v>
      </c>
      <c r="G31" s="111"/>
      <c r="H31" s="220">
        <v>30</v>
      </c>
      <c r="I31" s="113">
        <f t="shared" si="3"/>
        <v>0</v>
      </c>
      <c r="J31" s="7"/>
      <c r="K31" s="105"/>
      <c r="L31" s="105"/>
      <c r="M31" s="7"/>
    </row>
    <row r="32" spans="2:13" x14ac:dyDescent="0.2">
      <c r="B32" s="332" t="s">
        <v>68</v>
      </c>
      <c r="C32" s="349"/>
      <c r="D32" s="337">
        <v>0</v>
      </c>
      <c r="E32" s="111">
        <f t="shared" si="1"/>
        <v>0</v>
      </c>
      <c r="F32" s="115">
        <f t="shared" si="0"/>
        <v>0</v>
      </c>
      <c r="G32" s="111"/>
      <c r="H32" s="220">
        <v>100</v>
      </c>
      <c r="I32" s="113">
        <f t="shared" si="3"/>
        <v>0</v>
      </c>
      <c r="J32" s="7"/>
      <c r="K32" s="105"/>
      <c r="L32" s="105"/>
      <c r="M32" s="7"/>
    </row>
    <row r="33" spans="1:13" x14ac:dyDescent="0.2">
      <c r="B33" s="332" t="s">
        <v>69</v>
      </c>
      <c r="C33" s="349"/>
      <c r="D33" s="337">
        <v>3</v>
      </c>
      <c r="E33" s="111">
        <f t="shared" si="1"/>
        <v>3</v>
      </c>
      <c r="F33" s="115">
        <f t="shared" si="0"/>
        <v>3</v>
      </c>
      <c r="G33" s="111"/>
      <c r="H33" s="220">
        <v>200</v>
      </c>
      <c r="I33" s="113">
        <f t="shared" si="3"/>
        <v>0</v>
      </c>
      <c r="J33" s="7"/>
      <c r="K33" s="105"/>
      <c r="L33" s="105"/>
      <c r="M33" s="7"/>
    </row>
    <row r="34" spans="1:13" x14ac:dyDescent="0.2">
      <c r="B34" s="332" t="s">
        <v>70</v>
      </c>
      <c r="C34" s="349"/>
      <c r="D34" s="337">
        <v>1</v>
      </c>
      <c r="E34" s="111">
        <f t="shared" si="1"/>
        <v>1</v>
      </c>
      <c r="F34" s="115">
        <f t="shared" si="0"/>
        <v>1</v>
      </c>
      <c r="G34" s="111"/>
      <c r="H34" s="220">
        <v>300</v>
      </c>
      <c r="I34" s="113">
        <f t="shared" si="3"/>
        <v>0</v>
      </c>
      <c r="J34" s="7"/>
      <c r="K34" s="105"/>
      <c r="L34" s="105"/>
      <c r="M34" s="7"/>
    </row>
    <row r="35" spans="1:13" x14ac:dyDescent="0.2">
      <c r="B35" s="332" t="s">
        <v>71</v>
      </c>
      <c r="C35" s="349"/>
      <c r="D35" s="337">
        <v>3</v>
      </c>
      <c r="E35" s="111">
        <f t="shared" si="1"/>
        <v>3</v>
      </c>
      <c r="F35" s="115">
        <f t="shared" si="0"/>
        <v>3</v>
      </c>
      <c r="G35" s="111"/>
      <c r="H35" s="220">
        <v>500</v>
      </c>
      <c r="I35" s="113">
        <f t="shared" si="3"/>
        <v>0</v>
      </c>
      <c r="J35" s="7"/>
      <c r="K35" s="105"/>
      <c r="L35" s="105"/>
      <c r="M35" s="7"/>
    </row>
    <row r="36" spans="1:13" x14ac:dyDescent="0.2">
      <c r="B36" s="332" t="s">
        <v>64</v>
      </c>
      <c r="C36" s="349"/>
      <c r="D36" s="337">
        <v>471</v>
      </c>
      <c r="E36" s="111">
        <f t="shared" si="1"/>
        <v>471</v>
      </c>
      <c r="F36" s="115">
        <f t="shared" si="0"/>
        <v>465</v>
      </c>
      <c r="G36" s="111">
        <v>6</v>
      </c>
      <c r="H36" s="220">
        <v>18</v>
      </c>
      <c r="I36" s="113">
        <f t="shared" si="3"/>
        <v>108</v>
      </c>
      <c r="J36" s="7"/>
      <c r="K36" s="105"/>
      <c r="L36" s="105"/>
      <c r="M36" s="7"/>
    </row>
    <row r="37" spans="1:13" x14ac:dyDescent="0.2">
      <c r="B37" s="332" t="s">
        <v>65</v>
      </c>
      <c r="C37" s="349"/>
      <c r="D37" s="337">
        <v>9</v>
      </c>
      <c r="E37" s="111">
        <f t="shared" si="1"/>
        <v>9</v>
      </c>
      <c r="F37" s="115">
        <f t="shared" si="0"/>
        <v>5</v>
      </c>
      <c r="G37" s="111">
        <v>4</v>
      </c>
      <c r="H37" s="220">
        <v>8</v>
      </c>
      <c r="I37" s="113">
        <f t="shared" si="3"/>
        <v>32</v>
      </c>
      <c r="J37" s="7"/>
      <c r="K37" s="105"/>
      <c r="L37" s="105"/>
      <c r="M37" s="7"/>
    </row>
    <row r="38" spans="1:13" x14ac:dyDescent="0.2">
      <c r="A38" s="28"/>
      <c r="B38" s="332" t="s">
        <v>47</v>
      </c>
      <c r="C38" s="349"/>
      <c r="D38" s="337">
        <v>3180</v>
      </c>
      <c r="E38" s="111">
        <f t="shared" si="1"/>
        <v>3180</v>
      </c>
      <c r="F38" s="115">
        <f t="shared" si="0"/>
        <v>3180</v>
      </c>
      <c r="G38" s="111"/>
      <c r="H38" s="220">
        <v>5</v>
      </c>
      <c r="I38" s="113">
        <f t="shared" si="3"/>
        <v>0</v>
      </c>
      <c r="J38" s="7"/>
      <c r="K38" s="105"/>
      <c r="L38" s="105"/>
      <c r="M38" s="7"/>
    </row>
    <row r="39" spans="1:13" x14ac:dyDescent="0.2">
      <c r="B39" s="332" t="s">
        <v>66</v>
      </c>
      <c r="C39" s="349"/>
      <c r="D39" s="337">
        <v>7800</v>
      </c>
      <c r="E39" s="111">
        <f t="shared" si="1"/>
        <v>7800</v>
      </c>
      <c r="F39" s="115">
        <f>E39-G39</f>
        <v>7746</v>
      </c>
      <c r="G39" s="111">
        <v>54</v>
      </c>
      <c r="H39" s="220">
        <v>9</v>
      </c>
      <c r="I39" s="113">
        <f t="shared" si="3"/>
        <v>486</v>
      </c>
      <c r="J39" s="7"/>
      <c r="K39" s="105"/>
      <c r="L39" s="105"/>
      <c r="M39" s="7"/>
    </row>
    <row r="40" spans="1:13" x14ac:dyDescent="0.2">
      <c r="B40" s="332" t="s">
        <v>48</v>
      </c>
      <c r="C40" s="349"/>
      <c r="D40" s="337">
        <v>121</v>
      </c>
      <c r="E40" s="111">
        <f t="shared" si="1"/>
        <v>121</v>
      </c>
      <c r="F40" s="115">
        <f>E40-G40</f>
        <v>121</v>
      </c>
      <c r="G40" s="111"/>
      <c r="H40" s="220">
        <v>6</v>
      </c>
      <c r="I40" s="113">
        <f t="shared" si="3"/>
        <v>0</v>
      </c>
      <c r="J40" s="7"/>
      <c r="K40" s="105"/>
      <c r="L40" s="105"/>
      <c r="M40" s="7"/>
    </row>
    <row r="41" spans="1:13" x14ac:dyDescent="0.2">
      <c r="B41" s="332" t="s">
        <v>49</v>
      </c>
      <c r="C41" s="349"/>
      <c r="D41" s="337">
        <v>3761</v>
      </c>
      <c r="E41" s="111">
        <f t="shared" si="1"/>
        <v>3761</v>
      </c>
      <c r="F41" s="115">
        <f t="shared" si="0"/>
        <v>3724</v>
      </c>
      <c r="G41" s="111">
        <v>37</v>
      </c>
      <c r="H41" s="220">
        <v>1</v>
      </c>
      <c r="I41" s="113">
        <f t="shared" si="3"/>
        <v>37</v>
      </c>
      <c r="J41" s="7"/>
      <c r="K41" s="105"/>
      <c r="L41" s="105"/>
      <c r="M41" s="7"/>
    </row>
    <row r="42" spans="1:13" x14ac:dyDescent="0.2">
      <c r="B42" s="332" t="s">
        <v>72</v>
      </c>
      <c r="C42" s="349"/>
      <c r="D42" s="337">
        <v>4210</v>
      </c>
      <c r="E42" s="111">
        <f t="shared" si="1"/>
        <v>4210</v>
      </c>
      <c r="F42" s="115">
        <f t="shared" si="0"/>
        <v>4208</v>
      </c>
      <c r="G42" s="111">
        <v>2</v>
      </c>
      <c r="H42" s="220">
        <v>66</v>
      </c>
      <c r="I42" s="113">
        <f t="shared" si="3"/>
        <v>132</v>
      </c>
      <c r="J42" s="7"/>
      <c r="K42" s="105"/>
      <c r="L42" s="105"/>
      <c r="M42" s="7"/>
    </row>
    <row r="43" spans="1:13" x14ac:dyDescent="0.2">
      <c r="B43" s="332" t="s">
        <v>262</v>
      </c>
      <c r="C43" s="349"/>
      <c r="D43" s="337">
        <v>1994</v>
      </c>
      <c r="E43" s="111">
        <f t="shared" si="1"/>
        <v>1994</v>
      </c>
      <c r="F43" s="115">
        <f t="shared" si="0"/>
        <v>1993</v>
      </c>
      <c r="G43" s="111">
        <v>1</v>
      </c>
      <c r="H43" s="220">
        <v>68</v>
      </c>
      <c r="I43" s="113">
        <f t="shared" si="3"/>
        <v>68</v>
      </c>
      <c r="J43" s="7"/>
      <c r="K43" s="105"/>
      <c r="L43" s="105"/>
      <c r="M43" s="7"/>
    </row>
    <row r="44" spans="1:13" x14ac:dyDescent="0.2">
      <c r="B44" s="332" t="s">
        <v>265</v>
      </c>
      <c r="C44" s="349"/>
      <c r="D44" s="337">
        <v>600</v>
      </c>
      <c r="E44" s="188">
        <f t="shared" si="1"/>
        <v>600</v>
      </c>
      <c r="F44" s="115">
        <f t="shared" si="0"/>
        <v>600</v>
      </c>
      <c r="G44" s="188"/>
      <c r="H44" s="220">
        <v>70</v>
      </c>
      <c r="I44" s="113">
        <f t="shared" si="3"/>
        <v>0</v>
      </c>
      <c r="J44" s="7"/>
      <c r="K44" s="105"/>
      <c r="L44" s="105"/>
      <c r="M44" s="7"/>
    </row>
    <row r="45" spans="1:13" x14ac:dyDescent="0.2">
      <c r="A45" s="28"/>
      <c r="B45" s="332" t="s">
        <v>386</v>
      </c>
      <c r="C45" s="349"/>
      <c r="D45" s="337">
        <v>64</v>
      </c>
      <c r="E45" s="111">
        <f t="shared" si="1"/>
        <v>64</v>
      </c>
      <c r="F45" s="115">
        <f t="shared" si="0"/>
        <v>64</v>
      </c>
      <c r="G45" s="111"/>
      <c r="H45" s="220">
        <v>66</v>
      </c>
      <c r="I45" s="113">
        <f t="shared" si="3"/>
        <v>0</v>
      </c>
      <c r="J45" s="7"/>
      <c r="K45" s="105"/>
      <c r="L45" s="105"/>
      <c r="M45" s="7"/>
    </row>
    <row r="46" spans="1:13" x14ac:dyDescent="0.2">
      <c r="B46" s="148" t="s">
        <v>274</v>
      </c>
      <c r="C46" s="378"/>
      <c r="D46" s="337">
        <v>0</v>
      </c>
      <c r="E46" s="111">
        <f t="shared" si="1"/>
        <v>0</v>
      </c>
      <c r="F46" s="115">
        <f t="shared" si="0"/>
        <v>0</v>
      </c>
      <c r="G46" s="111"/>
      <c r="H46" s="220">
        <v>71</v>
      </c>
      <c r="I46" s="113">
        <f t="shared" si="3"/>
        <v>0</v>
      </c>
      <c r="J46" s="7"/>
      <c r="K46" s="105"/>
      <c r="L46" s="105"/>
      <c r="M46" s="7"/>
    </row>
    <row r="47" spans="1:13" x14ac:dyDescent="0.2">
      <c r="B47" s="148" t="s">
        <v>267</v>
      </c>
      <c r="C47" s="349"/>
      <c r="D47" s="337">
        <v>1149</v>
      </c>
      <c r="E47" s="111">
        <f t="shared" si="1"/>
        <v>1149</v>
      </c>
      <c r="F47" s="115">
        <f t="shared" si="0"/>
        <v>1149</v>
      </c>
      <c r="G47" s="111"/>
      <c r="H47" s="220">
        <v>62</v>
      </c>
      <c r="I47" s="113">
        <f t="shared" si="3"/>
        <v>0</v>
      </c>
      <c r="J47" s="7"/>
      <c r="K47" s="105"/>
      <c r="L47" s="105"/>
      <c r="M47" s="7"/>
    </row>
    <row r="48" spans="1:13" x14ac:dyDescent="0.2">
      <c r="B48" s="148" t="s">
        <v>276</v>
      </c>
      <c r="C48" s="349"/>
      <c r="D48" s="337">
        <v>555</v>
      </c>
      <c r="E48" s="188">
        <f t="shared" si="1"/>
        <v>555</v>
      </c>
      <c r="F48" s="115">
        <f t="shared" si="0"/>
        <v>554</v>
      </c>
      <c r="G48" s="188">
        <v>1</v>
      </c>
      <c r="H48" s="220">
        <v>48</v>
      </c>
      <c r="I48" s="113">
        <f t="shared" si="3"/>
        <v>48</v>
      </c>
      <c r="J48" s="7"/>
      <c r="K48" s="105"/>
      <c r="L48" s="105"/>
      <c r="M48" s="7"/>
    </row>
    <row r="49" spans="1:13" x14ac:dyDescent="0.2">
      <c r="B49" s="148" t="s">
        <v>320</v>
      </c>
      <c r="C49" s="349"/>
      <c r="D49" s="337">
        <v>362</v>
      </c>
      <c r="E49" s="111">
        <f t="shared" si="1"/>
        <v>362</v>
      </c>
      <c r="F49" s="115">
        <f t="shared" si="0"/>
        <v>362</v>
      </c>
      <c r="G49" s="111"/>
      <c r="H49" s="220">
        <v>62</v>
      </c>
      <c r="I49" s="113">
        <f t="shared" si="3"/>
        <v>0</v>
      </c>
      <c r="J49" s="7"/>
      <c r="K49" s="105"/>
      <c r="L49" s="105"/>
      <c r="M49" s="7"/>
    </row>
    <row r="50" spans="1:13" x14ac:dyDescent="0.2">
      <c r="B50" s="332" t="s">
        <v>73</v>
      </c>
      <c r="C50" s="349"/>
      <c r="D50" s="337">
        <v>119</v>
      </c>
      <c r="E50" s="111">
        <f t="shared" si="1"/>
        <v>119</v>
      </c>
      <c r="F50" s="115">
        <f t="shared" si="0"/>
        <v>119</v>
      </c>
      <c r="G50" s="111"/>
      <c r="H50" s="220">
        <v>21</v>
      </c>
      <c r="I50" s="113">
        <f t="shared" si="3"/>
        <v>0</v>
      </c>
      <c r="J50" s="7"/>
      <c r="K50" s="105"/>
      <c r="L50" s="105"/>
      <c r="M50" s="7"/>
    </row>
    <row r="51" spans="1:13" x14ac:dyDescent="0.2">
      <c r="B51" s="332" t="s">
        <v>74</v>
      </c>
      <c r="C51" s="349"/>
      <c r="D51" s="337">
        <v>3485</v>
      </c>
      <c r="E51" s="111">
        <f>C51+D51</f>
        <v>3485</v>
      </c>
      <c r="F51" s="115">
        <f t="shared" si="0"/>
        <v>3440</v>
      </c>
      <c r="G51" s="111">
        <v>45</v>
      </c>
      <c r="H51" s="220">
        <v>11</v>
      </c>
      <c r="I51" s="113">
        <f t="shared" si="3"/>
        <v>495</v>
      </c>
      <c r="J51" s="7"/>
      <c r="K51" s="7"/>
      <c r="L51" s="7"/>
      <c r="M51" s="7"/>
    </row>
    <row r="52" spans="1:13" x14ac:dyDescent="0.2">
      <c r="B52" s="332" t="s">
        <v>75</v>
      </c>
      <c r="C52" s="349"/>
      <c r="D52" s="337">
        <v>724</v>
      </c>
      <c r="E52" s="111">
        <f t="shared" si="1"/>
        <v>724</v>
      </c>
      <c r="F52" s="115">
        <f t="shared" si="0"/>
        <v>724</v>
      </c>
      <c r="G52" s="111"/>
      <c r="H52" s="220">
        <v>10</v>
      </c>
      <c r="I52" s="113">
        <f t="shared" si="3"/>
        <v>0</v>
      </c>
      <c r="J52" s="7"/>
      <c r="K52" s="7"/>
      <c r="L52" s="7"/>
      <c r="M52" s="7"/>
    </row>
    <row r="53" spans="1:13" x14ac:dyDescent="0.2">
      <c r="B53" s="332" t="s">
        <v>387</v>
      </c>
      <c r="C53" s="349"/>
      <c r="D53" s="337">
        <v>189</v>
      </c>
      <c r="E53" s="111">
        <f t="shared" si="1"/>
        <v>189</v>
      </c>
      <c r="F53" s="115">
        <f t="shared" si="0"/>
        <v>183</v>
      </c>
      <c r="G53" s="111">
        <v>6</v>
      </c>
      <c r="H53" s="220">
        <v>33</v>
      </c>
      <c r="I53" s="113">
        <f t="shared" si="3"/>
        <v>198</v>
      </c>
      <c r="J53" s="7"/>
      <c r="K53" s="7"/>
      <c r="L53" s="7"/>
      <c r="M53" s="7"/>
    </row>
    <row r="54" spans="1:13" x14ac:dyDescent="0.2">
      <c r="B54" s="332" t="s">
        <v>50</v>
      </c>
      <c r="C54" s="349"/>
      <c r="D54" s="337">
        <v>903</v>
      </c>
      <c r="E54" s="111">
        <f t="shared" si="1"/>
        <v>903</v>
      </c>
      <c r="F54" s="115">
        <f t="shared" si="0"/>
        <v>866</v>
      </c>
      <c r="G54" s="111">
        <v>37</v>
      </c>
      <c r="H54" s="220">
        <v>13</v>
      </c>
      <c r="I54" s="113">
        <f t="shared" si="3"/>
        <v>481</v>
      </c>
      <c r="J54" s="7"/>
      <c r="K54" s="7"/>
      <c r="L54" s="7"/>
      <c r="M54" s="7"/>
    </row>
    <row r="55" spans="1:13" x14ac:dyDescent="0.2">
      <c r="B55" s="332" t="s">
        <v>77</v>
      </c>
      <c r="C55" s="378"/>
      <c r="D55" s="337">
        <v>189</v>
      </c>
      <c r="E55" s="111">
        <f t="shared" si="1"/>
        <v>189</v>
      </c>
      <c r="F55" s="115">
        <f t="shared" si="0"/>
        <v>183</v>
      </c>
      <c r="G55" s="111">
        <v>6</v>
      </c>
      <c r="H55" s="220">
        <v>4</v>
      </c>
      <c r="I55" s="113">
        <f t="shared" si="3"/>
        <v>24</v>
      </c>
      <c r="J55" s="7"/>
      <c r="K55" s="7"/>
      <c r="L55" s="7"/>
      <c r="M55" s="7"/>
    </row>
    <row r="56" spans="1:13" x14ac:dyDescent="0.2">
      <c r="B56" s="332" t="s">
        <v>51</v>
      </c>
      <c r="C56" s="349"/>
      <c r="D56" s="337">
        <v>12847</v>
      </c>
      <c r="E56" s="111">
        <f t="shared" si="1"/>
        <v>12847</v>
      </c>
      <c r="F56" s="115">
        <f t="shared" si="0"/>
        <v>12793</v>
      </c>
      <c r="G56" s="111">
        <v>54</v>
      </c>
      <c r="H56" s="220">
        <v>1</v>
      </c>
      <c r="I56" s="113">
        <f t="shared" si="3"/>
        <v>54</v>
      </c>
      <c r="J56" s="7"/>
      <c r="K56" s="7"/>
      <c r="L56" s="7"/>
      <c r="M56" s="7"/>
    </row>
    <row r="57" spans="1:13" x14ac:dyDescent="0.2">
      <c r="B57" s="332" t="s">
        <v>78</v>
      </c>
      <c r="C57" s="349"/>
      <c r="D57" s="338">
        <v>11</v>
      </c>
      <c r="E57" s="111">
        <f t="shared" si="1"/>
        <v>11</v>
      </c>
      <c r="F57" s="115">
        <f t="shared" si="0"/>
        <v>10</v>
      </c>
      <c r="G57" s="111">
        <v>1</v>
      </c>
      <c r="H57" s="220">
        <v>40</v>
      </c>
      <c r="I57" s="113">
        <f t="shared" si="3"/>
        <v>40</v>
      </c>
      <c r="J57" s="7"/>
      <c r="K57" s="7"/>
      <c r="L57" s="7"/>
      <c r="M57" s="7"/>
    </row>
    <row r="58" spans="1:13" x14ac:dyDescent="0.2">
      <c r="A58" s="7"/>
      <c r="B58" s="332" t="s">
        <v>81</v>
      </c>
      <c r="C58" s="349"/>
      <c r="D58" s="338">
        <v>65</v>
      </c>
      <c r="E58" s="111">
        <f t="shared" si="1"/>
        <v>65</v>
      </c>
      <c r="F58" s="115">
        <f t="shared" si="0"/>
        <v>65</v>
      </c>
      <c r="G58" s="111"/>
      <c r="H58" s="220">
        <v>60</v>
      </c>
      <c r="I58" s="113">
        <f t="shared" si="3"/>
        <v>0</v>
      </c>
      <c r="J58" s="7"/>
      <c r="K58" s="7"/>
      <c r="L58" s="7"/>
      <c r="M58" s="7"/>
    </row>
    <row r="59" spans="1:13" x14ac:dyDescent="0.2">
      <c r="B59" s="148" t="s">
        <v>79</v>
      </c>
      <c r="C59" s="349"/>
      <c r="D59" s="338">
        <v>6</v>
      </c>
      <c r="E59" s="111">
        <f t="shared" si="1"/>
        <v>6</v>
      </c>
      <c r="F59" s="115">
        <f t="shared" si="0"/>
        <v>6</v>
      </c>
      <c r="G59" s="111"/>
      <c r="H59" s="220">
        <v>40</v>
      </c>
      <c r="I59" s="113">
        <f t="shared" si="3"/>
        <v>0</v>
      </c>
      <c r="J59" s="7"/>
      <c r="K59" s="7"/>
      <c r="L59" s="7"/>
      <c r="M59" s="7"/>
    </row>
    <row r="60" spans="1:13" x14ac:dyDescent="0.2">
      <c r="A60" s="7"/>
      <c r="B60" s="332" t="s">
        <v>52</v>
      </c>
      <c r="C60" s="349"/>
      <c r="D60" s="338">
        <v>3102</v>
      </c>
      <c r="E60" s="111">
        <f t="shared" si="1"/>
        <v>3102</v>
      </c>
      <c r="F60" s="115">
        <f t="shared" si="0"/>
        <v>3097</v>
      </c>
      <c r="G60" s="111">
        <v>5</v>
      </c>
      <c r="H60" s="220">
        <v>7</v>
      </c>
      <c r="I60" s="113">
        <f t="shared" si="3"/>
        <v>35</v>
      </c>
      <c r="J60" s="7"/>
      <c r="K60" s="7"/>
      <c r="L60" s="7"/>
      <c r="M60" s="7"/>
    </row>
    <row r="61" spans="1:13" x14ac:dyDescent="0.2">
      <c r="A61" s="7"/>
      <c r="B61" s="332" t="s">
        <v>239</v>
      </c>
      <c r="C61" s="349"/>
      <c r="D61" s="339">
        <v>1455</v>
      </c>
      <c r="E61" s="111">
        <f t="shared" si="1"/>
        <v>1455</v>
      </c>
      <c r="F61" s="115">
        <f t="shared" si="0"/>
        <v>1417</v>
      </c>
      <c r="G61" s="111">
        <v>38</v>
      </c>
      <c r="H61" s="220">
        <v>16</v>
      </c>
      <c r="I61" s="113">
        <f t="shared" si="3"/>
        <v>608</v>
      </c>
      <c r="J61" s="7"/>
      <c r="K61" s="7"/>
      <c r="L61" s="7"/>
      <c r="M61" s="7"/>
    </row>
    <row r="62" spans="1:13" x14ac:dyDescent="0.2">
      <c r="B62" s="148" t="s">
        <v>80</v>
      </c>
      <c r="C62" s="349"/>
      <c r="D62" s="339">
        <v>5953</v>
      </c>
      <c r="E62" s="111">
        <f t="shared" si="1"/>
        <v>5953</v>
      </c>
      <c r="F62" s="115">
        <f t="shared" si="0"/>
        <v>5901</v>
      </c>
      <c r="G62" s="111">
        <v>52</v>
      </c>
      <c r="H62" s="220">
        <v>15</v>
      </c>
      <c r="I62" s="113">
        <f t="shared" si="3"/>
        <v>780</v>
      </c>
      <c r="J62" s="7"/>
      <c r="K62" s="7"/>
      <c r="L62" s="7"/>
      <c r="M62" s="7"/>
    </row>
    <row r="63" spans="1:13" x14ac:dyDescent="0.2">
      <c r="B63" s="332" t="s">
        <v>242</v>
      </c>
      <c r="C63" s="349"/>
      <c r="D63" s="338">
        <v>0</v>
      </c>
      <c r="E63" s="111">
        <f t="shared" si="1"/>
        <v>0</v>
      </c>
      <c r="F63" s="115">
        <f t="shared" si="0"/>
        <v>0</v>
      </c>
      <c r="G63" s="111"/>
      <c r="H63" s="220">
        <v>22</v>
      </c>
      <c r="I63" s="113">
        <f t="shared" si="3"/>
        <v>0</v>
      </c>
      <c r="J63" s="7"/>
      <c r="K63" s="7"/>
      <c r="L63" s="7"/>
      <c r="M63" s="7"/>
    </row>
    <row r="64" spans="1:13" x14ac:dyDescent="0.2">
      <c r="B64" s="332" t="s">
        <v>53</v>
      </c>
      <c r="C64" s="349"/>
      <c r="D64" s="338">
        <v>2053</v>
      </c>
      <c r="E64" s="111">
        <f t="shared" si="1"/>
        <v>2053</v>
      </c>
      <c r="F64" s="115">
        <f t="shared" si="0"/>
        <v>2027</v>
      </c>
      <c r="G64" s="111">
        <v>26</v>
      </c>
      <c r="H64" s="220">
        <v>12</v>
      </c>
      <c r="I64" s="113">
        <f t="shared" si="3"/>
        <v>312</v>
      </c>
      <c r="J64" s="7"/>
      <c r="K64" s="7"/>
      <c r="L64" s="7"/>
      <c r="M64" s="7"/>
    </row>
    <row r="65" spans="1:15" x14ac:dyDescent="0.2">
      <c r="B65" s="332" t="s">
        <v>54</v>
      </c>
      <c r="C65" s="349"/>
      <c r="D65" s="340">
        <v>433</v>
      </c>
      <c r="E65" s="111">
        <f t="shared" si="1"/>
        <v>433</v>
      </c>
      <c r="F65" s="115">
        <f t="shared" si="0"/>
        <v>379</v>
      </c>
      <c r="G65" s="111">
        <v>54</v>
      </c>
      <c r="H65" s="220">
        <v>6</v>
      </c>
      <c r="I65" s="113">
        <f t="shared" si="3"/>
        <v>324</v>
      </c>
      <c r="J65" s="7"/>
      <c r="K65" s="7"/>
      <c r="L65" s="7"/>
      <c r="M65" s="7"/>
    </row>
    <row r="66" spans="1:15" x14ac:dyDescent="0.2">
      <c r="B66" s="332" t="s">
        <v>84</v>
      </c>
      <c r="C66" s="349"/>
      <c r="D66" s="338">
        <v>0</v>
      </c>
      <c r="E66" s="111">
        <f t="shared" si="1"/>
        <v>0</v>
      </c>
      <c r="F66" s="115">
        <f t="shared" si="0"/>
        <v>0</v>
      </c>
      <c r="G66" s="111"/>
      <c r="H66" s="220">
        <v>3</v>
      </c>
      <c r="I66" s="113">
        <f t="shared" si="3"/>
        <v>0</v>
      </c>
      <c r="J66" s="7"/>
      <c r="K66" s="7"/>
      <c r="L66" s="7"/>
      <c r="M66" s="7"/>
    </row>
    <row r="67" spans="1:15" x14ac:dyDescent="0.2">
      <c r="B67" s="332" t="s">
        <v>349</v>
      </c>
      <c r="C67" s="349"/>
      <c r="D67" s="338">
        <v>1</v>
      </c>
      <c r="E67" s="111">
        <f t="shared" si="1"/>
        <v>1</v>
      </c>
      <c r="F67" s="115">
        <f t="shared" si="0"/>
        <v>0</v>
      </c>
      <c r="G67" s="111">
        <v>1</v>
      </c>
      <c r="H67" s="220">
        <v>41</v>
      </c>
      <c r="I67" s="113">
        <f t="shared" si="3"/>
        <v>41</v>
      </c>
      <c r="J67" s="7"/>
      <c r="K67" s="7"/>
      <c r="L67" s="7"/>
      <c r="M67" s="7"/>
    </row>
    <row r="68" spans="1:15" x14ac:dyDescent="0.2">
      <c r="B68" s="332" t="s">
        <v>89</v>
      </c>
      <c r="C68" s="349"/>
      <c r="D68" s="338">
        <v>0</v>
      </c>
      <c r="E68" s="111">
        <f t="shared" si="1"/>
        <v>0</v>
      </c>
      <c r="F68" s="115">
        <f t="shared" si="0"/>
        <v>0</v>
      </c>
      <c r="G68" s="111"/>
      <c r="H68" s="220">
        <v>2</v>
      </c>
      <c r="I68" s="113">
        <f t="shared" si="3"/>
        <v>0</v>
      </c>
      <c r="J68" s="7"/>
      <c r="K68" s="7"/>
      <c r="L68" s="7"/>
      <c r="M68" s="7"/>
    </row>
    <row r="69" spans="1:15" x14ac:dyDescent="0.2">
      <c r="B69" s="332" t="s">
        <v>90</v>
      </c>
      <c r="C69" s="349"/>
      <c r="D69" s="341">
        <v>1427</v>
      </c>
      <c r="E69" s="111">
        <f>C69+D69</f>
        <v>1427</v>
      </c>
      <c r="F69" s="115">
        <f t="shared" si="0"/>
        <v>1396</v>
      </c>
      <c r="G69" s="111">
        <v>31</v>
      </c>
      <c r="H69" s="220">
        <v>14</v>
      </c>
      <c r="I69" s="113">
        <f t="shared" si="3"/>
        <v>434</v>
      </c>
      <c r="J69" s="7"/>
      <c r="K69" s="7"/>
      <c r="L69" s="7"/>
      <c r="M69" s="7"/>
    </row>
    <row r="70" spans="1:15" x14ac:dyDescent="0.2">
      <c r="A70">
        <v>93</v>
      </c>
      <c r="B70" s="332" t="s">
        <v>91</v>
      </c>
      <c r="C70" s="349"/>
      <c r="D70" s="338">
        <v>252</v>
      </c>
      <c r="E70" s="111">
        <f t="shared" si="1"/>
        <v>252</v>
      </c>
      <c r="F70" s="115">
        <f t="shared" si="0"/>
        <v>250</v>
      </c>
      <c r="G70" s="111">
        <v>2</v>
      </c>
      <c r="H70" s="220">
        <v>26</v>
      </c>
      <c r="I70" s="113">
        <f t="shared" si="3"/>
        <v>52</v>
      </c>
      <c r="J70" s="7"/>
      <c r="K70" s="7"/>
      <c r="L70" s="7"/>
      <c r="M70" s="7"/>
    </row>
    <row r="71" spans="1:15" x14ac:dyDescent="0.2">
      <c r="B71" s="332" t="s">
        <v>236</v>
      </c>
      <c r="C71" s="349"/>
      <c r="D71" s="338">
        <v>24</v>
      </c>
      <c r="E71" s="111">
        <f t="shared" si="1"/>
        <v>24</v>
      </c>
      <c r="F71" s="115">
        <f t="shared" si="0"/>
        <v>23</v>
      </c>
      <c r="G71" s="111">
        <v>1</v>
      </c>
      <c r="H71" s="220">
        <v>29</v>
      </c>
      <c r="I71" s="113">
        <f t="shared" si="3"/>
        <v>29</v>
      </c>
      <c r="J71" s="7"/>
      <c r="K71" s="7"/>
      <c r="L71" s="7"/>
      <c r="M71" s="7"/>
    </row>
    <row r="72" spans="1:15" x14ac:dyDescent="0.2">
      <c r="B72" s="148" t="s">
        <v>83</v>
      </c>
      <c r="C72" s="349"/>
      <c r="D72" s="338">
        <v>40</v>
      </c>
      <c r="E72" s="111">
        <f t="shared" si="1"/>
        <v>40</v>
      </c>
      <c r="F72" s="115">
        <f t="shared" si="0"/>
        <v>40</v>
      </c>
      <c r="G72" s="111"/>
      <c r="H72" s="220">
        <v>10</v>
      </c>
      <c r="I72" s="113">
        <f t="shared" si="3"/>
        <v>0</v>
      </c>
      <c r="J72" s="7"/>
      <c r="K72" s="7"/>
      <c r="L72" s="7"/>
      <c r="M72" s="7"/>
    </row>
    <row r="73" spans="1:15" x14ac:dyDescent="0.2">
      <c r="B73" s="332" t="s">
        <v>240</v>
      </c>
      <c r="C73" s="349"/>
      <c r="D73" s="338">
        <v>0</v>
      </c>
      <c r="E73" s="111">
        <f t="shared" si="1"/>
        <v>0</v>
      </c>
      <c r="F73" s="115">
        <f t="shared" si="0"/>
        <v>0</v>
      </c>
      <c r="G73" s="111"/>
      <c r="H73" s="220">
        <v>38</v>
      </c>
      <c r="I73" s="113">
        <f t="shared" si="3"/>
        <v>0</v>
      </c>
      <c r="J73" s="7"/>
      <c r="K73" s="7"/>
      <c r="L73" s="7"/>
      <c r="M73" s="7"/>
    </row>
    <row r="74" spans="1:15" x14ac:dyDescent="0.2">
      <c r="B74" s="332" t="s">
        <v>88</v>
      </c>
      <c r="C74" s="349"/>
      <c r="D74" s="338">
        <v>5</v>
      </c>
      <c r="E74" s="111">
        <f t="shared" si="1"/>
        <v>5</v>
      </c>
      <c r="F74" s="115">
        <f t="shared" si="0"/>
        <v>0</v>
      </c>
      <c r="G74" s="111">
        <v>5</v>
      </c>
      <c r="H74" s="220">
        <v>45</v>
      </c>
      <c r="I74" s="113">
        <f t="shared" si="3"/>
        <v>225</v>
      </c>
      <c r="J74" s="7"/>
      <c r="K74" s="7"/>
      <c r="L74" s="7"/>
      <c r="M74" s="7"/>
    </row>
    <row r="75" spans="1:15" x14ac:dyDescent="0.2">
      <c r="B75" s="332" t="s">
        <v>388</v>
      </c>
      <c r="C75" s="349"/>
      <c r="D75" s="338">
        <v>24</v>
      </c>
      <c r="E75" s="111">
        <f t="shared" ref="E75:E109" si="7">C75+D75</f>
        <v>24</v>
      </c>
      <c r="F75" s="115">
        <f t="shared" si="0"/>
        <v>24</v>
      </c>
      <c r="G75" s="111"/>
      <c r="H75" s="220">
        <v>10</v>
      </c>
      <c r="I75" s="113">
        <f t="shared" ref="I75:I109" si="8">G75*H75</f>
        <v>0</v>
      </c>
      <c r="J75" s="7"/>
      <c r="K75" s="7"/>
      <c r="L75" s="7"/>
      <c r="M75" s="7"/>
      <c r="O75" t="s">
        <v>0</v>
      </c>
    </row>
    <row r="76" spans="1:15" x14ac:dyDescent="0.2">
      <c r="B76" s="332" t="s">
        <v>278</v>
      </c>
      <c r="C76" s="349"/>
      <c r="D76" s="338">
        <v>0</v>
      </c>
      <c r="E76" s="111">
        <f t="shared" si="7"/>
        <v>0</v>
      </c>
      <c r="F76" s="115">
        <f t="shared" si="0"/>
        <v>0</v>
      </c>
      <c r="G76" s="111"/>
      <c r="H76" s="220">
        <v>29</v>
      </c>
      <c r="I76" s="113">
        <f t="shared" si="8"/>
        <v>0</v>
      </c>
      <c r="J76" s="7"/>
      <c r="K76" s="7"/>
      <c r="L76" s="7"/>
      <c r="M76" s="7"/>
    </row>
    <row r="77" spans="1:15" x14ac:dyDescent="0.2">
      <c r="B77" s="332" t="s">
        <v>233</v>
      </c>
      <c r="C77" s="349"/>
      <c r="D77" s="338">
        <v>42</v>
      </c>
      <c r="E77" s="111">
        <f t="shared" si="7"/>
        <v>42</v>
      </c>
      <c r="F77" s="115">
        <f t="shared" si="0"/>
        <v>40</v>
      </c>
      <c r="G77" s="111">
        <v>2</v>
      </c>
      <c r="H77" s="220">
        <v>35</v>
      </c>
      <c r="I77" s="113">
        <f t="shared" si="8"/>
        <v>70</v>
      </c>
      <c r="J77" s="7"/>
      <c r="K77" s="7"/>
      <c r="L77" s="7"/>
      <c r="M77" s="7"/>
    </row>
    <row r="78" spans="1:15" x14ac:dyDescent="0.2">
      <c r="B78" s="148" t="s">
        <v>374</v>
      </c>
      <c r="C78" s="349"/>
      <c r="D78" s="338">
        <v>9</v>
      </c>
      <c r="E78" s="111">
        <f t="shared" si="7"/>
        <v>9</v>
      </c>
      <c r="F78" s="115">
        <f t="shared" si="0"/>
        <v>8</v>
      </c>
      <c r="G78" s="111">
        <v>1</v>
      </c>
      <c r="H78" s="220">
        <v>34</v>
      </c>
      <c r="I78" s="113">
        <f t="shared" si="8"/>
        <v>34</v>
      </c>
      <c r="J78" s="7"/>
      <c r="K78" s="7"/>
      <c r="L78" s="7"/>
      <c r="M78" s="7"/>
    </row>
    <row r="79" spans="1:15" x14ac:dyDescent="0.2">
      <c r="B79" s="148" t="s">
        <v>241</v>
      </c>
      <c r="C79" s="349"/>
      <c r="D79" s="338">
        <v>8</v>
      </c>
      <c r="E79" s="111">
        <f t="shared" si="7"/>
        <v>8</v>
      </c>
      <c r="F79" s="115">
        <f>E79-G79</f>
        <v>6</v>
      </c>
      <c r="G79" s="111">
        <v>2</v>
      </c>
      <c r="H79" s="220">
        <v>32</v>
      </c>
      <c r="I79" s="113">
        <f t="shared" si="8"/>
        <v>64</v>
      </c>
      <c r="J79" s="7"/>
      <c r="K79" s="7"/>
      <c r="L79" s="7"/>
      <c r="M79" s="7"/>
    </row>
    <row r="80" spans="1:15" x14ac:dyDescent="0.2">
      <c r="B80" s="148" t="s">
        <v>438</v>
      </c>
      <c r="C80" s="349"/>
      <c r="D80" s="338">
        <v>0</v>
      </c>
      <c r="E80" s="111">
        <f t="shared" si="7"/>
        <v>0</v>
      </c>
      <c r="F80" s="115">
        <f t="shared" ref="F80:F121" si="9">E80-G80</f>
        <v>0</v>
      </c>
      <c r="G80" s="111"/>
      <c r="H80" s="220">
        <v>26</v>
      </c>
      <c r="I80" s="113">
        <f t="shared" si="8"/>
        <v>0</v>
      </c>
      <c r="J80" s="7"/>
      <c r="K80" s="7"/>
      <c r="L80" s="7"/>
      <c r="M80" s="7"/>
    </row>
    <row r="81" spans="2:9" x14ac:dyDescent="0.2">
      <c r="B81" s="332" t="s">
        <v>55</v>
      </c>
      <c r="C81" s="349"/>
      <c r="D81" s="338">
        <v>160</v>
      </c>
      <c r="E81" s="118">
        <f t="shared" si="7"/>
        <v>160</v>
      </c>
      <c r="F81" s="115">
        <f t="shared" si="9"/>
        <v>160</v>
      </c>
      <c r="G81" s="111"/>
      <c r="H81" s="220">
        <v>8</v>
      </c>
      <c r="I81" s="113">
        <f t="shared" si="8"/>
        <v>0</v>
      </c>
    </row>
    <row r="82" spans="2:9" x14ac:dyDescent="0.2">
      <c r="B82" s="332" t="s">
        <v>92</v>
      </c>
      <c r="C82" s="349"/>
      <c r="D82" s="338">
        <v>227</v>
      </c>
      <c r="E82" s="118">
        <f t="shared" si="7"/>
        <v>227</v>
      </c>
      <c r="F82" s="115">
        <f t="shared" si="9"/>
        <v>185</v>
      </c>
      <c r="G82" s="111">
        <v>42</v>
      </c>
      <c r="H82" s="220">
        <v>17</v>
      </c>
      <c r="I82" s="113">
        <f t="shared" si="8"/>
        <v>714</v>
      </c>
    </row>
    <row r="83" spans="2:9" x14ac:dyDescent="0.2">
      <c r="B83" s="332" t="s">
        <v>147</v>
      </c>
      <c r="C83" s="349"/>
      <c r="D83" s="338">
        <v>24</v>
      </c>
      <c r="E83" s="118">
        <f t="shared" si="7"/>
        <v>24</v>
      </c>
      <c r="F83" s="115">
        <f t="shared" si="9"/>
        <v>24</v>
      </c>
      <c r="G83" s="111"/>
      <c r="H83" s="220">
        <v>17</v>
      </c>
      <c r="I83" s="113">
        <f t="shared" si="8"/>
        <v>0</v>
      </c>
    </row>
    <row r="84" spans="2:9" x14ac:dyDescent="0.2">
      <c r="B84" s="148" t="s">
        <v>235</v>
      </c>
      <c r="C84" s="349"/>
      <c r="D84" s="338">
        <v>77</v>
      </c>
      <c r="E84" s="118">
        <f t="shared" si="7"/>
        <v>77</v>
      </c>
      <c r="F84" s="115">
        <f t="shared" si="9"/>
        <v>74</v>
      </c>
      <c r="G84" s="111">
        <v>3</v>
      </c>
      <c r="H84" s="220">
        <v>25</v>
      </c>
      <c r="I84" s="113">
        <f t="shared" si="8"/>
        <v>75</v>
      </c>
    </row>
    <row r="85" spans="2:9" ht="15" x14ac:dyDescent="0.25">
      <c r="B85" s="148" t="s">
        <v>316</v>
      </c>
      <c r="C85" s="349"/>
      <c r="D85" s="338">
        <v>23</v>
      </c>
      <c r="E85" s="118">
        <f>C85+D85</f>
        <v>23</v>
      </c>
      <c r="F85" s="115">
        <f t="shared" si="9"/>
        <v>23</v>
      </c>
      <c r="G85" s="111"/>
      <c r="H85" s="220">
        <v>36</v>
      </c>
      <c r="I85" s="123">
        <f t="shared" si="8"/>
        <v>0</v>
      </c>
    </row>
    <row r="86" spans="2:9" ht="15" x14ac:dyDescent="0.25">
      <c r="B86" s="148" t="s">
        <v>348</v>
      </c>
      <c r="C86" s="349"/>
      <c r="D86" s="338">
        <v>29</v>
      </c>
      <c r="E86" s="118">
        <f t="shared" si="7"/>
        <v>29</v>
      </c>
      <c r="F86" s="115">
        <f t="shared" si="9"/>
        <v>24</v>
      </c>
      <c r="G86" s="111">
        <v>5</v>
      </c>
      <c r="H86" s="220">
        <v>30</v>
      </c>
      <c r="I86" s="123">
        <f t="shared" si="8"/>
        <v>150</v>
      </c>
    </row>
    <row r="87" spans="2:9" ht="15" x14ac:dyDescent="0.25">
      <c r="B87" s="148" t="s">
        <v>266</v>
      </c>
      <c r="C87" s="349"/>
      <c r="D87" s="338">
        <v>47</v>
      </c>
      <c r="E87" s="118">
        <f t="shared" si="7"/>
        <v>47</v>
      </c>
      <c r="F87" s="115">
        <f t="shared" si="9"/>
        <v>46</v>
      </c>
      <c r="G87" s="111">
        <v>1</v>
      </c>
      <c r="H87" s="220">
        <v>50</v>
      </c>
      <c r="I87" s="123">
        <f t="shared" si="8"/>
        <v>50</v>
      </c>
    </row>
    <row r="88" spans="2:9" ht="15" x14ac:dyDescent="0.25">
      <c r="B88" s="148" t="s">
        <v>354</v>
      </c>
      <c r="C88" s="352"/>
      <c r="D88" s="342">
        <v>104</v>
      </c>
      <c r="E88" s="118">
        <f t="shared" si="7"/>
        <v>104</v>
      </c>
      <c r="F88" s="115">
        <f t="shared" si="9"/>
        <v>99</v>
      </c>
      <c r="G88" s="213">
        <v>5</v>
      </c>
      <c r="H88" s="220">
        <v>51</v>
      </c>
      <c r="I88" s="123">
        <f t="shared" si="8"/>
        <v>255</v>
      </c>
    </row>
    <row r="89" spans="2:9" ht="15" x14ac:dyDescent="0.25">
      <c r="B89" s="148" t="s">
        <v>347</v>
      </c>
      <c r="C89" s="352"/>
      <c r="D89" s="342">
        <v>32</v>
      </c>
      <c r="E89" s="118">
        <f t="shared" si="7"/>
        <v>32</v>
      </c>
      <c r="F89" s="115">
        <f t="shared" si="9"/>
        <v>32</v>
      </c>
      <c r="G89" s="213"/>
      <c r="H89" s="235">
        <v>23</v>
      </c>
      <c r="I89" s="123">
        <f t="shared" si="8"/>
        <v>0</v>
      </c>
    </row>
    <row r="90" spans="2:9" ht="18.75" customHeight="1" x14ac:dyDescent="0.25">
      <c r="B90" s="148" t="s">
        <v>275</v>
      </c>
      <c r="C90" s="353"/>
      <c r="D90" s="342">
        <v>0</v>
      </c>
      <c r="E90" s="215">
        <f t="shared" si="7"/>
        <v>0</v>
      </c>
      <c r="F90" s="115">
        <f>E90-G90</f>
        <v>0</v>
      </c>
      <c r="G90" s="216"/>
      <c r="H90" s="220">
        <v>52</v>
      </c>
      <c r="I90" s="214">
        <f t="shared" si="8"/>
        <v>0</v>
      </c>
    </row>
    <row r="91" spans="2:9" ht="17.25" customHeight="1" x14ac:dyDescent="0.2">
      <c r="B91" s="148" t="s">
        <v>356</v>
      </c>
      <c r="C91" s="352"/>
      <c r="D91" s="343">
        <v>32</v>
      </c>
      <c r="E91" s="118">
        <f t="shared" si="7"/>
        <v>32</v>
      </c>
      <c r="F91" s="115">
        <f t="shared" si="9"/>
        <v>32</v>
      </c>
      <c r="G91" s="213"/>
      <c r="H91" s="220">
        <v>110</v>
      </c>
      <c r="I91" s="217">
        <f t="shared" si="8"/>
        <v>0</v>
      </c>
    </row>
    <row r="92" spans="2:9" ht="20.25" customHeight="1" x14ac:dyDescent="0.25">
      <c r="B92" s="148" t="s">
        <v>357</v>
      </c>
      <c r="C92" s="353"/>
      <c r="D92" s="343">
        <v>51</v>
      </c>
      <c r="E92" s="215">
        <f t="shared" si="7"/>
        <v>51</v>
      </c>
      <c r="F92" s="115">
        <f t="shared" si="9"/>
        <v>51</v>
      </c>
      <c r="G92" s="216"/>
      <c r="H92" s="234">
        <v>100</v>
      </c>
      <c r="I92" s="214">
        <f t="shared" si="8"/>
        <v>0</v>
      </c>
    </row>
    <row r="93" spans="2:9" ht="15.75" customHeight="1" x14ac:dyDescent="0.25">
      <c r="B93" s="148" t="s">
        <v>358</v>
      </c>
      <c r="C93" s="352"/>
      <c r="D93" s="342">
        <v>0</v>
      </c>
      <c r="E93" s="118">
        <f t="shared" si="7"/>
        <v>0</v>
      </c>
      <c r="F93" s="115">
        <f t="shared" si="9"/>
        <v>0</v>
      </c>
      <c r="G93" s="213"/>
      <c r="H93" s="234">
        <v>40</v>
      </c>
      <c r="I93" s="214">
        <f t="shared" si="8"/>
        <v>0</v>
      </c>
    </row>
    <row r="94" spans="2:9" ht="18.75" customHeight="1" x14ac:dyDescent="0.25">
      <c r="B94" s="334" t="s">
        <v>355</v>
      </c>
      <c r="C94" s="352"/>
      <c r="D94" s="342">
        <v>4</v>
      </c>
      <c r="E94" s="118">
        <f t="shared" si="7"/>
        <v>4</v>
      </c>
      <c r="F94" s="115">
        <f t="shared" si="9"/>
        <v>4</v>
      </c>
      <c r="G94" s="213"/>
      <c r="H94" s="236">
        <v>45</v>
      </c>
      <c r="I94" s="123">
        <f t="shared" si="8"/>
        <v>0</v>
      </c>
    </row>
    <row r="95" spans="2:9" ht="18.75" customHeight="1" x14ac:dyDescent="0.25">
      <c r="B95" s="148" t="s">
        <v>359</v>
      </c>
      <c r="C95" s="352"/>
      <c r="D95" s="342">
        <v>371</v>
      </c>
      <c r="E95" s="118">
        <f t="shared" si="7"/>
        <v>371</v>
      </c>
      <c r="F95" s="115">
        <f t="shared" si="9"/>
        <v>368</v>
      </c>
      <c r="G95" s="213">
        <v>3</v>
      </c>
      <c r="H95" s="234">
        <v>19</v>
      </c>
      <c r="I95" s="123">
        <f t="shared" si="8"/>
        <v>57</v>
      </c>
    </row>
    <row r="96" spans="2:9" ht="16.5" customHeight="1" x14ac:dyDescent="0.25">
      <c r="B96" s="334" t="s">
        <v>360</v>
      </c>
      <c r="C96" s="352"/>
      <c r="D96" s="342">
        <v>0</v>
      </c>
      <c r="E96" s="196">
        <f t="shared" si="7"/>
        <v>0</v>
      </c>
      <c r="F96" s="115">
        <f t="shared" si="9"/>
        <v>0</v>
      </c>
      <c r="G96" s="213"/>
      <c r="H96" s="236">
        <v>30</v>
      </c>
      <c r="I96" s="123">
        <f t="shared" si="8"/>
        <v>0</v>
      </c>
    </row>
    <row r="97" spans="2:9" ht="14.25" customHeight="1" x14ac:dyDescent="0.25">
      <c r="B97" s="148" t="s">
        <v>425</v>
      </c>
      <c r="C97" s="352"/>
      <c r="D97" s="342">
        <v>7</v>
      </c>
      <c r="E97" s="196">
        <f t="shared" si="7"/>
        <v>7</v>
      </c>
      <c r="F97" s="115">
        <f t="shared" si="9"/>
        <v>7</v>
      </c>
      <c r="G97" s="213"/>
      <c r="H97" s="234">
        <v>45</v>
      </c>
      <c r="I97" s="123">
        <f t="shared" si="8"/>
        <v>0</v>
      </c>
    </row>
    <row r="98" spans="2:9" ht="15.75" customHeight="1" x14ac:dyDescent="0.25">
      <c r="B98" s="148" t="s">
        <v>378</v>
      </c>
      <c r="C98" s="352"/>
      <c r="D98" s="342">
        <v>10</v>
      </c>
      <c r="E98" s="196">
        <f t="shared" si="7"/>
        <v>10</v>
      </c>
      <c r="F98" s="115">
        <f t="shared" si="9"/>
        <v>10</v>
      </c>
      <c r="G98" s="213"/>
      <c r="H98" s="234">
        <v>31</v>
      </c>
      <c r="I98" s="123">
        <f t="shared" si="8"/>
        <v>0</v>
      </c>
    </row>
    <row r="99" spans="2:9" ht="18" customHeight="1" x14ac:dyDescent="0.25">
      <c r="B99" s="335" t="s">
        <v>82</v>
      </c>
      <c r="C99" s="353"/>
      <c r="D99" s="343">
        <v>24</v>
      </c>
      <c r="E99" s="215">
        <f t="shared" si="7"/>
        <v>24</v>
      </c>
      <c r="F99" s="115">
        <f t="shared" si="9"/>
        <v>24</v>
      </c>
      <c r="G99" s="216"/>
      <c r="H99" s="220">
        <v>55</v>
      </c>
      <c r="I99" s="214">
        <f t="shared" si="8"/>
        <v>0</v>
      </c>
    </row>
    <row r="100" spans="2:9" ht="15" x14ac:dyDescent="0.25">
      <c r="B100" s="148" t="s">
        <v>384</v>
      </c>
      <c r="C100" s="352"/>
      <c r="D100" s="342">
        <v>10</v>
      </c>
      <c r="E100" s="215">
        <f t="shared" si="7"/>
        <v>10</v>
      </c>
      <c r="F100" s="115">
        <f t="shared" si="9"/>
        <v>10</v>
      </c>
      <c r="G100" s="213"/>
      <c r="H100" s="234">
        <v>107</v>
      </c>
      <c r="I100" s="214">
        <f t="shared" si="8"/>
        <v>0</v>
      </c>
    </row>
    <row r="101" spans="2:9" ht="13.5" customHeight="1" x14ac:dyDescent="0.25">
      <c r="B101" s="332" t="s">
        <v>87</v>
      </c>
      <c r="C101" s="352"/>
      <c r="D101" s="342">
        <v>18</v>
      </c>
      <c r="E101" s="215">
        <f t="shared" si="7"/>
        <v>18</v>
      </c>
      <c r="F101" s="115">
        <f t="shared" si="9"/>
        <v>18</v>
      </c>
      <c r="G101" s="213"/>
      <c r="H101" s="220">
        <v>85</v>
      </c>
      <c r="I101" s="214">
        <f t="shared" si="8"/>
        <v>0</v>
      </c>
    </row>
    <row r="102" spans="2:9" ht="15" x14ac:dyDescent="0.25">
      <c r="B102" s="148" t="s">
        <v>389</v>
      </c>
      <c r="C102" s="352"/>
      <c r="D102" s="342">
        <v>11</v>
      </c>
      <c r="E102" s="215">
        <f t="shared" si="7"/>
        <v>11</v>
      </c>
      <c r="F102" s="115">
        <f t="shared" si="9"/>
        <v>11</v>
      </c>
      <c r="G102" s="213"/>
      <c r="H102" s="234">
        <v>23</v>
      </c>
      <c r="I102" s="214">
        <f t="shared" si="8"/>
        <v>0</v>
      </c>
    </row>
    <row r="103" spans="2:9" ht="15" x14ac:dyDescent="0.25">
      <c r="B103" s="148" t="s">
        <v>394</v>
      </c>
      <c r="C103" s="352"/>
      <c r="D103" s="342">
        <v>0</v>
      </c>
      <c r="E103" s="215">
        <f t="shared" ref="E103:E104" si="10">C103+D103</f>
        <v>0</v>
      </c>
      <c r="F103" s="115">
        <f t="shared" si="9"/>
        <v>0</v>
      </c>
      <c r="G103" s="213"/>
      <c r="H103" s="234">
        <v>29</v>
      </c>
      <c r="I103" s="214">
        <f t="shared" ref="I103:I104" si="11">G103*H103</f>
        <v>0</v>
      </c>
    </row>
    <row r="104" spans="2:9" ht="15" x14ac:dyDescent="0.25">
      <c r="B104" s="148" t="s">
        <v>395</v>
      </c>
      <c r="C104" s="352"/>
      <c r="D104" s="342">
        <v>0</v>
      </c>
      <c r="E104" s="215">
        <f t="shared" si="10"/>
        <v>0</v>
      </c>
      <c r="F104" s="115">
        <f t="shared" si="9"/>
        <v>0</v>
      </c>
      <c r="G104" s="213"/>
      <c r="H104" s="234">
        <v>22</v>
      </c>
      <c r="I104" s="214">
        <f t="shared" si="11"/>
        <v>0</v>
      </c>
    </row>
    <row r="105" spans="2:9" ht="15" x14ac:dyDescent="0.25">
      <c r="B105" s="148" t="s">
        <v>390</v>
      </c>
      <c r="C105" s="352"/>
      <c r="D105" s="342">
        <v>44</v>
      </c>
      <c r="E105" s="215">
        <f t="shared" si="7"/>
        <v>44</v>
      </c>
      <c r="F105" s="115">
        <f t="shared" si="9"/>
        <v>41</v>
      </c>
      <c r="G105" s="213">
        <v>3</v>
      </c>
      <c r="H105" s="234">
        <v>25</v>
      </c>
      <c r="I105" s="214">
        <f t="shared" si="8"/>
        <v>75</v>
      </c>
    </row>
    <row r="106" spans="2:9" ht="15" x14ac:dyDescent="0.25">
      <c r="B106" s="148" t="s">
        <v>393</v>
      </c>
      <c r="C106" s="352"/>
      <c r="D106" s="342">
        <v>0</v>
      </c>
      <c r="E106" s="215">
        <f t="shared" si="7"/>
        <v>0</v>
      </c>
      <c r="F106" s="115">
        <f t="shared" si="9"/>
        <v>0</v>
      </c>
      <c r="G106" s="213"/>
      <c r="H106" s="234">
        <v>35</v>
      </c>
      <c r="I106" s="214">
        <f t="shared" si="8"/>
        <v>0</v>
      </c>
    </row>
    <row r="107" spans="2:9" ht="15" x14ac:dyDescent="0.25">
      <c r="B107" s="148" t="s">
        <v>391</v>
      </c>
      <c r="C107" s="352"/>
      <c r="D107" s="342">
        <v>53</v>
      </c>
      <c r="E107" s="215">
        <f t="shared" ref="E107" si="12">C107+D107</f>
        <v>53</v>
      </c>
      <c r="F107" s="115">
        <f t="shared" si="9"/>
        <v>53</v>
      </c>
      <c r="G107" s="213"/>
      <c r="H107" s="234">
        <v>25</v>
      </c>
      <c r="I107" s="214">
        <f t="shared" ref="I107" si="13">G107*H107</f>
        <v>0</v>
      </c>
    </row>
    <row r="108" spans="2:9" ht="15" x14ac:dyDescent="0.25">
      <c r="B108" s="148" t="s">
        <v>382</v>
      </c>
      <c r="C108" s="352"/>
      <c r="D108" s="342">
        <v>109</v>
      </c>
      <c r="E108" s="118">
        <f t="shared" si="7"/>
        <v>109</v>
      </c>
      <c r="F108" s="115">
        <f t="shared" si="9"/>
        <v>109</v>
      </c>
      <c r="G108" s="213"/>
      <c r="H108" s="234">
        <v>21</v>
      </c>
      <c r="I108" s="214">
        <f t="shared" si="8"/>
        <v>0</v>
      </c>
    </row>
    <row r="109" spans="2:9" ht="15" x14ac:dyDescent="0.25">
      <c r="B109" s="148" t="s">
        <v>434</v>
      </c>
      <c r="C109" s="352"/>
      <c r="D109" s="342">
        <v>92</v>
      </c>
      <c r="E109" s="118">
        <f t="shared" si="7"/>
        <v>92</v>
      </c>
      <c r="F109" s="115">
        <f t="shared" si="9"/>
        <v>92</v>
      </c>
      <c r="G109" s="213"/>
      <c r="H109" s="234">
        <v>20</v>
      </c>
      <c r="I109" s="214">
        <f t="shared" si="8"/>
        <v>0</v>
      </c>
    </row>
    <row r="110" spans="2:9" ht="15" x14ac:dyDescent="0.25">
      <c r="B110" s="148" t="s">
        <v>401</v>
      </c>
      <c r="C110" s="352"/>
      <c r="D110" s="342">
        <v>70</v>
      </c>
      <c r="E110" s="118">
        <f t="shared" ref="E110" si="14">C110+D110</f>
        <v>70</v>
      </c>
      <c r="F110" s="115">
        <f t="shared" si="9"/>
        <v>70</v>
      </c>
      <c r="G110" s="213"/>
      <c r="H110" s="234">
        <v>21</v>
      </c>
      <c r="I110" s="214">
        <f t="shared" ref="I110" si="15">G110*H110</f>
        <v>0</v>
      </c>
    </row>
    <row r="111" spans="2:9" ht="15" x14ac:dyDescent="0.25">
      <c r="B111" s="148" t="s">
        <v>402</v>
      </c>
      <c r="C111" s="352"/>
      <c r="D111" s="342">
        <v>40</v>
      </c>
      <c r="E111" s="118">
        <f t="shared" ref="E111" si="16">C111+D111</f>
        <v>40</v>
      </c>
      <c r="F111" s="115">
        <f t="shared" si="9"/>
        <v>40</v>
      </c>
      <c r="G111" s="213"/>
      <c r="H111" s="234">
        <v>10</v>
      </c>
      <c r="I111" s="214">
        <f t="shared" ref="I111:I112" si="17">G111*H111</f>
        <v>0</v>
      </c>
    </row>
    <row r="112" spans="2:9" ht="15" x14ac:dyDescent="0.25">
      <c r="B112" s="148" t="s">
        <v>422</v>
      </c>
      <c r="C112" s="352"/>
      <c r="D112" s="342">
        <v>34</v>
      </c>
      <c r="E112" s="118">
        <f t="shared" ref="E112" si="18">C112+D112</f>
        <v>34</v>
      </c>
      <c r="F112" s="115">
        <f t="shared" si="9"/>
        <v>34</v>
      </c>
      <c r="G112" s="213"/>
      <c r="H112" s="234">
        <v>25</v>
      </c>
      <c r="I112" s="214">
        <f t="shared" si="17"/>
        <v>0</v>
      </c>
    </row>
    <row r="113" spans="2:11" ht="15" x14ac:dyDescent="0.25">
      <c r="B113" s="148" t="s">
        <v>435</v>
      </c>
      <c r="C113" s="352"/>
      <c r="D113" s="342">
        <v>22</v>
      </c>
      <c r="E113" s="118">
        <f t="shared" ref="E113" si="19">C113+D113</f>
        <v>22</v>
      </c>
      <c r="F113" s="115">
        <f t="shared" ref="F113" si="20">E113-G113</f>
        <v>22</v>
      </c>
      <c r="G113" s="213"/>
      <c r="H113" s="234">
        <v>24</v>
      </c>
      <c r="I113" s="214">
        <f t="shared" ref="I113" si="21">G113*H113</f>
        <v>0</v>
      </c>
    </row>
    <row r="114" spans="2:11" ht="15" x14ac:dyDescent="0.25">
      <c r="B114" s="148" t="s">
        <v>436</v>
      </c>
      <c r="C114" s="352"/>
      <c r="D114" s="342">
        <v>15</v>
      </c>
      <c r="E114" s="118">
        <f t="shared" ref="E114:E115" si="22">C114+D114</f>
        <v>15</v>
      </c>
      <c r="F114" s="115">
        <f t="shared" ref="F114:F115" si="23">E114-G114</f>
        <v>12</v>
      </c>
      <c r="G114" s="213">
        <v>3</v>
      </c>
      <c r="H114" s="234">
        <v>14</v>
      </c>
      <c r="I114" s="214">
        <f t="shared" ref="I114:I115" si="24">G114*H114</f>
        <v>42</v>
      </c>
    </row>
    <row r="115" spans="2:11" ht="15" x14ac:dyDescent="0.25">
      <c r="B115" s="148" t="s">
        <v>439</v>
      </c>
      <c r="C115" s="352"/>
      <c r="D115" s="342">
        <v>5</v>
      </c>
      <c r="E115" s="118">
        <f t="shared" si="22"/>
        <v>5</v>
      </c>
      <c r="F115" s="115">
        <f t="shared" si="23"/>
        <v>5</v>
      </c>
      <c r="G115" s="213"/>
      <c r="H115" s="234">
        <v>30</v>
      </c>
      <c r="I115" s="214">
        <f t="shared" si="24"/>
        <v>0</v>
      </c>
    </row>
    <row r="116" spans="2:11" ht="15" x14ac:dyDescent="0.25">
      <c r="B116" s="334" t="s">
        <v>392</v>
      </c>
      <c r="C116" s="353"/>
      <c r="D116" s="343">
        <v>2</v>
      </c>
      <c r="E116" s="215">
        <f t="shared" ref="E116:E121" si="25">C116+D116</f>
        <v>2</v>
      </c>
      <c r="F116" s="331">
        <f t="shared" si="9"/>
        <v>2</v>
      </c>
      <c r="G116" s="216"/>
      <c r="H116" s="236">
        <v>25</v>
      </c>
      <c r="I116" s="214">
        <f t="shared" ref="I116:I121" si="26">G116*H116</f>
        <v>0</v>
      </c>
    </row>
    <row r="117" spans="2:11" ht="15" x14ac:dyDescent="0.25">
      <c r="B117" s="336" t="s">
        <v>446</v>
      </c>
      <c r="C117" s="352"/>
      <c r="D117" s="342">
        <v>94</v>
      </c>
      <c r="E117" s="118">
        <f t="shared" si="25"/>
        <v>94</v>
      </c>
      <c r="F117" s="115">
        <f t="shared" si="9"/>
        <v>93</v>
      </c>
      <c r="G117" s="213">
        <v>1</v>
      </c>
      <c r="H117" s="236">
        <v>26</v>
      </c>
      <c r="I117" s="214">
        <f t="shared" si="26"/>
        <v>26</v>
      </c>
    </row>
    <row r="118" spans="2:11" ht="13.5" customHeight="1" x14ac:dyDescent="0.25">
      <c r="B118" s="336" t="s">
        <v>447</v>
      </c>
      <c r="C118" s="352"/>
      <c r="D118" s="342">
        <v>3</v>
      </c>
      <c r="E118" s="118">
        <f t="shared" si="25"/>
        <v>3</v>
      </c>
      <c r="F118" s="115">
        <f t="shared" si="9"/>
        <v>3</v>
      </c>
      <c r="G118" s="213"/>
      <c r="H118" s="236">
        <v>150</v>
      </c>
      <c r="I118" s="214">
        <f t="shared" si="26"/>
        <v>0</v>
      </c>
      <c r="K118" s="42" t="s">
        <v>0</v>
      </c>
    </row>
    <row r="119" spans="2:11" ht="15" x14ac:dyDescent="0.25">
      <c r="B119" s="336" t="s">
        <v>448</v>
      </c>
      <c r="C119" s="352"/>
      <c r="D119" s="342">
        <v>1</v>
      </c>
      <c r="E119" s="118">
        <f t="shared" si="25"/>
        <v>1</v>
      </c>
      <c r="F119" s="115">
        <f t="shared" si="9"/>
        <v>1</v>
      </c>
      <c r="G119" s="213"/>
      <c r="H119" s="236">
        <v>199</v>
      </c>
      <c r="I119" s="214">
        <f t="shared" si="26"/>
        <v>0</v>
      </c>
    </row>
    <row r="120" spans="2:11" ht="15" x14ac:dyDescent="0.25">
      <c r="B120" s="336" t="s">
        <v>449</v>
      </c>
      <c r="C120" s="352"/>
      <c r="D120" s="342">
        <v>2</v>
      </c>
      <c r="E120" s="118">
        <f t="shared" si="25"/>
        <v>2</v>
      </c>
      <c r="F120" s="115">
        <f t="shared" si="9"/>
        <v>2</v>
      </c>
      <c r="G120" s="213"/>
      <c r="H120" s="236">
        <v>150</v>
      </c>
      <c r="I120" s="214">
        <f t="shared" si="26"/>
        <v>0</v>
      </c>
    </row>
    <row r="121" spans="2:11" ht="15.75" thickBot="1" x14ac:dyDescent="0.3">
      <c r="B121" s="336" t="s">
        <v>450</v>
      </c>
      <c r="C121" s="364"/>
      <c r="D121" s="342">
        <v>0</v>
      </c>
      <c r="E121" s="118">
        <f t="shared" si="25"/>
        <v>0</v>
      </c>
      <c r="F121" s="115">
        <f t="shared" si="9"/>
        <v>0</v>
      </c>
      <c r="G121" s="213"/>
      <c r="H121" s="234">
        <v>80</v>
      </c>
      <c r="I121" s="214">
        <f t="shared" si="26"/>
        <v>0</v>
      </c>
    </row>
    <row r="122" spans="2:11" x14ac:dyDescent="0.2">
      <c r="C122" s="242"/>
      <c r="D122" s="218"/>
      <c r="E122" s="7"/>
      <c r="G122" s="28"/>
      <c r="I122" s="199"/>
    </row>
    <row r="123" spans="2:11" ht="20.25" customHeight="1" thickBot="1" x14ac:dyDescent="0.25">
      <c r="C123" s="242"/>
      <c r="D123" s="218"/>
      <c r="E123" s="7"/>
      <c r="G123" s="28"/>
      <c r="I123" s="237">
        <f>SUM(I5:I121)</f>
        <v>12647</v>
      </c>
    </row>
    <row r="124" spans="2:11" x14ac:dyDescent="0.2">
      <c r="C124" s="242"/>
      <c r="D124" s="218"/>
      <c r="E124" s="7"/>
      <c r="G124" s="28"/>
    </row>
    <row r="125" spans="2:11" x14ac:dyDescent="0.2">
      <c r="C125" s="242"/>
      <c r="D125" s="7"/>
      <c r="E125" s="7"/>
      <c r="G125" s="28"/>
    </row>
    <row r="126" spans="2:11" x14ac:dyDescent="0.2">
      <c r="C126" s="242"/>
      <c r="D126" s="7"/>
      <c r="E126" s="7"/>
      <c r="G126" s="28"/>
    </row>
    <row r="127" spans="2:11" x14ac:dyDescent="0.2">
      <c r="G127" s="28"/>
    </row>
    <row r="128" spans="2:11" x14ac:dyDescent="0.2">
      <c r="G128" s="28"/>
    </row>
    <row r="129" spans="7:7" x14ac:dyDescent="0.2">
      <c r="G129" s="28"/>
    </row>
    <row r="130" spans="7:7" x14ac:dyDescent="0.2">
      <c r="G130" s="28"/>
    </row>
    <row r="131" spans="7:7" x14ac:dyDescent="0.2">
      <c r="G131" s="28"/>
    </row>
    <row r="132" spans="7:7" x14ac:dyDescent="0.2">
      <c r="G132" s="28"/>
    </row>
    <row r="133" spans="7:7" x14ac:dyDescent="0.2">
      <c r="G133" s="28"/>
    </row>
    <row r="134" spans="7:7" x14ac:dyDescent="0.2">
      <c r="G134" s="28"/>
    </row>
    <row r="135" spans="7:7" x14ac:dyDescent="0.2">
      <c r="G135" s="28"/>
    </row>
    <row r="136" spans="7:7" x14ac:dyDescent="0.2">
      <c r="G136" s="28"/>
    </row>
    <row r="137" spans="7:7" x14ac:dyDescent="0.2">
      <c r="G137" s="28"/>
    </row>
    <row r="138" spans="7:7" x14ac:dyDescent="0.2">
      <c r="G138" s="28"/>
    </row>
    <row r="139" spans="7:7" x14ac:dyDescent="0.2">
      <c r="G139" s="28"/>
    </row>
    <row r="140" spans="7:7" x14ac:dyDescent="0.2">
      <c r="G140" s="28"/>
    </row>
    <row r="141" spans="7:7" x14ac:dyDescent="0.2">
      <c r="G141" s="28"/>
    </row>
    <row r="142" spans="7:7" x14ac:dyDescent="0.2">
      <c r="G142" s="28"/>
    </row>
    <row r="143" spans="7:7" x14ac:dyDescent="0.2">
      <c r="G143" s="28"/>
    </row>
    <row r="144" spans="7:7" x14ac:dyDescent="0.2">
      <c r="G144" s="28"/>
    </row>
    <row r="145" spans="7:7" x14ac:dyDescent="0.2">
      <c r="G145" s="28"/>
    </row>
    <row r="146" spans="7:7" x14ac:dyDescent="0.2">
      <c r="G146" s="28"/>
    </row>
    <row r="147" spans="7:7" x14ac:dyDescent="0.2">
      <c r="G147" s="28"/>
    </row>
    <row r="148" spans="7:7" x14ac:dyDescent="0.2">
      <c r="G148" s="28"/>
    </row>
    <row r="149" spans="7:7" x14ac:dyDescent="0.2">
      <c r="G149" s="28"/>
    </row>
    <row r="150" spans="7:7" x14ac:dyDescent="0.2">
      <c r="G150" s="28"/>
    </row>
    <row r="151" spans="7:7" x14ac:dyDescent="0.2">
      <c r="G151" s="28"/>
    </row>
    <row r="152" spans="7:7" x14ac:dyDescent="0.2">
      <c r="G152" s="28"/>
    </row>
    <row r="153" spans="7:7" x14ac:dyDescent="0.2">
      <c r="G153" s="28"/>
    </row>
    <row r="154" spans="7:7" x14ac:dyDescent="0.2">
      <c r="G154" s="28"/>
    </row>
    <row r="155" spans="7:7" x14ac:dyDescent="0.2">
      <c r="G155" s="28"/>
    </row>
    <row r="156" spans="7:7" x14ac:dyDescent="0.2">
      <c r="G156" s="28"/>
    </row>
    <row r="157" spans="7:7" x14ac:dyDescent="0.2">
      <c r="G157" s="28"/>
    </row>
    <row r="158" spans="7:7" x14ac:dyDescent="0.2">
      <c r="G158" s="28"/>
    </row>
    <row r="159" spans="7:7" x14ac:dyDescent="0.2">
      <c r="G159" s="28"/>
    </row>
    <row r="160" spans="7:7" x14ac:dyDescent="0.2">
      <c r="G160" s="28"/>
    </row>
    <row r="161" spans="7:7" x14ac:dyDescent="0.2">
      <c r="G161" s="28"/>
    </row>
    <row r="162" spans="7:7" x14ac:dyDescent="0.2">
      <c r="G162" s="28"/>
    </row>
    <row r="163" spans="7:7" x14ac:dyDescent="0.2">
      <c r="G163" s="28"/>
    </row>
    <row r="164" spans="7:7" x14ac:dyDescent="0.2">
      <c r="G164" s="28"/>
    </row>
    <row r="165" spans="7:7" x14ac:dyDescent="0.2">
      <c r="G165" s="28"/>
    </row>
    <row r="166" spans="7:7" x14ac:dyDescent="0.2">
      <c r="G166" s="28"/>
    </row>
    <row r="167" spans="7:7" x14ac:dyDescent="0.2">
      <c r="G167" s="28"/>
    </row>
    <row r="168" spans="7:7" x14ac:dyDescent="0.2">
      <c r="G168" s="28"/>
    </row>
    <row r="169" spans="7:7" x14ac:dyDescent="0.2">
      <c r="G169" s="28"/>
    </row>
    <row r="170" spans="7:7" x14ac:dyDescent="0.2">
      <c r="G170" s="28"/>
    </row>
  </sheetData>
  <customSheetViews>
    <customSheetView guid="{79F0E626-27F7-4612-9CC9-F0A974973A7D}" showPageBreaks="1" printArea="1" topLeftCell="A92">
      <selection activeCell="G112" sqref="G112"/>
      <pageMargins left="0.62992125984251968" right="0.74803149606299213" top="0.15748031496062992" bottom="0.15748031496062992" header="0" footer="0"/>
      <pageSetup scale="65" orientation="landscape" verticalDpi="72" r:id="rId1"/>
      <headerFooter alignWithMargins="0"/>
    </customSheetView>
    <customSheetView guid="{BF17821F-9570-4DD7-9AE6-83D9C9F4754D}" showPageBreaks="1" printArea="1" topLeftCell="A87">
      <selection activeCell="D112" sqref="D112"/>
      <pageMargins left="0.62992125984251968" right="0.74803149606299213" top="0.15748031496062992" bottom="0.15748031496062992" header="0" footer="0"/>
      <pageSetup scale="65" orientation="landscape" verticalDpi="72" r:id="rId2"/>
      <headerFooter alignWithMargins="0"/>
    </customSheetView>
    <customSheetView guid="{DEC257E9-9CD6-424D-88A2-5445FE9CFAAD}" showPageBreaks="1" printArea="1" topLeftCell="A21">
      <selection activeCell="G41" sqref="G41"/>
      <pageMargins left="0.62992125984251968" right="0.74803149606299213" top="0.15748031496062992" bottom="0.15748031496062992" header="0" footer="0"/>
      <pageSetup scale="65" orientation="landscape" verticalDpi="72" r:id="rId3"/>
      <headerFooter alignWithMargins="0"/>
    </customSheetView>
    <customSheetView guid="{4DAAABAD-BC5F-44AC-9B3F-907B044CCA5F}" topLeftCell="A91">
      <selection activeCell="K111" sqref="K111"/>
      <pageMargins left="0.62992125984251968" right="0.74803149606299213" top="0.15748031496062992" bottom="0.15748031496062992" header="0" footer="0"/>
      <pageSetup scale="65" orientation="landscape" verticalDpi="72" r:id="rId4"/>
      <headerFooter alignWithMargins="0"/>
    </customSheetView>
  </customSheetViews>
  <phoneticPr fontId="7" type="noConversion"/>
  <pageMargins left="0.82677165354330717" right="0.74803149606299213" top="0.11811023622047245" bottom="0.59055118110236227" header="0" footer="0"/>
  <pageSetup scale="65" fitToWidth="0" orientation="landscape" horizontalDpi="360" verticalDpi="360" r:id="rId5"/>
  <headerFooter alignWithMargins="0"/>
  <ignoredErrors>
    <ignoredError sqref="E7 E5" emptyCellReferenc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3:V74"/>
  <sheetViews>
    <sheetView zoomScale="90" zoomScaleNormal="90" workbookViewId="0">
      <selection activeCell="B3" sqref="B3:J33"/>
    </sheetView>
  </sheetViews>
  <sheetFormatPr baseColWidth="10" defaultColWidth="11.42578125" defaultRowHeight="12.75" x14ac:dyDescent="0.2"/>
  <cols>
    <col min="1" max="1" width="1.5703125" customWidth="1"/>
    <col min="2" max="2" width="17.85546875" customWidth="1"/>
    <col min="3" max="3" width="0.140625" customWidth="1"/>
    <col min="4" max="4" width="5.140625" customWidth="1"/>
    <col min="5" max="5" width="6.42578125" customWidth="1"/>
    <col min="6" max="6" width="6.5703125" customWidth="1"/>
    <col min="7" max="7" width="3.7109375" hidden="1" customWidth="1"/>
    <col min="8" max="8" width="5.5703125" customWidth="1"/>
    <col min="9" max="9" width="10.42578125" customWidth="1"/>
    <col min="10" max="10" width="12.140625" customWidth="1"/>
    <col min="11" max="12" width="11.42578125" customWidth="1"/>
    <col min="13" max="13" width="15.42578125" customWidth="1"/>
    <col min="14" max="14" width="7.140625" customWidth="1"/>
    <col min="15" max="15" width="7.28515625" customWidth="1"/>
    <col min="16" max="16" width="5.85546875" customWidth="1"/>
    <col min="17" max="17" width="8.7109375" customWidth="1"/>
    <col min="18" max="18" width="8.85546875" customWidth="1"/>
    <col min="19" max="259" width="11.42578125" customWidth="1"/>
  </cols>
  <sheetData>
    <row r="3" spans="2:18" x14ac:dyDescent="0.2">
      <c r="B3" s="3" t="str">
        <f>DIESEL!B1</f>
        <v>TEOTITLAN (5787) SABADO 01 DE ENERO DEL 2022</v>
      </c>
      <c r="C3" s="3"/>
      <c r="D3" s="3"/>
      <c r="M3" s="3" t="str">
        <f>B3</f>
        <v>TEOTITLAN (5787) SABADO 01 DE ENERO DEL 2022</v>
      </c>
    </row>
    <row r="4" spans="2:18" x14ac:dyDescent="0.2">
      <c r="B4" t="s">
        <v>0</v>
      </c>
    </row>
    <row r="5" spans="2:18" x14ac:dyDescent="0.2">
      <c r="B5" s="3" t="s">
        <v>506</v>
      </c>
      <c r="C5" s="3"/>
      <c r="D5" s="3"/>
      <c r="M5" s="3" t="str">
        <f>B5</f>
        <v>ENCARGADO : ARMANDO MORENO</v>
      </c>
    </row>
    <row r="6" spans="2:18" x14ac:dyDescent="0.2">
      <c r="M6" s="35"/>
      <c r="N6" s="36"/>
      <c r="O6" s="36"/>
      <c r="P6" s="36"/>
    </row>
    <row r="7" spans="2:18" ht="7.5" customHeight="1" thickBot="1" x14ac:dyDescent="0.25"/>
    <row r="8" spans="2:18" ht="22.5" customHeight="1" thickBot="1" x14ac:dyDescent="0.25">
      <c r="B8" s="144" t="s">
        <v>93</v>
      </c>
      <c r="C8" s="372"/>
      <c r="D8" s="374"/>
      <c r="E8" s="373" t="s">
        <v>94</v>
      </c>
      <c r="F8" s="144" t="s">
        <v>95</v>
      </c>
      <c r="G8" s="144" t="s">
        <v>142</v>
      </c>
      <c r="H8" s="144" t="s">
        <v>234</v>
      </c>
      <c r="I8" s="145" t="s">
        <v>42</v>
      </c>
      <c r="J8" s="146" t="s">
        <v>43</v>
      </c>
      <c r="M8" s="158" t="s">
        <v>244</v>
      </c>
      <c r="N8" s="159" t="s">
        <v>94</v>
      </c>
      <c r="O8" s="159" t="s">
        <v>95</v>
      </c>
      <c r="P8" s="159" t="s">
        <v>234</v>
      </c>
      <c r="Q8" s="159" t="s">
        <v>42</v>
      </c>
      <c r="R8" s="157" t="s">
        <v>43</v>
      </c>
    </row>
    <row r="9" spans="2:18" ht="13.5" thickBot="1" x14ac:dyDescent="0.25">
      <c r="B9" s="15"/>
      <c r="C9" s="1"/>
      <c r="D9" s="7"/>
      <c r="E9" s="41"/>
      <c r="F9" s="223"/>
      <c r="G9" s="142"/>
      <c r="H9" s="1"/>
      <c r="I9" s="1"/>
      <c r="J9" s="12"/>
      <c r="O9" s="183"/>
      <c r="P9" s="184"/>
      <c r="Q9" s="7"/>
      <c r="R9" s="7"/>
    </row>
    <row r="10" spans="2:18" ht="16.5" customHeight="1" x14ac:dyDescent="0.2">
      <c r="B10" s="85" t="s">
        <v>426</v>
      </c>
      <c r="C10" s="43"/>
      <c r="D10" s="370"/>
      <c r="E10" s="24">
        <v>42</v>
      </c>
      <c r="F10" s="24">
        <f t="shared" ref="F10:F31" si="0">D10+E10-H10</f>
        <v>34</v>
      </c>
      <c r="G10" s="87"/>
      <c r="H10" s="245">
        <v>8</v>
      </c>
      <c r="I10" s="88">
        <v>15</v>
      </c>
      <c r="J10" s="89">
        <f>H10*I10</f>
        <v>120</v>
      </c>
      <c r="K10" s="11"/>
      <c r="M10" s="162" t="s">
        <v>245</v>
      </c>
      <c r="N10" s="163">
        <v>8</v>
      </c>
      <c r="O10" s="163">
        <v>8</v>
      </c>
      <c r="P10" s="87"/>
      <c r="Q10" s="171">
        <v>55</v>
      </c>
      <c r="R10" s="172">
        <f>P10*Q10</f>
        <v>0</v>
      </c>
    </row>
    <row r="11" spans="2:18" ht="15" hidden="1" customHeight="1" x14ac:dyDescent="0.2">
      <c r="B11" s="16" t="s">
        <v>96</v>
      </c>
      <c r="C11" s="75"/>
      <c r="D11" s="347"/>
      <c r="E11" s="24"/>
      <c r="F11" s="24">
        <f t="shared" si="0"/>
        <v>0</v>
      </c>
      <c r="G11" s="100"/>
      <c r="H11" s="207"/>
      <c r="I11" s="90">
        <v>8</v>
      </c>
      <c r="J11" s="89">
        <f t="shared" ref="J11:J26" si="1">H11*I11</f>
        <v>0</v>
      </c>
      <c r="M11" s="164"/>
      <c r="N11" s="160"/>
      <c r="O11" s="160"/>
      <c r="P11" s="87"/>
      <c r="Q11" s="173"/>
      <c r="R11" s="174"/>
    </row>
    <row r="12" spans="2:18" ht="15" customHeight="1" x14ac:dyDescent="0.2">
      <c r="B12" s="16" t="s">
        <v>97</v>
      </c>
      <c r="C12" s="75"/>
      <c r="D12" s="347"/>
      <c r="E12" s="24">
        <v>31</v>
      </c>
      <c r="F12" s="24">
        <f t="shared" si="0"/>
        <v>28</v>
      </c>
      <c r="G12" s="87"/>
      <c r="H12" s="207">
        <v>3</v>
      </c>
      <c r="I12" s="90">
        <v>16</v>
      </c>
      <c r="J12" s="89">
        <f t="shared" ref="J12:J17" si="2">H12*I12</f>
        <v>48</v>
      </c>
      <c r="M12" s="165" t="s">
        <v>246</v>
      </c>
      <c r="N12" s="166">
        <v>10</v>
      </c>
      <c r="O12" s="166">
        <v>10</v>
      </c>
      <c r="P12" s="87"/>
      <c r="Q12" s="175">
        <v>58</v>
      </c>
      <c r="R12" s="176">
        <f t="shared" ref="R12:R20" si="3">P12*Q12</f>
        <v>0</v>
      </c>
    </row>
    <row r="13" spans="2:18" ht="15" customHeight="1" x14ac:dyDescent="0.2">
      <c r="B13" s="16" t="s">
        <v>96</v>
      </c>
      <c r="C13" s="75"/>
      <c r="D13" s="347"/>
      <c r="E13" s="24">
        <v>72</v>
      </c>
      <c r="F13" s="24">
        <f t="shared" si="0"/>
        <v>62</v>
      </c>
      <c r="G13" s="87"/>
      <c r="H13" s="207">
        <v>10</v>
      </c>
      <c r="I13" s="90">
        <v>20</v>
      </c>
      <c r="J13" s="89">
        <f t="shared" si="2"/>
        <v>200</v>
      </c>
      <c r="M13" s="167" t="s">
        <v>247</v>
      </c>
      <c r="N13" s="161">
        <v>11</v>
      </c>
      <c r="O13" s="161">
        <v>11</v>
      </c>
      <c r="P13" s="87"/>
      <c r="Q13" s="177">
        <v>50</v>
      </c>
      <c r="R13" s="176">
        <f t="shared" si="3"/>
        <v>0</v>
      </c>
    </row>
    <row r="14" spans="2:18" ht="15" customHeight="1" x14ac:dyDescent="0.2">
      <c r="B14" s="16" t="s">
        <v>427</v>
      </c>
      <c r="C14" s="75"/>
      <c r="D14" s="347"/>
      <c r="E14" s="24">
        <v>32</v>
      </c>
      <c r="F14" s="24">
        <f t="shared" si="0"/>
        <v>27</v>
      </c>
      <c r="G14" s="87"/>
      <c r="H14" s="207">
        <v>5</v>
      </c>
      <c r="I14" s="90">
        <v>30</v>
      </c>
      <c r="J14" s="89">
        <f t="shared" si="2"/>
        <v>150</v>
      </c>
      <c r="K14" s="10"/>
      <c r="M14" s="167" t="s">
        <v>248</v>
      </c>
      <c r="N14" s="161">
        <v>11</v>
      </c>
      <c r="O14" s="161">
        <v>11</v>
      </c>
      <c r="P14" s="87"/>
      <c r="Q14" s="177">
        <v>50</v>
      </c>
      <c r="R14" s="176">
        <f t="shared" si="3"/>
        <v>0</v>
      </c>
    </row>
    <row r="15" spans="2:18" ht="16.5" customHeight="1" x14ac:dyDescent="0.2">
      <c r="B15" s="94" t="s">
        <v>98</v>
      </c>
      <c r="C15" s="79"/>
      <c r="D15" s="347"/>
      <c r="E15" s="24">
        <v>101</v>
      </c>
      <c r="F15" s="24">
        <f t="shared" si="0"/>
        <v>90</v>
      </c>
      <c r="G15" s="87"/>
      <c r="H15" s="245">
        <v>11</v>
      </c>
      <c r="I15" s="90">
        <v>21</v>
      </c>
      <c r="J15" s="89">
        <f t="shared" si="2"/>
        <v>231</v>
      </c>
      <c r="M15" s="167" t="s">
        <v>249</v>
      </c>
      <c r="N15" s="161">
        <v>10</v>
      </c>
      <c r="O15" s="161">
        <v>10</v>
      </c>
      <c r="P15" s="87"/>
      <c r="Q15" s="177">
        <v>50</v>
      </c>
      <c r="R15" s="176">
        <f t="shared" si="3"/>
        <v>0</v>
      </c>
    </row>
    <row r="16" spans="2:18" ht="15" customHeight="1" x14ac:dyDescent="0.2">
      <c r="B16" s="85" t="s">
        <v>99</v>
      </c>
      <c r="C16" s="43"/>
      <c r="D16" s="347"/>
      <c r="E16" s="24">
        <v>47</v>
      </c>
      <c r="F16" s="24">
        <f t="shared" si="0"/>
        <v>38</v>
      </c>
      <c r="G16" s="87"/>
      <c r="H16" s="207">
        <v>9</v>
      </c>
      <c r="I16" s="88">
        <v>31</v>
      </c>
      <c r="J16" s="89">
        <f t="shared" si="2"/>
        <v>279</v>
      </c>
      <c r="M16" s="167" t="s">
        <v>250</v>
      </c>
      <c r="N16" s="161">
        <v>11</v>
      </c>
      <c r="O16" s="161">
        <v>11</v>
      </c>
      <c r="P16" s="87"/>
      <c r="Q16" s="177">
        <v>50</v>
      </c>
      <c r="R16" s="178">
        <f t="shared" si="3"/>
        <v>0</v>
      </c>
    </row>
    <row r="17" spans="2:18" ht="15.75" customHeight="1" x14ac:dyDescent="0.2">
      <c r="B17" s="16" t="s">
        <v>428</v>
      </c>
      <c r="C17" s="336"/>
      <c r="D17" s="347"/>
      <c r="E17" s="24">
        <v>51</v>
      </c>
      <c r="F17" s="24">
        <f t="shared" si="0"/>
        <v>40</v>
      </c>
      <c r="G17" s="87"/>
      <c r="H17" s="207">
        <v>11</v>
      </c>
      <c r="I17" s="90">
        <v>31</v>
      </c>
      <c r="J17" s="89">
        <f t="shared" si="2"/>
        <v>341</v>
      </c>
      <c r="M17" s="167" t="s">
        <v>251</v>
      </c>
      <c r="N17" s="161">
        <v>11</v>
      </c>
      <c r="O17" s="161">
        <v>11</v>
      </c>
      <c r="P17" s="87"/>
      <c r="Q17" s="177">
        <v>50</v>
      </c>
      <c r="R17" s="178">
        <f t="shared" si="3"/>
        <v>0</v>
      </c>
    </row>
    <row r="18" spans="2:18" ht="16.5" customHeight="1" x14ac:dyDescent="0.2">
      <c r="B18" s="85" t="s">
        <v>400</v>
      </c>
      <c r="C18" s="43"/>
      <c r="D18" s="347"/>
      <c r="E18" s="24">
        <v>0</v>
      </c>
      <c r="F18" s="24">
        <f t="shared" si="0"/>
        <v>0</v>
      </c>
      <c r="G18" s="87"/>
      <c r="H18" s="207"/>
      <c r="I18" s="90">
        <v>33</v>
      </c>
      <c r="J18" s="89">
        <f t="shared" si="1"/>
        <v>0</v>
      </c>
      <c r="M18" s="167" t="s">
        <v>252</v>
      </c>
      <c r="N18" s="161">
        <v>7</v>
      </c>
      <c r="O18" s="161">
        <v>7</v>
      </c>
      <c r="P18" s="87"/>
      <c r="Q18" s="177">
        <v>50</v>
      </c>
      <c r="R18" s="178">
        <f t="shared" si="3"/>
        <v>0</v>
      </c>
    </row>
    <row r="19" spans="2:18" ht="15" customHeight="1" x14ac:dyDescent="0.2">
      <c r="B19" s="16" t="s">
        <v>277</v>
      </c>
      <c r="C19" s="75"/>
      <c r="D19" s="347"/>
      <c r="E19" s="24">
        <v>0</v>
      </c>
      <c r="F19" s="24">
        <f t="shared" si="0"/>
        <v>0</v>
      </c>
      <c r="G19" s="87"/>
      <c r="H19" s="207"/>
      <c r="I19" s="90">
        <v>29</v>
      </c>
      <c r="J19" s="89">
        <f t="shared" si="1"/>
        <v>0</v>
      </c>
      <c r="M19" s="167" t="s">
        <v>253</v>
      </c>
      <c r="N19" s="190">
        <v>12</v>
      </c>
      <c r="O19" s="190">
        <v>12</v>
      </c>
      <c r="P19" s="87"/>
      <c r="Q19" s="177">
        <v>50</v>
      </c>
      <c r="R19" s="178">
        <f t="shared" si="3"/>
        <v>0</v>
      </c>
    </row>
    <row r="20" spans="2:18" ht="15.75" customHeight="1" x14ac:dyDescent="0.2">
      <c r="B20" s="16" t="s">
        <v>100</v>
      </c>
      <c r="C20" s="75"/>
      <c r="D20" s="347"/>
      <c r="E20" s="24">
        <v>0</v>
      </c>
      <c r="F20" s="24">
        <f t="shared" si="0"/>
        <v>0</v>
      </c>
      <c r="G20" s="87"/>
      <c r="H20" s="207"/>
      <c r="I20" s="90">
        <v>21</v>
      </c>
      <c r="J20" s="89">
        <f t="shared" si="1"/>
        <v>0</v>
      </c>
      <c r="M20" s="167" t="s">
        <v>254</v>
      </c>
      <c r="N20" s="161">
        <v>5</v>
      </c>
      <c r="O20" s="161">
        <v>5</v>
      </c>
      <c r="P20" s="87"/>
      <c r="Q20" s="177">
        <v>50</v>
      </c>
      <c r="R20" s="178">
        <f t="shared" si="3"/>
        <v>0</v>
      </c>
    </row>
    <row r="21" spans="2:18" ht="15.75" customHeight="1" x14ac:dyDescent="0.2">
      <c r="B21" s="16" t="s">
        <v>445</v>
      </c>
      <c r="C21" s="75"/>
      <c r="D21" s="347"/>
      <c r="E21" s="24">
        <v>0</v>
      </c>
      <c r="F21" s="24">
        <f t="shared" si="0"/>
        <v>0</v>
      </c>
      <c r="G21" s="87"/>
      <c r="H21" s="207"/>
      <c r="I21" s="90">
        <v>25</v>
      </c>
      <c r="J21" s="89">
        <f t="shared" si="1"/>
        <v>0</v>
      </c>
      <c r="M21" s="167"/>
      <c r="N21" s="161"/>
      <c r="O21" s="161"/>
      <c r="P21" s="87"/>
      <c r="Q21" s="177"/>
      <c r="R21" s="178"/>
    </row>
    <row r="22" spans="2:18" ht="15.75" customHeight="1" x14ac:dyDescent="0.2">
      <c r="B22" s="233" t="s">
        <v>383</v>
      </c>
      <c r="C22" s="75"/>
      <c r="D22" s="347"/>
      <c r="E22" s="24">
        <v>0</v>
      </c>
      <c r="F22" s="24">
        <f t="shared" si="0"/>
        <v>0</v>
      </c>
      <c r="G22" s="87"/>
      <c r="H22" s="207"/>
      <c r="I22" s="90">
        <v>16</v>
      </c>
      <c r="J22" s="89">
        <f t="shared" si="1"/>
        <v>0</v>
      </c>
      <c r="M22" s="167"/>
      <c r="N22" s="161"/>
      <c r="O22" s="161"/>
      <c r="P22" s="87"/>
      <c r="Q22" s="177"/>
      <c r="R22" s="178"/>
    </row>
    <row r="23" spans="2:18" ht="15" customHeight="1" x14ac:dyDescent="0.2">
      <c r="B23" s="16" t="s">
        <v>101</v>
      </c>
      <c r="C23" s="75"/>
      <c r="D23" s="347"/>
      <c r="E23" s="24">
        <v>52</v>
      </c>
      <c r="F23" s="24">
        <f t="shared" si="0"/>
        <v>50</v>
      </c>
      <c r="G23" s="87"/>
      <c r="H23" s="207">
        <v>2</v>
      </c>
      <c r="I23" s="90">
        <v>30</v>
      </c>
      <c r="J23" s="89">
        <f t="shared" si="1"/>
        <v>60</v>
      </c>
      <c r="M23" s="167"/>
      <c r="N23" s="161"/>
      <c r="O23" s="161"/>
      <c r="P23" s="161"/>
      <c r="Q23" s="177"/>
      <c r="R23" s="178"/>
    </row>
    <row r="24" spans="2:18" ht="16.5" customHeight="1" x14ac:dyDescent="0.2">
      <c r="B24" s="16" t="s">
        <v>102</v>
      </c>
      <c r="C24" s="75"/>
      <c r="D24" s="347"/>
      <c r="E24" s="24">
        <v>0</v>
      </c>
      <c r="F24" s="24">
        <f t="shared" si="0"/>
        <v>0</v>
      </c>
      <c r="G24" s="87"/>
      <c r="H24" s="207"/>
      <c r="I24" s="90">
        <v>40</v>
      </c>
      <c r="J24" s="91">
        <f t="shared" si="1"/>
        <v>0</v>
      </c>
      <c r="M24" s="167"/>
      <c r="N24" s="161"/>
      <c r="O24" s="161"/>
      <c r="P24" s="161"/>
      <c r="Q24" s="177"/>
      <c r="R24" s="178"/>
    </row>
    <row r="25" spans="2:18" ht="15.75" customHeight="1" thickBot="1" x14ac:dyDescent="0.25">
      <c r="B25" s="83" t="s">
        <v>432</v>
      </c>
      <c r="C25" s="365"/>
      <c r="D25" s="347"/>
      <c r="E25" s="24">
        <v>68</v>
      </c>
      <c r="F25" s="24">
        <f t="shared" si="0"/>
        <v>63</v>
      </c>
      <c r="G25" s="87"/>
      <c r="H25" s="207">
        <v>5</v>
      </c>
      <c r="I25" s="90">
        <v>25</v>
      </c>
      <c r="J25" s="89">
        <f t="shared" si="1"/>
        <v>125</v>
      </c>
      <c r="M25" s="168"/>
      <c r="N25" s="169"/>
      <c r="O25" s="169"/>
      <c r="P25" s="170"/>
      <c r="Q25" s="179"/>
      <c r="R25" s="180"/>
    </row>
    <row r="26" spans="2:18" ht="15.75" customHeight="1" x14ac:dyDescent="0.2">
      <c r="B26" s="83" t="s">
        <v>429</v>
      </c>
      <c r="C26" s="365"/>
      <c r="D26" s="347"/>
      <c r="E26" s="367">
        <v>0</v>
      </c>
      <c r="F26" s="24">
        <f t="shared" si="0"/>
        <v>0</v>
      </c>
      <c r="G26" s="87"/>
      <c r="H26" s="207"/>
      <c r="I26" s="90">
        <v>31</v>
      </c>
      <c r="J26" s="89">
        <f t="shared" si="1"/>
        <v>0</v>
      </c>
      <c r="N26" s="6"/>
      <c r="P26" s="30"/>
    </row>
    <row r="27" spans="2:18" ht="15.75" customHeight="1" x14ac:dyDescent="0.25">
      <c r="B27" s="83" t="s">
        <v>103</v>
      </c>
      <c r="C27" s="365"/>
      <c r="D27" s="347"/>
      <c r="E27" s="341">
        <v>36</v>
      </c>
      <c r="F27" s="24">
        <f t="shared" si="0"/>
        <v>36</v>
      </c>
      <c r="G27" s="87"/>
      <c r="H27" s="207"/>
      <c r="I27" s="90">
        <v>8</v>
      </c>
      <c r="J27" s="89">
        <f>H27*I27</f>
        <v>0</v>
      </c>
      <c r="P27" s="181" t="s">
        <v>143</v>
      </c>
      <c r="Q27" s="20"/>
      <c r="R27" s="182">
        <f>SUM(R10:R25)</f>
        <v>0</v>
      </c>
    </row>
    <row r="28" spans="2:18" x14ac:dyDescent="0.2">
      <c r="B28" s="16" t="s">
        <v>104</v>
      </c>
      <c r="C28" s="336"/>
      <c r="D28" s="344"/>
      <c r="E28" s="368">
        <v>0</v>
      </c>
      <c r="F28" s="24">
        <f t="shared" si="0"/>
        <v>0</v>
      </c>
      <c r="G28" s="143"/>
      <c r="H28" s="207"/>
      <c r="I28" s="90">
        <v>20</v>
      </c>
      <c r="J28" s="89">
        <f>H28*I28</f>
        <v>0</v>
      </c>
      <c r="K28" s="7"/>
      <c r="L28" s="7"/>
      <c r="O28" s="30"/>
      <c r="P28" s="30"/>
    </row>
    <row r="29" spans="2:18" x14ac:dyDescent="0.2">
      <c r="B29" s="16" t="s">
        <v>105</v>
      </c>
      <c r="C29" s="336"/>
      <c r="D29" s="344"/>
      <c r="E29" s="341">
        <v>22</v>
      </c>
      <c r="F29" s="24">
        <f t="shared" si="0"/>
        <v>22</v>
      </c>
      <c r="G29" s="143"/>
      <c r="H29" s="207"/>
      <c r="I29" s="90">
        <v>47</v>
      </c>
      <c r="J29" s="89">
        <f>H29*I29</f>
        <v>0</v>
      </c>
      <c r="K29" s="8"/>
      <c r="L29" s="53"/>
      <c r="O29" s="30"/>
      <c r="P29" s="30"/>
    </row>
    <row r="30" spans="2:18" x14ac:dyDescent="0.2">
      <c r="B30" s="225" t="s">
        <v>106</v>
      </c>
      <c r="C30" s="366"/>
      <c r="D30" s="345"/>
      <c r="E30" s="369">
        <v>14</v>
      </c>
      <c r="F30" s="226">
        <f t="shared" si="0"/>
        <v>12</v>
      </c>
      <c r="G30" s="92"/>
      <c r="H30" s="209">
        <v>2</v>
      </c>
      <c r="I30" s="90">
        <v>37</v>
      </c>
      <c r="J30" s="89">
        <f>H30*I30</f>
        <v>74</v>
      </c>
      <c r="K30" s="7"/>
      <c r="L30" s="7"/>
      <c r="O30" s="30"/>
      <c r="P30" s="30"/>
    </row>
    <row r="31" spans="2:18" ht="13.5" thickBot="1" x14ac:dyDescent="0.25">
      <c r="B31" s="16" t="s">
        <v>350</v>
      </c>
      <c r="C31" s="336"/>
      <c r="D31" s="371"/>
      <c r="E31" s="341">
        <v>54</v>
      </c>
      <c r="F31" s="86">
        <f t="shared" si="0"/>
        <v>54</v>
      </c>
      <c r="G31" s="92"/>
      <c r="H31" s="209"/>
      <c r="I31" s="90">
        <v>13</v>
      </c>
      <c r="J31" s="89">
        <f>H31*I31</f>
        <v>0</v>
      </c>
      <c r="K31" s="7"/>
      <c r="L31" s="7"/>
      <c r="O31" s="30"/>
      <c r="P31" s="30"/>
    </row>
    <row r="32" spans="2:18" x14ac:dyDescent="0.2">
      <c r="B32" s="7"/>
      <c r="C32" s="7"/>
      <c r="D32" s="7"/>
      <c r="E32" s="232"/>
      <c r="F32" s="232"/>
      <c r="G32" s="7"/>
      <c r="H32" s="208"/>
      <c r="I32" s="7"/>
      <c r="J32" s="7"/>
      <c r="L32" s="6"/>
      <c r="O32" s="30"/>
      <c r="P32" s="30"/>
    </row>
    <row r="33" spans="5:22" ht="18.75" customHeight="1" x14ac:dyDescent="0.25">
      <c r="E33" s="7"/>
      <c r="H33" s="3" t="s">
        <v>107</v>
      </c>
      <c r="I33" s="3"/>
      <c r="J33" s="229">
        <f>SUM(J10:J31)</f>
        <v>1628</v>
      </c>
      <c r="K33" s="6"/>
      <c r="O33" s="30"/>
      <c r="P33" s="30"/>
    </row>
    <row r="34" spans="5:22" x14ac:dyDescent="0.2">
      <c r="E34" s="7"/>
      <c r="F34" s="7"/>
      <c r="G34" s="7"/>
      <c r="J34" t="s">
        <v>108</v>
      </c>
      <c r="O34" s="30"/>
      <c r="P34" s="30"/>
    </row>
    <row r="35" spans="5:22" x14ac:dyDescent="0.2">
      <c r="F35" t="s">
        <v>0</v>
      </c>
      <c r="J35" s="6"/>
      <c r="O35" s="30"/>
      <c r="P35" s="30"/>
    </row>
    <row r="36" spans="5:22" x14ac:dyDescent="0.2">
      <c r="O36" s="30"/>
      <c r="P36" s="31"/>
    </row>
    <row r="37" spans="5:22" x14ac:dyDescent="0.2">
      <c r="O37" s="30"/>
      <c r="P37" s="39"/>
    </row>
    <row r="38" spans="5:22" x14ac:dyDescent="0.2">
      <c r="O38" s="30"/>
    </row>
    <row r="47" spans="5:22" x14ac:dyDescent="0.2">
      <c r="T47" s="36"/>
    </row>
    <row r="48" spans="5:22" x14ac:dyDescent="0.2">
      <c r="T48" s="7"/>
      <c r="U48" s="7"/>
      <c r="V48" s="7"/>
    </row>
    <row r="49" spans="20:22" x14ac:dyDescent="0.2">
      <c r="T49" s="7"/>
      <c r="U49" s="7"/>
      <c r="V49" s="7"/>
    </row>
    <row r="50" spans="20:22" x14ac:dyDescent="0.2">
      <c r="T50" s="31"/>
      <c r="U50" s="7"/>
      <c r="V50" s="7"/>
    </row>
    <row r="51" spans="20:22" x14ac:dyDescent="0.2">
      <c r="T51" s="31"/>
      <c r="U51" s="7"/>
      <c r="V51" s="7"/>
    </row>
    <row r="52" spans="20:22" x14ac:dyDescent="0.2">
      <c r="T52" s="31"/>
      <c r="U52" s="7"/>
      <c r="V52" s="7"/>
    </row>
    <row r="53" spans="20:22" x14ac:dyDescent="0.2">
      <c r="T53" s="31"/>
      <c r="U53" s="7"/>
      <c r="V53" s="7"/>
    </row>
    <row r="54" spans="20:22" x14ac:dyDescent="0.2">
      <c r="T54" s="31"/>
      <c r="U54" s="7"/>
      <c r="V54" s="7"/>
    </row>
    <row r="55" spans="20:22" x14ac:dyDescent="0.2">
      <c r="T55" s="31"/>
      <c r="U55" s="7"/>
      <c r="V55" s="7"/>
    </row>
    <row r="56" spans="20:22" x14ac:dyDescent="0.2">
      <c r="T56" s="31"/>
      <c r="U56" s="7"/>
      <c r="V56" s="7"/>
    </row>
    <row r="57" spans="20:22" x14ac:dyDescent="0.2">
      <c r="T57" s="31"/>
      <c r="U57" s="7"/>
      <c r="V57" s="7"/>
    </row>
    <row r="58" spans="20:22" x14ac:dyDescent="0.2">
      <c r="T58" s="31"/>
      <c r="U58" s="7"/>
      <c r="V58" s="7"/>
    </row>
    <row r="59" spans="20:22" x14ac:dyDescent="0.2">
      <c r="T59" s="31"/>
      <c r="U59" s="7"/>
      <c r="V59" s="7"/>
    </row>
    <row r="60" spans="20:22" x14ac:dyDescent="0.2">
      <c r="T60" s="39"/>
      <c r="U60" s="7"/>
      <c r="V60" s="7"/>
    </row>
    <row r="61" spans="20:22" x14ac:dyDescent="0.2">
      <c r="T61" s="7"/>
      <c r="U61" s="7"/>
      <c r="V61" s="7"/>
    </row>
    <row r="62" spans="20:22" x14ac:dyDescent="0.2">
      <c r="T62" s="7"/>
      <c r="U62" s="7"/>
      <c r="V62" s="7"/>
    </row>
    <row r="63" spans="20:22" x14ac:dyDescent="0.2">
      <c r="T63" s="7"/>
      <c r="U63" s="7"/>
      <c r="V63" s="7"/>
    </row>
    <row r="64" spans="20:22" x14ac:dyDescent="0.2">
      <c r="T64" s="31"/>
      <c r="U64" s="7"/>
      <c r="V64" s="7"/>
    </row>
    <row r="65" spans="20:22" x14ac:dyDescent="0.2">
      <c r="T65" s="31"/>
      <c r="U65" s="7"/>
      <c r="V65" s="7"/>
    </row>
    <row r="66" spans="20:22" x14ac:dyDescent="0.2">
      <c r="T66" s="31"/>
      <c r="U66" s="7"/>
      <c r="V66" s="7"/>
    </row>
    <row r="67" spans="20:22" x14ac:dyDescent="0.2">
      <c r="T67" s="7"/>
      <c r="U67" s="7"/>
      <c r="V67" s="7"/>
    </row>
    <row r="68" spans="20:22" x14ac:dyDescent="0.2">
      <c r="T68" s="7"/>
      <c r="U68" s="7"/>
      <c r="V68" s="7"/>
    </row>
    <row r="69" spans="20:22" x14ac:dyDescent="0.2">
      <c r="T69" s="7"/>
      <c r="U69" s="7"/>
      <c r="V69" s="7"/>
    </row>
    <row r="70" spans="20:22" x14ac:dyDescent="0.2">
      <c r="T70" s="7"/>
      <c r="U70" s="7"/>
      <c r="V70" s="7"/>
    </row>
    <row r="71" spans="20:22" x14ac:dyDescent="0.2">
      <c r="T71" s="7"/>
      <c r="U71" s="7"/>
      <c r="V71" s="7"/>
    </row>
    <row r="72" spans="20:22" x14ac:dyDescent="0.2">
      <c r="T72" s="7"/>
      <c r="U72" s="7"/>
      <c r="V72" s="7"/>
    </row>
    <row r="73" spans="20:22" x14ac:dyDescent="0.2">
      <c r="T73" s="7"/>
      <c r="U73" s="7"/>
      <c r="V73" s="7"/>
    </row>
    <row r="74" spans="20:22" x14ac:dyDescent="0.2">
      <c r="T74" s="7"/>
      <c r="U74" s="7"/>
      <c r="V74" s="7"/>
    </row>
  </sheetData>
  <customSheetViews>
    <customSheetView guid="{79F0E626-27F7-4612-9CC9-F0A974973A7D}" showPageBreaks="1" printArea="1" hiddenRows="1" hiddenColumns="1">
      <selection activeCell="B3" sqref="B3:K36"/>
      <pageMargins left="0.6692913385826772" right="0.74803149606299213" top="0.39370078740157483" bottom="0.98425196850393704" header="0" footer="0"/>
      <pageSetup paperSize="9" scale="90" orientation="landscape" horizontalDpi="120" verticalDpi="72" r:id="rId1"/>
      <headerFooter alignWithMargins="0"/>
    </customSheetView>
    <customSheetView guid="{BF17821F-9570-4DD7-9AE6-83D9C9F4754D}" showPageBreaks="1" printArea="1" hiddenRows="1" hiddenColumns="1" topLeftCell="A3">
      <selection activeCell="E32" sqref="E32"/>
      <pageMargins left="0.6692913385826772" right="0.74803149606299213" top="0.39370078740157483" bottom="0.98425196850393704" header="0" footer="0"/>
      <pageSetup paperSize="9" scale="90" orientation="landscape" horizontalDpi="120" verticalDpi="72" r:id="rId2"/>
      <headerFooter alignWithMargins="0"/>
    </customSheetView>
    <customSheetView guid="{DEC257E9-9CD6-424D-88A2-5445FE9CFAAD}" showPageBreaks="1" printArea="1" hiddenRows="1" hiddenColumns="1">
      <selection activeCell="M2" sqref="M2:R28"/>
      <pageMargins left="0.6692913385826772" right="0.74803149606299213" top="0.39370078740157483" bottom="0.98425196850393704" header="0" footer="0"/>
      <pageSetup paperSize="9" scale="90" orientation="landscape" horizontalDpi="120" verticalDpi="72" r:id="rId3"/>
      <headerFooter alignWithMargins="0"/>
    </customSheetView>
    <customSheetView guid="{4DAAABAD-BC5F-44AC-9B3F-907B044CCA5F}" hiddenRows="1" hiddenColumns="1" topLeftCell="A12">
      <selection activeCell="H30" sqref="H30"/>
      <pageMargins left="0.6692913385826772" right="0.74803149606299213" top="0.39370078740157483" bottom="0.98425196850393704" header="0" footer="0"/>
      <pageSetup paperSize="9" scale="90" orientation="landscape" horizontalDpi="120" verticalDpi="72" r:id="rId4"/>
      <headerFooter alignWithMargins="0"/>
    </customSheetView>
  </customSheetViews>
  <phoneticPr fontId="7" type="noConversion"/>
  <pageMargins left="0.82677165354330717" right="0.74803149606299213" top="0.70866141732283472" bottom="0.78740157480314965" header="0" footer="0"/>
  <pageSetup paperSize="9" scale="85" fitToWidth="0" fitToHeight="0" orientation="landscape" horizontalDpi="120" verticalDpi="72" r:id="rId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B3:G44"/>
  <sheetViews>
    <sheetView topLeftCell="A11" workbookViewId="0">
      <selection activeCell="J30" sqref="J30"/>
    </sheetView>
  </sheetViews>
  <sheetFormatPr baseColWidth="10" defaultColWidth="9.140625" defaultRowHeight="12.75" x14ac:dyDescent="0.2"/>
  <cols>
    <col min="1" max="1" width="1" customWidth="1"/>
    <col min="2" max="2" width="9" customWidth="1"/>
    <col min="3" max="4" width="11.42578125" customWidth="1"/>
    <col min="5" max="5" width="9.140625" customWidth="1"/>
    <col min="6" max="6" width="2.85546875" customWidth="1"/>
    <col min="7" max="7" width="14.42578125" customWidth="1"/>
    <col min="8" max="256" width="11.42578125" customWidth="1"/>
  </cols>
  <sheetData>
    <row r="3" spans="2:5" x14ac:dyDescent="0.2">
      <c r="B3" s="3" t="str">
        <f>DIESEL!B1</f>
        <v>TEOTITLAN (5787) SABADO 01 DE ENERO DEL 2022</v>
      </c>
      <c r="C3" s="3"/>
      <c r="D3" s="3"/>
      <c r="E3" s="3"/>
    </row>
    <row r="4" spans="2:5" x14ac:dyDescent="0.2">
      <c r="B4" s="3"/>
      <c r="C4" s="3"/>
      <c r="D4" s="3"/>
      <c r="E4" s="3"/>
    </row>
    <row r="5" spans="2:5" x14ac:dyDescent="0.2">
      <c r="B5" s="14" t="str">
        <f>DIESEL!B2</f>
        <v>TRABAJARON : ARMANDO,JEREMIAS,JOSE,GUADALUPE,MANUEL,PEDRO.</v>
      </c>
      <c r="C5" s="4"/>
      <c r="D5" s="4"/>
      <c r="E5" s="3"/>
    </row>
    <row r="6" spans="2:5" x14ac:dyDescent="0.2">
      <c r="B6" s="14" t="str">
        <f>DIESEL!B3</f>
        <v>ESTEBAN,EMANUEL,HUGO,ANTONIO,JOSE,NABOR</v>
      </c>
      <c r="C6" s="4"/>
      <c r="D6" s="4"/>
      <c r="E6" s="3"/>
    </row>
    <row r="7" spans="2:5" x14ac:dyDescent="0.2">
      <c r="B7" s="3"/>
      <c r="C7" s="3"/>
      <c r="D7" s="3"/>
      <c r="E7" s="3"/>
    </row>
    <row r="8" spans="2:5" x14ac:dyDescent="0.2">
      <c r="B8" s="23"/>
      <c r="C8" s="23"/>
      <c r="D8" s="23"/>
      <c r="E8" s="23"/>
    </row>
    <row r="9" spans="2:5" x14ac:dyDescent="0.2">
      <c r="B9" s="503" t="s">
        <v>366</v>
      </c>
      <c r="C9" s="23"/>
      <c r="D9" s="4"/>
      <c r="E9" s="4"/>
    </row>
    <row r="10" spans="2:5" x14ac:dyDescent="0.2">
      <c r="B10" s="4"/>
      <c r="C10" s="4"/>
      <c r="D10" s="4"/>
      <c r="E10" s="4"/>
    </row>
    <row r="11" spans="2:5" x14ac:dyDescent="0.2">
      <c r="B11" s="23" t="s">
        <v>11</v>
      </c>
      <c r="C11" s="23"/>
      <c r="D11" s="23" t="s">
        <v>365</v>
      </c>
      <c r="E11" s="283">
        <f>MAGNA!C10</f>
        <v>21.35</v>
      </c>
    </row>
    <row r="12" spans="2:5" x14ac:dyDescent="0.2">
      <c r="B12" s="4"/>
      <c r="C12" s="4"/>
      <c r="D12" s="23" t="s">
        <v>363</v>
      </c>
      <c r="E12" s="283">
        <f>PREMIUM!C11</f>
        <v>23.05</v>
      </c>
    </row>
    <row r="13" spans="2:5" x14ac:dyDescent="0.2">
      <c r="B13" s="4"/>
      <c r="C13" s="4"/>
      <c r="D13" s="23" t="s">
        <v>364</v>
      </c>
      <c r="E13" s="283">
        <f>DIESEL!B11</f>
        <v>22.99</v>
      </c>
    </row>
    <row r="14" spans="2:5" x14ac:dyDescent="0.2">
      <c r="B14" s="4"/>
      <c r="C14" s="4"/>
      <c r="D14" s="23"/>
      <c r="E14" s="283"/>
    </row>
    <row r="15" spans="2:5" x14ac:dyDescent="0.2">
      <c r="B15" s="23"/>
      <c r="C15" s="23"/>
      <c r="D15" s="23"/>
      <c r="E15" s="283"/>
    </row>
    <row r="16" spans="2:5" x14ac:dyDescent="0.2">
      <c r="B16" s="4"/>
      <c r="C16" s="4"/>
      <c r="D16" s="23"/>
      <c r="E16" s="283"/>
    </row>
    <row r="17" spans="2:7" x14ac:dyDescent="0.2">
      <c r="D17" s="23"/>
      <c r="E17" s="504"/>
    </row>
    <row r="18" spans="2:7" x14ac:dyDescent="0.2">
      <c r="D18" s="3"/>
      <c r="E18" s="376"/>
    </row>
    <row r="19" spans="2:7" x14ac:dyDescent="0.2">
      <c r="B19" s="93"/>
      <c r="C19" s="93"/>
      <c r="D19" s="93"/>
      <c r="E19" s="93"/>
    </row>
    <row r="20" spans="2:7" x14ac:dyDescent="0.2">
      <c r="B20" t="s">
        <v>376</v>
      </c>
      <c r="C20" s="93"/>
      <c r="D20" s="93"/>
      <c r="E20" s="93"/>
      <c r="G20" s="2">
        <f>DIESEL!D78</f>
        <v>497913.38000000006</v>
      </c>
    </row>
    <row r="21" spans="2:7" x14ac:dyDescent="0.2">
      <c r="B21" t="s">
        <v>109</v>
      </c>
      <c r="C21" s="93"/>
      <c r="D21" s="93"/>
      <c r="E21" s="93"/>
      <c r="G21" s="6">
        <f>DIESEL!D80</f>
        <v>3545</v>
      </c>
    </row>
    <row r="22" spans="2:7" x14ac:dyDescent="0.2">
      <c r="B22" s="42" t="s">
        <v>282</v>
      </c>
      <c r="C22" s="93"/>
      <c r="D22" s="93"/>
      <c r="E22" s="93"/>
      <c r="G22" s="2">
        <f>CASTROL!I40</f>
        <v>0</v>
      </c>
    </row>
    <row r="23" spans="2:7" x14ac:dyDescent="0.2">
      <c r="B23" t="s">
        <v>237</v>
      </c>
      <c r="C23" s="93"/>
      <c r="D23" s="93"/>
      <c r="E23" s="93"/>
      <c r="G23" s="6">
        <f>DIESEL!D82</f>
        <v>12647</v>
      </c>
    </row>
    <row r="24" spans="2:7" x14ac:dyDescent="0.2">
      <c r="B24" t="s">
        <v>238</v>
      </c>
      <c r="C24" s="93"/>
      <c r="D24" s="93"/>
      <c r="E24" s="93"/>
      <c r="G24" s="6">
        <f>DIESEL!D83</f>
        <v>1628</v>
      </c>
    </row>
    <row r="25" spans="2:7" x14ac:dyDescent="0.2">
      <c r="B25" s="42" t="s">
        <v>255</v>
      </c>
      <c r="C25" s="93"/>
      <c r="D25" s="93"/>
      <c r="E25" s="93"/>
      <c r="G25" s="227">
        <f>PALETAS!R27</f>
        <v>0</v>
      </c>
    </row>
    <row r="26" spans="2:7" x14ac:dyDescent="0.2">
      <c r="B26" s="505" t="s">
        <v>110</v>
      </c>
      <c r="C26" s="505"/>
      <c r="D26" s="505"/>
      <c r="E26" s="505"/>
      <c r="G26" s="21">
        <f>G20+G21+G23+G24+G25+G22</f>
        <v>515733.38000000006</v>
      </c>
    </row>
    <row r="27" spans="2:7" x14ac:dyDescent="0.2">
      <c r="B27" s="93"/>
      <c r="C27" s="93"/>
      <c r="D27" s="93"/>
      <c r="E27" s="93"/>
    </row>
    <row r="28" spans="2:7" x14ac:dyDescent="0.2">
      <c r="B28" t="s">
        <v>111</v>
      </c>
      <c r="C28" s="93"/>
      <c r="D28" s="93"/>
      <c r="E28" s="93"/>
      <c r="G28" s="6">
        <f>NOTAS!H26</f>
        <v>71502.94</v>
      </c>
    </row>
    <row r="29" spans="2:7" x14ac:dyDescent="0.2">
      <c r="B29" s="42"/>
      <c r="C29" s="93"/>
      <c r="D29" s="93"/>
      <c r="E29" s="93"/>
      <c r="G29" s="6"/>
    </row>
    <row r="30" spans="2:7" x14ac:dyDescent="0.2">
      <c r="B30" s="42"/>
      <c r="C30" s="93"/>
      <c r="D30" s="93"/>
      <c r="E30" s="93"/>
      <c r="G30" s="6"/>
    </row>
    <row r="31" spans="2:7" x14ac:dyDescent="0.2">
      <c r="B31" s="42"/>
      <c r="C31" s="93"/>
      <c r="D31" s="93"/>
      <c r="E31" s="93"/>
      <c r="G31" s="6"/>
    </row>
    <row r="32" spans="2:7" x14ac:dyDescent="0.2">
      <c r="B32" s="505" t="s">
        <v>377</v>
      </c>
      <c r="C32" s="505"/>
      <c r="D32" s="505"/>
      <c r="E32" s="505"/>
      <c r="G32" s="21">
        <f>G26-G28-G29-G31-G30</f>
        <v>444230.44000000006</v>
      </c>
    </row>
    <row r="33" spans="2:7" x14ac:dyDescent="0.2">
      <c r="B33" s="93"/>
      <c r="C33" s="93"/>
      <c r="D33" s="93"/>
      <c r="E33" s="93"/>
    </row>
    <row r="34" spans="2:7" ht="15.75" x14ac:dyDescent="0.25">
      <c r="B34" s="506"/>
      <c r="C34" s="506"/>
      <c r="D34" s="506"/>
      <c r="E34" s="506"/>
    </row>
    <row r="35" spans="2:7" x14ac:dyDescent="0.2">
      <c r="B35" s="42"/>
      <c r="C35" s="3" t="s">
        <v>352</v>
      </c>
      <c r="D35" s="93"/>
      <c r="E35" s="93"/>
      <c r="F35" s="99"/>
      <c r="G35" s="221">
        <f>NOTAS!E6</f>
        <v>420000</v>
      </c>
    </row>
    <row r="36" spans="2:7" x14ac:dyDescent="0.2">
      <c r="B36" s="93"/>
      <c r="C36" s="3" t="s">
        <v>57</v>
      </c>
      <c r="D36" s="93"/>
      <c r="E36" s="98"/>
      <c r="F36" s="99"/>
      <c r="G36" s="227">
        <f>NOTAS!E37</f>
        <v>0</v>
      </c>
    </row>
    <row r="37" spans="2:7" ht="15" x14ac:dyDescent="0.25">
      <c r="B37" s="93"/>
      <c r="C37" s="93"/>
      <c r="D37" s="93"/>
      <c r="E37" s="93"/>
      <c r="G37" s="182">
        <f>G35+G36</f>
        <v>420000</v>
      </c>
    </row>
    <row r="38" spans="2:7" x14ac:dyDescent="0.2">
      <c r="B38" s="93"/>
      <c r="C38" s="93"/>
      <c r="D38" s="93"/>
      <c r="E38" s="93"/>
    </row>
    <row r="39" spans="2:7" x14ac:dyDescent="0.2">
      <c r="B39" s="505" t="s">
        <v>112</v>
      </c>
      <c r="C39" s="505"/>
      <c r="D39" s="505"/>
      <c r="E39" s="505"/>
      <c r="G39" s="21">
        <f>G37-G32</f>
        <v>-24230.440000000061</v>
      </c>
    </row>
    <row r="40" spans="2:7" x14ac:dyDescent="0.2">
      <c r="B40" s="93"/>
      <c r="C40" s="93"/>
      <c r="D40" s="93"/>
      <c r="E40" s="93"/>
    </row>
    <row r="41" spans="2:7" x14ac:dyDescent="0.2">
      <c r="B41" s="93"/>
      <c r="C41" s="93"/>
      <c r="D41" s="93"/>
      <c r="E41" s="93"/>
    </row>
    <row r="42" spans="2:7" x14ac:dyDescent="0.2">
      <c r="B42" s="93"/>
      <c r="C42" s="93"/>
      <c r="D42" s="93"/>
      <c r="E42" s="95"/>
    </row>
    <row r="43" spans="2:7" x14ac:dyDescent="0.2">
      <c r="B43" s="93"/>
      <c r="C43" s="93"/>
      <c r="D43" s="93"/>
      <c r="E43" s="93"/>
    </row>
    <row r="44" spans="2:7" x14ac:dyDescent="0.2">
      <c r="B44" s="93"/>
      <c r="C44" s="93"/>
      <c r="D44" s="93"/>
      <c r="E44" s="93"/>
    </row>
  </sheetData>
  <customSheetViews>
    <customSheetView guid="{79F0E626-27F7-4612-9CC9-F0A974973A7D}" showPageBreaks="1" printArea="1" topLeftCell="A20">
      <selection activeCell="A15" sqref="A15:XFD17"/>
      <pageMargins left="0.7" right="0.7" top="0.75" bottom="0.75" header="0.3" footer="0.3"/>
      <pageSetup scale="85" orientation="landscape" horizontalDpi="360" verticalDpi="360" r:id="rId1"/>
    </customSheetView>
    <customSheetView guid="{BF17821F-9570-4DD7-9AE6-83D9C9F4754D}" showPageBreaks="1" printArea="1" topLeftCell="A21">
      <selection activeCell="J25" sqref="J25"/>
      <pageMargins left="0.7" right="0.7" top="0.75" bottom="0.75" header="0.3" footer="0.3"/>
      <pageSetup scale="85" orientation="landscape" horizontalDpi="360" verticalDpi="360" r:id="rId2"/>
    </customSheetView>
    <customSheetView guid="{DEC257E9-9CD6-424D-88A2-5445FE9CFAAD}" showPageBreaks="1" printArea="1" topLeftCell="A11">
      <selection activeCell="A15" sqref="A15:XFD17"/>
      <pageMargins left="0.7" right="0.7" top="0.75" bottom="0.75" header="0.3" footer="0.3"/>
      <pageSetup scale="85" orientation="landscape" horizontalDpi="360" verticalDpi="360" r:id="rId3"/>
    </customSheetView>
    <customSheetView guid="{4DAAABAD-BC5F-44AC-9B3F-907B044CCA5F}">
      <selection activeCell="K29" sqref="K29"/>
      <pageMargins left="0.7" right="0.7" top="0.75" bottom="0.75" header="0.3" footer="0.3"/>
      <pageSetup scale="85" orientation="landscape" horizontalDpi="360" verticalDpi="360" r:id="rId4"/>
    </customSheetView>
  </customSheetViews>
  <mergeCells count="4">
    <mergeCell ref="B26:E26"/>
    <mergeCell ref="B32:E32"/>
    <mergeCell ref="B34:E34"/>
    <mergeCell ref="B39:E39"/>
  </mergeCells>
  <pageMargins left="0.62992125984251968" right="0.74803149606299213" top="0.11811023622047245" bottom="0.98425196850393704" header="0" footer="0"/>
  <pageSetup scale="85" orientation="landscape" horizontalDpi="360" verticalDpi="360"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3:Q39"/>
  <sheetViews>
    <sheetView topLeftCell="A6" zoomScale="90" zoomScaleNormal="90" workbookViewId="0">
      <selection activeCell="H36" sqref="H36"/>
    </sheetView>
  </sheetViews>
  <sheetFormatPr baseColWidth="10" defaultRowHeight="12.75" x14ac:dyDescent="0.2"/>
  <cols>
    <col min="1" max="1" width="2.140625" customWidth="1"/>
    <col min="2" max="2" width="6.28515625" customWidth="1"/>
    <col min="3" max="3" width="15.85546875" customWidth="1"/>
    <col min="4" max="4" width="10.7109375" customWidth="1"/>
    <col min="5" max="5" width="16.42578125" customWidth="1"/>
    <col min="6" max="6" width="10.140625" customWidth="1"/>
    <col min="11" max="11" width="22.42578125" customWidth="1"/>
    <col min="12" max="12" width="13.42578125" style="2" customWidth="1"/>
    <col min="13" max="13" width="14.85546875" customWidth="1"/>
    <col min="14" max="14" width="9.140625" style="2" customWidth="1"/>
  </cols>
  <sheetData>
    <row r="3" spans="1:5" x14ac:dyDescent="0.2">
      <c r="A3" t="s">
        <v>0</v>
      </c>
      <c r="B3" t="s">
        <v>0</v>
      </c>
    </row>
    <row r="5" spans="1:5" x14ac:dyDescent="0.2">
      <c r="B5" s="3" t="str">
        <f>DIESEL!B1</f>
        <v>TEOTITLAN (5787) SABADO 01 DE ENERO DEL 2022</v>
      </c>
    </row>
    <row r="6" spans="1:5" x14ac:dyDescent="0.2">
      <c r="B6" s="3"/>
    </row>
    <row r="7" spans="1:5" x14ac:dyDescent="0.2">
      <c r="B7" s="14" t="str">
        <f>DIESEL!B2</f>
        <v>TRABAJARON : ARMANDO,JEREMIAS,JOSE,GUADALUPE,MANUEL,PEDRO.</v>
      </c>
      <c r="C7" s="47"/>
      <c r="D7" s="47"/>
      <c r="E7" s="47"/>
    </row>
    <row r="8" spans="1:5" x14ac:dyDescent="0.2">
      <c r="B8" s="14" t="str">
        <f>DIESEL!B3</f>
        <v>ESTEBAN,EMANUEL,HUGO,ANTONIO,JOSE,NABOR</v>
      </c>
      <c r="C8" s="47"/>
      <c r="D8" s="47"/>
      <c r="E8" s="47"/>
    </row>
    <row r="9" spans="1:5" x14ac:dyDescent="0.2">
      <c r="B9" s="3"/>
      <c r="C9" s="3"/>
      <c r="E9" s="224"/>
    </row>
    <row r="10" spans="1:5" x14ac:dyDescent="0.2">
      <c r="B10" s="3"/>
      <c r="C10" s="3"/>
      <c r="E10" s="257"/>
    </row>
    <row r="11" spans="1:5" x14ac:dyDescent="0.2">
      <c r="B11" s="3"/>
      <c r="C11" s="22"/>
      <c r="D11" s="22"/>
      <c r="E11" s="244"/>
    </row>
    <row r="12" spans="1:5" x14ac:dyDescent="0.2">
      <c r="B12" s="3"/>
      <c r="C12" s="22"/>
      <c r="D12" s="22"/>
      <c r="E12" s="244"/>
    </row>
    <row r="13" spans="1:5" x14ac:dyDescent="0.2">
      <c r="B13" s="3"/>
      <c r="C13" s="22"/>
      <c r="D13" s="22"/>
      <c r="E13" s="25"/>
    </row>
    <row r="14" spans="1:5" x14ac:dyDescent="0.2">
      <c r="C14" s="22" t="s">
        <v>351</v>
      </c>
      <c r="D14" s="412"/>
      <c r="E14" s="46">
        <f>NOTAS!E6</f>
        <v>420000</v>
      </c>
    </row>
    <row r="15" spans="1:5" x14ac:dyDescent="0.2">
      <c r="C15" s="22"/>
      <c r="D15" s="412"/>
      <c r="E15" s="46"/>
    </row>
    <row r="16" spans="1:5" x14ac:dyDescent="0.2">
      <c r="C16" s="22" t="s">
        <v>57</v>
      </c>
      <c r="D16" s="412"/>
      <c r="E16" s="21">
        <f>NOTAS!E37</f>
        <v>0</v>
      </c>
    </row>
    <row r="17" spans="2:17" x14ac:dyDescent="0.2">
      <c r="C17" s="22"/>
      <c r="D17" s="22"/>
    </row>
    <row r="18" spans="2:17" ht="13.5" thickBot="1" x14ac:dyDescent="0.25">
      <c r="E18" s="153"/>
    </row>
    <row r="19" spans="2:17" ht="8.25" customHeight="1" thickTop="1" x14ac:dyDescent="0.2"/>
    <row r="20" spans="2:17" x14ac:dyDescent="0.2">
      <c r="E20" s="21">
        <f>E14+E16+E11+E10+E12</f>
        <v>420000</v>
      </c>
    </row>
    <row r="21" spans="2:17" x14ac:dyDescent="0.2">
      <c r="E21" s="42" t="s">
        <v>0</v>
      </c>
      <c r="K21" s="507"/>
      <c r="L21" s="507"/>
      <c r="M21" s="507"/>
    </row>
    <row r="23" spans="2:17" x14ac:dyDescent="0.2">
      <c r="K23" s="507">
        <v>44556</v>
      </c>
      <c r="L23" s="507"/>
      <c r="M23" s="507"/>
      <c r="N23" s="507"/>
      <c r="O23" s="507"/>
    </row>
    <row r="24" spans="2:17" x14ac:dyDescent="0.2">
      <c r="K24" s="25"/>
    </row>
    <row r="25" spans="2:17" x14ac:dyDescent="0.2">
      <c r="B25" s="3"/>
      <c r="C25" s="3" t="s">
        <v>268</v>
      </c>
      <c r="D25" s="3"/>
      <c r="E25" s="21">
        <f>DIESEL!D80</f>
        <v>3545</v>
      </c>
    </row>
    <row r="26" spans="2:17" x14ac:dyDescent="0.2">
      <c r="B26" s="3"/>
      <c r="C26" s="3" t="s">
        <v>283</v>
      </c>
      <c r="D26" s="3"/>
      <c r="E26" s="46">
        <f>CASTROL!I40</f>
        <v>0</v>
      </c>
      <c r="K26" s="206" t="s">
        <v>93</v>
      </c>
      <c r="L26" s="451" t="s">
        <v>472</v>
      </c>
      <c r="M26" s="206" t="s">
        <v>473</v>
      </c>
      <c r="N26" s="451" t="s">
        <v>234</v>
      </c>
      <c r="O26" s="206" t="s">
        <v>474</v>
      </c>
    </row>
    <row r="27" spans="2:17" x14ac:dyDescent="0.2">
      <c r="B27" s="3"/>
      <c r="C27" s="3" t="s">
        <v>33</v>
      </c>
      <c r="D27" s="3"/>
      <c r="E27" s="21">
        <f>TIENDA!I123</f>
        <v>12647</v>
      </c>
    </row>
    <row r="28" spans="2:17" x14ac:dyDescent="0.2">
      <c r="B28" s="3"/>
      <c r="C28" s="3" t="s">
        <v>269</v>
      </c>
      <c r="D28" s="3"/>
      <c r="E28" s="21">
        <f>PALETAS!J33</f>
        <v>1628</v>
      </c>
      <c r="K28" s="36" t="s">
        <v>470</v>
      </c>
      <c r="L28" s="2">
        <v>373</v>
      </c>
      <c r="M28" s="6">
        <f>L28/Q28</f>
        <v>15.541666666666666</v>
      </c>
      <c r="N28" s="2">
        <v>21</v>
      </c>
      <c r="O28" s="6">
        <f>N28-M28</f>
        <v>5.4583333333333339</v>
      </c>
      <c r="Q28">
        <v>24</v>
      </c>
    </row>
    <row r="29" spans="2:17" ht="13.5" thickBot="1" x14ac:dyDescent="0.25">
      <c r="E29" s="153"/>
      <c r="K29" s="36" t="s">
        <v>471</v>
      </c>
      <c r="L29" s="2">
        <v>272</v>
      </c>
      <c r="M29" s="6">
        <f>L29/Q29</f>
        <v>22.666666666666668</v>
      </c>
      <c r="N29" s="2">
        <v>28</v>
      </c>
      <c r="O29" s="6">
        <f>N29-M29</f>
        <v>5.3333333333333321</v>
      </c>
      <c r="Q29">
        <v>12</v>
      </c>
    </row>
    <row r="30" spans="2:17" ht="6" customHeight="1" thickTop="1" x14ac:dyDescent="0.2"/>
    <row r="31" spans="2:17" x14ac:dyDescent="0.2">
      <c r="E31" s="21">
        <f>E25+E27+E28+E26</f>
        <v>17820</v>
      </c>
      <c r="K31" t="s">
        <v>0</v>
      </c>
    </row>
    <row r="32" spans="2:17" x14ac:dyDescent="0.2">
      <c r="K32" s="14"/>
      <c r="L32" s="450"/>
    </row>
    <row r="33" spans="2:13" x14ac:dyDescent="0.2">
      <c r="B33" s="3"/>
      <c r="C33" s="3" t="s">
        <v>270</v>
      </c>
      <c r="D33" s="3"/>
      <c r="E33" s="3" t="s">
        <v>271</v>
      </c>
      <c r="J33">
        <v>50</v>
      </c>
      <c r="K33" s="14" t="s">
        <v>475</v>
      </c>
      <c r="L33" s="450">
        <v>373</v>
      </c>
      <c r="M33" s="6">
        <f>J33*L33</f>
        <v>18650</v>
      </c>
    </row>
    <row r="34" spans="2:13" x14ac:dyDescent="0.2">
      <c r="G34" t="s">
        <v>0</v>
      </c>
      <c r="J34">
        <v>40</v>
      </c>
      <c r="K34" s="14" t="s">
        <v>476</v>
      </c>
      <c r="L34" s="450">
        <v>272</v>
      </c>
      <c r="M34" s="6">
        <f>J34*L34</f>
        <v>10880</v>
      </c>
    </row>
    <row r="35" spans="2:13" x14ac:dyDescent="0.2">
      <c r="B35" s="204" t="s">
        <v>331</v>
      </c>
      <c r="C35" s="154">
        <f>DIESEL!D86</f>
        <v>14284</v>
      </c>
      <c r="D35" s="204" t="s">
        <v>331</v>
      </c>
      <c r="E35" s="34">
        <f>DIESEL!D90</f>
        <v>15034</v>
      </c>
      <c r="K35" s="14"/>
      <c r="L35" s="450" t="s">
        <v>143</v>
      </c>
      <c r="M35" s="21">
        <f>SUM(M33:M34)</f>
        <v>29530</v>
      </c>
    </row>
    <row r="36" spans="2:13" x14ac:dyDescent="0.2">
      <c r="B36" s="189" t="s">
        <v>272</v>
      </c>
      <c r="C36" s="154">
        <f>DIESEL!D87</f>
        <v>6429</v>
      </c>
      <c r="D36" s="189" t="s">
        <v>272</v>
      </c>
      <c r="E36" s="34">
        <f>DIESEL!D91</f>
        <v>35940</v>
      </c>
    </row>
    <row r="37" spans="2:13" x14ac:dyDescent="0.2">
      <c r="B37" s="189" t="s">
        <v>273</v>
      </c>
      <c r="C37" s="154">
        <f>DIESEL!D88</f>
        <v>1947</v>
      </c>
      <c r="D37" s="189" t="s">
        <v>273</v>
      </c>
      <c r="E37" s="34">
        <f>DIESEL!D92</f>
        <v>47451</v>
      </c>
      <c r="F37" s="74"/>
    </row>
    <row r="38" spans="2:13" ht="13.5" thickBot="1" x14ac:dyDescent="0.25">
      <c r="C38" s="155"/>
    </row>
    <row r="39" spans="2:13" ht="13.5" thickTop="1" x14ac:dyDescent="0.2">
      <c r="C39" s="156">
        <f>C35+C36+C37</f>
        <v>22660</v>
      </c>
    </row>
  </sheetData>
  <customSheetViews>
    <customSheetView guid="{79F0E626-27F7-4612-9CC9-F0A974973A7D}" scale="90" showPageBreaks="1" printArea="1" topLeftCell="A11">
      <selection activeCell="I36" sqref="I36"/>
      <pageMargins left="0.7" right="0.7" top="0.75" bottom="0.75" header="0.3" footer="0.3"/>
      <pageSetup orientation="landscape" horizontalDpi="360" verticalDpi="360" r:id="rId1"/>
    </customSheetView>
    <customSheetView guid="{BF17821F-9570-4DD7-9AE6-83D9C9F4754D}" scale="90" showPageBreaks="1" printArea="1">
      <selection activeCell="C39" sqref="C39"/>
      <pageMargins left="0.7" right="0.7" top="0.75" bottom="0.75" header="0.3" footer="0.3"/>
      <pageSetup orientation="landscape" horizontalDpi="360" verticalDpi="360" r:id="rId2"/>
    </customSheetView>
    <customSheetView guid="{DEC257E9-9CD6-424D-88A2-5445FE9CFAAD}" scale="90" showPageBreaks="1" printArea="1">
      <selection activeCell="J34" sqref="J34"/>
      <pageMargins left="0.7" right="0.7" top="0.75" bottom="0.75" header="0.3" footer="0.3"/>
      <pageSetup orientation="landscape" horizontalDpi="360" verticalDpi="360" r:id="rId3"/>
    </customSheetView>
    <customSheetView guid="{4DAAABAD-BC5F-44AC-9B3F-907B044CCA5F}" scale="90">
      <selection activeCell="J23" sqref="J23"/>
      <pageMargins left="0.7" right="0.7" top="0.75" bottom="0.75" header="0.3" footer="0.3"/>
      <pageSetup orientation="landscape" horizontalDpi="360" verticalDpi="360" r:id="rId4"/>
    </customSheetView>
  </customSheetViews>
  <mergeCells count="2">
    <mergeCell ref="K21:M21"/>
    <mergeCell ref="K23:O23"/>
  </mergeCells>
  <pageMargins left="0.82677165354330706" right="0.74803149606299213" top="0.11811023622047244" bottom="0.98425196850393704" header="0" footer="0"/>
  <pageSetup scale="95" orientation="landscape" horizontalDpi="360" verticalDpi="360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E5:H23"/>
  <sheetViews>
    <sheetView workbookViewId="0">
      <selection activeCell="E3" sqref="E3:H23"/>
    </sheetView>
  </sheetViews>
  <sheetFormatPr baseColWidth="10" defaultRowHeight="12.75" x14ac:dyDescent="0.2"/>
  <sheetData>
    <row r="5" spans="5:8" x14ac:dyDescent="0.2">
      <c r="E5" s="266" t="s">
        <v>423</v>
      </c>
      <c r="F5" s="266"/>
      <c r="G5" s="266"/>
      <c r="H5" s="196"/>
    </row>
    <row r="6" spans="5:8" x14ac:dyDescent="0.2">
      <c r="E6" s="32"/>
      <c r="F6" s="32"/>
      <c r="G6" s="32"/>
      <c r="H6" s="7"/>
    </row>
    <row r="7" spans="5:8" x14ac:dyDescent="0.2">
      <c r="E7" t="s">
        <v>424</v>
      </c>
    </row>
    <row r="8" spans="5:8" x14ac:dyDescent="0.2">
      <c r="E8" s="196"/>
      <c r="F8" s="196"/>
      <c r="G8" s="196"/>
      <c r="H8" s="196"/>
    </row>
    <row r="9" spans="5:8" x14ac:dyDescent="0.2">
      <c r="E9" s="202">
        <v>1000</v>
      </c>
      <c r="F9" s="196"/>
      <c r="G9" s="196"/>
      <c r="H9" s="196"/>
    </row>
    <row r="10" spans="5:8" x14ac:dyDescent="0.2">
      <c r="E10" s="202">
        <v>500</v>
      </c>
      <c r="F10" s="196"/>
      <c r="G10" s="196"/>
      <c r="H10" s="196"/>
    </row>
    <row r="11" spans="5:8" x14ac:dyDescent="0.2">
      <c r="E11" s="202">
        <v>200</v>
      </c>
      <c r="F11" s="266"/>
      <c r="G11" s="266"/>
      <c r="H11" s="196"/>
    </row>
    <row r="12" spans="5:8" x14ac:dyDescent="0.2">
      <c r="E12" s="202">
        <v>100</v>
      </c>
      <c r="F12" s="196"/>
      <c r="G12" s="196"/>
      <c r="H12" s="196"/>
    </row>
    <row r="13" spans="5:8" x14ac:dyDescent="0.2">
      <c r="E13" s="202">
        <v>50</v>
      </c>
      <c r="F13" s="196"/>
      <c r="G13" s="196"/>
      <c r="H13" s="196"/>
    </row>
    <row r="14" spans="5:8" x14ac:dyDescent="0.2">
      <c r="E14" s="202">
        <v>20</v>
      </c>
      <c r="F14" s="196"/>
      <c r="G14" s="196"/>
      <c r="H14" s="196"/>
    </row>
    <row r="15" spans="5:8" x14ac:dyDescent="0.2">
      <c r="E15" s="202">
        <v>10</v>
      </c>
      <c r="F15" s="196"/>
      <c r="G15" s="196"/>
      <c r="H15" s="196"/>
    </row>
    <row r="16" spans="5:8" x14ac:dyDescent="0.2">
      <c r="E16" s="202">
        <v>5</v>
      </c>
      <c r="F16" s="196"/>
      <c r="G16" s="196"/>
      <c r="H16" s="196"/>
    </row>
    <row r="17" spans="5:8" x14ac:dyDescent="0.2">
      <c r="E17" s="202">
        <v>2</v>
      </c>
      <c r="F17" s="196"/>
      <c r="G17" s="196"/>
      <c r="H17" s="196"/>
    </row>
    <row r="18" spans="5:8" x14ac:dyDescent="0.2">
      <c r="E18" s="202">
        <v>1</v>
      </c>
      <c r="F18" s="196"/>
      <c r="G18" s="196"/>
      <c r="H18" s="196"/>
    </row>
    <row r="19" spans="5:8" x14ac:dyDescent="0.2">
      <c r="E19" s="202">
        <v>0.5</v>
      </c>
      <c r="F19" s="196"/>
      <c r="G19" s="196"/>
      <c r="H19" s="196"/>
    </row>
    <row r="20" spans="5:8" x14ac:dyDescent="0.2">
      <c r="E20" s="196"/>
      <c r="F20" s="196"/>
      <c r="G20" s="196"/>
      <c r="H20" s="196"/>
    </row>
    <row r="21" spans="5:8" x14ac:dyDescent="0.2">
      <c r="E21" s="196"/>
      <c r="F21" s="196"/>
      <c r="G21" s="196"/>
      <c r="H21" s="196"/>
    </row>
    <row r="22" spans="5:8" x14ac:dyDescent="0.2">
      <c r="E22" s="196"/>
      <c r="F22" s="196"/>
      <c r="G22" s="196"/>
      <c r="H22" s="196"/>
    </row>
    <row r="23" spans="5:8" x14ac:dyDescent="0.2">
      <c r="E23" s="196"/>
      <c r="F23" s="196"/>
      <c r="G23" s="196"/>
      <c r="H23" s="196"/>
    </row>
  </sheetData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08"/>
  <sheetViews>
    <sheetView topLeftCell="A15" workbookViewId="0">
      <selection activeCell="C44" sqref="C44"/>
    </sheetView>
  </sheetViews>
  <sheetFormatPr baseColWidth="10" defaultRowHeight="12.75" x14ac:dyDescent="0.2"/>
  <cols>
    <col min="4" max="4" width="14.7109375" bestFit="1" customWidth="1"/>
    <col min="7" max="7" width="14.7109375" bestFit="1" customWidth="1"/>
  </cols>
  <sheetData>
    <row r="5" spans="2:3" x14ac:dyDescent="0.2">
      <c r="B5" s="3" t="s">
        <v>481</v>
      </c>
      <c r="C5" s="2">
        <v>556.6</v>
      </c>
    </row>
    <row r="6" spans="2:3" x14ac:dyDescent="0.2">
      <c r="C6" s="2">
        <v>1000</v>
      </c>
    </row>
    <row r="7" spans="2:3" x14ac:dyDescent="0.2">
      <c r="C7" s="2">
        <v>450</v>
      </c>
    </row>
    <row r="8" spans="2:3" x14ac:dyDescent="0.2">
      <c r="C8" s="2">
        <v>210.9</v>
      </c>
    </row>
    <row r="9" spans="2:3" x14ac:dyDescent="0.2">
      <c r="C9" s="2">
        <v>514.79999999999995</v>
      </c>
    </row>
    <row r="10" spans="2:3" x14ac:dyDescent="0.2">
      <c r="C10" s="2">
        <v>1151.69</v>
      </c>
    </row>
    <row r="11" spans="2:3" x14ac:dyDescent="0.2">
      <c r="C11" s="2">
        <v>276</v>
      </c>
    </row>
    <row r="12" spans="2:3" x14ac:dyDescent="0.2">
      <c r="C12" s="2">
        <v>1417.07</v>
      </c>
    </row>
    <row r="13" spans="2:3" x14ac:dyDescent="0.2">
      <c r="C13" s="2">
        <v>19600</v>
      </c>
    </row>
    <row r="14" spans="2:3" x14ac:dyDescent="0.2">
      <c r="C14" s="2">
        <v>300</v>
      </c>
    </row>
    <row r="15" spans="2:3" x14ac:dyDescent="0.2">
      <c r="C15" s="2">
        <v>1124.5</v>
      </c>
    </row>
    <row r="16" spans="2:3" x14ac:dyDescent="0.2">
      <c r="C16" s="2">
        <v>1124.79</v>
      </c>
    </row>
    <row r="17" spans="2:4" x14ac:dyDescent="0.2">
      <c r="C17" s="2">
        <v>640.08000000000004</v>
      </c>
    </row>
    <row r="18" spans="2:4" x14ac:dyDescent="0.2">
      <c r="C18" s="2">
        <v>500</v>
      </c>
    </row>
    <row r="19" spans="2:4" x14ac:dyDescent="0.2">
      <c r="C19" s="2">
        <v>500</v>
      </c>
    </row>
    <row r="20" spans="2:4" x14ac:dyDescent="0.2">
      <c r="C20" s="2">
        <v>1500</v>
      </c>
    </row>
    <row r="21" spans="2:4" x14ac:dyDescent="0.2">
      <c r="C21" s="2">
        <v>600</v>
      </c>
    </row>
    <row r="22" spans="2:4" x14ac:dyDescent="0.2">
      <c r="C22" s="2">
        <v>1391.94</v>
      </c>
    </row>
    <row r="23" spans="2:4" x14ac:dyDescent="0.2">
      <c r="C23" s="2">
        <v>350</v>
      </c>
    </row>
    <row r="24" spans="2:4" x14ac:dyDescent="0.2">
      <c r="C24" s="2">
        <v>4500</v>
      </c>
    </row>
    <row r="25" spans="2:4" x14ac:dyDescent="0.2">
      <c r="C25" s="2"/>
    </row>
    <row r="26" spans="2:4" ht="15" x14ac:dyDescent="0.2">
      <c r="C26" s="2"/>
      <c r="D26" s="455">
        <f>C5+C6+C7+C8+C9+C10+C11+C12+C13+C14+C15+C16+C17+C18+C20+C19+C21+C22+C23+C24+C25+C26</f>
        <v>37708.370000000003</v>
      </c>
    </row>
    <row r="30" spans="2:4" x14ac:dyDescent="0.2">
      <c r="B30" s="3" t="s">
        <v>480</v>
      </c>
      <c r="C30" s="2">
        <v>150</v>
      </c>
    </row>
    <row r="31" spans="2:4" x14ac:dyDescent="0.2">
      <c r="C31" s="2">
        <v>982.55</v>
      </c>
    </row>
    <row r="32" spans="2:4" x14ac:dyDescent="0.2">
      <c r="C32" s="2">
        <v>421</v>
      </c>
    </row>
    <row r="33" spans="2:7" x14ac:dyDescent="0.2">
      <c r="C33" s="2">
        <v>797.2</v>
      </c>
    </row>
    <row r="34" spans="2:7" x14ac:dyDescent="0.2">
      <c r="C34" s="2">
        <v>650.05999999999995</v>
      </c>
    </row>
    <row r="35" spans="2:7" x14ac:dyDescent="0.2">
      <c r="C35" s="2">
        <v>820.02</v>
      </c>
    </row>
    <row r="36" spans="2:7" x14ac:dyDescent="0.2">
      <c r="C36" s="2">
        <v>600.09</v>
      </c>
    </row>
    <row r="37" spans="2:7" x14ac:dyDescent="0.2">
      <c r="C37" s="2">
        <v>840.16</v>
      </c>
    </row>
    <row r="38" spans="2:7" x14ac:dyDescent="0.2">
      <c r="C38" s="2">
        <v>500</v>
      </c>
    </row>
    <row r="39" spans="2:7" x14ac:dyDescent="0.2">
      <c r="C39" s="2">
        <v>400</v>
      </c>
    </row>
    <row r="40" spans="2:7" x14ac:dyDescent="0.2">
      <c r="C40" s="2">
        <v>175</v>
      </c>
    </row>
    <row r="41" spans="2:7" x14ac:dyDescent="0.2">
      <c r="C41" s="2">
        <v>3000</v>
      </c>
    </row>
    <row r="42" spans="2:7" x14ac:dyDescent="0.2">
      <c r="C42" s="2">
        <v>1800</v>
      </c>
    </row>
    <row r="43" spans="2:7" x14ac:dyDescent="0.2">
      <c r="C43" s="2">
        <v>1200</v>
      </c>
    </row>
    <row r="44" spans="2:7" ht="15" x14ac:dyDescent="0.2">
      <c r="C44" s="2"/>
      <c r="D44" s="455">
        <f>C30+C31+C32+C33+C34+C35+C36+C37+C38+C39+C40+C41+C42+C43+C44</f>
        <v>12336.08</v>
      </c>
    </row>
    <row r="45" spans="2:7" ht="15" x14ac:dyDescent="0.2">
      <c r="G45" s="457">
        <f>D26+D44+D61+D77+D94+D107</f>
        <v>77307.48</v>
      </c>
    </row>
    <row r="48" spans="2:7" x14ac:dyDescent="0.2">
      <c r="B48" s="3" t="s">
        <v>477</v>
      </c>
      <c r="C48" s="2">
        <v>450</v>
      </c>
    </row>
    <row r="49" spans="3:4" x14ac:dyDescent="0.2">
      <c r="C49" s="2">
        <v>1320</v>
      </c>
    </row>
    <row r="50" spans="3:4" x14ac:dyDescent="0.2">
      <c r="C50" s="2">
        <v>180</v>
      </c>
    </row>
    <row r="51" spans="3:4" x14ac:dyDescent="0.2">
      <c r="C51" s="2">
        <v>1185.49</v>
      </c>
    </row>
    <row r="52" spans="3:4" x14ac:dyDescent="0.2">
      <c r="C52" s="2">
        <v>1265.4000000000001</v>
      </c>
    </row>
    <row r="53" spans="3:4" x14ac:dyDescent="0.2">
      <c r="C53" s="2">
        <v>442.89</v>
      </c>
    </row>
    <row r="54" spans="3:4" x14ac:dyDescent="0.2">
      <c r="C54" s="2">
        <v>88.51</v>
      </c>
    </row>
    <row r="55" spans="3:4" x14ac:dyDescent="0.2">
      <c r="C55" s="2">
        <v>200</v>
      </c>
    </row>
    <row r="56" spans="3:4" x14ac:dyDescent="0.2">
      <c r="C56" s="2">
        <v>200</v>
      </c>
    </row>
    <row r="57" spans="3:4" x14ac:dyDescent="0.2">
      <c r="C57" s="2">
        <v>130</v>
      </c>
    </row>
    <row r="58" spans="3:4" x14ac:dyDescent="0.2">
      <c r="C58" s="2">
        <v>632.70000000000005</v>
      </c>
    </row>
    <row r="59" spans="3:4" x14ac:dyDescent="0.2">
      <c r="C59" s="2">
        <v>300</v>
      </c>
    </row>
    <row r="60" spans="3:4" x14ac:dyDescent="0.2">
      <c r="C60" s="2">
        <v>320.27</v>
      </c>
    </row>
    <row r="61" spans="3:4" ht="15" x14ac:dyDescent="0.2">
      <c r="C61" s="2">
        <v>700</v>
      </c>
      <c r="D61" s="456">
        <f>C48+C49+C50+C51+C52+C53+C54+C55+C56+C57+C58+C59+C60+C61+C62+C63+C64+C65</f>
        <v>10474.379999999999</v>
      </c>
    </row>
    <row r="62" spans="3:4" ht="15" x14ac:dyDescent="0.2">
      <c r="C62" s="2">
        <v>800</v>
      </c>
      <c r="D62" s="456"/>
    </row>
    <row r="63" spans="3:4" ht="15" x14ac:dyDescent="0.2">
      <c r="C63" s="2">
        <v>500</v>
      </c>
      <c r="D63" s="456"/>
    </row>
    <row r="64" spans="3:4" ht="15" x14ac:dyDescent="0.2">
      <c r="C64" s="2">
        <v>999.88</v>
      </c>
      <c r="D64" s="456"/>
    </row>
    <row r="65" spans="2:4" x14ac:dyDescent="0.2">
      <c r="C65" s="2">
        <v>759.24</v>
      </c>
    </row>
    <row r="68" spans="2:4" x14ac:dyDescent="0.2">
      <c r="B68" s="3" t="s">
        <v>478</v>
      </c>
      <c r="C68" s="2">
        <v>2000</v>
      </c>
    </row>
    <row r="69" spans="2:4" x14ac:dyDescent="0.2">
      <c r="B69" s="3"/>
      <c r="C69" s="2">
        <v>228.5</v>
      </c>
    </row>
    <row r="70" spans="2:4" x14ac:dyDescent="0.2">
      <c r="B70" s="3"/>
      <c r="C70" s="2">
        <v>1000</v>
      </c>
    </row>
    <row r="71" spans="2:4" x14ac:dyDescent="0.2">
      <c r="B71" s="3"/>
      <c r="C71" s="2">
        <v>1250.1099999999999</v>
      </c>
    </row>
    <row r="72" spans="2:4" x14ac:dyDescent="0.2">
      <c r="C72" s="2">
        <v>938.42</v>
      </c>
    </row>
    <row r="73" spans="2:4" x14ac:dyDescent="0.2">
      <c r="C73" s="2">
        <v>1000</v>
      </c>
    </row>
    <row r="74" spans="2:4" x14ac:dyDescent="0.2">
      <c r="C74" s="2">
        <v>2350.0500000000002</v>
      </c>
    </row>
    <row r="75" spans="2:4" x14ac:dyDescent="0.2">
      <c r="C75" s="2">
        <v>590</v>
      </c>
    </row>
    <row r="76" spans="2:4" x14ac:dyDescent="0.2">
      <c r="C76" s="2">
        <v>1349.4</v>
      </c>
    </row>
    <row r="77" spans="2:4" ht="15" x14ac:dyDescent="0.2">
      <c r="C77" s="2"/>
      <c r="D77" s="455">
        <f>C68+C72+C73+C74+C75+C76+C77+C78+C69+C70+C71</f>
        <v>10706.480000000001</v>
      </c>
    </row>
    <row r="78" spans="2:4" x14ac:dyDescent="0.2">
      <c r="C78" s="2"/>
      <c r="D78" s="454"/>
    </row>
    <row r="82" spans="2:4" x14ac:dyDescent="0.2">
      <c r="B82" s="3" t="s">
        <v>479</v>
      </c>
      <c r="C82" s="2">
        <v>500</v>
      </c>
    </row>
    <row r="83" spans="2:4" x14ac:dyDescent="0.2">
      <c r="C83" s="2">
        <v>350.07</v>
      </c>
    </row>
    <row r="84" spans="2:4" x14ac:dyDescent="0.2">
      <c r="C84" s="2">
        <v>700</v>
      </c>
    </row>
    <row r="85" spans="2:4" x14ac:dyDescent="0.2">
      <c r="C85" s="2">
        <v>210.9</v>
      </c>
    </row>
    <row r="86" spans="2:4" x14ac:dyDescent="0.2">
      <c r="C86" s="2">
        <v>200</v>
      </c>
    </row>
    <row r="87" spans="2:4" x14ac:dyDescent="0.2">
      <c r="C87" s="2">
        <v>500</v>
      </c>
    </row>
    <row r="88" spans="2:4" x14ac:dyDescent="0.2">
      <c r="C88" s="2">
        <v>177</v>
      </c>
    </row>
    <row r="89" spans="2:4" x14ac:dyDescent="0.2">
      <c r="C89" s="2">
        <v>300.3</v>
      </c>
    </row>
    <row r="90" spans="2:4" x14ac:dyDescent="0.2">
      <c r="C90" s="2">
        <v>457</v>
      </c>
    </row>
    <row r="91" spans="2:4" x14ac:dyDescent="0.2">
      <c r="C91" s="2">
        <v>850.1</v>
      </c>
    </row>
    <row r="92" spans="2:4" x14ac:dyDescent="0.2">
      <c r="C92" s="2">
        <v>421.8</v>
      </c>
    </row>
    <row r="93" spans="2:4" x14ac:dyDescent="0.2">
      <c r="C93" s="2">
        <v>500</v>
      </c>
    </row>
    <row r="94" spans="2:4" ht="15" x14ac:dyDescent="0.2">
      <c r="C94" s="2">
        <v>600</v>
      </c>
      <c r="D94" s="456">
        <f>C82+C83+C84+C85+C86+C87+C88+C89+C90+C91+C92+C93+C94</f>
        <v>5767.170000000001</v>
      </c>
    </row>
    <row r="98" spans="2:4" x14ac:dyDescent="0.2">
      <c r="B98" s="3" t="s">
        <v>442</v>
      </c>
      <c r="C98" s="452">
        <v>51</v>
      </c>
    </row>
    <row r="99" spans="2:4" x14ac:dyDescent="0.2">
      <c r="C99" s="452">
        <v>74</v>
      </c>
    </row>
    <row r="100" spans="2:4" x14ac:dyDescent="0.2">
      <c r="C100" s="452">
        <v>130</v>
      </c>
    </row>
    <row r="101" spans="2:4" x14ac:dyDescent="0.2">
      <c r="C101" s="452">
        <v>60</v>
      </c>
    </row>
    <row r="102" spans="2:4" x14ac:dyDescent="0.2">
      <c r="C102" s="452"/>
    </row>
    <row r="103" spans="2:4" x14ac:dyDescent="0.2">
      <c r="C103" s="452"/>
    </row>
    <row r="104" spans="2:4" x14ac:dyDescent="0.2">
      <c r="C104" s="452"/>
    </row>
    <row r="105" spans="2:4" x14ac:dyDescent="0.2">
      <c r="C105" s="452"/>
    </row>
    <row r="106" spans="2:4" x14ac:dyDescent="0.2">
      <c r="C106" s="452"/>
    </row>
    <row r="107" spans="2:4" ht="15" x14ac:dyDescent="0.2">
      <c r="C107" s="452"/>
      <c r="D107" s="453">
        <f>C98+C99+C100+C101+C102+C103+C104+C105+C106+C107+C108</f>
        <v>315</v>
      </c>
    </row>
    <row r="108" spans="2:4" x14ac:dyDescent="0.2">
      <c r="C108" s="452"/>
    </row>
  </sheetData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G4:J629"/>
  <sheetViews>
    <sheetView topLeftCell="F85" workbookViewId="0">
      <selection activeCell="L20" sqref="L20"/>
    </sheetView>
  </sheetViews>
  <sheetFormatPr baseColWidth="10" defaultRowHeight="12.75" x14ac:dyDescent="0.2"/>
  <sheetData>
    <row r="4" spans="7:10" x14ac:dyDescent="0.2">
      <c r="G4" s="6"/>
    </row>
    <row r="5" spans="7:10" x14ac:dyDescent="0.2">
      <c r="G5" s="6"/>
    </row>
    <row r="6" spans="7:10" x14ac:dyDescent="0.2">
      <c r="G6" s="6">
        <v>200</v>
      </c>
      <c r="H6" s="6">
        <v>173.83</v>
      </c>
      <c r="J6" s="6">
        <v>2665.45</v>
      </c>
    </row>
    <row r="7" spans="7:10" x14ac:dyDescent="0.2">
      <c r="G7" s="6">
        <v>698</v>
      </c>
      <c r="H7" s="6">
        <v>500</v>
      </c>
      <c r="J7" s="6">
        <v>11350.35</v>
      </c>
    </row>
    <row r="8" spans="7:10" x14ac:dyDescent="0.2">
      <c r="G8" s="6">
        <v>200</v>
      </c>
      <c r="H8" s="6">
        <v>376</v>
      </c>
      <c r="J8" s="21">
        <f>SUM(J6:J7)</f>
        <v>14015.8</v>
      </c>
    </row>
    <row r="9" spans="7:10" x14ac:dyDescent="0.2">
      <c r="G9" s="6">
        <v>530</v>
      </c>
      <c r="H9" s="6">
        <v>600</v>
      </c>
    </row>
    <row r="10" spans="7:10" x14ac:dyDescent="0.2">
      <c r="G10" s="6">
        <v>200</v>
      </c>
      <c r="H10" s="6">
        <v>100.12</v>
      </c>
    </row>
    <row r="11" spans="7:10" x14ac:dyDescent="0.2">
      <c r="G11" s="6">
        <v>150</v>
      </c>
      <c r="H11" s="6">
        <v>300</v>
      </c>
    </row>
    <row r="12" spans="7:10" x14ac:dyDescent="0.2">
      <c r="G12" s="6">
        <v>100.13</v>
      </c>
      <c r="H12" s="6">
        <v>90.5</v>
      </c>
    </row>
    <row r="13" spans="7:10" x14ac:dyDescent="0.2">
      <c r="G13" s="6">
        <v>104.35</v>
      </c>
      <c r="H13" s="6">
        <v>144</v>
      </c>
    </row>
    <row r="14" spans="7:10" x14ac:dyDescent="0.2">
      <c r="G14" s="6">
        <v>400</v>
      </c>
      <c r="H14" s="6">
        <v>381</v>
      </c>
    </row>
    <row r="15" spans="7:10" x14ac:dyDescent="0.2">
      <c r="G15" s="6">
        <v>300.05</v>
      </c>
      <c r="H15" s="21">
        <f>SUM(H6:H14)</f>
        <v>2665.45</v>
      </c>
    </row>
    <row r="16" spans="7:10" x14ac:dyDescent="0.2">
      <c r="G16" s="6">
        <v>300</v>
      </c>
      <c r="H16" s="6"/>
    </row>
    <row r="17" spans="7:8" x14ac:dyDescent="0.2">
      <c r="G17" s="6">
        <v>150.35</v>
      </c>
      <c r="H17" s="6"/>
    </row>
    <row r="18" spans="7:8" x14ac:dyDescent="0.2">
      <c r="G18" s="6">
        <v>200</v>
      </c>
      <c r="H18" s="6"/>
    </row>
    <row r="19" spans="7:8" x14ac:dyDescent="0.2">
      <c r="G19" s="6">
        <v>150</v>
      </c>
      <c r="H19" s="6"/>
    </row>
    <row r="20" spans="7:8" x14ac:dyDescent="0.2">
      <c r="G20" s="6">
        <v>251</v>
      </c>
      <c r="H20" s="6"/>
    </row>
    <row r="21" spans="7:8" x14ac:dyDescent="0.2">
      <c r="G21" s="6">
        <v>158</v>
      </c>
      <c r="H21" s="6"/>
    </row>
    <row r="22" spans="7:8" x14ac:dyDescent="0.2">
      <c r="G22" s="6">
        <v>174</v>
      </c>
      <c r="H22" s="6"/>
    </row>
    <row r="23" spans="7:8" x14ac:dyDescent="0.2">
      <c r="G23" s="6">
        <v>344</v>
      </c>
      <c r="H23" s="6"/>
    </row>
    <row r="24" spans="7:8" x14ac:dyDescent="0.2">
      <c r="G24" s="6">
        <v>100</v>
      </c>
      <c r="H24" s="6"/>
    </row>
    <row r="25" spans="7:8" x14ac:dyDescent="0.2">
      <c r="G25" s="6">
        <v>200</v>
      </c>
      <c r="H25" s="6"/>
    </row>
    <row r="26" spans="7:8" x14ac:dyDescent="0.2">
      <c r="G26" s="6">
        <v>250</v>
      </c>
      <c r="H26" s="6"/>
    </row>
    <row r="27" spans="7:8" x14ac:dyDescent="0.2">
      <c r="G27" s="6">
        <v>300</v>
      </c>
      <c r="H27" s="6"/>
    </row>
    <row r="28" spans="7:8" x14ac:dyDescent="0.2">
      <c r="G28" s="6">
        <v>200</v>
      </c>
      <c r="H28" s="6"/>
    </row>
    <row r="29" spans="7:8" x14ac:dyDescent="0.2">
      <c r="G29" s="6">
        <v>100</v>
      </c>
      <c r="H29" s="6"/>
    </row>
    <row r="30" spans="7:8" x14ac:dyDescent="0.2">
      <c r="G30" s="6">
        <v>200</v>
      </c>
      <c r="H30" s="6"/>
    </row>
    <row r="31" spans="7:8" x14ac:dyDescent="0.2">
      <c r="G31" s="6">
        <v>300</v>
      </c>
      <c r="H31" s="6"/>
    </row>
    <row r="32" spans="7:8" x14ac:dyDescent="0.2">
      <c r="G32" s="6">
        <v>100</v>
      </c>
      <c r="H32" s="6"/>
    </row>
    <row r="33" spans="7:8" x14ac:dyDescent="0.2">
      <c r="G33" s="6">
        <v>250</v>
      </c>
      <c r="H33" s="6"/>
    </row>
    <row r="34" spans="7:8" x14ac:dyDescent="0.2">
      <c r="G34" s="6">
        <v>150</v>
      </c>
      <c r="H34" s="6"/>
    </row>
    <row r="35" spans="7:8" x14ac:dyDescent="0.2">
      <c r="G35" s="6">
        <v>250</v>
      </c>
      <c r="H35" s="6"/>
    </row>
    <row r="36" spans="7:8" x14ac:dyDescent="0.2">
      <c r="G36" s="6">
        <v>180</v>
      </c>
      <c r="H36" s="6"/>
    </row>
    <row r="37" spans="7:8" x14ac:dyDescent="0.2">
      <c r="G37" s="6">
        <v>600.04999999999995</v>
      </c>
      <c r="H37" s="6"/>
    </row>
    <row r="38" spans="7:8" x14ac:dyDescent="0.2">
      <c r="G38" s="6">
        <v>300.13</v>
      </c>
      <c r="H38" s="6"/>
    </row>
    <row r="39" spans="7:8" x14ac:dyDescent="0.2">
      <c r="G39" s="6">
        <v>300</v>
      </c>
      <c r="H39" s="6"/>
    </row>
    <row r="40" spans="7:8" x14ac:dyDescent="0.2">
      <c r="G40" s="6">
        <v>200</v>
      </c>
      <c r="H40" s="6"/>
    </row>
    <row r="41" spans="7:8" x14ac:dyDescent="0.2">
      <c r="G41" s="6">
        <v>250</v>
      </c>
      <c r="H41" s="6"/>
    </row>
    <row r="42" spans="7:8" x14ac:dyDescent="0.2">
      <c r="G42" s="6">
        <v>150</v>
      </c>
      <c r="H42" s="6"/>
    </row>
    <row r="43" spans="7:8" x14ac:dyDescent="0.2">
      <c r="G43" s="6">
        <v>250</v>
      </c>
    </row>
    <row r="44" spans="7:8" x14ac:dyDescent="0.2">
      <c r="G44" s="6">
        <v>180</v>
      </c>
    </row>
    <row r="45" spans="7:8" x14ac:dyDescent="0.2">
      <c r="G45" s="6">
        <v>600.04999999999995</v>
      </c>
    </row>
    <row r="46" spans="7:8" x14ac:dyDescent="0.2">
      <c r="G46" s="6">
        <v>300.13</v>
      </c>
    </row>
    <row r="47" spans="7:8" x14ac:dyDescent="0.2">
      <c r="G47" s="6">
        <v>300</v>
      </c>
    </row>
    <row r="48" spans="7:8" x14ac:dyDescent="0.2">
      <c r="G48" s="6">
        <v>200</v>
      </c>
    </row>
    <row r="49" spans="7:7" x14ac:dyDescent="0.2">
      <c r="G49" s="6">
        <v>200.05</v>
      </c>
    </row>
    <row r="50" spans="7:7" x14ac:dyDescent="0.2">
      <c r="G50" s="6">
        <v>230</v>
      </c>
    </row>
    <row r="51" spans="7:7" x14ac:dyDescent="0.2">
      <c r="G51" s="6">
        <v>100.06</v>
      </c>
    </row>
    <row r="52" spans="7:7" x14ac:dyDescent="0.2">
      <c r="G52" s="21">
        <f>SUM(G6:G51)</f>
        <v>11350.349999999999</v>
      </c>
    </row>
    <row r="53" spans="7:7" x14ac:dyDescent="0.2">
      <c r="G53" s="6"/>
    </row>
    <row r="54" spans="7:7" x14ac:dyDescent="0.2">
      <c r="G54" s="6"/>
    </row>
    <row r="55" spans="7:7" x14ac:dyDescent="0.2">
      <c r="G55" s="6"/>
    </row>
    <row r="56" spans="7:7" x14ac:dyDescent="0.2">
      <c r="G56" s="6"/>
    </row>
    <row r="57" spans="7:7" x14ac:dyDescent="0.2">
      <c r="G57" s="6"/>
    </row>
    <row r="58" spans="7:7" x14ac:dyDescent="0.2">
      <c r="G58" s="6"/>
    </row>
    <row r="59" spans="7:7" x14ac:dyDescent="0.2">
      <c r="G59" s="6"/>
    </row>
    <row r="60" spans="7:7" x14ac:dyDescent="0.2">
      <c r="G60" s="6"/>
    </row>
    <row r="61" spans="7:7" x14ac:dyDescent="0.2">
      <c r="G61" s="6"/>
    </row>
    <row r="62" spans="7:7" x14ac:dyDescent="0.2">
      <c r="G62" s="6"/>
    </row>
    <row r="63" spans="7:7" x14ac:dyDescent="0.2">
      <c r="G63" s="6"/>
    </row>
    <row r="64" spans="7:7" x14ac:dyDescent="0.2">
      <c r="G64" s="6"/>
    </row>
    <row r="65" spans="7:7" x14ac:dyDescent="0.2">
      <c r="G65" s="6"/>
    </row>
    <row r="66" spans="7:7" x14ac:dyDescent="0.2">
      <c r="G66" s="6"/>
    </row>
    <row r="67" spans="7:7" x14ac:dyDescent="0.2">
      <c r="G67" s="6"/>
    </row>
    <row r="68" spans="7:7" x14ac:dyDescent="0.2">
      <c r="G68" s="6"/>
    </row>
    <row r="69" spans="7:7" x14ac:dyDescent="0.2">
      <c r="G69" s="6"/>
    </row>
    <row r="70" spans="7:7" x14ac:dyDescent="0.2">
      <c r="G70" s="6"/>
    </row>
    <row r="71" spans="7:7" x14ac:dyDescent="0.2">
      <c r="G71" s="6"/>
    </row>
    <row r="72" spans="7:7" x14ac:dyDescent="0.2">
      <c r="G72" s="6"/>
    </row>
    <row r="73" spans="7:7" x14ac:dyDescent="0.2">
      <c r="G73" s="6"/>
    </row>
    <row r="74" spans="7:7" x14ac:dyDescent="0.2">
      <c r="G74" s="6"/>
    </row>
    <row r="75" spans="7:7" x14ac:dyDescent="0.2">
      <c r="G75" s="6"/>
    </row>
    <row r="76" spans="7:7" x14ac:dyDescent="0.2">
      <c r="G76" s="6"/>
    </row>
    <row r="77" spans="7:7" x14ac:dyDescent="0.2">
      <c r="G77" s="6"/>
    </row>
    <row r="78" spans="7:7" x14ac:dyDescent="0.2">
      <c r="G78" s="6"/>
    </row>
    <row r="79" spans="7:7" x14ac:dyDescent="0.2">
      <c r="G79" s="6"/>
    </row>
    <row r="80" spans="7:7" x14ac:dyDescent="0.2">
      <c r="G80" s="6"/>
    </row>
    <row r="81" spans="7:7" x14ac:dyDescent="0.2">
      <c r="G81" s="6"/>
    </row>
    <row r="82" spans="7:7" x14ac:dyDescent="0.2">
      <c r="G82" s="6"/>
    </row>
    <row r="83" spans="7:7" x14ac:dyDescent="0.2">
      <c r="G83" s="6"/>
    </row>
    <row r="84" spans="7:7" x14ac:dyDescent="0.2">
      <c r="G84" s="6"/>
    </row>
    <row r="85" spans="7:7" x14ac:dyDescent="0.2">
      <c r="G85" s="6"/>
    </row>
    <row r="86" spans="7:7" x14ac:dyDescent="0.2">
      <c r="G86" s="6"/>
    </row>
    <row r="87" spans="7:7" x14ac:dyDescent="0.2">
      <c r="G87" s="6"/>
    </row>
    <row r="88" spans="7:7" x14ac:dyDescent="0.2">
      <c r="G88" s="6"/>
    </row>
    <row r="89" spans="7:7" x14ac:dyDescent="0.2">
      <c r="G89" s="6"/>
    </row>
    <row r="90" spans="7:7" x14ac:dyDescent="0.2">
      <c r="G90" s="6"/>
    </row>
    <row r="91" spans="7:7" x14ac:dyDescent="0.2">
      <c r="G91" s="6"/>
    </row>
    <row r="92" spans="7:7" x14ac:dyDescent="0.2">
      <c r="G92" s="6"/>
    </row>
    <row r="93" spans="7:7" x14ac:dyDescent="0.2">
      <c r="G93" s="6"/>
    </row>
    <row r="94" spans="7:7" x14ac:dyDescent="0.2">
      <c r="G94" s="6"/>
    </row>
    <row r="95" spans="7:7" x14ac:dyDescent="0.2">
      <c r="G95" s="6"/>
    </row>
    <row r="96" spans="7:7" x14ac:dyDescent="0.2">
      <c r="G96" s="6"/>
    </row>
    <row r="97" spans="7:7" x14ac:dyDescent="0.2">
      <c r="G97" s="6"/>
    </row>
    <row r="98" spans="7:7" x14ac:dyDescent="0.2">
      <c r="G98" s="6"/>
    </row>
    <row r="99" spans="7:7" x14ac:dyDescent="0.2">
      <c r="G99" s="6"/>
    </row>
    <row r="100" spans="7:7" x14ac:dyDescent="0.2">
      <c r="G100" s="6"/>
    </row>
    <row r="101" spans="7:7" x14ac:dyDescent="0.2">
      <c r="G101" s="6"/>
    </row>
    <row r="102" spans="7:7" x14ac:dyDescent="0.2">
      <c r="G102" s="6"/>
    </row>
    <row r="103" spans="7:7" x14ac:dyDescent="0.2">
      <c r="G103" s="6"/>
    </row>
    <row r="104" spans="7:7" x14ac:dyDescent="0.2">
      <c r="G104" s="6"/>
    </row>
    <row r="105" spans="7:7" x14ac:dyDescent="0.2">
      <c r="G105" s="6"/>
    </row>
    <row r="106" spans="7:7" x14ac:dyDescent="0.2">
      <c r="G106" s="6"/>
    </row>
    <row r="107" spans="7:7" x14ac:dyDescent="0.2">
      <c r="G107" s="6"/>
    </row>
    <row r="108" spans="7:7" x14ac:dyDescent="0.2">
      <c r="G108" s="6"/>
    </row>
    <row r="109" spans="7:7" x14ac:dyDescent="0.2">
      <c r="G109" s="6"/>
    </row>
    <row r="110" spans="7:7" x14ac:dyDescent="0.2">
      <c r="G110" s="6"/>
    </row>
    <row r="111" spans="7:7" x14ac:dyDescent="0.2">
      <c r="G111" s="6"/>
    </row>
    <row r="112" spans="7:7" x14ac:dyDescent="0.2">
      <c r="G112" s="6"/>
    </row>
    <row r="113" spans="7:7" x14ac:dyDescent="0.2">
      <c r="G113" s="6"/>
    </row>
    <row r="114" spans="7:7" x14ac:dyDescent="0.2">
      <c r="G114" s="6"/>
    </row>
    <row r="115" spans="7:7" x14ac:dyDescent="0.2">
      <c r="G115" s="6"/>
    </row>
    <row r="116" spans="7:7" x14ac:dyDescent="0.2">
      <c r="G116" s="6"/>
    </row>
    <row r="117" spans="7:7" x14ac:dyDescent="0.2">
      <c r="G117" s="6"/>
    </row>
    <row r="118" spans="7:7" x14ac:dyDescent="0.2">
      <c r="G118" s="6"/>
    </row>
    <row r="119" spans="7:7" x14ac:dyDescent="0.2">
      <c r="G119" s="6"/>
    </row>
    <row r="120" spans="7:7" x14ac:dyDescent="0.2">
      <c r="G120" s="6"/>
    </row>
    <row r="121" spans="7:7" x14ac:dyDescent="0.2">
      <c r="G121" s="6"/>
    </row>
    <row r="122" spans="7:7" x14ac:dyDescent="0.2">
      <c r="G122" s="6"/>
    </row>
    <row r="123" spans="7:7" x14ac:dyDescent="0.2">
      <c r="G123" s="6"/>
    </row>
    <row r="124" spans="7:7" x14ac:dyDescent="0.2">
      <c r="G124" s="6"/>
    </row>
    <row r="125" spans="7:7" x14ac:dyDescent="0.2">
      <c r="G125" s="6"/>
    </row>
    <row r="126" spans="7:7" x14ac:dyDescent="0.2">
      <c r="G126" s="6"/>
    </row>
    <row r="127" spans="7:7" x14ac:dyDescent="0.2">
      <c r="G127" s="6"/>
    </row>
    <row r="128" spans="7:7" x14ac:dyDescent="0.2">
      <c r="G128" s="6"/>
    </row>
    <row r="129" spans="7:7" x14ac:dyDescent="0.2">
      <c r="G129" s="6"/>
    </row>
    <row r="130" spans="7:7" x14ac:dyDescent="0.2">
      <c r="G130" s="6"/>
    </row>
    <row r="131" spans="7:7" x14ac:dyDescent="0.2">
      <c r="G131" s="6"/>
    </row>
    <row r="132" spans="7:7" x14ac:dyDescent="0.2">
      <c r="G132" s="6"/>
    </row>
    <row r="133" spans="7:7" x14ac:dyDescent="0.2">
      <c r="G133" s="6"/>
    </row>
    <row r="134" spans="7:7" x14ac:dyDescent="0.2">
      <c r="G134" s="6"/>
    </row>
    <row r="135" spans="7:7" x14ac:dyDescent="0.2">
      <c r="G135" s="6"/>
    </row>
    <row r="136" spans="7:7" x14ac:dyDescent="0.2">
      <c r="G136" s="6"/>
    </row>
    <row r="137" spans="7:7" x14ac:dyDescent="0.2">
      <c r="G137" s="6"/>
    </row>
    <row r="138" spans="7:7" x14ac:dyDescent="0.2">
      <c r="G138" s="6"/>
    </row>
    <row r="139" spans="7:7" x14ac:dyDescent="0.2">
      <c r="G139" s="6"/>
    </row>
    <row r="140" spans="7:7" x14ac:dyDescent="0.2">
      <c r="G140" s="6"/>
    </row>
    <row r="141" spans="7:7" x14ac:dyDescent="0.2">
      <c r="G141" s="6"/>
    </row>
    <row r="142" spans="7:7" x14ac:dyDescent="0.2">
      <c r="G142" s="6"/>
    </row>
    <row r="143" spans="7:7" x14ac:dyDescent="0.2">
      <c r="G143" s="6"/>
    </row>
    <row r="144" spans="7:7" x14ac:dyDescent="0.2">
      <c r="G144" s="6"/>
    </row>
    <row r="145" spans="7:7" x14ac:dyDescent="0.2">
      <c r="G145" s="6"/>
    </row>
    <row r="146" spans="7:7" x14ac:dyDescent="0.2">
      <c r="G146" s="6"/>
    </row>
    <row r="147" spans="7:7" x14ac:dyDescent="0.2">
      <c r="G147" s="6"/>
    </row>
    <row r="148" spans="7:7" x14ac:dyDescent="0.2">
      <c r="G148" s="6"/>
    </row>
    <row r="149" spans="7:7" x14ac:dyDescent="0.2">
      <c r="G149" s="6"/>
    </row>
    <row r="150" spans="7:7" x14ac:dyDescent="0.2">
      <c r="G150" s="6"/>
    </row>
    <row r="151" spans="7:7" x14ac:dyDescent="0.2">
      <c r="G151" s="6"/>
    </row>
    <row r="152" spans="7:7" x14ac:dyDescent="0.2">
      <c r="G152" s="6"/>
    </row>
    <row r="153" spans="7:7" x14ac:dyDescent="0.2">
      <c r="G153" s="6"/>
    </row>
    <row r="154" spans="7:7" x14ac:dyDescent="0.2">
      <c r="G154" s="6"/>
    </row>
    <row r="155" spans="7:7" x14ac:dyDescent="0.2">
      <c r="G155" s="6"/>
    </row>
    <row r="156" spans="7:7" x14ac:dyDescent="0.2">
      <c r="G156" s="6"/>
    </row>
    <row r="157" spans="7:7" x14ac:dyDescent="0.2">
      <c r="G157" s="6"/>
    </row>
    <row r="158" spans="7:7" x14ac:dyDescent="0.2">
      <c r="G158" s="6"/>
    </row>
    <row r="159" spans="7:7" x14ac:dyDescent="0.2">
      <c r="G159" s="6"/>
    </row>
    <row r="160" spans="7:7" x14ac:dyDescent="0.2">
      <c r="G160" s="6"/>
    </row>
    <row r="161" spans="7:7" x14ac:dyDescent="0.2">
      <c r="G161" s="6"/>
    </row>
    <row r="162" spans="7:7" x14ac:dyDescent="0.2">
      <c r="G162" s="6"/>
    </row>
    <row r="163" spans="7:7" x14ac:dyDescent="0.2">
      <c r="G163" s="6"/>
    </row>
    <row r="164" spans="7:7" x14ac:dyDescent="0.2">
      <c r="G164" s="6"/>
    </row>
    <row r="165" spans="7:7" x14ac:dyDescent="0.2">
      <c r="G165" s="6"/>
    </row>
    <row r="166" spans="7:7" x14ac:dyDescent="0.2">
      <c r="G166" s="6"/>
    </row>
    <row r="167" spans="7:7" x14ac:dyDescent="0.2">
      <c r="G167" s="6"/>
    </row>
    <row r="168" spans="7:7" x14ac:dyDescent="0.2">
      <c r="G168" s="6"/>
    </row>
    <row r="169" spans="7:7" x14ac:dyDescent="0.2">
      <c r="G169" s="6"/>
    </row>
    <row r="170" spans="7:7" x14ac:dyDescent="0.2">
      <c r="G170" s="6"/>
    </row>
    <row r="171" spans="7:7" x14ac:dyDescent="0.2">
      <c r="G171" s="6"/>
    </row>
    <row r="172" spans="7:7" x14ac:dyDescent="0.2">
      <c r="G172" s="6"/>
    </row>
    <row r="173" spans="7:7" x14ac:dyDescent="0.2">
      <c r="G173" s="6"/>
    </row>
    <row r="174" spans="7:7" x14ac:dyDescent="0.2">
      <c r="G174" s="6"/>
    </row>
    <row r="175" spans="7:7" x14ac:dyDescent="0.2">
      <c r="G175" s="6"/>
    </row>
    <row r="176" spans="7:7" x14ac:dyDescent="0.2">
      <c r="G176" s="6"/>
    </row>
    <row r="177" spans="7:7" x14ac:dyDescent="0.2">
      <c r="G177" s="6"/>
    </row>
    <row r="178" spans="7:7" x14ac:dyDescent="0.2">
      <c r="G178" s="6"/>
    </row>
    <row r="179" spans="7:7" x14ac:dyDescent="0.2">
      <c r="G179" s="6"/>
    </row>
    <row r="180" spans="7:7" x14ac:dyDescent="0.2">
      <c r="G180" s="6"/>
    </row>
    <row r="181" spans="7:7" x14ac:dyDescent="0.2">
      <c r="G181" s="6"/>
    </row>
    <row r="182" spans="7:7" x14ac:dyDescent="0.2">
      <c r="G182" s="6"/>
    </row>
    <row r="183" spans="7:7" x14ac:dyDescent="0.2">
      <c r="G183" s="6"/>
    </row>
    <row r="184" spans="7:7" x14ac:dyDescent="0.2">
      <c r="G184" s="6"/>
    </row>
    <row r="185" spans="7:7" x14ac:dyDescent="0.2">
      <c r="G185" s="6"/>
    </row>
    <row r="186" spans="7:7" x14ac:dyDescent="0.2">
      <c r="G186" s="6"/>
    </row>
    <row r="187" spans="7:7" x14ac:dyDescent="0.2">
      <c r="G187" s="6"/>
    </row>
    <row r="188" spans="7:7" x14ac:dyDescent="0.2">
      <c r="G188" s="6"/>
    </row>
    <row r="189" spans="7:7" x14ac:dyDescent="0.2">
      <c r="G189" s="6"/>
    </row>
    <row r="190" spans="7:7" x14ac:dyDescent="0.2">
      <c r="G190" s="6"/>
    </row>
    <row r="191" spans="7:7" x14ac:dyDescent="0.2">
      <c r="G191" s="6"/>
    </row>
    <row r="192" spans="7:7" x14ac:dyDescent="0.2">
      <c r="G192" s="6"/>
    </row>
    <row r="193" spans="7:7" x14ac:dyDescent="0.2">
      <c r="G193" s="6"/>
    </row>
    <row r="194" spans="7:7" x14ac:dyDescent="0.2">
      <c r="G194" s="6"/>
    </row>
    <row r="195" spans="7:7" x14ac:dyDescent="0.2">
      <c r="G195" s="6"/>
    </row>
    <row r="196" spans="7:7" x14ac:dyDescent="0.2">
      <c r="G196" s="6"/>
    </row>
    <row r="197" spans="7:7" x14ac:dyDescent="0.2">
      <c r="G197" s="6"/>
    </row>
    <row r="198" spans="7:7" x14ac:dyDescent="0.2">
      <c r="G198" s="6"/>
    </row>
    <row r="199" spans="7:7" x14ac:dyDescent="0.2">
      <c r="G199" s="6"/>
    </row>
    <row r="200" spans="7:7" x14ac:dyDescent="0.2">
      <c r="G200" s="6"/>
    </row>
    <row r="201" spans="7:7" x14ac:dyDescent="0.2">
      <c r="G201" s="6"/>
    </row>
    <row r="202" spans="7:7" x14ac:dyDescent="0.2">
      <c r="G202" s="6"/>
    </row>
    <row r="203" spans="7:7" x14ac:dyDescent="0.2">
      <c r="G203" s="6"/>
    </row>
    <row r="204" spans="7:7" x14ac:dyDescent="0.2">
      <c r="G204" s="6"/>
    </row>
    <row r="205" spans="7:7" x14ac:dyDescent="0.2">
      <c r="G205" s="6"/>
    </row>
    <row r="206" spans="7:7" x14ac:dyDescent="0.2">
      <c r="G206" s="6"/>
    </row>
    <row r="207" spans="7:7" x14ac:dyDescent="0.2">
      <c r="G207" s="6"/>
    </row>
    <row r="208" spans="7:7" x14ac:dyDescent="0.2">
      <c r="G208" s="6"/>
    </row>
    <row r="209" spans="7:7" x14ac:dyDescent="0.2">
      <c r="G209" s="6"/>
    </row>
    <row r="210" spans="7:7" x14ac:dyDescent="0.2">
      <c r="G210" s="6"/>
    </row>
    <row r="211" spans="7:7" x14ac:dyDescent="0.2">
      <c r="G211" s="6"/>
    </row>
    <row r="212" spans="7:7" x14ac:dyDescent="0.2">
      <c r="G212" s="6"/>
    </row>
    <row r="213" spans="7:7" x14ac:dyDescent="0.2">
      <c r="G213" s="6"/>
    </row>
    <row r="214" spans="7:7" x14ac:dyDescent="0.2">
      <c r="G214" s="6"/>
    </row>
    <row r="215" spans="7:7" x14ac:dyDescent="0.2">
      <c r="G215" s="6"/>
    </row>
    <row r="216" spans="7:7" x14ac:dyDescent="0.2">
      <c r="G216" s="6"/>
    </row>
    <row r="217" spans="7:7" x14ac:dyDescent="0.2">
      <c r="G217" s="6"/>
    </row>
    <row r="218" spans="7:7" x14ac:dyDescent="0.2">
      <c r="G218" s="6"/>
    </row>
    <row r="219" spans="7:7" x14ac:dyDescent="0.2">
      <c r="G219" s="6"/>
    </row>
    <row r="220" spans="7:7" x14ac:dyDescent="0.2">
      <c r="G220" s="6"/>
    </row>
    <row r="221" spans="7:7" x14ac:dyDescent="0.2">
      <c r="G221" s="6"/>
    </row>
    <row r="222" spans="7:7" x14ac:dyDescent="0.2">
      <c r="G222" s="6"/>
    </row>
    <row r="223" spans="7:7" x14ac:dyDescent="0.2">
      <c r="G223" s="6"/>
    </row>
    <row r="224" spans="7:7" x14ac:dyDescent="0.2">
      <c r="G224" s="6"/>
    </row>
    <row r="225" spans="7:7" x14ac:dyDescent="0.2">
      <c r="G225" s="6"/>
    </row>
    <row r="226" spans="7:7" x14ac:dyDescent="0.2">
      <c r="G226" s="6"/>
    </row>
    <row r="227" spans="7:7" x14ac:dyDescent="0.2">
      <c r="G227" s="6"/>
    </row>
    <row r="228" spans="7:7" x14ac:dyDescent="0.2">
      <c r="G228" s="6"/>
    </row>
    <row r="229" spans="7:7" x14ac:dyDescent="0.2">
      <c r="G229" s="6"/>
    </row>
    <row r="230" spans="7:7" x14ac:dyDescent="0.2">
      <c r="G230" s="6"/>
    </row>
    <row r="231" spans="7:7" x14ac:dyDescent="0.2">
      <c r="G231" s="6"/>
    </row>
    <row r="232" spans="7:7" x14ac:dyDescent="0.2">
      <c r="G232" s="6"/>
    </row>
    <row r="233" spans="7:7" x14ac:dyDescent="0.2">
      <c r="G233" s="6"/>
    </row>
    <row r="234" spans="7:7" x14ac:dyDescent="0.2">
      <c r="G234" s="6"/>
    </row>
    <row r="235" spans="7:7" x14ac:dyDescent="0.2">
      <c r="G235" s="6"/>
    </row>
    <row r="236" spans="7:7" x14ac:dyDescent="0.2">
      <c r="G236" s="6"/>
    </row>
    <row r="237" spans="7:7" x14ac:dyDescent="0.2">
      <c r="G237" s="6"/>
    </row>
    <row r="238" spans="7:7" x14ac:dyDescent="0.2">
      <c r="G238" s="6"/>
    </row>
    <row r="239" spans="7:7" x14ac:dyDescent="0.2">
      <c r="G239" s="6"/>
    </row>
    <row r="240" spans="7:7" x14ac:dyDescent="0.2">
      <c r="G240" s="6"/>
    </row>
    <row r="241" spans="7:7" x14ac:dyDescent="0.2">
      <c r="G241" s="6"/>
    </row>
    <row r="242" spans="7:7" x14ac:dyDescent="0.2">
      <c r="G242" s="6"/>
    </row>
    <row r="243" spans="7:7" x14ac:dyDescent="0.2">
      <c r="G243" s="6"/>
    </row>
    <row r="244" spans="7:7" x14ac:dyDescent="0.2">
      <c r="G244" s="6"/>
    </row>
    <row r="245" spans="7:7" x14ac:dyDescent="0.2">
      <c r="G245" s="6"/>
    </row>
    <row r="246" spans="7:7" x14ac:dyDescent="0.2">
      <c r="G246" s="6"/>
    </row>
    <row r="247" spans="7:7" x14ac:dyDescent="0.2">
      <c r="G247" s="6"/>
    </row>
    <row r="248" spans="7:7" x14ac:dyDescent="0.2">
      <c r="G248" s="6"/>
    </row>
    <row r="249" spans="7:7" x14ac:dyDescent="0.2">
      <c r="G249" s="6"/>
    </row>
    <row r="250" spans="7:7" x14ac:dyDescent="0.2">
      <c r="G250" s="6"/>
    </row>
    <row r="251" spans="7:7" x14ac:dyDescent="0.2">
      <c r="G251" s="6"/>
    </row>
    <row r="252" spans="7:7" x14ac:dyDescent="0.2">
      <c r="G252" s="6"/>
    </row>
    <row r="253" spans="7:7" x14ac:dyDescent="0.2">
      <c r="G253" s="6"/>
    </row>
    <row r="254" spans="7:7" x14ac:dyDescent="0.2">
      <c r="G254" s="6"/>
    </row>
    <row r="255" spans="7:7" x14ac:dyDescent="0.2">
      <c r="G255" s="6"/>
    </row>
    <row r="256" spans="7:7" x14ac:dyDescent="0.2">
      <c r="G256" s="6"/>
    </row>
    <row r="257" spans="7:7" x14ac:dyDescent="0.2">
      <c r="G257" s="6"/>
    </row>
    <row r="258" spans="7:7" x14ac:dyDescent="0.2">
      <c r="G258" s="6"/>
    </row>
    <row r="259" spans="7:7" x14ac:dyDescent="0.2">
      <c r="G259" s="6"/>
    </row>
    <row r="260" spans="7:7" x14ac:dyDescent="0.2">
      <c r="G260" s="6"/>
    </row>
    <row r="261" spans="7:7" x14ac:dyDescent="0.2">
      <c r="G261" s="6"/>
    </row>
    <row r="262" spans="7:7" x14ac:dyDescent="0.2">
      <c r="G262" s="6"/>
    </row>
    <row r="263" spans="7:7" x14ac:dyDescent="0.2">
      <c r="G263" s="6"/>
    </row>
    <row r="264" spans="7:7" x14ac:dyDescent="0.2">
      <c r="G264" s="6"/>
    </row>
    <row r="265" spans="7:7" x14ac:dyDescent="0.2">
      <c r="G265" s="6"/>
    </row>
    <row r="266" spans="7:7" x14ac:dyDescent="0.2">
      <c r="G266" s="6"/>
    </row>
    <row r="267" spans="7:7" x14ac:dyDescent="0.2">
      <c r="G267" s="6"/>
    </row>
    <row r="268" spans="7:7" x14ac:dyDescent="0.2">
      <c r="G268" s="6"/>
    </row>
    <row r="269" spans="7:7" x14ac:dyDescent="0.2">
      <c r="G269" s="6"/>
    </row>
    <row r="270" spans="7:7" x14ac:dyDescent="0.2">
      <c r="G270" s="6"/>
    </row>
    <row r="271" spans="7:7" x14ac:dyDescent="0.2">
      <c r="G271" s="6"/>
    </row>
    <row r="272" spans="7:7" x14ac:dyDescent="0.2">
      <c r="G272" s="6"/>
    </row>
    <row r="273" spans="7:7" x14ac:dyDescent="0.2">
      <c r="G273" s="6"/>
    </row>
    <row r="274" spans="7:7" x14ac:dyDescent="0.2">
      <c r="G274" s="6"/>
    </row>
    <row r="275" spans="7:7" x14ac:dyDescent="0.2">
      <c r="G275" s="6"/>
    </row>
    <row r="276" spans="7:7" x14ac:dyDescent="0.2">
      <c r="G276" s="6"/>
    </row>
    <row r="277" spans="7:7" x14ac:dyDescent="0.2">
      <c r="G277" s="6"/>
    </row>
    <row r="278" spans="7:7" x14ac:dyDescent="0.2">
      <c r="G278" s="6"/>
    </row>
    <row r="279" spans="7:7" x14ac:dyDescent="0.2">
      <c r="G279" s="6"/>
    </row>
    <row r="280" spans="7:7" x14ac:dyDescent="0.2">
      <c r="G280" s="6"/>
    </row>
    <row r="281" spans="7:7" x14ac:dyDescent="0.2">
      <c r="G281" s="6"/>
    </row>
    <row r="282" spans="7:7" x14ac:dyDescent="0.2">
      <c r="G282" s="6"/>
    </row>
    <row r="283" spans="7:7" x14ac:dyDescent="0.2">
      <c r="G283" s="6"/>
    </row>
    <row r="284" spans="7:7" x14ac:dyDescent="0.2">
      <c r="G284" s="6"/>
    </row>
    <row r="285" spans="7:7" x14ac:dyDescent="0.2">
      <c r="G285" s="6"/>
    </row>
    <row r="286" spans="7:7" x14ac:dyDescent="0.2">
      <c r="G286" s="6"/>
    </row>
    <row r="287" spans="7:7" x14ac:dyDescent="0.2">
      <c r="G287" s="6"/>
    </row>
    <row r="288" spans="7:7" x14ac:dyDescent="0.2">
      <c r="G288" s="6"/>
    </row>
    <row r="289" spans="7:7" x14ac:dyDescent="0.2">
      <c r="G289" s="6"/>
    </row>
    <row r="290" spans="7:7" x14ac:dyDescent="0.2">
      <c r="G290" s="6"/>
    </row>
    <row r="291" spans="7:7" x14ac:dyDescent="0.2">
      <c r="G291" s="6"/>
    </row>
    <row r="292" spans="7:7" x14ac:dyDescent="0.2">
      <c r="G292" s="6"/>
    </row>
    <row r="293" spans="7:7" x14ac:dyDescent="0.2">
      <c r="G293" s="6"/>
    </row>
    <row r="294" spans="7:7" x14ac:dyDescent="0.2">
      <c r="G294" s="6"/>
    </row>
    <row r="295" spans="7:7" x14ac:dyDescent="0.2">
      <c r="G295" s="6"/>
    </row>
    <row r="296" spans="7:7" x14ac:dyDescent="0.2">
      <c r="G296" s="6"/>
    </row>
    <row r="297" spans="7:7" x14ac:dyDescent="0.2">
      <c r="G297" s="6"/>
    </row>
    <row r="298" spans="7:7" x14ac:dyDescent="0.2">
      <c r="G298" s="6"/>
    </row>
    <row r="299" spans="7:7" x14ac:dyDescent="0.2">
      <c r="G299" s="6"/>
    </row>
    <row r="300" spans="7:7" x14ac:dyDescent="0.2">
      <c r="G300" s="6"/>
    </row>
    <row r="301" spans="7:7" x14ac:dyDescent="0.2">
      <c r="G301" s="6"/>
    </row>
    <row r="302" spans="7:7" x14ac:dyDescent="0.2">
      <c r="G302" s="6"/>
    </row>
    <row r="303" spans="7:7" x14ac:dyDescent="0.2">
      <c r="G303" s="6"/>
    </row>
    <row r="304" spans="7:7" x14ac:dyDescent="0.2">
      <c r="G304" s="6"/>
    </row>
    <row r="305" spans="7:7" x14ac:dyDescent="0.2">
      <c r="G305" s="6"/>
    </row>
    <row r="306" spans="7:7" x14ac:dyDescent="0.2">
      <c r="G306" s="6"/>
    </row>
    <row r="307" spans="7:7" x14ac:dyDescent="0.2">
      <c r="G307" s="6"/>
    </row>
    <row r="308" spans="7:7" x14ac:dyDescent="0.2">
      <c r="G308" s="6"/>
    </row>
    <row r="309" spans="7:7" x14ac:dyDescent="0.2">
      <c r="G309" s="6"/>
    </row>
    <row r="310" spans="7:7" x14ac:dyDescent="0.2">
      <c r="G310" s="6"/>
    </row>
    <row r="311" spans="7:7" x14ac:dyDescent="0.2">
      <c r="G311" s="6"/>
    </row>
    <row r="312" spans="7:7" x14ac:dyDescent="0.2">
      <c r="G312" s="6"/>
    </row>
    <row r="313" spans="7:7" x14ac:dyDescent="0.2">
      <c r="G313" s="6"/>
    </row>
    <row r="314" spans="7:7" x14ac:dyDescent="0.2">
      <c r="G314" s="6"/>
    </row>
    <row r="315" spans="7:7" x14ac:dyDescent="0.2">
      <c r="G315" s="6"/>
    </row>
    <row r="316" spans="7:7" x14ac:dyDescent="0.2">
      <c r="G316" s="6"/>
    </row>
    <row r="317" spans="7:7" x14ac:dyDescent="0.2">
      <c r="G317" s="6"/>
    </row>
    <row r="318" spans="7:7" x14ac:dyDescent="0.2">
      <c r="G318" s="6"/>
    </row>
    <row r="319" spans="7:7" x14ac:dyDescent="0.2">
      <c r="G319" s="6"/>
    </row>
    <row r="320" spans="7:7" x14ac:dyDescent="0.2">
      <c r="G320" s="6"/>
    </row>
    <row r="321" spans="7:7" x14ac:dyDescent="0.2">
      <c r="G321" s="6"/>
    </row>
    <row r="322" spans="7:7" x14ac:dyDescent="0.2">
      <c r="G322" s="6"/>
    </row>
    <row r="323" spans="7:7" x14ac:dyDescent="0.2">
      <c r="G323" s="6"/>
    </row>
    <row r="324" spans="7:7" x14ac:dyDescent="0.2">
      <c r="G324" s="6"/>
    </row>
    <row r="325" spans="7:7" x14ac:dyDescent="0.2">
      <c r="G325" s="6"/>
    </row>
    <row r="326" spans="7:7" x14ac:dyDescent="0.2">
      <c r="G326" s="6"/>
    </row>
    <row r="327" spans="7:7" x14ac:dyDescent="0.2">
      <c r="G327" s="6"/>
    </row>
    <row r="328" spans="7:7" x14ac:dyDescent="0.2">
      <c r="G328" s="6"/>
    </row>
    <row r="329" spans="7:7" x14ac:dyDescent="0.2">
      <c r="G329" s="6"/>
    </row>
    <row r="330" spans="7:7" x14ac:dyDescent="0.2">
      <c r="G330" s="6"/>
    </row>
    <row r="331" spans="7:7" x14ac:dyDescent="0.2">
      <c r="G331" s="6"/>
    </row>
    <row r="332" spans="7:7" x14ac:dyDescent="0.2">
      <c r="G332" s="6"/>
    </row>
    <row r="333" spans="7:7" x14ac:dyDescent="0.2">
      <c r="G333" s="6"/>
    </row>
    <row r="334" spans="7:7" x14ac:dyDescent="0.2">
      <c r="G334" s="6"/>
    </row>
    <row r="335" spans="7:7" x14ac:dyDescent="0.2">
      <c r="G335" s="6"/>
    </row>
    <row r="336" spans="7:7" x14ac:dyDescent="0.2">
      <c r="G336" s="6"/>
    </row>
    <row r="337" spans="7:7" x14ac:dyDescent="0.2">
      <c r="G337" s="6"/>
    </row>
    <row r="338" spans="7:7" x14ac:dyDescent="0.2">
      <c r="G338" s="6"/>
    </row>
    <row r="339" spans="7:7" x14ac:dyDescent="0.2">
      <c r="G339" s="6"/>
    </row>
    <row r="340" spans="7:7" x14ac:dyDescent="0.2">
      <c r="G340" s="6"/>
    </row>
    <row r="341" spans="7:7" x14ac:dyDescent="0.2">
      <c r="G341" s="6"/>
    </row>
    <row r="342" spans="7:7" x14ac:dyDescent="0.2">
      <c r="G342" s="6"/>
    </row>
    <row r="343" spans="7:7" x14ac:dyDescent="0.2">
      <c r="G343" s="6"/>
    </row>
    <row r="344" spans="7:7" x14ac:dyDescent="0.2">
      <c r="G344" s="6"/>
    </row>
    <row r="345" spans="7:7" x14ac:dyDescent="0.2">
      <c r="G345" s="6"/>
    </row>
    <row r="346" spans="7:7" x14ac:dyDescent="0.2">
      <c r="G346" s="6"/>
    </row>
    <row r="347" spans="7:7" x14ac:dyDescent="0.2">
      <c r="G347" s="6"/>
    </row>
    <row r="348" spans="7:7" x14ac:dyDescent="0.2">
      <c r="G348" s="6"/>
    </row>
    <row r="349" spans="7:7" x14ac:dyDescent="0.2">
      <c r="G349" s="6"/>
    </row>
    <row r="350" spans="7:7" x14ac:dyDescent="0.2">
      <c r="G350" s="6"/>
    </row>
    <row r="351" spans="7:7" x14ac:dyDescent="0.2">
      <c r="G351" s="6"/>
    </row>
    <row r="352" spans="7:7" x14ac:dyDescent="0.2">
      <c r="G352" s="6"/>
    </row>
    <row r="353" spans="7:7" x14ac:dyDescent="0.2">
      <c r="G353" s="6"/>
    </row>
    <row r="354" spans="7:7" x14ac:dyDescent="0.2">
      <c r="G354" s="6"/>
    </row>
    <row r="355" spans="7:7" x14ac:dyDescent="0.2">
      <c r="G355" s="6"/>
    </row>
    <row r="356" spans="7:7" x14ac:dyDescent="0.2">
      <c r="G356" s="6"/>
    </row>
    <row r="357" spans="7:7" x14ac:dyDescent="0.2">
      <c r="G357" s="6"/>
    </row>
    <row r="358" spans="7:7" x14ac:dyDescent="0.2">
      <c r="G358" s="6"/>
    </row>
    <row r="359" spans="7:7" x14ac:dyDescent="0.2">
      <c r="G359" s="6"/>
    </row>
    <row r="360" spans="7:7" x14ac:dyDescent="0.2">
      <c r="G360" s="6"/>
    </row>
    <row r="361" spans="7:7" x14ac:dyDescent="0.2">
      <c r="G361" s="6"/>
    </row>
    <row r="362" spans="7:7" x14ac:dyDescent="0.2">
      <c r="G362" s="6"/>
    </row>
    <row r="363" spans="7:7" x14ac:dyDescent="0.2">
      <c r="G363" s="6"/>
    </row>
    <row r="364" spans="7:7" x14ac:dyDescent="0.2">
      <c r="G364" s="6"/>
    </row>
    <row r="365" spans="7:7" x14ac:dyDescent="0.2">
      <c r="G365" s="6"/>
    </row>
    <row r="366" spans="7:7" x14ac:dyDescent="0.2">
      <c r="G366" s="6"/>
    </row>
    <row r="367" spans="7:7" x14ac:dyDescent="0.2">
      <c r="G367" s="6"/>
    </row>
    <row r="368" spans="7:7" x14ac:dyDescent="0.2">
      <c r="G368" s="6"/>
    </row>
    <row r="369" spans="7:7" x14ac:dyDescent="0.2">
      <c r="G369" s="6"/>
    </row>
    <row r="370" spans="7:7" x14ac:dyDescent="0.2">
      <c r="G370" s="6"/>
    </row>
    <row r="371" spans="7:7" x14ac:dyDescent="0.2">
      <c r="G371" s="6"/>
    </row>
    <row r="372" spans="7:7" x14ac:dyDescent="0.2">
      <c r="G372" s="6"/>
    </row>
    <row r="373" spans="7:7" x14ac:dyDescent="0.2">
      <c r="G373" s="6"/>
    </row>
    <row r="374" spans="7:7" x14ac:dyDescent="0.2">
      <c r="G374" s="6"/>
    </row>
    <row r="375" spans="7:7" x14ac:dyDescent="0.2">
      <c r="G375" s="6"/>
    </row>
    <row r="376" spans="7:7" x14ac:dyDescent="0.2">
      <c r="G376" s="6"/>
    </row>
    <row r="377" spans="7:7" x14ac:dyDescent="0.2">
      <c r="G377" s="6"/>
    </row>
    <row r="378" spans="7:7" x14ac:dyDescent="0.2">
      <c r="G378" s="6"/>
    </row>
    <row r="379" spans="7:7" x14ac:dyDescent="0.2">
      <c r="G379" s="6"/>
    </row>
    <row r="380" spans="7:7" x14ac:dyDescent="0.2">
      <c r="G380" s="6"/>
    </row>
    <row r="381" spans="7:7" x14ac:dyDescent="0.2">
      <c r="G381" s="6"/>
    </row>
    <row r="382" spans="7:7" x14ac:dyDescent="0.2">
      <c r="G382" s="6"/>
    </row>
    <row r="383" spans="7:7" x14ac:dyDescent="0.2">
      <c r="G383" s="6"/>
    </row>
    <row r="384" spans="7:7" x14ac:dyDescent="0.2">
      <c r="G384" s="6"/>
    </row>
    <row r="385" spans="7:7" x14ac:dyDescent="0.2">
      <c r="G385" s="6"/>
    </row>
    <row r="386" spans="7:7" x14ac:dyDescent="0.2">
      <c r="G386" s="6"/>
    </row>
    <row r="387" spans="7:7" x14ac:dyDescent="0.2">
      <c r="G387" s="6"/>
    </row>
    <row r="388" spans="7:7" x14ac:dyDescent="0.2">
      <c r="G388" s="6"/>
    </row>
    <row r="389" spans="7:7" x14ac:dyDescent="0.2">
      <c r="G389" s="6"/>
    </row>
    <row r="390" spans="7:7" x14ac:dyDescent="0.2">
      <c r="G390" s="6"/>
    </row>
    <row r="391" spans="7:7" x14ac:dyDescent="0.2">
      <c r="G391" s="6"/>
    </row>
    <row r="392" spans="7:7" x14ac:dyDescent="0.2">
      <c r="G392" s="6"/>
    </row>
    <row r="393" spans="7:7" x14ac:dyDescent="0.2">
      <c r="G393" s="6"/>
    </row>
    <row r="394" spans="7:7" x14ac:dyDescent="0.2">
      <c r="G394" s="6"/>
    </row>
    <row r="395" spans="7:7" x14ac:dyDescent="0.2">
      <c r="G395" s="6"/>
    </row>
    <row r="396" spans="7:7" x14ac:dyDescent="0.2">
      <c r="G396" s="6"/>
    </row>
    <row r="397" spans="7:7" x14ac:dyDescent="0.2">
      <c r="G397" s="6"/>
    </row>
    <row r="398" spans="7:7" x14ac:dyDescent="0.2">
      <c r="G398" s="6"/>
    </row>
    <row r="399" spans="7:7" x14ac:dyDescent="0.2">
      <c r="G399" s="6"/>
    </row>
    <row r="400" spans="7:7" x14ac:dyDescent="0.2">
      <c r="G400" s="6"/>
    </row>
    <row r="401" spans="7:7" x14ac:dyDescent="0.2">
      <c r="G401" s="6"/>
    </row>
    <row r="402" spans="7:7" x14ac:dyDescent="0.2">
      <c r="G402" s="6"/>
    </row>
    <row r="403" spans="7:7" x14ac:dyDescent="0.2">
      <c r="G403" s="6"/>
    </row>
    <row r="404" spans="7:7" x14ac:dyDescent="0.2">
      <c r="G404" s="6"/>
    </row>
    <row r="405" spans="7:7" x14ac:dyDescent="0.2">
      <c r="G405" s="6"/>
    </row>
    <row r="406" spans="7:7" x14ac:dyDescent="0.2">
      <c r="G406" s="6"/>
    </row>
    <row r="407" spans="7:7" x14ac:dyDescent="0.2">
      <c r="G407" s="6"/>
    </row>
    <row r="408" spans="7:7" x14ac:dyDescent="0.2">
      <c r="G408" s="6"/>
    </row>
    <row r="409" spans="7:7" x14ac:dyDescent="0.2">
      <c r="G409" s="6"/>
    </row>
    <row r="410" spans="7:7" x14ac:dyDescent="0.2">
      <c r="G410" s="6"/>
    </row>
    <row r="411" spans="7:7" x14ac:dyDescent="0.2">
      <c r="G411" s="6"/>
    </row>
    <row r="412" spans="7:7" x14ac:dyDescent="0.2">
      <c r="G412" s="6"/>
    </row>
    <row r="413" spans="7:7" x14ac:dyDescent="0.2">
      <c r="G413" s="6"/>
    </row>
    <row r="414" spans="7:7" x14ac:dyDescent="0.2">
      <c r="G414" s="6"/>
    </row>
    <row r="415" spans="7:7" x14ac:dyDescent="0.2">
      <c r="G415" s="6"/>
    </row>
    <row r="416" spans="7:7" x14ac:dyDescent="0.2">
      <c r="G416" s="6"/>
    </row>
    <row r="417" spans="7:7" x14ac:dyDescent="0.2">
      <c r="G417" s="6"/>
    </row>
    <row r="418" spans="7:7" x14ac:dyDescent="0.2">
      <c r="G418" s="6"/>
    </row>
    <row r="419" spans="7:7" x14ac:dyDescent="0.2">
      <c r="G419" s="6"/>
    </row>
    <row r="420" spans="7:7" x14ac:dyDescent="0.2">
      <c r="G420" s="6"/>
    </row>
    <row r="421" spans="7:7" x14ac:dyDescent="0.2">
      <c r="G421" s="6"/>
    </row>
    <row r="422" spans="7:7" x14ac:dyDescent="0.2">
      <c r="G422" s="6"/>
    </row>
    <row r="423" spans="7:7" x14ac:dyDescent="0.2">
      <c r="G423" s="6"/>
    </row>
    <row r="424" spans="7:7" x14ac:dyDescent="0.2">
      <c r="G424" s="6"/>
    </row>
    <row r="425" spans="7:7" x14ac:dyDescent="0.2">
      <c r="G425" s="6"/>
    </row>
    <row r="426" spans="7:7" x14ac:dyDescent="0.2">
      <c r="G426" s="6"/>
    </row>
    <row r="427" spans="7:7" x14ac:dyDescent="0.2">
      <c r="G427" s="6"/>
    </row>
    <row r="428" spans="7:7" x14ac:dyDescent="0.2">
      <c r="G428" s="6"/>
    </row>
    <row r="429" spans="7:7" x14ac:dyDescent="0.2">
      <c r="G429" s="6"/>
    </row>
    <row r="430" spans="7:7" x14ac:dyDescent="0.2">
      <c r="G430" s="6"/>
    </row>
    <row r="431" spans="7:7" x14ac:dyDescent="0.2">
      <c r="G431" s="6"/>
    </row>
    <row r="432" spans="7:7" x14ac:dyDescent="0.2">
      <c r="G432" s="6"/>
    </row>
    <row r="433" spans="7:7" x14ac:dyDescent="0.2">
      <c r="G433" s="6"/>
    </row>
    <row r="434" spans="7:7" x14ac:dyDescent="0.2">
      <c r="G434" s="6"/>
    </row>
    <row r="435" spans="7:7" x14ac:dyDescent="0.2">
      <c r="G435" s="6"/>
    </row>
    <row r="436" spans="7:7" x14ac:dyDescent="0.2">
      <c r="G436" s="6"/>
    </row>
    <row r="437" spans="7:7" x14ac:dyDescent="0.2">
      <c r="G437" s="6"/>
    </row>
    <row r="438" spans="7:7" x14ac:dyDescent="0.2">
      <c r="G438" s="6"/>
    </row>
    <row r="439" spans="7:7" x14ac:dyDescent="0.2">
      <c r="G439" s="6"/>
    </row>
    <row r="440" spans="7:7" x14ac:dyDescent="0.2">
      <c r="G440" s="6"/>
    </row>
    <row r="441" spans="7:7" x14ac:dyDescent="0.2">
      <c r="G441" s="6"/>
    </row>
    <row r="442" spans="7:7" x14ac:dyDescent="0.2">
      <c r="G442" s="6"/>
    </row>
    <row r="443" spans="7:7" x14ac:dyDescent="0.2">
      <c r="G443" s="6"/>
    </row>
    <row r="444" spans="7:7" x14ac:dyDescent="0.2">
      <c r="G444" s="6"/>
    </row>
    <row r="445" spans="7:7" x14ac:dyDescent="0.2">
      <c r="G445" s="6"/>
    </row>
    <row r="446" spans="7:7" x14ac:dyDescent="0.2">
      <c r="G446" s="6"/>
    </row>
    <row r="447" spans="7:7" x14ac:dyDescent="0.2">
      <c r="G447" s="6"/>
    </row>
    <row r="448" spans="7:7" x14ac:dyDescent="0.2">
      <c r="G448" s="6"/>
    </row>
    <row r="449" spans="7:7" x14ac:dyDescent="0.2">
      <c r="G449" s="6"/>
    </row>
    <row r="450" spans="7:7" x14ac:dyDescent="0.2">
      <c r="G450" s="6"/>
    </row>
    <row r="451" spans="7:7" x14ac:dyDescent="0.2">
      <c r="G451" s="6"/>
    </row>
    <row r="452" spans="7:7" x14ac:dyDescent="0.2">
      <c r="G452" s="6"/>
    </row>
    <row r="453" spans="7:7" x14ac:dyDescent="0.2">
      <c r="G453" s="6"/>
    </row>
    <row r="454" spans="7:7" x14ac:dyDescent="0.2">
      <c r="G454" s="6"/>
    </row>
    <row r="455" spans="7:7" x14ac:dyDescent="0.2">
      <c r="G455" s="6"/>
    </row>
    <row r="456" spans="7:7" x14ac:dyDescent="0.2">
      <c r="G456" s="6"/>
    </row>
    <row r="457" spans="7:7" x14ac:dyDescent="0.2">
      <c r="G457" s="6"/>
    </row>
    <row r="458" spans="7:7" x14ac:dyDescent="0.2">
      <c r="G458" s="6"/>
    </row>
    <row r="459" spans="7:7" x14ac:dyDescent="0.2">
      <c r="G459" s="6"/>
    </row>
    <row r="460" spans="7:7" x14ac:dyDescent="0.2">
      <c r="G460" s="6"/>
    </row>
    <row r="461" spans="7:7" x14ac:dyDescent="0.2">
      <c r="G461" s="6"/>
    </row>
    <row r="462" spans="7:7" x14ac:dyDescent="0.2">
      <c r="G462" s="6"/>
    </row>
    <row r="463" spans="7:7" x14ac:dyDescent="0.2">
      <c r="G463" s="6"/>
    </row>
    <row r="464" spans="7:7" x14ac:dyDescent="0.2">
      <c r="G464" s="6"/>
    </row>
    <row r="465" spans="7:7" x14ac:dyDescent="0.2">
      <c r="G465" s="6"/>
    </row>
    <row r="466" spans="7:7" x14ac:dyDescent="0.2">
      <c r="G466" s="6"/>
    </row>
    <row r="467" spans="7:7" x14ac:dyDescent="0.2">
      <c r="G467" s="6"/>
    </row>
    <row r="468" spans="7:7" x14ac:dyDescent="0.2">
      <c r="G468" s="6"/>
    </row>
    <row r="469" spans="7:7" x14ac:dyDescent="0.2">
      <c r="G469" s="6"/>
    </row>
    <row r="470" spans="7:7" x14ac:dyDescent="0.2">
      <c r="G470" s="6"/>
    </row>
    <row r="471" spans="7:7" x14ac:dyDescent="0.2">
      <c r="G471" s="6"/>
    </row>
    <row r="472" spans="7:7" x14ac:dyDescent="0.2">
      <c r="G472" s="6"/>
    </row>
    <row r="473" spans="7:7" x14ac:dyDescent="0.2">
      <c r="G473" s="6"/>
    </row>
    <row r="474" spans="7:7" x14ac:dyDescent="0.2">
      <c r="G474" s="6"/>
    </row>
    <row r="475" spans="7:7" x14ac:dyDescent="0.2">
      <c r="G475" s="6"/>
    </row>
    <row r="476" spans="7:7" x14ac:dyDescent="0.2">
      <c r="G476" s="6"/>
    </row>
    <row r="477" spans="7:7" x14ac:dyDescent="0.2">
      <c r="G477" s="6"/>
    </row>
    <row r="478" spans="7:7" x14ac:dyDescent="0.2">
      <c r="G478" s="6"/>
    </row>
    <row r="479" spans="7:7" x14ac:dyDescent="0.2">
      <c r="G479" s="6"/>
    </row>
    <row r="480" spans="7:7" x14ac:dyDescent="0.2">
      <c r="G480" s="6"/>
    </row>
    <row r="481" spans="7:7" x14ac:dyDescent="0.2">
      <c r="G481" s="6"/>
    </row>
    <row r="482" spans="7:7" x14ac:dyDescent="0.2">
      <c r="G482" s="6"/>
    </row>
    <row r="483" spans="7:7" x14ac:dyDescent="0.2">
      <c r="G483" s="6"/>
    </row>
    <row r="484" spans="7:7" x14ac:dyDescent="0.2">
      <c r="G484" s="6"/>
    </row>
    <row r="485" spans="7:7" x14ac:dyDescent="0.2">
      <c r="G485" s="6"/>
    </row>
    <row r="486" spans="7:7" x14ac:dyDescent="0.2">
      <c r="G486" s="6"/>
    </row>
    <row r="487" spans="7:7" x14ac:dyDescent="0.2">
      <c r="G487" s="6"/>
    </row>
    <row r="488" spans="7:7" x14ac:dyDescent="0.2">
      <c r="G488" s="6"/>
    </row>
    <row r="489" spans="7:7" x14ac:dyDescent="0.2">
      <c r="G489" s="6"/>
    </row>
    <row r="490" spans="7:7" x14ac:dyDescent="0.2">
      <c r="G490" s="6"/>
    </row>
    <row r="491" spans="7:7" x14ac:dyDescent="0.2">
      <c r="G491" s="6"/>
    </row>
    <row r="492" spans="7:7" x14ac:dyDescent="0.2">
      <c r="G492" s="6"/>
    </row>
    <row r="493" spans="7:7" x14ac:dyDescent="0.2">
      <c r="G493" s="6"/>
    </row>
    <row r="494" spans="7:7" x14ac:dyDescent="0.2">
      <c r="G494" s="6"/>
    </row>
    <row r="495" spans="7:7" x14ac:dyDescent="0.2">
      <c r="G495" s="6"/>
    </row>
    <row r="496" spans="7:7" x14ac:dyDescent="0.2">
      <c r="G496" s="6"/>
    </row>
    <row r="497" spans="7:7" x14ac:dyDescent="0.2">
      <c r="G497" s="6"/>
    </row>
    <row r="498" spans="7:7" x14ac:dyDescent="0.2">
      <c r="G498" s="6"/>
    </row>
    <row r="499" spans="7:7" x14ac:dyDescent="0.2">
      <c r="G499" s="6"/>
    </row>
    <row r="500" spans="7:7" x14ac:dyDescent="0.2">
      <c r="G500" s="6"/>
    </row>
    <row r="501" spans="7:7" x14ac:dyDescent="0.2">
      <c r="G501" s="6"/>
    </row>
    <row r="502" spans="7:7" x14ac:dyDescent="0.2">
      <c r="G502" s="6"/>
    </row>
    <row r="503" spans="7:7" x14ac:dyDescent="0.2">
      <c r="G503" s="6"/>
    </row>
    <row r="504" spans="7:7" x14ac:dyDescent="0.2">
      <c r="G504" s="6"/>
    </row>
    <row r="505" spans="7:7" x14ac:dyDescent="0.2">
      <c r="G505" s="6"/>
    </row>
    <row r="506" spans="7:7" x14ac:dyDescent="0.2">
      <c r="G506" s="6"/>
    </row>
    <row r="507" spans="7:7" x14ac:dyDescent="0.2">
      <c r="G507" s="6"/>
    </row>
    <row r="508" spans="7:7" x14ac:dyDescent="0.2">
      <c r="G508" s="6"/>
    </row>
    <row r="509" spans="7:7" x14ac:dyDescent="0.2">
      <c r="G509" s="6"/>
    </row>
    <row r="510" spans="7:7" x14ac:dyDescent="0.2">
      <c r="G510" s="6"/>
    </row>
    <row r="511" spans="7:7" x14ac:dyDescent="0.2">
      <c r="G511" s="6"/>
    </row>
    <row r="512" spans="7:7" x14ac:dyDescent="0.2">
      <c r="G512" s="6"/>
    </row>
    <row r="513" spans="7:7" x14ac:dyDescent="0.2">
      <c r="G513" s="6"/>
    </row>
    <row r="514" spans="7:7" x14ac:dyDescent="0.2">
      <c r="G514" s="6"/>
    </row>
    <row r="515" spans="7:7" x14ac:dyDescent="0.2">
      <c r="G515" s="6"/>
    </row>
    <row r="516" spans="7:7" x14ac:dyDescent="0.2">
      <c r="G516" s="6"/>
    </row>
    <row r="517" spans="7:7" x14ac:dyDescent="0.2">
      <c r="G517" s="6"/>
    </row>
    <row r="518" spans="7:7" x14ac:dyDescent="0.2">
      <c r="G518" s="6"/>
    </row>
    <row r="519" spans="7:7" x14ac:dyDescent="0.2">
      <c r="G519" s="6"/>
    </row>
    <row r="520" spans="7:7" x14ac:dyDescent="0.2">
      <c r="G520" s="6"/>
    </row>
    <row r="521" spans="7:7" x14ac:dyDescent="0.2">
      <c r="G521" s="6"/>
    </row>
    <row r="522" spans="7:7" x14ac:dyDescent="0.2">
      <c r="G522" s="6"/>
    </row>
    <row r="523" spans="7:7" x14ac:dyDescent="0.2">
      <c r="G523" s="6"/>
    </row>
    <row r="524" spans="7:7" x14ac:dyDescent="0.2">
      <c r="G524" s="6"/>
    </row>
    <row r="525" spans="7:7" x14ac:dyDescent="0.2">
      <c r="G525" s="6"/>
    </row>
    <row r="526" spans="7:7" x14ac:dyDescent="0.2">
      <c r="G526" s="6"/>
    </row>
    <row r="527" spans="7:7" x14ac:dyDescent="0.2">
      <c r="G527" s="6"/>
    </row>
    <row r="528" spans="7:7" x14ac:dyDescent="0.2">
      <c r="G528" s="6"/>
    </row>
    <row r="529" spans="7:7" x14ac:dyDescent="0.2">
      <c r="G529" s="6"/>
    </row>
    <row r="530" spans="7:7" x14ac:dyDescent="0.2">
      <c r="G530" s="6"/>
    </row>
    <row r="531" spans="7:7" x14ac:dyDescent="0.2">
      <c r="G531" s="6"/>
    </row>
    <row r="532" spans="7:7" x14ac:dyDescent="0.2">
      <c r="G532" s="6"/>
    </row>
    <row r="533" spans="7:7" x14ac:dyDescent="0.2">
      <c r="G533" s="6"/>
    </row>
    <row r="534" spans="7:7" x14ac:dyDescent="0.2">
      <c r="G534" s="6"/>
    </row>
    <row r="535" spans="7:7" x14ac:dyDescent="0.2">
      <c r="G535" s="6"/>
    </row>
    <row r="536" spans="7:7" x14ac:dyDescent="0.2">
      <c r="G536" s="6"/>
    </row>
    <row r="537" spans="7:7" x14ac:dyDescent="0.2">
      <c r="G537" s="6"/>
    </row>
    <row r="538" spans="7:7" x14ac:dyDescent="0.2">
      <c r="G538" s="6"/>
    </row>
    <row r="539" spans="7:7" x14ac:dyDescent="0.2">
      <c r="G539" s="6"/>
    </row>
    <row r="540" spans="7:7" x14ac:dyDescent="0.2">
      <c r="G540" s="6"/>
    </row>
    <row r="541" spans="7:7" x14ac:dyDescent="0.2">
      <c r="G541" s="6"/>
    </row>
    <row r="542" spans="7:7" x14ac:dyDescent="0.2">
      <c r="G542" s="6"/>
    </row>
    <row r="543" spans="7:7" x14ac:dyDescent="0.2">
      <c r="G543" s="6"/>
    </row>
    <row r="544" spans="7:7" x14ac:dyDescent="0.2">
      <c r="G544" s="6"/>
    </row>
    <row r="545" spans="7:7" x14ac:dyDescent="0.2">
      <c r="G545" s="6"/>
    </row>
    <row r="546" spans="7:7" x14ac:dyDescent="0.2">
      <c r="G546" s="6"/>
    </row>
    <row r="547" spans="7:7" x14ac:dyDescent="0.2">
      <c r="G547" s="6"/>
    </row>
    <row r="548" spans="7:7" x14ac:dyDescent="0.2">
      <c r="G548" s="6"/>
    </row>
    <row r="549" spans="7:7" x14ac:dyDescent="0.2">
      <c r="G549" s="6"/>
    </row>
    <row r="550" spans="7:7" x14ac:dyDescent="0.2">
      <c r="G550" s="6"/>
    </row>
    <row r="551" spans="7:7" x14ac:dyDescent="0.2">
      <c r="G551" s="6"/>
    </row>
    <row r="552" spans="7:7" x14ac:dyDescent="0.2">
      <c r="G552" s="6"/>
    </row>
    <row r="553" spans="7:7" x14ac:dyDescent="0.2">
      <c r="G553" s="6"/>
    </row>
    <row r="554" spans="7:7" x14ac:dyDescent="0.2">
      <c r="G554" s="6"/>
    </row>
    <row r="555" spans="7:7" x14ac:dyDescent="0.2">
      <c r="G555" s="6"/>
    </row>
    <row r="556" spans="7:7" x14ac:dyDescent="0.2">
      <c r="G556" s="6"/>
    </row>
    <row r="557" spans="7:7" x14ac:dyDescent="0.2">
      <c r="G557" s="6"/>
    </row>
    <row r="558" spans="7:7" x14ac:dyDescent="0.2">
      <c r="G558" s="6"/>
    </row>
    <row r="559" spans="7:7" x14ac:dyDescent="0.2">
      <c r="G559" s="6"/>
    </row>
    <row r="560" spans="7:7" x14ac:dyDescent="0.2">
      <c r="G560" s="6"/>
    </row>
    <row r="561" spans="7:7" x14ac:dyDescent="0.2">
      <c r="G561" s="6"/>
    </row>
    <row r="562" spans="7:7" x14ac:dyDescent="0.2">
      <c r="G562" s="6"/>
    </row>
    <row r="563" spans="7:7" x14ac:dyDescent="0.2">
      <c r="G563" s="6"/>
    </row>
    <row r="564" spans="7:7" x14ac:dyDescent="0.2">
      <c r="G564" s="6"/>
    </row>
    <row r="565" spans="7:7" x14ac:dyDescent="0.2">
      <c r="G565" s="6"/>
    </row>
    <row r="566" spans="7:7" x14ac:dyDescent="0.2">
      <c r="G566" s="6"/>
    </row>
    <row r="567" spans="7:7" x14ac:dyDescent="0.2">
      <c r="G567" s="6"/>
    </row>
    <row r="568" spans="7:7" x14ac:dyDescent="0.2">
      <c r="G568" s="6"/>
    </row>
    <row r="569" spans="7:7" x14ac:dyDescent="0.2">
      <c r="G569" s="6"/>
    </row>
    <row r="570" spans="7:7" x14ac:dyDescent="0.2">
      <c r="G570" s="6"/>
    </row>
    <row r="571" spans="7:7" x14ac:dyDescent="0.2">
      <c r="G571" s="6"/>
    </row>
    <row r="572" spans="7:7" x14ac:dyDescent="0.2">
      <c r="G572" s="6"/>
    </row>
    <row r="573" spans="7:7" x14ac:dyDescent="0.2">
      <c r="G573" s="6"/>
    </row>
    <row r="574" spans="7:7" x14ac:dyDescent="0.2">
      <c r="G574" s="6"/>
    </row>
    <row r="575" spans="7:7" x14ac:dyDescent="0.2">
      <c r="G575" s="6"/>
    </row>
    <row r="576" spans="7:7" x14ac:dyDescent="0.2">
      <c r="G576" s="6"/>
    </row>
    <row r="577" spans="7:7" x14ac:dyDescent="0.2">
      <c r="G577" s="6"/>
    </row>
    <row r="578" spans="7:7" x14ac:dyDescent="0.2">
      <c r="G578" s="6"/>
    </row>
    <row r="579" spans="7:7" x14ac:dyDescent="0.2">
      <c r="G579" s="6"/>
    </row>
    <row r="580" spans="7:7" x14ac:dyDescent="0.2">
      <c r="G580" s="6"/>
    </row>
    <row r="581" spans="7:7" x14ac:dyDescent="0.2">
      <c r="G581" s="6"/>
    </row>
    <row r="582" spans="7:7" x14ac:dyDescent="0.2">
      <c r="G582" s="6"/>
    </row>
    <row r="583" spans="7:7" x14ac:dyDescent="0.2">
      <c r="G583" s="6"/>
    </row>
    <row r="584" spans="7:7" x14ac:dyDescent="0.2">
      <c r="G584" s="6"/>
    </row>
    <row r="585" spans="7:7" x14ac:dyDescent="0.2">
      <c r="G585" s="6"/>
    </row>
    <row r="586" spans="7:7" x14ac:dyDescent="0.2">
      <c r="G586" s="6"/>
    </row>
    <row r="587" spans="7:7" x14ac:dyDescent="0.2">
      <c r="G587" s="6"/>
    </row>
    <row r="588" spans="7:7" x14ac:dyDescent="0.2">
      <c r="G588" s="6"/>
    </row>
    <row r="589" spans="7:7" x14ac:dyDescent="0.2">
      <c r="G589" s="6"/>
    </row>
    <row r="590" spans="7:7" x14ac:dyDescent="0.2">
      <c r="G590" s="6"/>
    </row>
    <row r="591" spans="7:7" x14ac:dyDescent="0.2">
      <c r="G591" s="6"/>
    </row>
    <row r="592" spans="7:7" x14ac:dyDescent="0.2">
      <c r="G592" s="6"/>
    </row>
    <row r="593" spans="7:7" x14ac:dyDescent="0.2">
      <c r="G593" s="6"/>
    </row>
    <row r="594" spans="7:7" x14ac:dyDescent="0.2">
      <c r="G594" s="6"/>
    </row>
    <row r="595" spans="7:7" x14ac:dyDescent="0.2">
      <c r="G595" s="6"/>
    </row>
    <row r="596" spans="7:7" x14ac:dyDescent="0.2">
      <c r="G596" s="6"/>
    </row>
    <row r="597" spans="7:7" x14ac:dyDescent="0.2">
      <c r="G597" s="6"/>
    </row>
    <row r="598" spans="7:7" x14ac:dyDescent="0.2">
      <c r="G598" s="6"/>
    </row>
    <row r="599" spans="7:7" x14ac:dyDescent="0.2">
      <c r="G599" s="6"/>
    </row>
    <row r="600" spans="7:7" x14ac:dyDescent="0.2">
      <c r="G600" s="6"/>
    </row>
    <row r="601" spans="7:7" x14ac:dyDescent="0.2">
      <c r="G601" s="6"/>
    </row>
    <row r="602" spans="7:7" x14ac:dyDescent="0.2">
      <c r="G602" s="6"/>
    </row>
    <row r="603" spans="7:7" x14ac:dyDescent="0.2">
      <c r="G603" s="6"/>
    </row>
    <row r="604" spans="7:7" x14ac:dyDescent="0.2">
      <c r="G604" s="6"/>
    </row>
    <row r="605" spans="7:7" x14ac:dyDescent="0.2">
      <c r="G605" s="6"/>
    </row>
    <row r="606" spans="7:7" x14ac:dyDescent="0.2">
      <c r="G606" s="6"/>
    </row>
    <row r="607" spans="7:7" x14ac:dyDescent="0.2">
      <c r="G607" s="6"/>
    </row>
    <row r="608" spans="7:7" x14ac:dyDescent="0.2">
      <c r="G608" s="6"/>
    </row>
    <row r="609" spans="7:7" x14ac:dyDescent="0.2">
      <c r="G609" s="6"/>
    </row>
    <row r="610" spans="7:7" x14ac:dyDescent="0.2">
      <c r="G610" s="6"/>
    </row>
    <row r="611" spans="7:7" x14ac:dyDescent="0.2">
      <c r="G611" s="6"/>
    </row>
    <row r="612" spans="7:7" x14ac:dyDescent="0.2">
      <c r="G612" s="6"/>
    </row>
    <row r="613" spans="7:7" x14ac:dyDescent="0.2">
      <c r="G613" s="6"/>
    </row>
    <row r="614" spans="7:7" x14ac:dyDescent="0.2">
      <c r="G614" s="6"/>
    </row>
    <row r="615" spans="7:7" x14ac:dyDescent="0.2">
      <c r="G615" s="6"/>
    </row>
    <row r="616" spans="7:7" x14ac:dyDescent="0.2">
      <c r="G616" s="6"/>
    </row>
    <row r="617" spans="7:7" x14ac:dyDescent="0.2">
      <c r="G617" s="6"/>
    </row>
    <row r="618" spans="7:7" x14ac:dyDescent="0.2">
      <c r="G618" s="6"/>
    </row>
    <row r="619" spans="7:7" x14ac:dyDescent="0.2">
      <c r="G619" s="6"/>
    </row>
    <row r="620" spans="7:7" x14ac:dyDescent="0.2">
      <c r="G620" s="6"/>
    </row>
    <row r="621" spans="7:7" x14ac:dyDescent="0.2">
      <c r="G621" s="6"/>
    </row>
    <row r="622" spans="7:7" x14ac:dyDescent="0.2">
      <c r="G622" s="6"/>
    </row>
    <row r="623" spans="7:7" x14ac:dyDescent="0.2">
      <c r="G623" s="6"/>
    </row>
    <row r="624" spans="7:7" x14ac:dyDescent="0.2">
      <c r="G624" s="6"/>
    </row>
    <row r="625" spans="7:7" x14ac:dyDescent="0.2">
      <c r="G625" s="6"/>
    </row>
    <row r="626" spans="7:7" x14ac:dyDescent="0.2">
      <c r="G626" s="6"/>
    </row>
    <row r="627" spans="7:7" x14ac:dyDescent="0.2">
      <c r="G627" s="6"/>
    </row>
    <row r="628" spans="7:7" x14ac:dyDescent="0.2">
      <c r="G628" s="6"/>
    </row>
    <row r="629" spans="7:7" x14ac:dyDescent="0.2">
      <c r="G629" s="6"/>
    </row>
  </sheetData>
  <customSheetViews>
    <customSheetView guid="{79F0E626-27F7-4612-9CC9-F0A974973A7D}" state="hidden" topLeftCell="F85">
      <selection activeCell="L20" sqref="L20"/>
      <pageMargins left="0.7" right="0.7" top="0.75" bottom="0.75" header="0.3" footer="0.3"/>
      <pageSetup paperSize="9" orientation="portrait" horizontalDpi="0" verticalDpi="0" r:id="rId1"/>
    </customSheetView>
    <customSheetView guid="{BF17821F-9570-4DD7-9AE6-83D9C9F4754D}" state="hidden">
      <selection activeCell="L20" sqref="L20"/>
      <pageMargins left="0.7" right="0.7" top="0.75" bottom="0.75" header="0.3" footer="0.3"/>
      <pageSetup paperSize="9" orientation="portrait" horizontalDpi="0" verticalDpi="0" r:id="rId2"/>
    </customSheetView>
  </customSheetViews>
  <pageMargins left="0.7" right="0.7" top="0.75" bottom="0.75" header="0.3" footer="0.3"/>
  <pageSetup paperSize="9" orientation="portrait" horizontalDpi="0" verticalDpi="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C1:O62"/>
  <sheetViews>
    <sheetView zoomScale="80" zoomScaleNormal="80" workbookViewId="0">
      <selection activeCell="L52" sqref="L52"/>
    </sheetView>
  </sheetViews>
  <sheetFormatPr baseColWidth="10" defaultRowHeight="20.100000000000001" customHeight="1" x14ac:dyDescent="0.2"/>
  <cols>
    <col min="1" max="2" width="15.7109375" style="34" customWidth="1"/>
    <col min="3" max="4" width="14.7109375" style="329" customWidth="1"/>
    <col min="5" max="11" width="18.7109375" style="329" customWidth="1"/>
    <col min="12" max="12" width="26.140625" style="34" customWidth="1"/>
    <col min="13" max="13" width="20.7109375" style="34" customWidth="1"/>
    <col min="14" max="14" width="11.42578125" style="34"/>
    <col min="15" max="15" width="17.7109375" style="34" customWidth="1"/>
    <col min="16" max="16384" width="11.42578125" style="34"/>
  </cols>
  <sheetData>
    <row r="1" spans="3:13" ht="3" customHeight="1" x14ac:dyDescent="0.2"/>
    <row r="2" spans="3:13" ht="3" customHeight="1" x14ac:dyDescent="0.2"/>
    <row r="3" spans="3:13" ht="3" customHeight="1" x14ac:dyDescent="0.2"/>
    <row r="4" spans="3:13" ht="3" customHeight="1" x14ac:dyDescent="0.2"/>
    <row r="5" spans="3:13" ht="3" customHeight="1" x14ac:dyDescent="0.2"/>
    <row r="6" spans="3:13" ht="3" customHeight="1" x14ac:dyDescent="0.2"/>
    <row r="7" spans="3:13" ht="3" customHeight="1" x14ac:dyDescent="0.2"/>
    <row r="8" spans="3:13" ht="3" customHeight="1" x14ac:dyDescent="0.2"/>
    <row r="9" spans="3:13" ht="3" customHeight="1" thickBot="1" x14ac:dyDescent="0.25"/>
    <row r="10" spans="3:13" ht="20.100000000000001" customHeight="1" thickBot="1" x14ac:dyDescent="0.25">
      <c r="C10" s="511" t="s">
        <v>453</v>
      </c>
      <c r="D10" s="512"/>
      <c r="E10" s="511" t="s">
        <v>454</v>
      </c>
      <c r="F10" s="520"/>
      <c r="G10" s="404" t="s">
        <v>469</v>
      </c>
      <c r="H10" s="511" t="s">
        <v>455</v>
      </c>
      <c r="I10" s="520"/>
      <c r="J10" s="404" t="s">
        <v>468</v>
      </c>
      <c r="K10" s="414" t="s">
        <v>442</v>
      </c>
      <c r="L10" s="397"/>
      <c r="M10" s="398"/>
    </row>
    <row r="11" spans="3:13" s="410" customFormat="1" ht="15" customHeight="1" x14ac:dyDescent="0.2">
      <c r="C11" s="435">
        <v>300</v>
      </c>
      <c r="D11" s="446"/>
      <c r="E11" s="401">
        <v>284</v>
      </c>
      <c r="F11" s="429"/>
      <c r="G11" s="389">
        <v>150</v>
      </c>
      <c r="H11" s="442">
        <v>160</v>
      </c>
      <c r="I11" s="443"/>
      <c r="J11" s="389">
        <v>200</v>
      </c>
      <c r="K11" s="415">
        <v>66</v>
      </c>
      <c r="L11" s="521" t="s">
        <v>419</v>
      </c>
      <c r="M11" s="522">
        <f>SUM(C11:K20)</f>
        <v>9979.5299999999988</v>
      </c>
    </row>
    <row r="12" spans="3:13" s="410" customFormat="1" ht="15" customHeight="1" x14ac:dyDescent="0.2">
      <c r="C12" s="401">
        <v>200</v>
      </c>
      <c r="D12" s="389"/>
      <c r="E12" s="401">
        <v>300</v>
      </c>
      <c r="F12" s="429"/>
      <c r="G12" s="389">
        <v>421.8</v>
      </c>
      <c r="H12" s="401">
        <v>500</v>
      </c>
      <c r="I12" s="429"/>
      <c r="J12" s="389"/>
      <c r="K12" s="415">
        <v>438</v>
      </c>
      <c r="L12" s="521"/>
      <c r="M12" s="522"/>
    </row>
    <row r="13" spans="3:13" s="410" customFormat="1" ht="15" customHeight="1" x14ac:dyDescent="0.2">
      <c r="C13" s="401">
        <v>150</v>
      </c>
      <c r="D13" s="389"/>
      <c r="E13" s="401">
        <v>110</v>
      </c>
      <c r="F13" s="429"/>
      <c r="G13" s="389"/>
      <c r="H13" s="401">
        <v>500</v>
      </c>
      <c r="I13" s="429"/>
      <c r="J13" s="389"/>
      <c r="K13" s="415"/>
      <c r="L13" s="521"/>
      <c r="M13" s="522"/>
    </row>
    <row r="14" spans="3:13" s="410" customFormat="1" ht="15" customHeight="1" x14ac:dyDescent="0.2">
      <c r="C14" s="401">
        <v>600</v>
      </c>
      <c r="D14" s="389"/>
      <c r="E14" s="401">
        <v>214.5</v>
      </c>
      <c r="F14" s="429"/>
      <c r="G14" s="389"/>
      <c r="H14" s="401">
        <v>800</v>
      </c>
      <c r="I14" s="429"/>
      <c r="J14" s="389"/>
      <c r="K14" s="415"/>
      <c r="L14" s="521"/>
      <c r="M14" s="522"/>
    </row>
    <row r="15" spans="3:13" s="410" customFormat="1" ht="15" customHeight="1" x14ac:dyDescent="0.2">
      <c r="C15" s="401">
        <v>200</v>
      </c>
      <c r="D15" s="389"/>
      <c r="E15" s="401">
        <v>632.70000000000005</v>
      </c>
      <c r="F15" s="429"/>
      <c r="G15" s="389"/>
      <c r="H15" s="401">
        <v>527.25</v>
      </c>
      <c r="I15" s="429"/>
      <c r="J15" s="389"/>
      <c r="K15" s="415"/>
      <c r="L15" s="521"/>
      <c r="M15" s="522"/>
    </row>
    <row r="16" spans="3:13" s="410" customFormat="1" ht="15" customHeight="1" x14ac:dyDescent="0.2">
      <c r="C16" s="401">
        <v>625.28</v>
      </c>
      <c r="D16" s="389"/>
      <c r="E16" s="401"/>
      <c r="F16" s="429"/>
      <c r="G16" s="389"/>
      <c r="H16" s="401">
        <v>900</v>
      </c>
      <c r="I16" s="429"/>
      <c r="J16" s="389"/>
      <c r="K16" s="415"/>
      <c r="L16" s="521"/>
      <c r="M16" s="522"/>
    </row>
    <row r="17" spans="3:13" s="410" customFormat="1" ht="15" customHeight="1" x14ac:dyDescent="0.2">
      <c r="C17" s="401">
        <v>700</v>
      </c>
      <c r="D17" s="389"/>
      <c r="E17" s="401"/>
      <c r="F17" s="429"/>
      <c r="G17" s="389"/>
      <c r="H17" s="401"/>
      <c r="I17" s="429"/>
      <c r="J17" s="389"/>
      <c r="K17" s="415"/>
      <c r="L17" s="521"/>
      <c r="M17" s="522"/>
    </row>
    <row r="18" spans="3:13" s="410" customFormat="1" ht="15" customHeight="1" x14ac:dyDescent="0.2">
      <c r="C18" s="401">
        <v>1000</v>
      </c>
      <c r="D18" s="389"/>
      <c r="E18" s="401"/>
      <c r="F18" s="429"/>
      <c r="G18" s="389"/>
      <c r="H18" s="401"/>
      <c r="I18" s="429"/>
      <c r="J18" s="389"/>
      <c r="K18" s="415"/>
      <c r="L18" s="521"/>
      <c r="M18" s="522"/>
    </row>
    <row r="19" spans="3:13" s="410" customFormat="1" ht="15" customHeight="1" x14ac:dyDescent="0.2">
      <c r="C19" s="401"/>
      <c r="D19" s="389"/>
      <c r="E19" s="401"/>
      <c r="F19" s="429"/>
      <c r="G19" s="389"/>
      <c r="H19" s="401"/>
      <c r="I19" s="429"/>
      <c r="J19" s="389"/>
      <c r="K19" s="415"/>
      <c r="L19" s="521"/>
      <c r="M19" s="522"/>
    </row>
    <row r="20" spans="3:13" s="410" customFormat="1" ht="15" customHeight="1" x14ac:dyDescent="0.2">
      <c r="C20" s="401"/>
      <c r="D20" s="389"/>
      <c r="E20" s="401"/>
      <c r="F20" s="429"/>
      <c r="G20" s="389"/>
      <c r="H20" s="401"/>
      <c r="I20" s="429"/>
      <c r="J20" s="389"/>
      <c r="K20" s="415"/>
      <c r="L20" s="521"/>
      <c r="M20" s="522"/>
    </row>
    <row r="21" spans="3:13" ht="12" customHeight="1" x14ac:dyDescent="0.2">
      <c r="C21" s="402">
        <v>999.03</v>
      </c>
      <c r="D21" s="391"/>
      <c r="E21" s="402"/>
      <c r="F21" s="430"/>
      <c r="G21" s="390"/>
      <c r="H21" s="402"/>
      <c r="I21" s="430"/>
      <c r="J21" s="390"/>
      <c r="K21" s="416"/>
      <c r="L21" s="523" t="s">
        <v>441</v>
      </c>
      <c r="M21" s="517">
        <f>SUM(C21:K25)</f>
        <v>1498.86</v>
      </c>
    </row>
    <row r="22" spans="3:13" ht="12" customHeight="1" x14ac:dyDescent="0.2">
      <c r="C22" s="402">
        <v>499.83</v>
      </c>
      <c r="D22" s="391"/>
      <c r="E22" s="402"/>
      <c r="F22" s="430"/>
      <c r="G22" s="391"/>
      <c r="H22" s="402"/>
      <c r="I22" s="430"/>
      <c r="J22" s="391"/>
      <c r="K22" s="417"/>
      <c r="L22" s="524"/>
      <c r="M22" s="528"/>
    </row>
    <row r="23" spans="3:13" ht="12" customHeight="1" x14ac:dyDescent="0.2">
      <c r="C23" s="402"/>
      <c r="D23" s="391"/>
      <c r="E23" s="402"/>
      <c r="F23" s="430"/>
      <c r="G23" s="391"/>
      <c r="H23" s="402"/>
      <c r="I23" s="430"/>
      <c r="J23" s="391"/>
      <c r="K23" s="417"/>
      <c r="L23" s="524"/>
      <c r="M23" s="528"/>
    </row>
    <row r="24" spans="3:13" ht="12" customHeight="1" x14ac:dyDescent="0.2">
      <c r="C24" s="402"/>
      <c r="D24" s="391"/>
      <c r="E24" s="402"/>
      <c r="F24" s="430"/>
      <c r="G24" s="391"/>
      <c r="H24" s="402"/>
      <c r="I24" s="430"/>
      <c r="J24" s="391"/>
      <c r="K24" s="417"/>
      <c r="L24" s="524"/>
      <c r="M24" s="528"/>
    </row>
    <row r="25" spans="3:13" ht="12" customHeight="1" x14ac:dyDescent="0.2">
      <c r="C25" s="402"/>
      <c r="D25" s="391"/>
      <c r="E25" s="402"/>
      <c r="F25" s="430"/>
      <c r="G25" s="392"/>
      <c r="H25" s="402"/>
      <c r="I25" s="430"/>
      <c r="J25" s="392"/>
      <c r="K25" s="418"/>
      <c r="L25" s="525"/>
      <c r="M25" s="529"/>
    </row>
    <row r="26" spans="3:13" ht="12" customHeight="1" x14ac:dyDescent="0.2">
      <c r="C26" s="403"/>
      <c r="D26" s="394"/>
      <c r="E26" s="403"/>
      <c r="F26" s="431"/>
      <c r="G26" s="393">
        <v>1171.82</v>
      </c>
      <c r="H26" s="403">
        <v>605.63</v>
      </c>
      <c r="I26" s="431"/>
      <c r="J26" s="393">
        <v>1074.3699999999999</v>
      </c>
      <c r="K26" s="419"/>
      <c r="L26" s="526" t="s">
        <v>440</v>
      </c>
      <c r="M26" s="517">
        <f>SUM(C26:K30)</f>
        <v>4069.29</v>
      </c>
    </row>
    <row r="27" spans="3:13" ht="12" customHeight="1" x14ac:dyDescent="0.2">
      <c r="C27" s="403"/>
      <c r="D27" s="394"/>
      <c r="E27" s="403"/>
      <c r="F27" s="431"/>
      <c r="G27" s="394">
        <v>1217.47</v>
      </c>
      <c r="H27" s="403"/>
      <c r="I27" s="431"/>
      <c r="J27" s="394"/>
      <c r="K27" s="420"/>
      <c r="L27" s="527"/>
      <c r="M27" s="518"/>
    </row>
    <row r="28" spans="3:13" ht="12" customHeight="1" x14ac:dyDescent="0.2">
      <c r="C28" s="403"/>
      <c r="D28" s="394"/>
      <c r="E28" s="403"/>
      <c r="F28" s="431"/>
      <c r="G28" s="394"/>
      <c r="H28" s="403"/>
      <c r="I28" s="431"/>
      <c r="J28" s="394"/>
      <c r="K28" s="420"/>
      <c r="L28" s="527"/>
      <c r="M28" s="528"/>
    </row>
    <row r="29" spans="3:13" ht="12" customHeight="1" x14ac:dyDescent="0.2">
      <c r="C29" s="403"/>
      <c r="D29" s="394"/>
      <c r="E29" s="403"/>
      <c r="F29" s="431"/>
      <c r="G29" s="394"/>
      <c r="H29" s="403"/>
      <c r="I29" s="431"/>
      <c r="J29" s="394"/>
      <c r="K29" s="420"/>
      <c r="L29" s="527"/>
      <c r="M29" s="528"/>
    </row>
    <row r="30" spans="3:13" ht="12" customHeight="1" x14ac:dyDescent="0.2">
      <c r="C30" s="403"/>
      <c r="D30" s="394"/>
      <c r="E30" s="403"/>
      <c r="F30" s="431"/>
      <c r="G30" s="394"/>
      <c r="H30" s="403"/>
      <c r="I30" s="431"/>
      <c r="J30" s="394"/>
      <c r="K30" s="420"/>
      <c r="L30" s="527"/>
      <c r="M30" s="528"/>
    </row>
    <row r="31" spans="3:13" ht="12" customHeight="1" x14ac:dyDescent="0.2">
      <c r="C31" s="408"/>
      <c r="D31" s="406"/>
      <c r="E31" s="408"/>
      <c r="F31" s="433"/>
      <c r="G31" s="438"/>
      <c r="H31" s="408"/>
      <c r="I31" s="433"/>
      <c r="J31" s="438"/>
      <c r="K31" s="439"/>
      <c r="L31" s="515" t="s">
        <v>457</v>
      </c>
      <c r="M31" s="517">
        <f>SUM(C31:K40)</f>
        <v>0</v>
      </c>
    </row>
    <row r="32" spans="3:13" ht="12" customHeight="1" x14ac:dyDescent="0.2">
      <c r="C32" s="408"/>
      <c r="D32" s="406"/>
      <c r="E32" s="408"/>
      <c r="F32" s="433"/>
      <c r="G32" s="406"/>
      <c r="H32" s="408"/>
      <c r="I32" s="433"/>
      <c r="J32" s="406"/>
      <c r="K32" s="422"/>
      <c r="L32" s="516"/>
      <c r="M32" s="518"/>
    </row>
    <row r="33" spans="3:15" ht="12" customHeight="1" x14ac:dyDescent="0.2">
      <c r="C33" s="408"/>
      <c r="D33" s="406"/>
      <c r="E33" s="408"/>
      <c r="F33" s="433"/>
      <c r="G33" s="406"/>
      <c r="H33" s="408"/>
      <c r="I33" s="433"/>
      <c r="J33" s="406"/>
      <c r="K33" s="422"/>
      <c r="L33" s="516"/>
      <c r="M33" s="518"/>
    </row>
    <row r="34" spans="3:15" ht="12" customHeight="1" x14ac:dyDescent="0.2">
      <c r="C34" s="408"/>
      <c r="D34" s="406"/>
      <c r="E34" s="408"/>
      <c r="F34" s="433"/>
      <c r="G34" s="406"/>
      <c r="H34" s="408"/>
      <c r="I34" s="433"/>
      <c r="J34" s="406"/>
      <c r="K34" s="422"/>
      <c r="L34" s="516"/>
      <c r="M34" s="518"/>
    </row>
    <row r="35" spans="3:15" ht="12" customHeight="1" x14ac:dyDescent="0.2">
      <c r="C35" s="408"/>
      <c r="D35" s="406"/>
      <c r="E35" s="408"/>
      <c r="F35" s="433"/>
      <c r="G35" s="406"/>
      <c r="H35" s="408"/>
      <c r="I35" s="433"/>
      <c r="J35" s="406"/>
      <c r="K35" s="422"/>
      <c r="L35" s="516"/>
      <c r="M35" s="518"/>
    </row>
    <row r="36" spans="3:15" ht="12" customHeight="1" x14ac:dyDescent="0.2">
      <c r="C36" s="408"/>
      <c r="D36" s="406"/>
      <c r="E36" s="408"/>
      <c r="F36" s="433"/>
      <c r="G36" s="406"/>
      <c r="H36" s="408"/>
      <c r="I36" s="433"/>
      <c r="J36" s="406"/>
      <c r="K36" s="422"/>
      <c r="L36" s="516"/>
      <c r="M36" s="518"/>
    </row>
    <row r="37" spans="3:15" ht="12" customHeight="1" x14ac:dyDescent="0.2">
      <c r="C37" s="408"/>
      <c r="D37" s="406"/>
      <c r="E37" s="408"/>
      <c r="F37" s="433"/>
      <c r="G37" s="406"/>
      <c r="H37" s="408"/>
      <c r="I37" s="433"/>
      <c r="J37" s="406"/>
      <c r="K37" s="422"/>
      <c r="L37" s="516"/>
      <c r="M37" s="518"/>
    </row>
    <row r="38" spans="3:15" ht="12" customHeight="1" x14ac:dyDescent="0.2">
      <c r="C38" s="408"/>
      <c r="D38" s="406"/>
      <c r="E38" s="408"/>
      <c r="F38" s="433"/>
      <c r="G38" s="406"/>
      <c r="H38" s="408"/>
      <c r="I38" s="433"/>
      <c r="J38" s="406"/>
      <c r="K38" s="422"/>
      <c r="L38" s="516"/>
      <c r="M38" s="518"/>
    </row>
    <row r="39" spans="3:15" ht="12" customHeight="1" x14ac:dyDescent="0.2">
      <c r="C39" s="408"/>
      <c r="D39" s="406"/>
      <c r="E39" s="408"/>
      <c r="F39" s="433"/>
      <c r="G39" s="406"/>
      <c r="H39" s="408"/>
      <c r="I39" s="433"/>
      <c r="J39" s="406"/>
      <c r="K39" s="422"/>
      <c r="L39" s="516"/>
      <c r="M39" s="518"/>
    </row>
    <row r="40" spans="3:15" ht="12" customHeight="1" x14ac:dyDescent="0.2">
      <c r="C40" s="408"/>
      <c r="D40" s="406"/>
      <c r="E40" s="408"/>
      <c r="F40" s="433"/>
      <c r="G40" s="406"/>
      <c r="H40" s="408"/>
      <c r="I40" s="433"/>
      <c r="J40" s="406"/>
      <c r="K40" s="422"/>
      <c r="L40" s="516"/>
      <c r="M40" s="518"/>
    </row>
    <row r="41" spans="3:15" ht="12" customHeight="1" x14ac:dyDescent="0.2">
      <c r="C41" s="407"/>
      <c r="D41" s="405"/>
      <c r="E41" s="407">
        <v>134</v>
      </c>
      <c r="F41" s="432"/>
      <c r="G41" s="405">
        <v>274.17</v>
      </c>
      <c r="H41" s="407"/>
      <c r="I41" s="432"/>
      <c r="J41" s="405"/>
      <c r="K41" s="421"/>
      <c r="L41" s="440" t="s">
        <v>456</v>
      </c>
      <c r="M41" s="441">
        <f>SUM(C41:K41)</f>
        <v>408.17</v>
      </c>
    </row>
    <row r="42" spans="3:15" ht="12" customHeight="1" x14ac:dyDescent="0.2">
      <c r="C42" s="399"/>
      <c r="D42" s="387"/>
      <c r="E42" s="399"/>
      <c r="F42" s="445"/>
      <c r="G42" s="387"/>
      <c r="H42" s="399"/>
      <c r="I42" s="434"/>
      <c r="J42" s="387">
        <v>1500</v>
      </c>
      <c r="K42" s="423">
        <v>130</v>
      </c>
      <c r="L42" s="388"/>
      <c r="M42" s="509">
        <f>SUM(C42:K47)</f>
        <v>20900</v>
      </c>
    </row>
    <row r="43" spans="3:15" ht="12" customHeight="1" x14ac:dyDescent="0.2">
      <c r="C43" s="399"/>
      <c r="D43" s="387"/>
      <c r="E43" s="399"/>
      <c r="F43" s="445"/>
      <c r="G43" s="387"/>
      <c r="H43" s="399"/>
      <c r="I43" s="434"/>
      <c r="J43" s="387"/>
      <c r="K43" s="423"/>
      <c r="L43" s="388"/>
      <c r="M43" s="510"/>
    </row>
    <row r="44" spans="3:15" ht="12" customHeight="1" x14ac:dyDescent="0.2">
      <c r="C44" s="399"/>
      <c r="D44" s="387"/>
      <c r="E44" s="399">
        <v>8420</v>
      </c>
      <c r="F44" s="445"/>
      <c r="G44" s="387"/>
      <c r="H44" s="399"/>
      <c r="I44" s="434"/>
      <c r="J44" s="387"/>
      <c r="K44" s="423"/>
      <c r="L44" s="388"/>
      <c r="M44" s="510"/>
    </row>
    <row r="45" spans="3:15" ht="12" customHeight="1" x14ac:dyDescent="0.2">
      <c r="C45" s="399"/>
      <c r="D45" s="387"/>
      <c r="E45" s="399"/>
      <c r="F45" s="445"/>
      <c r="G45" s="387"/>
      <c r="H45" s="399"/>
      <c r="I45" s="434"/>
      <c r="J45" s="387"/>
      <c r="K45" s="423"/>
      <c r="L45" s="388"/>
      <c r="M45" s="510"/>
    </row>
    <row r="46" spans="3:15" ht="12" customHeight="1" x14ac:dyDescent="0.2">
      <c r="C46" s="399"/>
      <c r="D46" s="387"/>
      <c r="E46" s="399"/>
      <c r="F46" s="445"/>
      <c r="G46" s="387"/>
      <c r="H46" s="399"/>
      <c r="I46" s="434"/>
      <c r="J46" s="387"/>
      <c r="K46" s="423"/>
      <c r="L46" s="388"/>
      <c r="M46" s="510"/>
      <c r="O46" s="329">
        <f>SUM(M11:M46)</f>
        <v>36855.85</v>
      </c>
    </row>
    <row r="47" spans="3:15" ht="12" customHeight="1" x14ac:dyDescent="0.2">
      <c r="C47" s="399"/>
      <c r="D47" s="387"/>
      <c r="E47" s="399">
        <v>5000</v>
      </c>
      <c r="F47" s="445"/>
      <c r="G47" s="387"/>
      <c r="H47" s="399">
        <v>5850</v>
      </c>
      <c r="I47" s="434"/>
      <c r="J47" s="387"/>
      <c r="K47" s="423"/>
      <c r="L47" s="388"/>
      <c r="M47" s="400"/>
    </row>
    <row r="48" spans="3:15" ht="12" customHeight="1" thickBot="1" x14ac:dyDescent="0.25">
      <c r="C48" s="436"/>
      <c r="D48" s="447"/>
      <c r="E48" s="436"/>
      <c r="F48" s="437"/>
      <c r="G48" s="387"/>
      <c r="H48" s="436"/>
      <c r="I48" s="437"/>
      <c r="J48" s="387"/>
      <c r="K48" s="423"/>
      <c r="L48" s="388"/>
      <c r="M48" s="400"/>
    </row>
    <row r="49" spans="3:13" s="395" customFormat="1" ht="20.100000000000001" customHeight="1" thickBot="1" x14ac:dyDescent="0.35">
      <c r="C49" s="513">
        <f>SUM(C11:D47)</f>
        <v>5274.1399999999994</v>
      </c>
      <c r="D49" s="514"/>
      <c r="E49" s="513">
        <f>SUM(E11:F47)</f>
        <v>15095.2</v>
      </c>
      <c r="F49" s="519"/>
      <c r="G49" s="425">
        <f t="shared" ref="G49" si="0">SUM(G11:G47)</f>
        <v>3235.26</v>
      </c>
      <c r="H49" s="513">
        <f>SUM(H11:I47)</f>
        <v>9842.880000000001</v>
      </c>
      <c r="I49" s="519"/>
      <c r="J49" s="425">
        <f>SUM(J11:J47)</f>
        <v>2774.37</v>
      </c>
      <c r="K49" s="424">
        <f>SUM(K11:K47)</f>
        <v>634</v>
      </c>
      <c r="L49" s="426">
        <f>SUM(C49:K49)</f>
        <v>36855.85</v>
      </c>
      <c r="M49" s="427" t="s">
        <v>444</v>
      </c>
    </row>
    <row r="50" spans="3:13" ht="20.100000000000001" customHeight="1" x14ac:dyDescent="0.2">
      <c r="C50" s="384"/>
      <c r="D50" s="384"/>
      <c r="E50" s="384"/>
      <c r="F50" s="444"/>
      <c r="G50" s="384"/>
      <c r="H50" s="384"/>
      <c r="I50" s="384"/>
      <c r="J50" s="384"/>
      <c r="K50" s="384"/>
      <c r="M50" s="385"/>
    </row>
    <row r="51" spans="3:13" ht="20.100000000000001" customHeight="1" x14ac:dyDescent="0.2">
      <c r="C51" s="384"/>
      <c r="D51" s="384"/>
      <c r="E51" s="384"/>
      <c r="F51" s="444"/>
      <c r="G51" s="384"/>
      <c r="H51" s="384"/>
      <c r="I51" s="384"/>
      <c r="J51" s="384"/>
      <c r="K51" s="384"/>
      <c r="M51" s="385"/>
    </row>
    <row r="52" spans="3:13" ht="20.100000000000001" customHeight="1" x14ac:dyDescent="0.3">
      <c r="C52" s="384"/>
      <c r="D52" s="384"/>
      <c r="E52" s="428">
        <v>39619</v>
      </c>
      <c r="F52" s="428"/>
      <c r="G52" s="384"/>
      <c r="H52" s="508"/>
      <c r="I52" s="508"/>
      <c r="J52" s="384">
        <v>44346</v>
      </c>
      <c r="K52" s="384"/>
      <c r="M52" s="385"/>
    </row>
    <row r="53" spans="3:13" ht="20.100000000000001" customHeight="1" x14ac:dyDescent="0.2">
      <c r="C53" s="384"/>
      <c r="D53" s="384"/>
      <c r="E53" s="384"/>
      <c r="F53" s="444"/>
      <c r="G53" s="384"/>
      <c r="H53" s="384"/>
      <c r="I53" s="384"/>
      <c r="J53" s="384"/>
      <c r="K53" s="384"/>
      <c r="M53" s="385"/>
    </row>
    <row r="54" spans="3:13" ht="20.100000000000001" customHeight="1" x14ac:dyDescent="0.2">
      <c r="C54" s="384"/>
      <c r="D54" s="384"/>
      <c r="E54" s="384"/>
      <c r="F54" s="444"/>
      <c r="G54" s="384"/>
      <c r="H54" s="384"/>
      <c r="I54" s="384"/>
      <c r="J54" s="384"/>
      <c r="K54" s="384"/>
      <c r="M54" s="385"/>
    </row>
    <row r="55" spans="3:13" ht="20.100000000000001" customHeight="1" x14ac:dyDescent="0.2">
      <c r="C55" s="384"/>
      <c r="D55" s="384"/>
      <c r="E55" s="384"/>
      <c r="F55" s="444"/>
      <c r="G55" s="384"/>
      <c r="H55" s="384"/>
      <c r="I55" s="384"/>
      <c r="J55" s="384"/>
      <c r="K55" s="384"/>
      <c r="M55" s="385"/>
    </row>
    <row r="56" spans="3:13" ht="20.100000000000001" customHeight="1" x14ac:dyDescent="0.2">
      <c r="C56" s="384"/>
      <c r="D56" s="384"/>
      <c r="E56" s="384"/>
      <c r="F56" s="444"/>
      <c r="G56" s="384"/>
      <c r="H56" s="384"/>
      <c r="I56" s="384"/>
      <c r="J56" s="384"/>
      <c r="K56" s="384"/>
      <c r="M56" s="385"/>
    </row>
    <row r="57" spans="3:13" ht="20.100000000000001" customHeight="1" x14ac:dyDescent="0.2">
      <c r="C57" s="384"/>
      <c r="D57" s="384"/>
      <c r="E57" s="384"/>
      <c r="F57" s="444"/>
      <c r="G57" s="384"/>
      <c r="H57" s="384"/>
      <c r="I57" s="384"/>
      <c r="J57" s="384"/>
      <c r="K57" s="384"/>
      <c r="M57" s="385"/>
    </row>
    <row r="58" spans="3:13" ht="20.100000000000001" customHeight="1" x14ac:dyDescent="0.2">
      <c r="C58" s="384"/>
      <c r="D58" s="384"/>
      <c r="E58" s="384"/>
      <c r="F58" s="444"/>
      <c r="G58" s="384"/>
      <c r="H58" s="384"/>
      <c r="I58" s="384"/>
      <c r="J58" s="384"/>
      <c r="K58" s="384"/>
      <c r="M58" s="385"/>
    </row>
    <row r="59" spans="3:13" ht="20.100000000000001" customHeight="1" x14ac:dyDescent="0.2">
      <c r="C59" s="384"/>
      <c r="D59" s="384"/>
      <c r="E59" s="384"/>
      <c r="F59" s="444"/>
      <c r="G59" s="384"/>
      <c r="H59" s="384"/>
      <c r="I59" s="384"/>
      <c r="J59" s="384"/>
      <c r="K59" s="384"/>
      <c r="M59" s="385"/>
    </row>
    <row r="61" spans="3:13" ht="20.100000000000001" customHeight="1" thickBot="1" x14ac:dyDescent="0.25"/>
    <row r="62" spans="3:13" ht="20.100000000000001" customHeight="1" thickBot="1" x14ac:dyDescent="0.25">
      <c r="C62" s="386">
        <v>54100</v>
      </c>
      <c r="D62" s="386"/>
      <c r="E62" s="386">
        <v>66260</v>
      </c>
      <c r="F62" s="386"/>
      <c r="G62" s="386"/>
      <c r="H62" s="386">
        <v>3400</v>
      </c>
      <c r="I62" s="386"/>
      <c r="J62" s="386">
        <v>39260</v>
      </c>
      <c r="K62" s="386"/>
      <c r="L62" s="74"/>
      <c r="M62" s="396" t="s">
        <v>443</v>
      </c>
    </row>
  </sheetData>
  <sheetProtection algorithmName="SHA-512" hashValue="sW6/JuMhItuuhq/UgP4EgXkY/+0WnDC7+G+ahHH+KlWrKkV1L8G/bSHAxlLp0jzwhsB/QamfDoOJMbvk9gOzuw==" saltValue="mH1+ulJdAFVkrGd6cgz5jQ==" spinCount="100000" sheet="1" objects="1" scenarios="1"/>
  <mergeCells count="16">
    <mergeCell ref="H52:I52"/>
    <mergeCell ref="M42:M46"/>
    <mergeCell ref="C10:D10"/>
    <mergeCell ref="C49:D49"/>
    <mergeCell ref="L31:L40"/>
    <mergeCell ref="M31:M40"/>
    <mergeCell ref="H49:I49"/>
    <mergeCell ref="H10:I10"/>
    <mergeCell ref="L11:L20"/>
    <mergeCell ref="M11:M20"/>
    <mergeCell ref="L21:L25"/>
    <mergeCell ref="L26:L30"/>
    <mergeCell ref="M21:M25"/>
    <mergeCell ref="M26:M30"/>
    <mergeCell ref="E10:F10"/>
    <mergeCell ref="E49:F4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topLeftCell="A19" workbookViewId="0"/>
  </sheetViews>
  <sheetFormatPr baseColWidth="10" defaultRowHeight="12.75" x14ac:dyDescent="0.2"/>
  <sheetData/>
  <customSheetViews>
    <customSheetView guid="{79F0E626-27F7-4612-9CC9-F0A974973A7D}" state="hidden" topLeftCell="A19">
      <pageMargins left="0.7" right="0.7" top="0.75" bottom="0.75" header="0.3" footer="0.3"/>
    </customSheetView>
    <customSheetView guid="{BF17821F-9570-4DD7-9AE6-83D9C9F4754D}" state="hidden">
      <pageMargins left="0.7" right="0.7" top="0.75" bottom="0.75" header="0.3" footer="0.3"/>
    </customSheetView>
    <customSheetView guid="{DEC257E9-9CD6-424D-88A2-5445FE9CFAAD}" state="hidden">
      <pageMargins left="0.7" right="0.7" top="0.75" bottom="0.75" header="0.3" footer="0.3"/>
    </customSheetView>
    <customSheetView guid="{4DAAABAD-BC5F-44AC-9B3F-907B044CCA5F}" state="hidden"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I94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" width="0.28515625" customWidth="1"/>
    <col min="2" max="2" width="21" customWidth="1"/>
    <col min="3" max="3" width="8.42578125" style="147" customWidth="1"/>
    <col min="4" max="4" width="8.140625" customWidth="1"/>
    <col min="5" max="5" width="8" customWidth="1"/>
    <col min="6" max="252" width="11.42578125" customWidth="1"/>
  </cols>
  <sheetData>
    <row r="1" spans="2:9" ht="13.5" thickBot="1" x14ac:dyDescent="0.25">
      <c r="B1" t="str">
        <f>DIESEL!B1</f>
        <v>TEOTITLAN (5787) SABADO 01 DE ENERO DEL 2022</v>
      </c>
    </row>
    <row r="2" spans="2:9" ht="13.5" customHeight="1" x14ac:dyDescent="0.2">
      <c r="B2" s="13" t="s">
        <v>63</v>
      </c>
      <c r="C2" s="380">
        <f>TIENDA!F5</f>
        <v>843</v>
      </c>
      <c r="D2" s="337"/>
      <c r="E2" s="111"/>
      <c r="F2" s="7"/>
      <c r="G2" s="105"/>
      <c r="H2" s="105"/>
      <c r="I2" s="7"/>
    </row>
    <row r="3" spans="2:9" ht="13.5" customHeight="1" x14ac:dyDescent="0.2">
      <c r="B3" s="332" t="s">
        <v>44</v>
      </c>
      <c r="C3" s="381">
        <f>TIENDA!F6</f>
        <v>7050</v>
      </c>
      <c r="D3" s="337"/>
      <c r="E3" s="111"/>
      <c r="F3" s="7"/>
      <c r="G3" s="105"/>
      <c r="H3" s="105"/>
      <c r="I3" s="7"/>
    </row>
    <row r="4" spans="2:9" ht="13.5" customHeight="1" x14ac:dyDescent="0.2">
      <c r="B4" s="332" t="s">
        <v>362</v>
      </c>
      <c r="C4" s="381">
        <f>TIENDA!F7</f>
        <v>870</v>
      </c>
      <c r="D4" s="337"/>
      <c r="E4" s="111"/>
      <c r="F4" s="7"/>
      <c r="G4" s="105"/>
      <c r="H4" s="105"/>
      <c r="I4" s="256"/>
    </row>
    <row r="5" spans="2:9" ht="13.5" customHeight="1" x14ac:dyDescent="0.2">
      <c r="B5" s="333" t="s">
        <v>371</v>
      </c>
      <c r="C5" s="381">
        <f>TIENDA!F8</f>
        <v>13220</v>
      </c>
      <c r="D5" s="337"/>
      <c r="E5" s="111"/>
      <c r="F5" s="7"/>
      <c r="G5" s="105"/>
      <c r="H5" s="105"/>
      <c r="I5" s="7"/>
    </row>
    <row r="6" spans="2:9" ht="13.5" customHeight="1" x14ac:dyDescent="0.2">
      <c r="B6" s="332" t="s">
        <v>76</v>
      </c>
      <c r="C6" s="381">
        <f>TIENDA!F10</f>
        <v>550</v>
      </c>
      <c r="D6" s="337"/>
      <c r="E6" s="111"/>
      <c r="F6" s="7"/>
      <c r="G6" s="105"/>
      <c r="H6" s="105"/>
      <c r="I6" s="7"/>
    </row>
    <row r="7" spans="2:9" ht="13.5" customHeight="1" x14ac:dyDescent="0.2">
      <c r="B7" s="332" t="s">
        <v>437</v>
      </c>
      <c r="C7" s="381">
        <f>TIENDA!F11</f>
        <v>88</v>
      </c>
      <c r="D7" s="337"/>
      <c r="E7" s="111"/>
      <c r="F7" s="7"/>
      <c r="G7" s="105"/>
      <c r="H7" s="105"/>
      <c r="I7" s="7"/>
    </row>
    <row r="8" spans="2:9" ht="13.5" customHeight="1" x14ac:dyDescent="0.2">
      <c r="B8" s="332" t="s">
        <v>85</v>
      </c>
      <c r="C8" s="381">
        <f>TIENDA!F12</f>
        <v>1458</v>
      </c>
      <c r="D8" s="337"/>
      <c r="E8" s="111"/>
      <c r="F8" s="7"/>
      <c r="G8" s="105"/>
      <c r="H8" s="105"/>
      <c r="I8" s="7"/>
    </row>
    <row r="9" spans="2:9" ht="13.5" customHeight="1" x14ac:dyDescent="0.2">
      <c r="B9" s="333" t="s">
        <v>399</v>
      </c>
      <c r="C9" s="381">
        <f>TIENDA!F15</f>
        <v>150</v>
      </c>
      <c r="D9" s="337"/>
      <c r="E9" s="111"/>
      <c r="F9" s="7"/>
      <c r="G9" s="105"/>
      <c r="H9" s="105"/>
      <c r="I9" s="7"/>
    </row>
    <row r="10" spans="2:9" ht="13.5" customHeight="1" x14ac:dyDescent="0.2">
      <c r="B10" s="333" t="s">
        <v>398</v>
      </c>
      <c r="C10" s="381">
        <f>TIENDA!F16</f>
        <v>100</v>
      </c>
      <c r="D10" s="337"/>
      <c r="E10" s="111"/>
      <c r="F10" s="7"/>
      <c r="G10" s="105"/>
      <c r="H10" s="105"/>
      <c r="I10" s="7"/>
    </row>
    <row r="11" spans="2:9" ht="13.5" customHeight="1" x14ac:dyDescent="0.2">
      <c r="B11" s="333" t="s">
        <v>396</v>
      </c>
      <c r="C11" s="381">
        <f>TIENDA!F17</f>
        <v>196</v>
      </c>
      <c r="D11" s="337"/>
      <c r="E11" s="111"/>
      <c r="F11" s="7"/>
      <c r="G11" s="105"/>
      <c r="H11" s="105"/>
      <c r="I11" s="7"/>
    </row>
    <row r="12" spans="2:9" ht="13.5" customHeight="1" x14ac:dyDescent="0.2">
      <c r="B12" s="333" t="s">
        <v>397</v>
      </c>
      <c r="C12" s="381">
        <f>TIENDA!F18</f>
        <v>0</v>
      </c>
      <c r="D12" s="337"/>
      <c r="E12" s="111"/>
      <c r="F12" s="7"/>
      <c r="G12" s="105"/>
      <c r="H12" s="105"/>
      <c r="I12" s="7"/>
    </row>
    <row r="13" spans="2:9" ht="13.5" customHeight="1" x14ac:dyDescent="0.2">
      <c r="B13" s="148" t="s">
        <v>361</v>
      </c>
      <c r="C13" s="381">
        <f>TIENDA!F19</f>
        <v>56</v>
      </c>
      <c r="D13" s="337"/>
      <c r="E13" s="111"/>
      <c r="F13" s="7"/>
      <c r="G13" s="105"/>
      <c r="H13" s="105"/>
      <c r="I13" s="18"/>
    </row>
    <row r="14" spans="2:9" ht="13.5" customHeight="1" x14ac:dyDescent="0.2">
      <c r="B14" s="333" t="s">
        <v>372</v>
      </c>
      <c r="C14" s="381">
        <f>TIENDA!F21</f>
        <v>101</v>
      </c>
      <c r="D14" s="337"/>
      <c r="E14" s="111"/>
      <c r="F14" s="7"/>
      <c r="G14" s="105"/>
      <c r="H14" s="105"/>
      <c r="I14" s="18"/>
    </row>
    <row r="15" spans="2:9" ht="13.5" customHeight="1" x14ac:dyDescent="0.2">
      <c r="B15" s="148" t="s">
        <v>373</v>
      </c>
      <c r="C15" s="381">
        <f>TIENDA!F22</f>
        <v>0</v>
      </c>
      <c r="D15" s="337"/>
      <c r="E15" s="111"/>
      <c r="F15" s="7"/>
      <c r="G15" s="105"/>
      <c r="H15" s="105"/>
      <c r="I15" s="7"/>
    </row>
    <row r="16" spans="2:9" ht="13.5" customHeight="1" x14ac:dyDescent="0.2">
      <c r="B16" s="333" t="s">
        <v>379</v>
      </c>
      <c r="C16" s="381">
        <f>TIENDA!F23</f>
        <v>48</v>
      </c>
      <c r="D16" s="337"/>
      <c r="E16" s="111"/>
      <c r="F16" s="7"/>
      <c r="G16" s="105"/>
      <c r="H16" s="105"/>
      <c r="I16" s="7"/>
    </row>
    <row r="17" spans="1:9" ht="13.5" customHeight="1" x14ac:dyDescent="0.2">
      <c r="B17" s="332" t="s">
        <v>433</v>
      </c>
      <c r="C17" s="381">
        <f>TIENDA!F24</f>
        <v>419</v>
      </c>
      <c r="D17" s="337"/>
      <c r="E17" s="111"/>
      <c r="F17" s="7"/>
      <c r="G17" s="105"/>
      <c r="H17" s="105"/>
      <c r="I17" s="7"/>
    </row>
    <row r="18" spans="1:9" ht="13.5" customHeight="1" x14ac:dyDescent="0.2">
      <c r="B18" s="332" t="s">
        <v>45</v>
      </c>
      <c r="C18" s="381">
        <f>TIENDA!F25</f>
        <v>1159</v>
      </c>
      <c r="D18" s="337"/>
      <c r="E18" s="111"/>
      <c r="F18" s="7"/>
      <c r="G18" s="105"/>
      <c r="H18" s="105"/>
      <c r="I18" s="7"/>
    </row>
    <row r="19" spans="1:9" ht="13.5" customHeight="1" x14ac:dyDescent="0.2">
      <c r="B19" s="332" t="s">
        <v>46</v>
      </c>
      <c r="C19" s="381">
        <f>TIENDA!F26</f>
        <v>2466</v>
      </c>
      <c r="D19" s="337"/>
      <c r="E19" s="111"/>
      <c r="F19" s="7"/>
      <c r="G19" s="105"/>
      <c r="H19" s="105"/>
      <c r="I19" s="7"/>
    </row>
    <row r="20" spans="1:9" ht="13.5" customHeight="1" x14ac:dyDescent="0.2">
      <c r="B20" s="332" t="s">
        <v>64</v>
      </c>
      <c r="C20" s="381">
        <f>TIENDA!F36</f>
        <v>465</v>
      </c>
      <c r="D20" s="337"/>
      <c r="E20" s="111"/>
      <c r="F20" s="7"/>
      <c r="G20" s="105"/>
      <c r="H20" s="105"/>
      <c r="I20" s="7"/>
    </row>
    <row r="21" spans="1:9" ht="13.5" customHeight="1" x14ac:dyDescent="0.2">
      <c r="B21" s="332" t="s">
        <v>65</v>
      </c>
      <c r="C21" s="381">
        <f>TIENDA!F37</f>
        <v>5</v>
      </c>
      <c r="D21" s="337"/>
      <c r="E21" s="111"/>
      <c r="F21" s="7"/>
      <c r="G21" s="105"/>
      <c r="H21" s="105"/>
      <c r="I21" s="7"/>
    </row>
    <row r="22" spans="1:9" ht="13.5" customHeight="1" x14ac:dyDescent="0.2">
      <c r="A22" s="28"/>
      <c r="B22" s="332" t="s">
        <v>47</v>
      </c>
      <c r="C22" s="381">
        <f>TIENDA!F38</f>
        <v>3180</v>
      </c>
      <c r="D22" s="337"/>
      <c r="E22" s="111"/>
      <c r="F22" s="7"/>
      <c r="G22" s="105"/>
      <c r="H22" s="105"/>
      <c r="I22" s="7"/>
    </row>
    <row r="23" spans="1:9" ht="13.5" customHeight="1" x14ac:dyDescent="0.2">
      <c r="B23" s="332" t="s">
        <v>66</v>
      </c>
      <c r="C23" s="381">
        <f>TIENDA!F39</f>
        <v>7746</v>
      </c>
      <c r="D23" s="337"/>
      <c r="E23" s="111"/>
      <c r="F23" s="7"/>
      <c r="G23" s="105"/>
      <c r="H23" s="105"/>
      <c r="I23" s="7"/>
    </row>
    <row r="24" spans="1:9" ht="13.5" customHeight="1" x14ac:dyDescent="0.2">
      <c r="B24" s="332" t="s">
        <v>48</v>
      </c>
      <c r="C24" s="381">
        <f>TIENDA!F40</f>
        <v>121</v>
      </c>
      <c r="D24" s="337"/>
      <c r="E24" s="111"/>
      <c r="F24" s="7"/>
      <c r="G24" s="105"/>
      <c r="H24" s="105"/>
      <c r="I24" s="7"/>
    </row>
    <row r="25" spans="1:9" ht="13.5" customHeight="1" x14ac:dyDescent="0.2">
      <c r="B25" s="332" t="s">
        <v>49</v>
      </c>
      <c r="C25" s="381">
        <f>TIENDA!F41</f>
        <v>3724</v>
      </c>
      <c r="D25" s="337"/>
      <c r="E25" s="111"/>
      <c r="F25" s="7"/>
      <c r="G25" s="105"/>
      <c r="H25" s="105"/>
      <c r="I25" s="7"/>
    </row>
    <row r="26" spans="1:9" ht="13.5" customHeight="1" x14ac:dyDescent="0.2">
      <c r="B26" s="332" t="s">
        <v>72</v>
      </c>
      <c r="C26" s="381">
        <f>TIENDA!F42</f>
        <v>4208</v>
      </c>
      <c r="D26" s="337"/>
      <c r="E26" s="111"/>
      <c r="F26" s="7"/>
      <c r="G26" s="105"/>
      <c r="H26" s="105"/>
      <c r="I26" s="7"/>
    </row>
    <row r="27" spans="1:9" ht="13.5" customHeight="1" x14ac:dyDescent="0.2">
      <c r="B27" s="332" t="s">
        <v>262</v>
      </c>
      <c r="C27" s="381">
        <f>TIENDA!F43</f>
        <v>1993</v>
      </c>
      <c r="D27" s="337"/>
      <c r="E27" s="111"/>
      <c r="F27" s="7"/>
      <c r="G27" s="105"/>
      <c r="H27" s="105"/>
      <c r="I27" s="7"/>
    </row>
    <row r="28" spans="1:9" ht="13.5" customHeight="1" x14ac:dyDescent="0.2">
      <c r="B28" s="332" t="s">
        <v>265</v>
      </c>
      <c r="C28" s="381">
        <f>TIENDA!F44</f>
        <v>600</v>
      </c>
      <c r="D28" s="337"/>
      <c r="E28" s="188"/>
      <c r="F28" s="7"/>
      <c r="G28" s="105"/>
      <c r="H28" s="105"/>
      <c r="I28" s="7"/>
    </row>
    <row r="29" spans="1:9" ht="13.5" customHeight="1" x14ac:dyDescent="0.2">
      <c r="A29" s="28"/>
      <c r="B29" s="332" t="s">
        <v>386</v>
      </c>
      <c r="C29" s="381">
        <f>TIENDA!F45</f>
        <v>64</v>
      </c>
      <c r="D29" s="337"/>
      <c r="E29" s="111"/>
      <c r="F29" s="7"/>
      <c r="G29" s="105"/>
      <c r="H29" s="105"/>
      <c r="I29" s="7"/>
    </row>
    <row r="30" spans="1:9" ht="13.5" customHeight="1" x14ac:dyDescent="0.2">
      <c r="B30" s="148" t="s">
        <v>274</v>
      </c>
      <c r="C30" s="381">
        <f>TIENDA!F46</f>
        <v>0</v>
      </c>
      <c r="D30" s="337"/>
      <c r="E30" s="111"/>
      <c r="F30" s="7"/>
      <c r="G30" s="105"/>
      <c r="H30" s="105"/>
      <c r="I30" s="7"/>
    </row>
    <row r="31" spans="1:9" ht="13.5" customHeight="1" x14ac:dyDescent="0.2">
      <c r="B31" s="148" t="s">
        <v>267</v>
      </c>
      <c r="C31" s="381">
        <f>TIENDA!F47</f>
        <v>1149</v>
      </c>
      <c r="D31" s="337"/>
      <c r="E31" s="111"/>
      <c r="F31" s="7"/>
      <c r="G31" s="105"/>
      <c r="H31" s="105"/>
      <c r="I31" s="7"/>
    </row>
    <row r="32" spans="1:9" ht="13.5" customHeight="1" x14ac:dyDescent="0.2">
      <c r="B32" s="148" t="s">
        <v>276</v>
      </c>
      <c r="C32" s="381">
        <f>TIENDA!F48</f>
        <v>554</v>
      </c>
      <c r="D32" s="337"/>
      <c r="E32" s="188"/>
      <c r="F32" s="7"/>
      <c r="G32" s="105"/>
      <c r="H32" s="105"/>
      <c r="I32" s="7"/>
    </row>
    <row r="33" spans="1:9" ht="13.5" customHeight="1" x14ac:dyDescent="0.2">
      <c r="B33" s="148" t="s">
        <v>320</v>
      </c>
      <c r="C33" s="381">
        <f>TIENDA!F49</f>
        <v>362</v>
      </c>
      <c r="D33" s="337"/>
      <c r="E33" s="111"/>
      <c r="F33" s="7"/>
      <c r="G33" s="105"/>
      <c r="H33" s="105"/>
      <c r="I33" s="7"/>
    </row>
    <row r="34" spans="1:9" ht="13.5" customHeight="1" x14ac:dyDescent="0.2">
      <c r="B34" s="332" t="s">
        <v>73</v>
      </c>
      <c r="C34" s="381">
        <f>TIENDA!F50</f>
        <v>119</v>
      </c>
      <c r="D34" s="337"/>
      <c r="E34" s="111"/>
      <c r="F34" s="7"/>
      <c r="G34" s="105"/>
      <c r="H34" s="105"/>
      <c r="I34" s="7"/>
    </row>
    <row r="35" spans="1:9" ht="13.5" customHeight="1" x14ac:dyDescent="0.2">
      <c r="B35" s="332" t="s">
        <v>74</v>
      </c>
      <c r="C35" s="381">
        <f>TIENDA!F51</f>
        <v>3440</v>
      </c>
      <c r="D35" s="337"/>
      <c r="E35" s="111"/>
      <c r="F35" s="7"/>
      <c r="G35" s="7"/>
      <c r="H35" s="7"/>
      <c r="I35" s="7"/>
    </row>
    <row r="36" spans="1:9" ht="13.5" customHeight="1" x14ac:dyDescent="0.2">
      <c r="B36" s="332" t="s">
        <v>75</v>
      </c>
      <c r="C36" s="381">
        <f>TIENDA!F52</f>
        <v>724</v>
      </c>
      <c r="D36" s="337"/>
      <c r="E36" s="111"/>
      <c r="F36" s="7"/>
      <c r="G36" s="7"/>
      <c r="H36" s="7"/>
      <c r="I36" s="7"/>
    </row>
    <row r="37" spans="1:9" ht="13.5" customHeight="1" x14ac:dyDescent="0.2">
      <c r="B37" s="332" t="s">
        <v>387</v>
      </c>
      <c r="C37" s="381">
        <f>TIENDA!F53</f>
        <v>183</v>
      </c>
      <c r="D37" s="337"/>
      <c r="E37" s="111"/>
      <c r="F37" s="7"/>
      <c r="G37" s="7"/>
      <c r="H37" s="7"/>
      <c r="I37" s="7"/>
    </row>
    <row r="38" spans="1:9" ht="13.5" customHeight="1" x14ac:dyDescent="0.2">
      <c r="B38" s="332" t="s">
        <v>50</v>
      </c>
      <c r="C38" s="381">
        <f>TIENDA!F54</f>
        <v>866</v>
      </c>
      <c r="D38" s="337"/>
      <c r="E38" s="111"/>
      <c r="F38" s="7"/>
      <c r="G38" s="7"/>
      <c r="H38" s="7"/>
      <c r="I38" s="7"/>
    </row>
    <row r="39" spans="1:9" ht="13.5" customHeight="1" x14ac:dyDescent="0.2">
      <c r="B39" s="332" t="s">
        <v>77</v>
      </c>
      <c r="C39" s="381">
        <f>TIENDA!F55</f>
        <v>183</v>
      </c>
      <c r="D39" s="337"/>
      <c r="E39" s="111"/>
      <c r="F39" s="7"/>
      <c r="G39" s="7"/>
      <c r="H39" s="7"/>
      <c r="I39" s="7"/>
    </row>
    <row r="40" spans="1:9" ht="13.5" customHeight="1" x14ac:dyDescent="0.2">
      <c r="B40" s="332" t="s">
        <v>51</v>
      </c>
      <c r="C40" s="381">
        <f>TIENDA!F56</f>
        <v>12793</v>
      </c>
      <c r="D40" s="337"/>
      <c r="E40" s="111"/>
      <c r="F40" s="7"/>
      <c r="G40" s="7"/>
      <c r="H40" s="7"/>
      <c r="I40" s="7"/>
    </row>
    <row r="41" spans="1:9" ht="13.5" customHeight="1" x14ac:dyDescent="0.2">
      <c r="B41" s="332" t="s">
        <v>78</v>
      </c>
      <c r="C41" s="381">
        <f>TIENDA!F57</f>
        <v>10</v>
      </c>
      <c r="D41" s="338"/>
      <c r="E41" s="111"/>
      <c r="F41" s="7"/>
      <c r="G41" s="7"/>
      <c r="H41" s="7"/>
      <c r="I41" s="7"/>
    </row>
    <row r="42" spans="1:9" ht="13.5" customHeight="1" x14ac:dyDescent="0.2">
      <c r="B42" s="148" t="s">
        <v>79</v>
      </c>
      <c r="C42" s="381">
        <f>TIENDA!F59</f>
        <v>6</v>
      </c>
      <c r="D42" s="338"/>
      <c r="E42" s="111"/>
      <c r="F42" s="7"/>
      <c r="G42" s="7"/>
      <c r="H42" s="7"/>
      <c r="I42" s="7"/>
    </row>
    <row r="43" spans="1:9" ht="13.5" customHeight="1" x14ac:dyDescent="0.2">
      <c r="A43" s="7"/>
      <c r="B43" s="332" t="s">
        <v>52</v>
      </c>
      <c r="C43" s="381">
        <f>TIENDA!F60</f>
        <v>3097</v>
      </c>
      <c r="D43" s="338"/>
      <c r="E43" s="111"/>
      <c r="F43" s="7"/>
      <c r="G43" s="7"/>
      <c r="H43" s="7"/>
      <c r="I43" s="7"/>
    </row>
    <row r="44" spans="1:9" ht="13.5" customHeight="1" x14ac:dyDescent="0.2">
      <c r="A44" s="7"/>
      <c r="B44" s="332" t="s">
        <v>239</v>
      </c>
      <c r="C44" s="381">
        <f>TIENDA!F61</f>
        <v>1417</v>
      </c>
      <c r="D44" s="339"/>
      <c r="E44" s="111"/>
      <c r="F44" s="7"/>
      <c r="G44" s="7"/>
      <c r="H44" s="7"/>
      <c r="I44" s="7"/>
    </row>
    <row r="45" spans="1:9" ht="13.5" customHeight="1" x14ac:dyDescent="0.2">
      <c r="B45" s="148" t="s">
        <v>80</v>
      </c>
      <c r="C45" s="381">
        <f>TIENDA!F62</f>
        <v>5901</v>
      </c>
      <c r="D45" s="339"/>
      <c r="E45" s="111"/>
      <c r="F45" s="7"/>
      <c r="G45" s="7"/>
      <c r="H45" s="7"/>
      <c r="I45" s="7"/>
    </row>
    <row r="46" spans="1:9" ht="13.5" customHeight="1" x14ac:dyDescent="0.2">
      <c r="B46" s="332" t="s">
        <v>53</v>
      </c>
      <c r="C46" s="381">
        <f>TIENDA!F64</f>
        <v>2027</v>
      </c>
      <c r="D46" s="338"/>
      <c r="E46" s="111"/>
      <c r="F46" s="7"/>
      <c r="G46" s="7"/>
      <c r="H46" s="7"/>
      <c r="I46" s="7"/>
    </row>
    <row r="47" spans="1:9" ht="13.5" customHeight="1" x14ac:dyDescent="0.2">
      <c r="B47" s="332" t="s">
        <v>54</v>
      </c>
      <c r="C47" s="381">
        <f>TIENDA!F65</f>
        <v>379</v>
      </c>
      <c r="D47" s="340"/>
      <c r="E47" s="111"/>
      <c r="F47" s="7"/>
      <c r="G47" s="7"/>
      <c r="H47" s="7"/>
      <c r="I47" s="7"/>
    </row>
    <row r="48" spans="1:9" ht="13.5" customHeight="1" x14ac:dyDescent="0.2">
      <c r="B48" s="332" t="s">
        <v>349</v>
      </c>
      <c r="C48" s="381">
        <f>TIENDA!F67</f>
        <v>0</v>
      </c>
      <c r="D48" s="338"/>
      <c r="E48" s="111"/>
      <c r="F48" s="7"/>
      <c r="G48" s="7"/>
      <c r="H48" s="7"/>
      <c r="I48" s="7"/>
    </row>
    <row r="49" spans="1:9" ht="13.5" customHeight="1" x14ac:dyDescent="0.2">
      <c r="B49" s="332" t="s">
        <v>90</v>
      </c>
      <c r="C49" s="381">
        <f>TIENDA!F69</f>
        <v>1396</v>
      </c>
      <c r="D49" s="341"/>
      <c r="E49" s="111"/>
      <c r="F49" s="7"/>
      <c r="G49" s="7"/>
      <c r="H49" s="7"/>
      <c r="I49" s="7"/>
    </row>
    <row r="50" spans="1:9" ht="13.5" customHeight="1" x14ac:dyDescent="0.2">
      <c r="A50">
        <v>93</v>
      </c>
      <c r="B50" s="332" t="s">
        <v>91</v>
      </c>
      <c r="C50" s="381">
        <f>TIENDA!F70</f>
        <v>250</v>
      </c>
      <c r="D50" s="338"/>
      <c r="E50" s="111"/>
      <c r="F50" s="7"/>
      <c r="G50" s="7"/>
      <c r="H50" s="7"/>
      <c r="I50" s="7"/>
    </row>
    <row r="51" spans="1:9" ht="13.5" customHeight="1" x14ac:dyDescent="0.2">
      <c r="B51" s="332" t="s">
        <v>236</v>
      </c>
      <c r="C51" s="381">
        <f>TIENDA!F71</f>
        <v>23</v>
      </c>
      <c r="D51" s="338"/>
      <c r="E51" s="111"/>
      <c r="F51" s="7"/>
      <c r="G51" s="7"/>
      <c r="H51" s="7"/>
      <c r="I51" s="7"/>
    </row>
    <row r="52" spans="1:9" ht="13.5" customHeight="1" x14ac:dyDescent="0.2">
      <c r="B52" s="332" t="s">
        <v>240</v>
      </c>
      <c r="C52" s="381">
        <f>TIENDA!F73</f>
        <v>0</v>
      </c>
      <c r="D52" s="338"/>
      <c r="E52" s="111"/>
      <c r="F52" s="7"/>
      <c r="G52" s="7"/>
      <c r="H52" s="7"/>
      <c r="I52" s="7"/>
    </row>
    <row r="53" spans="1:9" ht="13.5" customHeight="1" x14ac:dyDescent="0.2">
      <c r="B53" s="332" t="s">
        <v>88</v>
      </c>
      <c r="C53" s="381">
        <f>TIENDA!F74</f>
        <v>0</v>
      </c>
      <c r="D53" s="338"/>
      <c r="E53" s="111"/>
      <c r="F53" s="7"/>
      <c r="G53" s="7"/>
      <c r="H53" s="7"/>
      <c r="I53" s="7"/>
    </row>
    <row r="54" spans="1:9" ht="13.5" customHeight="1" x14ac:dyDescent="0.2">
      <c r="B54" s="332" t="s">
        <v>233</v>
      </c>
      <c r="C54" s="381">
        <f>TIENDA!F77</f>
        <v>40</v>
      </c>
      <c r="D54" s="338"/>
      <c r="E54" s="111"/>
      <c r="F54" s="7"/>
      <c r="G54" s="7"/>
      <c r="H54" s="7"/>
      <c r="I54" s="7"/>
    </row>
    <row r="55" spans="1:9" ht="13.5" customHeight="1" x14ac:dyDescent="0.2">
      <c r="B55" s="148" t="s">
        <v>374</v>
      </c>
      <c r="C55" s="381">
        <f>TIENDA!F78</f>
        <v>8</v>
      </c>
      <c r="D55" s="338"/>
      <c r="E55" s="111"/>
      <c r="F55" s="7"/>
      <c r="G55" s="7"/>
      <c r="H55" s="7"/>
      <c r="I55" s="7"/>
    </row>
    <row r="56" spans="1:9" ht="13.5" customHeight="1" x14ac:dyDescent="0.2">
      <c r="B56" s="148" t="s">
        <v>241</v>
      </c>
      <c r="C56" s="381">
        <f>TIENDA!F79</f>
        <v>6</v>
      </c>
      <c r="D56" s="338"/>
      <c r="E56" s="111"/>
      <c r="F56" s="7"/>
      <c r="G56" s="7"/>
      <c r="H56" s="7"/>
      <c r="I56" s="7"/>
    </row>
    <row r="57" spans="1:9" ht="13.5" customHeight="1" x14ac:dyDescent="0.2">
      <c r="B57" s="332" t="s">
        <v>55</v>
      </c>
      <c r="C57" s="381">
        <f>TIENDA!F81</f>
        <v>160</v>
      </c>
      <c r="D57" s="338"/>
      <c r="E57" s="118"/>
    </row>
    <row r="58" spans="1:9" ht="13.5" customHeight="1" x14ac:dyDescent="0.2">
      <c r="B58" s="332" t="s">
        <v>92</v>
      </c>
      <c r="C58" s="381">
        <f>TIENDA!F82</f>
        <v>185</v>
      </c>
      <c r="D58" s="338"/>
      <c r="E58" s="118"/>
    </row>
    <row r="59" spans="1:9" ht="13.5" customHeight="1" x14ac:dyDescent="0.2">
      <c r="B59" s="332" t="s">
        <v>147</v>
      </c>
      <c r="C59" s="381">
        <f>TIENDA!F83</f>
        <v>24</v>
      </c>
      <c r="D59" s="338"/>
      <c r="E59" s="118"/>
    </row>
    <row r="60" spans="1:9" ht="13.5" customHeight="1" x14ac:dyDescent="0.2">
      <c r="B60" s="148" t="s">
        <v>235</v>
      </c>
      <c r="C60" s="381">
        <f>TIENDA!F84</f>
        <v>74</v>
      </c>
      <c r="D60" s="338"/>
      <c r="E60" s="118"/>
    </row>
    <row r="61" spans="1:9" ht="13.5" customHeight="1" x14ac:dyDescent="0.2">
      <c r="B61" s="148" t="s">
        <v>316</v>
      </c>
      <c r="C61" s="381">
        <f>TIENDA!F86</f>
        <v>24</v>
      </c>
      <c r="D61" s="338"/>
      <c r="E61" s="118"/>
    </row>
    <row r="62" spans="1:9" ht="13.5" customHeight="1" x14ac:dyDescent="0.2">
      <c r="B62" s="148" t="s">
        <v>348</v>
      </c>
      <c r="C62" s="381">
        <f>TIENDA!F86</f>
        <v>24</v>
      </c>
      <c r="D62" s="338"/>
      <c r="E62" s="118"/>
    </row>
    <row r="63" spans="1:9" ht="13.5" customHeight="1" x14ac:dyDescent="0.2">
      <c r="B63" s="148" t="s">
        <v>266</v>
      </c>
      <c r="C63" s="381">
        <f>TIENDA!F87</f>
        <v>46</v>
      </c>
      <c r="D63" s="338"/>
      <c r="E63" s="118"/>
    </row>
    <row r="64" spans="1:9" ht="13.5" customHeight="1" x14ac:dyDescent="0.2">
      <c r="B64" s="148" t="s">
        <v>354</v>
      </c>
      <c r="C64" s="382">
        <f>TIENDA!F88</f>
        <v>99</v>
      </c>
      <c r="D64" s="342"/>
      <c r="E64" s="118"/>
    </row>
    <row r="65" spans="2:5" ht="13.5" customHeight="1" x14ac:dyDescent="0.2">
      <c r="B65" s="148" t="s">
        <v>347</v>
      </c>
      <c r="C65" s="382">
        <f>TIENDA!F89</f>
        <v>32</v>
      </c>
      <c r="D65" s="342"/>
      <c r="E65" s="118"/>
    </row>
    <row r="66" spans="2:5" ht="13.5" customHeight="1" x14ac:dyDescent="0.2">
      <c r="B66" s="148" t="s">
        <v>356</v>
      </c>
      <c r="C66" s="382">
        <f>TIENDA!F91</f>
        <v>32</v>
      </c>
      <c r="D66" s="343"/>
      <c r="E66" s="118"/>
    </row>
    <row r="67" spans="2:5" ht="13.5" customHeight="1" x14ac:dyDescent="0.2">
      <c r="B67" s="148" t="s">
        <v>357</v>
      </c>
      <c r="C67" s="383">
        <f>TIENDA!F92</f>
        <v>51</v>
      </c>
      <c r="D67" s="343"/>
      <c r="E67" s="215"/>
    </row>
    <row r="68" spans="2:5" ht="13.5" customHeight="1" x14ac:dyDescent="0.2">
      <c r="B68" s="334" t="s">
        <v>355</v>
      </c>
      <c r="C68" s="382">
        <f>TIENDA!F94</f>
        <v>4</v>
      </c>
      <c r="D68" s="342"/>
      <c r="E68" s="118"/>
    </row>
    <row r="69" spans="2:5" ht="13.5" customHeight="1" x14ac:dyDescent="0.2">
      <c r="B69" s="148" t="s">
        <v>359</v>
      </c>
      <c r="C69" s="382">
        <f>TIENDA!F95</f>
        <v>368</v>
      </c>
      <c r="D69" s="342"/>
      <c r="E69" s="118"/>
    </row>
    <row r="70" spans="2:5" ht="13.5" customHeight="1" x14ac:dyDescent="0.2">
      <c r="B70" s="148" t="s">
        <v>425</v>
      </c>
      <c r="C70" s="382">
        <f>TIENDA!F97</f>
        <v>7</v>
      </c>
      <c r="D70" s="342"/>
      <c r="E70" s="196"/>
    </row>
    <row r="71" spans="2:5" ht="13.5" customHeight="1" x14ac:dyDescent="0.2">
      <c r="B71" s="148" t="s">
        <v>378</v>
      </c>
      <c r="C71" s="382">
        <f>TIENDA!F98</f>
        <v>10</v>
      </c>
      <c r="D71" s="342"/>
      <c r="E71" s="196"/>
    </row>
    <row r="72" spans="2:5" ht="13.5" customHeight="1" x14ac:dyDescent="0.2">
      <c r="B72" s="148" t="s">
        <v>384</v>
      </c>
      <c r="C72" s="382">
        <f>TIENDA!F100</f>
        <v>10</v>
      </c>
      <c r="D72" s="342"/>
      <c r="E72" s="215"/>
    </row>
    <row r="73" spans="2:5" ht="13.5" customHeight="1" x14ac:dyDescent="0.2">
      <c r="B73" s="332" t="s">
        <v>87</v>
      </c>
      <c r="C73" s="382">
        <f>TIENDA!F101</f>
        <v>18</v>
      </c>
      <c r="D73" s="342"/>
      <c r="E73" s="215"/>
    </row>
    <row r="74" spans="2:5" ht="13.5" customHeight="1" x14ac:dyDescent="0.2">
      <c r="B74" s="148" t="s">
        <v>389</v>
      </c>
      <c r="C74" s="382">
        <f>TIENDA!F102</f>
        <v>11</v>
      </c>
      <c r="D74" s="342"/>
      <c r="E74" s="215"/>
    </row>
    <row r="75" spans="2:5" ht="13.5" customHeight="1" x14ac:dyDescent="0.2">
      <c r="B75" s="148" t="s">
        <v>390</v>
      </c>
      <c r="C75" s="382">
        <f>TIENDA!F105</f>
        <v>41</v>
      </c>
      <c r="D75" s="342"/>
      <c r="E75" s="215"/>
    </row>
    <row r="76" spans="2:5" ht="13.5" customHeight="1" x14ac:dyDescent="0.2">
      <c r="B76" s="148" t="s">
        <v>391</v>
      </c>
      <c r="C76" s="382">
        <f>TIENDA!F107</f>
        <v>53</v>
      </c>
      <c r="D76" s="342"/>
      <c r="E76" s="215"/>
    </row>
    <row r="77" spans="2:5" ht="13.5" customHeight="1" x14ac:dyDescent="0.2">
      <c r="B77" s="148" t="s">
        <v>382</v>
      </c>
      <c r="C77" s="382">
        <f>TIENDA!F108</f>
        <v>109</v>
      </c>
      <c r="D77" s="342"/>
      <c r="E77" s="118"/>
    </row>
    <row r="78" spans="2:5" ht="13.5" customHeight="1" x14ac:dyDescent="0.2">
      <c r="B78" s="148" t="s">
        <v>434</v>
      </c>
      <c r="C78" s="382">
        <f>TIENDA!F109</f>
        <v>92</v>
      </c>
      <c r="D78" s="342"/>
      <c r="E78" s="118"/>
    </row>
    <row r="79" spans="2:5" ht="13.5" customHeight="1" x14ac:dyDescent="0.2">
      <c r="B79" s="148" t="s">
        <v>401</v>
      </c>
      <c r="C79" s="382">
        <f>TIENDA!F110</f>
        <v>70</v>
      </c>
      <c r="D79" s="342"/>
      <c r="E79" s="118"/>
    </row>
    <row r="80" spans="2:5" ht="13.5" customHeight="1" x14ac:dyDescent="0.2">
      <c r="B80" s="448" t="s">
        <v>422</v>
      </c>
      <c r="C80" s="131">
        <f>TIENDA!F112</f>
        <v>34</v>
      </c>
      <c r="D80" s="449"/>
      <c r="E80" s="196"/>
    </row>
    <row r="81" spans="2:7" ht="13.5" customHeight="1" x14ac:dyDescent="0.2">
      <c r="B81" s="148" t="s">
        <v>435</v>
      </c>
      <c r="C81" s="382">
        <f>TIENDA!F113</f>
        <v>22</v>
      </c>
      <c r="D81" s="342"/>
      <c r="E81" s="118"/>
    </row>
    <row r="82" spans="2:7" ht="13.5" customHeight="1" x14ac:dyDescent="0.2">
      <c r="B82" s="148" t="s">
        <v>436</v>
      </c>
      <c r="C82" s="382">
        <f>TIENDA!F114</f>
        <v>12</v>
      </c>
      <c r="D82" s="342"/>
      <c r="E82" s="118"/>
    </row>
    <row r="83" spans="2:7" ht="13.5" customHeight="1" x14ac:dyDescent="0.2">
      <c r="B83" s="148" t="s">
        <v>439</v>
      </c>
      <c r="C83" s="382">
        <f>TIENDA!F115</f>
        <v>5</v>
      </c>
      <c r="D83" s="342"/>
      <c r="E83" s="118"/>
    </row>
    <row r="84" spans="2:7" ht="13.5" customHeight="1" x14ac:dyDescent="0.2">
      <c r="B84" s="334" t="s">
        <v>392</v>
      </c>
      <c r="C84" s="383">
        <f>TIENDA!F116</f>
        <v>2</v>
      </c>
      <c r="D84" s="343"/>
      <c r="E84" s="215"/>
    </row>
    <row r="85" spans="2:7" ht="13.5" customHeight="1" x14ac:dyDescent="0.2">
      <c r="B85" s="336" t="s">
        <v>446</v>
      </c>
      <c r="C85" s="382">
        <f>TIENDA!F117</f>
        <v>93</v>
      </c>
      <c r="D85" s="342"/>
      <c r="E85" s="118"/>
    </row>
    <row r="86" spans="2:7" ht="13.5" customHeight="1" x14ac:dyDescent="0.2">
      <c r="B86" s="336" t="s">
        <v>447</v>
      </c>
      <c r="C86" s="382">
        <f>TIENDA!F118</f>
        <v>3</v>
      </c>
      <c r="D86" s="342"/>
      <c r="E86" s="118"/>
      <c r="G86" s="42" t="s">
        <v>0</v>
      </c>
    </row>
    <row r="87" spans="2:7" ht="13.5" customHeight="1" x14ac:dyDescent="0.2">
      <c r="B87" s="336" t="s">
        <v>448</v>
      </c>
      <c r="C87" s="382">
        <f>TIENDA!F119</f>
        <v>1</v>
      </c>
      <c r="D87" s="342"/>
      <c r="E87" s="118"/>
    </row>
    <row r="88" spans="2:7" ht="13.5" customHeight="1" x14ac:dyDescent="0.2">
      <c r="B88" s="336" t="s">
        <v>449</v>
      </c>
      <c r="C88" s="382">
        <f>TIENDA!F120</f>
        <v>2</v>
      </c>
      <c r="D88" s="342"/>
      <c r="E88" s="118"/>
    </row>
    <row r="89" spans="2:7" ht="13.5" customHeight="1" x14ac:dyDescent="0.2">
      <c r="B89" s="16" t="s">
        <v>450</v>
      </c>
      <c r="C89" s="131">
        <f>TIENDA!F121</f>
        <v>0</v>
      </c>
      <c r="D89" s="449"/>
      <c r="E89" s="118"/>
    </row>
    <row r="91" spans="2:7" ht="20.25" customHeight="1" x14ac:dyDescent="0.2">
      <c r="C91" s="242"/>
      <c r="D91" s="218"/>
      <c r="E91" s="7"/>
    </row>
    <row r="92" spans="2:7" x14ac:dyDescent="0.2">
      <c r="C92" s="242"/>
      <c r="D92" s="218"/>
      <c r="E92" s="7"/>
    </row>
    <row r="93" spans="2:7" x14ac:dyDescent="0.2">
      <c r="C93" s="242"/>
      <c r="D93" s="7"/>
      <c r="E93" s="7"/>
    </row>
    <row r="94" spans="2:7" x14ac:dyDescent="0.2">
      <c r="C94" s="242"/>
      <c r="D94" s="7"/>
      <c r="E94" s="7"/>
    </row>
  </sheetData>
  <pageMargins left="0.86614173228346458" right="0.74803149606299213" top="0.15748031496062992" bottom="0.3543307086614173" header="0" footer="0"/>
  <pageSetup scale="75" fitToWidth="0" orientation="landscape" verticalDpi="7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I12"/>
  <sheetViews>
    <sheetView workbookViewId="0">
      <selection activeCell="B22" sqref="B22"/>
    </sheetView>
  </sheetViews>
  <sheetFormatPr baseColWidth="10" defaultRowHeight="12.75" x14ac:dyDescent="0.2"/>
  <cols>
    <col min="9" max="9" width="12.28515625" bestFit="1" customWidth="1"/>
  </cols>
  <sheetData>
    <row r="1" spans="1:9" x14ac:dyDescent="0.2">
      <c r="A1" s="42" t="s">
        <v>458</v>
      </c>
      <c r="B1">
        <v>1500</v>
      </c>
      <c r="C1">
        <v>1000</v>
      </c>
    </row>
    <row r="2" spans="1:9" x14ac:dyDescent="0.2">
      <c r="A2" s="42" t="s">
        <v>459</v>
      </c>
      <c r="B2">
        <v>2395</v>
      </c>
    </row>
    <row r="3" spans="1:9" x14ac:dyDescent="0.2">
      <c r="A3" s="42" t="s">
        <v>460</v>
      </c>
      <c r="B3">
        <v>2495</v>
      </c>
    </row>
    <row r="4" spans="1:9" x14ac:dyDescent="0.2">
      <c r="A4" s="42" t="s">
        <v>461</v>
      </c>
      <c r="B4">
        <v>2000</v>
      </c>
      <c r="C4">
        <v>500</v>
      </c>
    </row>
    <row r="5" spans="1:9" x14ac:dyDescent="0.2">
      <c r="A5" s="42" t="s">
        <v>462</v>
      </c>
      <c r="B5">
        <v>2329.9499999999998</v>
      </c>
    </row>
    <row r="6" spans="1:9" x14ac:dyDescent="0.2">
      <c r="A6" s="42" t="s">
        <v>463</v>
      </c>
      <c r="B6">
        <v>2462.9</v>
      </c>
      <c r="H6" s="42">
        <v>3</v>
      </c>
      <c r="I6" t="str">
        <f>IF(H6=1,"si","")</f>
        <v/>
      </c>
    </row>
    <row r="7" spans="1:9" x14ac:dyDescent="0.2">
      <c r="A7" s="42" t="s">
        <v>464</v>
      </c>
      <c r="B7">
        <v>2400</v>
      </c>
      <c r="H7" s="42">
        <v>2</v>
      </c>
    </row>
    <row r="8" spans="1:9" x14ac:dyDescent="0.2">
      <c r="A8" s="42" t="s">
        <v>465</v>
      </c>
      <c r="B8">
        <v>1400</v>
      </c>
      <c r="C8">
        <v>1000</v>
      </c>
      <c r="G8" s="42"/>
      <c r="H8" s="42">
        <v>3</v>
      </c>
    </row>
    <row r="9" spans="1:9" x14ac:dyDescent="0.2">
      <c r="A9" s="42" t="s">
        <v>466</v>
      </c>
      <c r="B9">
        <v>2396.52</v>
      </c>
      <c r="H9" s="42">
        <v>4</v>
      </c>
    </row>
    <row r="10" spans="1:9" x14ac:dyDescent="0.2">
      <c r="A10" s="42" t="s">
        <v>467</v>
      </c>
    </row>
    <row r="12" spans="1:9" x14ac:dyDescent="0.2">
      <c r="H12" s="42"/>
    </row>
  </sheetData>
  <conditionalFormatting sqref="A1:A10">
    <cfRule type="containsText" priority="8" operator="containsText" text="CRUZ">
      <formula>NOT(ISERROR(SEARCH("CRUZ",A1)))</formula>
    </cfRule>
  </conditionalFormatting>
  <conditionalFormatting sqref="A1">
    <cfRule type="containsText" dxfId="7" priority="7" operator="containsText" text="CRUZ">
      <formula>NOT(ISERROR(SEARCH("CRUZ",A1)))</formula>
    </cfRule>
  </conditionalFormatting>
  <conditionalFormatting sqref="A3:A10">
    <cfRule type="beginsWith" priority="3" operator="beginsWith" text="luis">
      <formula>LEFT(A3,LEN("luis"))="luis"</formula>
    </cfRule>
    <cfRule type="containsText" priority="4" operator="containsText" text="luis">
      <formula>NOT(ISERROR(SEARCH("luis",A3)))</formula>
    </cfRule>
  </conditionalFormatting>
  <conditionalFormatting sqref="G5:L23">
    <cfRule type="containsText" priority="1" operator="containsText" text="si">
      <formula>NOT(ISERROR(SEARCH("si",G5)))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H3:H75"/>
  <sheetViews>
    <sheetView workbookViewId="0">
      <selection activeCell="J44" sqref="J44"/>
    </sheetView>
  </sheetViews>
  <sheetFormatPr baseColWidth="10" defaultRowHeight="12.75" x14ac:dyDescent="0.2"/>
  <sheetData>
    <row r="3" spans="8:8" x14ac:dyDescent="0.2">
      <c r="H3" s="34">
        <v>1</v>
      </c>
    </row>
    <row r="4" spans="8:8" x14ac:dyDescent="0.2">
      <c r="H4" s="34">
        <v>2</v>
      </c>
    </row>
    <row r="5" spans="8:8" x14ac:dyDescent="0.2">
      <c r="H5" s="34">
        <v>3</v>
      </c>
    </row>
    <row r="6" spans="8:8" x14ac:dyDescent="0.2">
      <c r="H6" s="34">
        <v>4</v>
      </c>
    </row>
    <row r="7" spans="8:8" x14ac:dyDescent="0.2">
      <c r="H7" s="34">
        <v>5</v>
      </c>
    </row>
    <row r="8" spans="8:8" x14ac:dyDescent="0.2">
      <c r="H8" s="260">
        <v>6</v>
      </c>
    </row>
    <row r="9" spans="8:8" x14ac:dyDescent="0.2">
      <c r="H9" s="34">
        <v>7</v>
      </c>
    </row>
    <row r="10" spans="8:8" x14ac:dyDescent="0.2">
      <c r="H10" s="34">
        <v>8</v>
      </c>
    </row>
    <row r="11" spans="8:8" x14ac:dyDescent="0.2">
      <c r="H11" s="34">
        <v>9</v>
      </c>
    </row>
    <row r="12" spans="8:8" x14ac:dyDescent="0.2">
      <c r="H12" s="34">
        <v>10</v>
      </c>
    </row>
    <row r="13" spans="8:8" x14ac:dyDescent="0.2">
      <c r="H13" s="34">
        <v>11</v>
      </c>
    </row>
    <row r="14" spans="8:8" x14ac:dyDescent="0.2">
      <c r="H14" s="34">
        <v>12</v>
      </c>
    </row>
    <row r="15" spans="8:8" x14ac:dyDescent="0.2">
      <c r="H15" s="34">
        <v>13</v>
      </c>
    </row>
    <row r="16" spans="8:8" x14ac:dyDescent="0.2">
      <c r="H16" s="260">
        <v>14</v>
      </c>
    </row>
    <row r="17" spans="8:8" x14ac:dyDescent="0.2">
      <c r="H17" s="34">
        <v>15</v>
      </c>
    </row>
    <row r="18" spans="8:8" x14ac:dyDescent="0.2">
      <c r="H18" s="34">
        <v>16</v>
      </c>
    </row>
    <row r="19" spans="8:8" x14ac:dyDescent="0.2">
      <c r="H19" s="34">
        <v>17</v>
      </c>
    </row>
    <row r="20" spans="8:8" x14ac:dyDescent="0.2">
      <c r="H20" s="260">
        <v>18</v>
      </c>
    </row>
    <row r="21" spans="8:8" x14ac:dyDescent="0.2">
      <c r="H21" s="34">
        <v>19</v>
      </c>
    </row>
    <row r="22" spans="8:8" x14ac:dyDescent="0.2">
      <c r="H22" s="34">
        <v>20</v>
      </c>
    </row>
    <row r="23" spans="8:8" x14ac:dyDescent="0.2">
      <c r="H23" s="34">
        <v>21</v>
      </c>
    </row>
    <row r="24" spans="8:8" x14ac:dyDescent="0.2">
      <c r="H24" s="34">
        <v>22</v>
      </c>
    </row>
    <row r="25" spans="8:8" x14ac:dyDescent="0.2">
      <c r="H25" s="34">
        <v>23</v>
      </c>
    </row>
    <row r="26" spans="8:8" x14ac:dyDescent="0.2">
      <c r="H26" s="34">
        <v>24</v>
      </c>
    </row>
    <row r="27" spans="8:8" x14ac:dyDescent="0.2">
      <c r="H27" s="34">
        <v>25</v>
      </c>
    </row>
    <row r="28" spans="8:8" x14ac:dyDescent="0.2">
      <c r="H28" s="34">
        <v>26</v>
      </c>
    </row>
    <row r="29" spans="8:8" x14ac:dyDescent="0.2">
      <c r="H29" s="34">
        <v>27</v>
      </c>
    </row>
    <row r="30" spans="8:8" x14ac:dyDescent="0.2">
      <c r="H30" s="34">
        <v>28</v>
      </c>
    </row>
    <row r="31" spans="8:8" x14ac:dyDescent="0.2">
      <c r="H31" s="34">
        <v>29</v>
      </c>
    </row>
    <row r="32" spans="8:8" x14ac:dyDescent="0.2">
      <c r="H32" s="34">
        <v>30</v>
      </c>
    </row>
    <row r="33" spans="8:8" x14ac:dyDescent="0.2">
      <c r="H33" s="34">
        <v>31</v>
      </c>
    </row>
    <row r="34" spans="8:8" x14ac:dyDescent="0.2">
      <c r="H34" s="34">
        <v>32</v>
      </c>
    </row>
    <row r="35" spans="8:8" x14ac:dyDescent="0.2">
      <c r="H35" s="34">
        <v>33</v>
      </c>
    </row>
    <row r="36" spans="8:8" x14ac:dyDescent="0.2">
      <c r="H36" s="34">
        <v>34</v>
      </c>
    </row>
    <row r="37" spans="8:8" x14ac:dyDescent="0.2">
      <c r="H37" s="34">
        <v>35</v>
      </c>
    </row>
    <row r="38" spans="8:8" x14ac:dyDescent="0.2">
      <c r="H38" s="34">
        <v>36</v>
      </c>
    </row>
    <row r="39" spans="8:8" x14ac:dyDescent="0.2">
      <c r="H39" s="34">
        <v>37</v>
      </c>
    </row>
    <row r="40" spans="8:8" x14ac:dyDescent="0.2">
      <c r="H40" s="34">
        <v>38</v>
      </c>
    </row>
    <row r="41" spans="8:8" x14ac:dyDescent="0.2">
      <c r="H41" s="34">
        <v>39</v>
      </c>
    </row>
    <row r="42" spans="8:8" x14ac:dyDescent="0.2">
      <c r="H42" s="34">
        <v>40</v>
      </c>
    </row>
    <row r="43" spans="8:8" x14ac:dyDescent="0.2">
      <c r="H43" s="34">
        <v>41</v>
      </c>
    </row>
    <row r="44" spans="8:8" x14ac:dyDescent="0.2">
      <c r="H44" s="34">
        <v>42</v>
      </c>
    </row>
    <row r="45" spans="8:8" x14ac:dyDescent="0.2">
      <c r="H45" s="34">
        <v>43</v>
      </c>
    </row>
    <row r="46" spans="8:8" x14ac:dyDescent="0.2">
      <c r="H46" s="34"/>
    </row>
    <row r="47" spans="8:8" x14ac:dyDescent="0.2">
      <c r="H47" s="34"/>
    </row>
    <row r="48" spans="8:8" x14ac:dyDescent="0.2">
      <c r="H48" s="34"/>
    </row>
    <row r="49" spans="8:8" x14ac:dyDescent="0.2">
      <c r="H49" s="34"/>
    </row>
    <row r="50" spans="8:8" x14ac:dyDescent="0.2">
      <c r="H50" s="34"/>
    </row>
    <row r="51" spans="8:8" x14ac:dyDescent="0.2">
      <c r="H51" s="34"/>
    </row>
    <row r="52" spans="8:8" x14ac:dyDescent="0.2">
      <c r="H52" s="34"/>
    </row>
    <row r="53" spans="8:8" x14ac:dyDescent="0.2">
      <c r="H53" s="34"/>
    </row>
    <row r="54" spans="8:8" x14ac:dyDescent="0.2">
      <c r="H54" s="34"/>
    </row>
    <row r="55" spans="8:8" x14ac:dyDescent="0.2">
      <c r="H55" s="34"/>
    </row>
    <row r="56" spans="8:8" x14ac:dyDescent="0.2">
      <c r="H56" s="34"/>
    </row>
    <row r="57" spans="8:8" x14ac:dyDescent="0.2">
      <c r="H57" s="34"/>
    </row>
    <row r="58" spans="8:8" x14ac:dyDescent="0.2">
      <c r="H58" s="34"/>
    </row>
    <row r="59" spans="8:8" x14ac:dyDescent="0.2">
      <c r="H59" s="34"/>
    </row>
    <row r="60" spans="8:8" x14ac:dyDescent="0.2">
      <c r="H60" s="34"/>
    </row>
    <row r="61" spans="8:8" x14ac:dyDescent="0.2">
      <c r="H61" s="34"/>
    </row>
    <row r="62" spans="8:8" x14ac:dyDescent="0.2">
      <c r="H62" s="34"/>
    </row>
    <row r="63" spans="8:8" x14ac:dyDescent="0.2">
      <c r="H63" s="34"/>
    </row>
    <row r="64" spans="8:8" x14ac:dyDescent="0.2">
      <c r="H64" s="34"/>
    </row>
    <row r="65" spans="8:8" x14ac:dyDescent="0.2">
      <c r="H65" s="34"/>
    </row>
    <row r="66" spans="8:8" x14ac:dyDescent="0.2">
      <c r="H66" s="34"/>
    </row>
    <row r="67" spans="8:8" x14ac:dyDescent="0.2">
      <c r="H67" s="34"/>
    </row>
    <row r="68" spans="8:8" x14ac:dyDescent="0.2">
      <c r="H68" s="34"/>
    </row>
    <row r="69" spans="8:8" x14ac:dyDescent="0.2">
      <c r="H69" s="34"/>
    </row>
    <row r="70" spans="8:8" x14ac:dyDescent="0.2">
      <c r="H70" s="34"/>
    </row>
    <row r="71" spans="8:8" x14ac:dyDescent="0.2">
      <c r="H71" s="34"/>
    </row>
    <row r="72" spans="8:8" x14ac:dyDescent="0.2">
      <c r="H72" s="34"/>
    </row>
    <row r="73" spans="8:8" x14ac:dyDescent="0.2">
      <c r="H73" s="34"/>
    </row>
    <row r="74" spans="8:8" x14ac:dyDescent="0.2">
      <c r="H74" s="34"/>
    </row>
    <row r="75" spans="8:8" x14ac:dyDescent="0.2">
      <c r="H75" s="34"/>
    </row>
  </sheetData>
  <sortState ref="H7:H47">
    <sortCondition ref="H7:H47"/>
  </sortState>
  <customSheetViews>
    <customSheetView guid="{79F0E626-27F7-4612-9CC9-F0A974973A7D}" state="hidden">
      <selection activeCell="J44" sqref="J44"/>
      <pageMargins left="0.7" right="0.7" top="0.75" bottom="0.75" header="0.3" footer="0.3"/>
    </customSheetView>
    <customSheetView guid="{BF17821F-9570-4DD7-9AE6-83D9C9F4754D}">
      <selection activeCell="J44" sqref="J44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U68"/>
  <sheetViews>
    <sheetView topLeftCell="A51" workbookViewId="0">
      <selection activeCell="J29" sqref="J29"/>
    </sheetView>
  </sheetViews>
  <sheetFormatPr baseColWidth="10" defaultColWidth="16" defaultRowHeight="18" x14ac:dyDescent="0.25"/>
  <cols>
    <col min="1" max="1" width="16" style="479"/>
    <col min="2" max="16384" width="16" style="462"/>
  </cols>
  <sheetData>
    <row r="1" spans="1:12" x14ac:dyDescent="0.25">
      <c r="B1" s="3" t="str">
        <f>DIESEL!B1</f>
        <v>TEOTITLAN (5787) SABADO 01 DE ENERO DEL 2022</v>
      </c>
      <c r="C1" s="3"/>
      <c r="D1" s="3"/>
      <c r="E1" s="3"/>
      <c r="F1" s="3"/>
      <c r="G1" s="3"/>
      <c r="H1" s="3"/>
    </row>
    <row r="2" spans="1:12" x14ac:dyDescent="0.25">
      <c r="B2" s="3" t="str">
        <f>DIESEL!B2</f>
        <v>TRABAJARON : ARMANDO,JEREMIAS,JOSE,GUADALUPE,MANUEL,PEDRO.</v>
      </c>
      <c r="C2" s="3"/>
      <c r="D2" s="3"/>
      <c r="E2" s="3"/>
      <c r="F2" s="3"/>
      <c r="G2" s="3"/>
      <c r="H2" s="3"/>
    </row>
    <row r="3" spans="1:12" x14ac:dyDescent="0.25">
      <c r="B3" s="3" t="str">
        <f>DIESEL!B3</f>
        <v>ESTEBAN,EMANUEL,HUGO,ANTONIO,JOSE,NABOR</v>
      </c>
      <c r="C3" s="3"/>
      <c r="D3" s="3"/>
      <c r="E3" s="3"/>
      <c r="F3" s="3"/>
      <c r="G3" s="3"/>
      <c r="H3" s="3"/>
    </row>
    <row r="4" spans="1:12" ht="4.5" customHeight="1" x14ac:dyDescent="0.25"/>
    <row r="5" spans="1:12" ht="27.75" customHeight="1" x14ac:dyDescent="0.25">
      <c r="A5" s="476" t="s">
        <v>60</v>
      </c>
      <c r="B5" s="477" t="s">
        <v>58</v>
      </c>
      <c r="C5" s="477" t="s">
        <v>43</v>
      </c>
      <c r="D5" s="477" t="s">
        <v>59</v>
      </c>
      <c r="E5" s="477" t="s">
        <v>60</v>
      </c>
      <c r="F5" s="477" t="s">
        <v>58</v>
      </c>
      <c r="G5" s="478" t="s">
        <v>43</v>
      </c>
      <c r="H5" s="478" t="s">
        <v>59</v>
      </c>
    </row>
    <row r="6" spans="1:12" x14ac:dyDescent="0.25">
      <c r="A6" s="465">
        <v>1</v>
      </c>
      <c r="B6" s="463" t="s">
        <v>487</v>
      </c>
      <c r="C6" s="464">
        <v>3000</v>
      </c>
      <c r="D6" s="465" t="s">
        <v>488</v>
      </c>
      <c r="E6" s="465">
        <v>61</v>
      </c>
      <c r="F6" s="463" t="s">
        <v>486</v>
      </c>
      <c r="G6" s="464">
        <v>3000</v>
      </c>
      <c r="H6" s="466" t="s">
        <v>488</v>
      </c>
      <c r="I6" s="467"/>
      <c r="J6" s="467"/>
    </row>
    <row r="7" spans="1:12" x14ac:dyDescent="0.25">
      <c r="A7" s="465">
        <v>2</v>
      </c>
      <c r="B7" s="463" t="s">
        <v>487</v>
      </c>
      <c r="C7" s="464">
        <v>3000</v>
      </c>
      <c r="D7" s="465" t="s">
        <v>488</v>
      </c>
      <c r="E7" s="465">
        <v>62</v>
      </c>
      <c r="F7" s="463" t="s">
        <v>486</v>
      </c>
      <c r="G7" s="464">
        <v>3000</v>
      </c>
      <c r="H7" s="466" t="s">
        <v>488</v>
      </c>
      <c r="I7" s="468"/>
      <c r="J7" s="467"/>
    </row>
    <row r="8" spans="1:12" x14ac:dyDescent="0.25">
      <c r="A8" s="465">
        <v>3</v>
      </c>
      <c r="B8" s="463" t="s">
        <v>487</v>
      </c>
      <c r="C8" s="464">
        <v>3000</v>
      </c>
      <c r="D8" s="465" t="s">
        <v>488</v>
      </c>
      <c r="E8" s="465">
        <v>63</v>
      </c>
      <c r="F8" s="463" t="s">
        <v>494</v>
      </c>
      <c r="G8" s="464">
        <v>3000</v>
      </c>
      <c r="H8" s="466" t="s">
        <v>489</v>
      </c>
      <c r="I8" s="467"/>
      <c r="J8" s="467"/>
    </row>
    <row r="9" spans="1:12" x14ac:dyDescent="0.25">
      <c r="A9" s="465">
        <v>4</v>
      </c>
      <c r="B9" s="463" t="s">
        <v>487</v>
      </c>
      <c r="C9" s="464">
        <v>3000</v>
      </c>
      <c r="D9" s="465" t="s">
        <v>488</v>
      </c>
      <c r="E9" s="465">
        <v>64</v>
      </c>
      <c r="F9" s="463" t="s">
        <v>494</v>
      </c>
      <c r="G9" s="464">
        <v>3000</v>
      </c>
      <c r="H9" s="466" t="s">
        <v>489</v>
      </c>
      <c r="I9" s="467"/>
      <c r="J9" s="467"/>
    </row>
    <row r="10" spans="1:12" x14ac:dyDescent="0.25">
      <c r="A10" s="465">
        <v>5</v>
      </c>
      <c r="B10" s="463" t="s">
        <v>487</v>
      </c>
      <c r="C10" s="464">
        <v>3000</v>
      </c>
      <c r="D10" s="465" t="s">
        <v>488</v>
      </c>
      <c r="E10" s="465">
        <v>65</v>
      </c>
      <c r="F10" s="463" t="s">
        <v>494</v>
      </c>
      <c r="G10" s="464">
        <v>3000</v>
      </c>
      <c r="H10" s="466" t="s">
        <v>489</v>
      </c>
      <c r="I10" s="467"/>
    </row>
    <row r="11" spans="1:12" x14ac:dyDescent="0.25">
      <c r="A11" s="465">
        <v>6</v>
      </c>
      <c r="B11" s="463" t="s">
        <v>490</v>
      </c>
      <c r="C11" s="464">
        <v>3000</v>
      </c>
      <c r="D11" s="465" t="s">
        <v>488</v>
      </c>
      <c r="E11" s="465">
        <v>66</v>
      </c>
      <c r="F11" s="463" t="s">
        <v>494</v>
      </c>
      <c r="G11" s="464">
        <v>3000</v>
      </c>
      <c r="H11" s="466" t="s">
        <v>489</v>
      </c>
    </row>
    <row r="12" spans="1:12" x14ac:dyDescent="0.25">
      <c r="A12" s="465">
        <v>7</v>
      </c>
      <c r="B12" s="463" t="s">
        <v>490</v>
      </c>
      <c r="C12" s="464">
        <v>3000</v>
      </c>
      <c r="D12" s="465" t="s">
        <v>488</v>
      </c>
      <c r="E12" s="465">
        <v>67</v>
      </c>
      <c r="F12" s="463" t="s">
        <v>494</v>
      </c>
      <c r="G12" s="464">
        <v>3000</v>
      </c>
      <c r="H12" s="466" t="s">
        <v>489</v>
      </c>
    </row>
    <row r="13" spans="1:12" x14ac:dyDescent="0.25">
      <c r="A13" s="465">
        <v>8</v>
      </c>
      <c r="B13" s="463" t="s">
        <v>490</v>
      </c>
      <c r="C13" s="464">
        <v>3000</v>
      </c>
      <c r="D13" s="465" t="s">
        <v>488</v>
      </c>
      <c r="E13" s="465">
        <v>68</v>
      </c>
      <c r="F13" s="463" t="s">
        <v>494</v>
      </c>
      <c r="G13" s="464">
        <v>3000</v>
      </c>
      <c r="H13" s="466" t="s">
        <v>489</v>
      </c>
      <c r="L13" s="467"/>
    </row>
    <row r="14" spans="1:12" x14ac:dyDescent="0.25">
      <c r="A14" s="465">
        <v>9</v>
      </c>
      <c r="B14" s="463" t="s">
        <v>490</v>
      </c>
      <c r="C14" s="464">
        <v>3000</v>
      </c>
      <c r="D14" s="465" t="s">
        <v>488</v>
      </c>
      <c r="E14" s="465">
        <v>69</v>
      </c>
      <c r="F14" s="463" t="s">
        <v>494</v>
      </c>
      <c r="G14" s="464">
        <v>3000</v>
      </c>
      <c r="H14" s="466" t="s">
        <v>489</v>
      </c>
      <c r="L14" s="467"/>
    </row>
    <row r="15" spans="1:12" x14ac:dyDescent="0.25">
      <c r="A15" s="465">
        <v>10</v>
      </c>
      <c r="B15" s="463" t="s">
        <v>490</v>
      </c>
      <c r="C15" s="464">
        <v>3000</v>
      </c>
      <c r="D15" s="465" t="s">
        <v>488</v>
      </c>
      <c r="E15" s="465">
        <v>70</v>
      </c>
      <c r="F15" s="463" t="s">
        <v>494</v>
      </c>
      <c r="G15" s="464">
        <v>3000</v>
      </c>
      <c r="H15" s="466" t="s">
        <v>489</v>
      </c>
    </row>
    <row r="16" spans="1:12" x14ac:dyDescent="0.25">
      <c r="A16" s="465">
        <v>11</v>
      </c>
      <c r="B16" s="463" t="s">
        <v>490</v>
      </c>
      <c r="C16" s="464">
        <v>3000</v>
      </c>
      <c r="D16" s="465" t="s">
        <v>488</v>
      </c>
      <c r="E16" s="465">
        <v>71</v>
      </c>
      <c r="F16" s="463" t="s">
        <v>494</v>
      </c>
      <c r="G16" s="464">
        <v>3000</v>
      </c>
      <c r="H16" s="466" t="s">
        <v>489</v>
      </c>
    </row>
    <row r="17" spans="1:10" x14ac:dyDescent="0.25">
      <c r="A17" s="465">
        <v>12</v>
      </c>
      <c r="B17" s="463" t="s">
        <v>491</v>
      </c>
      <c r="C17" s="464">
        <v>3000</v>
      </c>
      <c r="D17" s="465" t="s">
        <v>488</v>
      </c>
      <c r="E17" s="465">
        <v>72</v>
      </c>
      <c r="F17" s="463" t="s">
        <v>494</v>
      </c>
      <c r="G17" s="464">
        <v>3000</v>
      </c>
      <c r="H17" s="466" t="s">
        <v>489</v>
      </c>
    </row>
    <row r="18" spans="1:10" x14ac:dyDescent="0.25">
      <c r="A18" s="465">
        <v>13</v>
      </c>
      <c r="B18" s="463" t="s">
        <v>491</v>
      </c>
      <c r="C18" s="464">
        <v>3000</v>
      </c>
      <c r="D18" s="465" t="s">
        <v>488</v>
      </c>
      <c r="E18" s="465">
        <v>73</v>
      </c>
      <c r="F18" s="463" t="s">
        <v>494</v>
      </c>
      <c r="G18" s="464">
        <v>3000</v>
      </c>
      <c r="H18" s="466" t="s">
        <v>489</v>
      </c>
    </row>
    <row r="19" spans="1:10" x14ac:dyDescent="0.25">
      <c r="A19" s="465">
        <v>14</v>
      </c>
      <c r="B19" s="463" t="s">
        <v>491</v>
      </c>
      <c r="C19" s="464">
        <v>3000</v>
      </c>
      <c r="D19" s="465" t="s">
        <v>488</v>
      </c>
      <c r="E19" s="465">
        <v>74</v>
      </c>
      <c r="F19" s="463" t="s">
        <v>494</v>
      </c>
      <c r="G19" s="464">
        <v>3000</v>
      </c>
      <c r="H19" s="466" t="s">
        <v>489</v>
      </c>
    </row>
    <row r="20" spans="1:10" x14ac:dyDescent="0.25">
      <c r="A20" s="465">
        <v>15</v>
      </c>
      <c r="B20" s="463" t="s">
        <v>491</v>
      </c>
      <c r="C20" s="464">
        <v>3000</v>
      </c>
      <c r="D20" s="465" t="s">
        <v>488</v>
      </c>
      <c r="E20" s="465">
        <v>75</v>
      </c>
      <c r="F20" s="463" t="s">
        <v>494</v>
      </c>
      <c r="G20" s="464">
        <v>3000</v>
      </c>
      <c r="H20" s="466" t="s">
        <v>489</v>
      </c>
    </row>
    <row r="21" spans="1:10" x14ac:dyDescent="0.25">
      <c r="A21" s="465">
        <v>16</v>
      </c>
      <c r="B21" s="463" t="s">
        <v>490</v>
      </c>
      <c r="C21" s="464">
        <v>3000</v>
      </c>
      <c r="D21" s="465" t="s">
        <v>488</v>
      </c>
      <c r="E21" s="465">
        <v>76</v>
      </c>
      <c r="F21" s="463" t="s">
        <v>494</v>
      </c>
      <c r="G21" s="464">
        <v>3000</v>
      </c>
      <c r="H21" s="466" t="s">
        <v>489</v>
      </c>
    </row>
    <row r="22" spans="1:10" x14ac:dyDescent="0.25">
      <c r="A22" s="465">
        <v>17</v>
      </c>
      <c r="B22" s="463" t="s">
        <v>490</v>
      </c>
      <c r="C22" s="464">
        <v>3000</v>
      </c>
      <c r="D22" s="465" t="s">
        <v>488</v>
      </c>
      <c r="E22" s="465">
        <v>77</v>
      </c>
      <c r="F22" s="463" t="s">
        <v>494</v>
      </c>
      <c r="G22" s="464">
        <v>3000</v>
      </c>
      <c r="H22" s="466" t="s">
        <v>489</v>
      </c>
    </row>
    <row r="23" spans="1:10" x14ac:dyDescent="0.25">
      <c r="A23" s="465">
        <v>18</v>
      </c>
      <c r="B23" s="463" t="s">
        <v>490</v>
      </c>
      <c r="C23" s="464">
        <v>3000</v>
      </c>
      <c r="D23" s="465" t="s">
        <v>488</v>
      </c>
      <c r="E23" s="465">
        <v>78</v>
      </c>
      <c r="F23" s="463" t="s">
        <v>495</v>
      </c>
      <c r="G23" s="464">
        <v>3000</v>
      </c>
      <c r="H23" s="466" t="s">
        <v>489</v>
      </c>
    </row>
    <row r="24" spans="1:10" x14ac:dyDescent="0.25">
      <c r="A24" s="465">
        <v>19</v>
      </c>
      <c r="B24" s="463" t="s">
        <v>487</v>
      </c>
      <c r="C24" s="464">
        <v>3000</v>
      </c>
      <c r="D24" s="465" t="s">
        <v>488</v>
      </c>
      <c r="E24" s="465">
        <v>79</v>
      </c>
      <c r="F24" s="463" t="s">
        <v>495</v>
      </c>
      <c r="G24" s="464">
        <v>3000</v>
      </c>
      <c r="H24" s="466" t="s">
        <v>489</v>
      </c>
    </row>
    <row r="25" spans="1:10" x14ac:dyDescent="0.25">
      <c r="A25" s="465">
        <v>20</v>
      </c>
      <c r="B25" s="463" t="s">
        <v>487</v>
      </c>
      <c r="C25" s="464">
        <v>3000</v>
      </c>
      <c r="D25" s="465" t="s">
        <v>488</v>
      </c>
      <c r="E25" s="465">
        <v>80</v>
      </c>
      <c r="F25" s="463" t="s">
        <v>494</v>
      </c>
      <c r="G25" s="464">
        <v>3000</v>
      </c>
      <c r="H25" s="466" t="s">
        <v>489</v>
      </c>
      <c r="J25" s="467"/>
    </row>
    <row r="26" spans="1:10" x14ac:dyDescent="0.25">
      <c r="A26" s="465">
        <v>21</v>
      </c>
      <c r="B26" s="463" t="s">
        <v>487</v>
      </c>
      <c r="C26" s="464">
        <v>3000</v>
      </c>
      <c r="D26" s="465" t="s">
        <v>488</v>
      </c>
      <c r="E26" s="465">
        <v>81</v>
      </c>
      <c r="F26" s="463" t="s">
        <v>494</v>
      </c>
      <c r="G26" s="464">
        <v>3000</v>
      </c>
      <c r="H26" s="466" t="s">
        <v>489</v>
      </c>
    </row>
    <row r="27" spans="1:10" x14ac:dyDescent="0.25">
      <c r="A27" s="465">
        <v>22</v>
      </c>
      <c r="B27" s="463" t="s">
        <v>487</v>
      </c>
      <c r="C27" s="464">
        <v>3000</v>
      </c>
      <c r="D27" s="465" t="s">
        <v>488</v>
      </c>
      <c r="E27" s="465">
        <v>82</v>
      </c>
      <c r="F27" s="463" t="s">
        <v>494</v>
      </c>
      <c r="G27" s="464">
        <v>3000</v>
      </c>
      <c r="H27" s="466" t="s">
        <v>489</v>
      </c>
    </row>
    <row r="28" spans="1:10" x14ac:dyDescent="0.25">
      <c r="A28" s="465">
        <v>23</v>
      </c>
      <c r="B28" s="463" t="s">
        <v>492</v>
      </c>
      <c r="C28" s="464">
        <v>3000</v>
      </c>
      <c r="D28" s="465" t="s">
        <v>488</v>
      </c>
      <c r="E28" s="465">
        <v>83</v>
      </c>
      <c r="F28" s="463" t="s">
        <v>496</v>
      </c>
      <c r="G28" s="464">
        <v>3000</v>
      </c>
      <c r="H28" s="466" t="s">
        <v>489</v>
      </c>
    </row>
    <row r="29" spans="1:10" x14ac:dyDescent="0.25">
      <c r="A29" s="465">
        <v>24</v>
      </c>
      <c r="B29" s="463" t="s">
        <v>492</v>
      </c>
      <c r="C29" s="464">
        <v>3000</v>
      </c>
      <c r="D29" s="465" t="s">
        <v>488</v>
      </c>
      <c r="E29" s="465">
        <v>84</v>
      </c>
      <c r="F29" s="463" t="s">
        <v>496</v>
      </c>
      <c r="G29" s="464">
        <v>3000</v>
      </c>
      <c r="H29" s="466" t="s">
        <v>489</v>
      </c>
    </row>
    <row r="30" spans="1:10" x14ac:dyDescent="0.25">
      <c r="A30" s="465">
        <v>25</v>
      </c>
      <c r="B30" s="463" t="s">
        <v>493</v>
      </c>
      <c r="C30" s="464">
        <v>3000</v>
      </c>
      <c r="D30" s="465" t="s">
        <v>488</v>
      </c>
      <c r="E30" s="465">
        <v>85</v>
      </c>
      <c r="F30" s="463" t="s">
        <v>496</v>
      </c>
      <c r="G30" s="464">
        <v>3000</v>
      </c>
      <c r="H30" s="466" t="s">
        <v>489</v>
      </c>
    </row>
    <row r="31" spans="1:10" x14ac:dyDescent="0.25">
      <c r="A31" s="465">
        <v>26</v>
      </c>
      <c r="B31" s="463" t="s">
        <v>487</v>
      </c>
      <c r="C31" s="464">
        <v>3000</v>
      </c>
      <c r="D31" s="465" t="s">
        <v>488</v>
      </c>
      <c r="E31" s="465">
        <v>86</v>
      </c>
      <c r="F31" s="463" t="s">
        <v>496</v>
      </c>
      <c r="G31" s="464">
        <v>3000</v>
      </c>
      <c r="H31" s="466" t="s">
        <v>489</v>
      </c>
    </row>
    <row r="32" spans="1:10" x14ac:dyDescent="0.25">
      <c r="A32" s="465">
        <v>27</v>
      </c>
      <c r="B32" s="463" t="s">
        <v>487</v>
      </c>
      <c r="C32" s="464">
        <v>3000</v>
      </c>
      <c r="D32" s="465" t="s">
        <v>488</v>
      </c>
      <c r="E32" s="465">
        <v>87</v>
      </c>
      <c r="F32" s="463" t="s">
        <v>495</v>
      </c>
      <c r="G32" s="464">
        <v>3000</v>
      </c>
      <c r="H32" s="466" t="s">
        <v>489</v>
      </c>
    </row>
    <row r="33" spans="1:21" x14ac:dyDescent="0.25">
      <c r="A33" s="465">
        <v>28</v>
      </c>
      <c r="B33" s="463" t="s">
        <v>490</v>
      </c>
      <c r="C33" s="464">
        <v>3000</v>
      </c>
      <c r="D33" s="465" t="s">
        <v>488</v>
      </c>
      <c r="E33" s="465">
        <v>88</v>
      </c>
      <c r="F33" s="463" t="s">
        <v>495</v>
      </c>
      <c r="G33" s="464">
        <v>3000</v>
      </c>
      <c r="H33" s="466" t="s">
        <v>489</v>
      </c>
    </row>
    <row r="34" spans="1:21" x14ac:dyDescent="0.25">
      <c r="A34" s="465">
        <v>29</v>
      </c>
      <c r="B34" s="463" t="s">
        <v>490</v>
      </c>
      <c r="C34" s="464">
        <v>3000</v>
      </c>
      <c r="D34" s="465" t="s">
        <v>488</v>
      </c>
      <c r="E34" s="465">
        <v>89</v>
      </c>
      <c r="F34" s="463" t="s">
        <v>495</v>
      </c>
      <c r="G34" s="464">
        <v>3000</v>
      </c>
      <c r="H34" s="466" t="s">
        <v>489</v>
      </c>
    </row>
    <row r="35" spans="1:21" x14ac:dyDescent="0.25">
      <c r="A35" s="465">
        <v>30</v>
      </c>
      <c r="B35" s="463" t="s">
        <v>490</v>
      </c>
      <c r="C35" s="464">
        <v>3000</v>
      </c>
      <c r="D35" s="465" t="s">
        <v>488</v>
      </c>
      <c r="E35" s="465">
        <v>90</v>
      </c>
      <c r="F35" s="463" t="s">
        <v>495</v>
      </c>
      <c r="G35" s="464">
        <v>3000</v>
      </c>
      <c r="H35" s="466" t="s">
        <v>489</v>
      </c>
      <c r="K35" s="467"/>
    </row>
    <row r="36" spans="1:21" x14ac:dyDescent="0.25">
      <c r="A36" s="465">
        <v>31</v>
      </c>
      <c r="B36" s="463" t="s">
        <v>492</v>
      </c>
      <c r="C36" s="464">
        <v>3000</v>
      </c>
      <c r="D36" s="465" t="s">
        <v>488</v>
      </c>
      <c r="E36" s="465">
        <v>91</v>
      </c>
      <c r="F36" s="463" t="s">
        <v>497</v>
      </c>
      <c r="G36" s="464">
        <v>3000</v>
      </c>
      <c r="H36" s="466" t="s">
        <v>489</v>
      </c>
    </row>
    <row r="37" spans="1:21" x14ac:dyDescent="0.25">
      <c r="A37" s="465">
        <v>32</v>
      </c>
      <c r="B37" s="463" t="s">
        <v>487</v>
      </c>
      <c r="C37" s="464">
        <v>3000</v>
      </c>
      <c r="D37" s="465" t="s">
        <v>488</v>
      </c>
      <c r="E37" s="465">
        <v>92</v>
      </c>
      <c r="F37" s="463" t="s">
        <v>497</v>
      </c>
      <c r="G37" s="464">
        <v>3000</v>
      </c>
      <c r="H37" s="466" t="s">
        <v>489</v>
      </c>
    </row>
    <row r="38" spans="1:21" x14ac:dyDescent="0.25">
      <c r="A38" s="465">
        <v>33</v>
      </c>
      <c r="B38" s="463" t="s">
        <v>487</v>
      </c>
      <c r="C38" s="464">
        <v>3000</v>
      </c>
      <c r="D38" s="465" t="s">
        <v>488</v>
      </c>
      <c r="E38" s="465">
        <v>93</v>
      </c>
      <c r="F38" s="463" t="s">
        <v>497</v>
      </c>
      <c r="G38" s="464">
        <v>3000</v>
      </c>
      <c r="H38" s="466" t="s">
        <v>489</v>
      </c>
    </row>
    <row r="39" spans="1:21" x14ac:dyDescent="0.25">
      <c r="A39" s="465">
        <v>34</v>
      </c>
      <c r="B39" s="463" t="s">
        <v>487</v>
      </c>
      <c r="C39" s="464">
        <v>3000</v>
      </c>
      <c r="D39" s="465" t="s">
        <v>488</v>
      </c>
      <c r="E39" s="465">
        <v>94</v>
      </c>
      <c r="F39" s="463" t="s">
        <v>497</v>
      </c>
      <c r="G39" s="464">
        <v>3000</v>
      </c>
      <c r="H39" s="466" t="s">
        <v>489</v>
      </c>
    </row>
    <row r="40" spans="1:21" x14ac:dyDescent="0.25">
      <c r="A40" s="465">
        <v>35</v>
      </c>
      <c r="B40" s="463" t="s">
        <v>491</v>
      </c>
      <c r="C40" s="464">
        <v>3000</v>
      </c>
      <c r="D40" s="465" t="s">
        <v>488</v>
      </c>
      <c r="E40" s="465">
        <v>95</v>
      </c>
      <c r="F40" s="463" t="s">
        <v>486</v>
      </c>
      <c r="G40" s="464">
        <v>3000</v>
      </c>
      <c r="H40" s="466" t="s">
        <v>489</v>
      </c>
    </row>
    <row r="41" spans="1:21" x14ac:dyDescent="0.25">
      <c r="A41" s="465">
        <v>36</v>
      </c>
      <c r="B41" s="463" t="s">
        <v>491</v>
      </c>
      <c r="C41" s="464">
        <v>3000</v>
      </c>
      <c r="D41" s="465" t="s">
        <v>488</v>
      </c>
      <c r="E41" s="465">
        <v>96</v>
      </c>
      <c r="F41" s="463" t="s">
        <v>486</v>
      </c>
      <c r="G41" s="464">
        <v>3000</v>
      </c>
      <c r="H41" s="466" t="s">
        <v>489</v>
      </c>
    </row>
    <row r="42" spans="1:21" x14ac:dyDescent="0.25">
      <c r="A42" s="465">
        <v>37</v>
      </c>
      <c r="B42" s="463" t="s">
        <v>487</v>
      </c>
      <c r="C42" s="464">
        <v>3000</v>
      </c>
      <c r="D42" s="465" t="s">
        <v>488</v>
      </c>
      <c r="E42" s="465">
        <v>97</v>
      </c>
      <c r="F42" s="463" t="s">
        <v>486</v>
      </c>
      <c r="G42" s="464">
        <v>3000</v>
      </c>
      <c r="H42" s="466" t="s">
        <v>489</v>
      </c>
    </row>
    <row r="43" spans="1:21" x14ac:dyDescent="0.25">
      <c r="A43" s="465">
        <v>38</v>
      </c>
      <c r="B43" s="463" t="s">
        <v>487</v>
      </c>
      <c r="C43" s="464">
        <v>3000</v>
      </c>
      <c r="D43" s="465" t="s">
        <v>488</v>
      </c>
      <c r="E43" s="465">
        <v>98</v>
      </c>
      <c r="F43" s="463" t="s">
        <v>486</v>
      </c>
      <c r="G43" s="464">
        <v>3000</v>
      </c>
      <c r="H43" s="466" t="s">
        <v>489</v>
      </c>
    </row>
    <row r="44" spans="1:21" x14ac:dyDescent="0.25">
      <c r="A44" s="465">
        <v>39</v>
      </c>
      <c r="B44" s="463" t="s">
        <v>487</v>
      </c>
      <c r="C44" s="464">
        <v>3000</v>
      </c>
      <c r="D44" s="465" t="s">
        <v>488</v>
      </c>
      <c r="E44" s="465">
        <v>99</v>
      </c>
      <c r="F44" s="463" t="s">
        <v>494</v>
      </c>
      <c r="G44" s="464">
        <v>3000</v>
      </c>
      <c r="H44" s="466" t="s">
        <v>489</v>
      </c>
    </row>
    <row r="45" spans="1:21" x14ac:dyDescent="0.25">
      <c r="A45" s="465">
        <v>40</v>
      </c>
      <c r="B45" s="463" t="s">
        <v>487</v>
      </c>
      <c r="C45" s="464">
        <v>3000</v>
      </c>
      <c r="D45" s="465" t="s">
        <v>488</v>
      </c>
      <c r="E45" s="465">
        <v>100</v>
      </c>
      <c r="F45" s="463" t="s">
        <v>494</v>
      </c>
      <c r="G45" s="464">
        <v>3000</v>
      </c>
      <c r="H45" s="466" t="s">
        <v>489</v>
      </c>
      <c r="L45" s="469"/>
    </row>
    <row r="46" spans="1:21" x14ac:dyDescent="0.25">
      <c r="A46" s="465">
        <v>41</v>
      </c>
      <c r="B46" s="463" t="s">
        <v>487</v>
      </c>
      <c r="C46" s="464">
        <v>3000</v>
      </c>
      <c r="D46" s="465" t="s">
        <v>488</v>
      </c>
      <c r="E46" s="465">
        <v>101</v>
      </c>
      <c r="F46" s="463" t="s">
        <v>494</v>
      </c>
      <c r="G46" s="464">
        <v>3000</v>
      </c>
      <c r="H46" s="466" t="s">
        <v>489</v>
      </c>
      <c r="M46" s="467"/>
      <c r="N46" s="467"/>
      <c r="O46" s="467"/>
      <c r="P46" s="467"/>
      <c r="Q46" s="467"/>
      <c r="R46" s="467"/>
      <c r="S46" s="467"/>
      <c r="T46" s="467"/>
      <c r="U46" s="467"/>
    </row>
    <row r="47" spans="1:21" x14ac:dyDescent="0.25">
      <c r="A47" s="465">
        <v>42</v>
      </c>
      <c r="B47" s="463" t="s">
        <v>487</v>
      </c>
      <c r="C47" s="464">
        <v>3000</v>
      </c>
      <c r="D47" s="465" t="s">
        <v>488</v>
      </c>
      <c r="E47" s="465">
        <v>102</v>
      </c>
      <c r="F47" s="463" t="s">
        <v>494</v>
      </c>
      <c r="G47" s="464">
        <v>3000</v>
      </c>
      <c r="H47" s="466" t="s">
        <v>489</v>
      </c>
      <c r="M47" s="467"/>
      <c r="N47" s="467"/>
      <c r="O47" s="467"/>
      <c r="P47" s="467"/>
      <c r="Q47" s="467"/>
      <c r="R47" s="467"/>
      <c r="S47" s="467"/>
      <c r="T47" s="467"/>
      <c r="U47" s="467"/>
    </row>
    <row r="48" spans="1:21" x14ac:dyDescent="0.25">
      <c r="A48" s="465">
        <v>43</v>
      </c>
      <c r="B48" s="463" t="s">
        <v>493</v>
      </c>
      <c r="C48" s="464">
        <v>3000</v>
      </c>
      <c r="D48" s="465" t="s">
        <v>488</v>
      </c>
      <c r="E48" s="465">
        <v>103</v>
      </c>
      <c r="F48" s="463" t="s">
        <v>494</v>
      </c>
      <c r="G48" s="464">
        <v>3000</v>
      </c>
      <c r="H48" s="466" t="s">
        <v>489</v>
      </c>
      <c r="M48" s="467"/>
      <c r="N48" s="467"/>
      <c r="O48" s="467"/>
      <c r="P48" s="467"/>
      <c r="Q48" s="467"/>
      <c r="R48" s="467"/>
      <c r="S48" s="467"/>
      <c r="T48" s="467"/>
      <c r="U48" s="467"/>
    </row>
    <row r="49" spans="1:21" x14ac:dyDescent="0.25">
      <c r="A49" s="465">
        <v>44</v>
      </c>
      <c r="B49" s="463" t="s">
        <v>490</v>
      </c>
      <c r="C49" s="464">
        <v>3000</v>
      </c>
      <c r="D49" s="465" t="s">
        <v>488</v>
      </c>
      <c r="E49" s="465">
        <v>104</v>
      </c>
      <c r="F49" s="463" t="s">
        <v>494</v>
      </c>
      <c r="G49" s="464">
        <v>3000</v>
      </c>
      <c r="H49" s="466" t="s">
        <v>489</v>
      </c>
      <c r="K49" s="467"/>
      <c r="M49" s="467"/>
      <c r="N49" s="467"/>
      <c r="O49" s="467"/>
      <c r="P49" s="467"/>
      <c r="Q49" s="467"/>
      <c r="R49" s="467"/>
      <c r="S49" s="467"/>
      <c r="T49" s="467"/>
      <c r="U49" s="467"/>
    </row>
    <row r="50" spans="1:21" x14ac:dyDescent="0.25">
      <c r="A50" s="465">
        <v>45</v>
      </c>
      <c r="B50" s="463" t="s">
        <v>490</v>
      </c>
      <c r="C50" s="464">
        <v>3000</v>
      </c>
      <c r="D50" s="465" t="s">
        <v>488</v>
      </c>
      <c r="E50" s="465">
        <v>105</v>
      </c>
      <c r="F50" s="463" t="s">
        <v>497</v>
      </c>
      <c r="G50" s="464">
        <v>3000</v>
      </c>
      <c r="H50" s="466" t="s">
        <v>489</v>
      </c>
      <c r="M50" s="467"/>
      <c r="N50" s="467"/>
      <c r="O50" s="467"/>
      <c r="P50" s="467"/>
      <c r="Q50" s="467"/>
      <c r="R50" s="467"/>
      <c r="S50" s="467"/>
      <c r="T50" s="467"/>
      <c r="U50" s="467"/>
    </row>
    <row r="51" spans="1:21" x14ac:dyDescent="0.25">
      <c r="A51" s="465">
        <v>46</v>
      </c>
      <c r="B51" s="463" t="s">
        <v>490</v>
      </c>
      <c r="C51" s="464">
        <v>3000</v>
      </c>
      <c r="D51" s="465" t="s">
        <v>488</v>
      </c>
      <c r="E51" s="465">
        <v>106</v>
      </c>
      <c r="F51" s="463" t="s">
        <v>497</v>
      </c>
      <c r="G51" s="464">
        <v>3000</v>
      </c>
      <c r="H51" s="466" t="s">
        <v>489</v>
      </c>
      <c r="M51" s="470"/>
      <c r="N51" s="467"/>
      <c r="O51" s="468"/>
      <c r="P51" s="467"/>
      <c r="Q51" s="471"/>
      <c r="R51" s="467"/>
      <c r="S51" s="468"/>
      <c r="T51" s="467"/>
      <c r="U51" s="467"/>
    </row>
    <row r="52" spans="1:21" x14ac:dyDescent="0.25">
      <c r="A52" s="465">
        <v>47</v>
      </c>
      <c r="B52" s="463" t="s">
        <v>491</v>
      </c>
      <c r="C52" s="464">
        <v>3000</v>
      </c>
      <c r="D52" s="465" t="s">
        <v>488</v>
      </c>
      <c r="E52" s="465">
        <v>107</v>
      </c>
      <c r="F52" s="463" t="s">
        <v>497</v>
      </c>
      <c r="G52" s="464">
        <v>3000</v>
      </c>
      <c r="H52" s="466" t="s">
        <v>489</v>
      </c>
      <c r="M52" s="467"/>
      <c r="N52" s="467"/>
      <c r="O52" s="467"/>
      <c r="P52" s="467"/>
      <c r="Q52" s="467"/>
      <c r="R52" s="467"/>
      <c r="S52" s="467"/>
      <c r="T52" s="467"/>
      <c r="U52" s="467"/>
    </row>
    <row r="53" spans="1:21" x14ac:dyDescent="0.25">
      <c r="A53" s="465">
        <v>48</v>
      </c>
      <c r="B53" s="463" t="s">
        <v>491</v>
      </c>
      <c r="C53" s="464">
        <v>3000</v>
      </c>
      <c r="D53" s="465" t="s">
        <v>488</v>
      </c>
      <c r="E53" s="465">
        <v>108</v>
      </c>
      <c r="F53" s="472" t="s">
        <v>495</v>
      </c>
      <c r="G53" s="464">
        <v>3000</v>
      </c>
      <c r="H53" s="466" t="s">
        <v>489</v>
      </c>
    </row>
    <row r="54" spans="1:21" x14ac:dyDescent="0.25">
      <c r="A54" s="465">
        <v>49</v>
      </c>
      <c r="B54" s="463" t="s">
        <v>490</v>
      </c>
      <c r="C54" s="464">
        <v>3000</v>
      </c>
      <c r="D54" s="465" t="s">
        <v>488</v>
      </c>
      <c r="E54" s="465">
        <v>109</v>
      </c>
      <c r="F54" s="472" t="s">
        <v>495</v>
      </c>
      <c r="G54" s="464">
        <v>3000</v>
      </c>
      <c r="H54" s="466" t="s">
        <v>489</v>
      </c>
    </row>
    <row r="55" spans="1:21" x14ac:dyDescent="0.25">
      <c r="A55" s="465">
        <v>50</v>
      </c>
      <c r="B55" s="463" t="s">
        <v>490</v>
      </c>
      <c r="C55" s="464">
        <v>3000</v>
      </c>
      <c r="D55" s="465" t="s">
        <v>488</v>
      </c>
      <c r="E55" s="465">
        <v>110</v>
      </c>
      <c r="F55" s="472" t="s">
        <v>495</v>
      </c>
      <c r="G55" s="464">
        <v>3000</v>
      </c>
      <c r="H55" s="466" t="s">
        <v>489</v>
      </c>
      <c r="K55" s="468"/>
    </row>
    <row r="56" spans="1:21" x14ac:dyDescent="0.25">
      <c r="A56" s="465">
        <v>51</v>
      </c>
      <c r="B56" s="463" t="s">
        <v>490</v>
      </c>
      <c r="C56" s="464">
        <v>3000</v>
      </c>
      <c r="D56" s="465" t="s">
        <v>488</v>
      </c>
      <c r="E56" s="465">
        <v>111</v>
      </c>
      <c r="F56" s="472"/>
      <c r="G56" s="464"/>
      <c r="H56" s="466"/>
    </row>
    <row r="57" spans="1:21" x14ac:dyDescent="0.25">
      <c r="A57" s="465">
        <v>52</v>
      </c>
      <c r="B57" s="463" t="s">
        <v>487</v>
      </c>
      <c r="C57" s="464">
        <v>3000</v>
      </c>
      <c r="D57" s="465" t="s">
        <v>488</v>
      </c>
      <c r="E57" s="465">
        <v>112</v>
      </c>
      <c r="F57" s="472"/>
      <c r="G57" s="464"/>
      <c r="H57" s="466"/>
    </row>
    <row r="58" spans="1:21" x14ac:dyDescent="0.25">
      <c r="A58" s="465">
        <v>53</v>
      </c>
      <c r="B58" s="463" t="s">
        <v>487</v>
      </c>
      <c r="C58" s="464">
        <v>3000</v>
      </c>
      <c r="D58" s="465" t="s">
        <v>488</v>
      </c>
      <c r="E58" s="465">
        <v>113</v>
      </c>
      <c r="F58" s="472"/>
      <c r="G58" s="464"/>
      <c r="H58" s="466"/>
    </row>
    <row r="59" spans="1:21" x14ac:dyDescent="0.25">
      <c r="A59" s="465">
        <v>54</v>
      </c>
      <c r="B59" s="463" t="s">
        <v>487</v>
      </c>
      <c r="C59" s="464">
        <v>3000</v>
      </c>
      <c r="D59" s="465" t="s">
        <v>488</v>
      </c>
      <c r="E59" s="465">
        <v>114</v>
      </c>
      <c r="F59" s="473"/>
      <c r="G59" s="464"/>
      <c r="H59" s="466"/>
    </row>
    <row r="60" spans="1:21" x14ac:dyDescent="0.25">
      <c r="A60" s="465">
        <v>55</v>
      </c>
      <c r="B60" s="474" t="s">
        <v>486</v>
      </c>
      <c r="C60" s="464">
        <v>3000</v>
      </c>
      <c r="D60" s="465" t="s">
        <v>488</v>
      </c>
      <c r="E60" s="465">
        <v>115</v>
      </c>
      <c r="F60" s="463"/>
      <c r="G60" s="464"/>
      <c r="H60" s="466"/>
    </row>
    <row r="61" spans="1:21" x14ac:dyDescent="0.25">
      <c r="A61" s="465">
        <v>56</v>
      </c>
      <c r="B61" s="474" t="s">
        <v>486</v>
      </c>
      <c r="C61" s="464">
        <v>3000</v>
      </c>
      <c r="D61" s="465" t="s">
        <v>488</v>
      </c>
      <c r="E61" s="465">
        <v>116</v>
      </c>
      <c r="F61" s="463"/>
      <c r="G61" s="464"/>
      <c r="H61" s="466"/>
    </row>
    <row r="62" spans="1:21" x14ac:dyDescent="0.25">
      <c r="A62" s="465">
        <v>57</v>
      </c>
      <c r="B62" s="474" t="s">
        <v>493</v>
      </c>
      <c r="C62" s="464">
        <v>3000</v>
      </c>
      <c r="D62" s="465" t="s">
        <v>488</v>
      </c>
      <c r="E62" s="465">
        <v>117</v>
      </c>
      <c r="F62" s="463"/>
      <c r="G62" s="464"/>
      <c r="H62" s="466"/>
    </row>
    <row r="63" spans="1:21" x14ac:dyDescent="0.25">
      <c r="A63" s="465">
        <v>58</v>
      </c>
      <c r="B63" s="474" t="s">
        <v>493</v>
      </c>
      <c r="C63" s="464">
        <v>3000</v>
      </c>
      <c r="D63" s="465" t="s">
        <v>488</v>
      </c>
      <c r="E63" s="465">
        <v>118</v>
      </c>
      <c r="F63" s="473"/>
      <c r="G63" s="464"/>
      <c r="H63" s="466"/>
      <c r="I63" s="467"/>
    </row>
    <row r="64" spans="1:21" x14ac:dyDescent="0.25">
      <c r="A64" s="465">
        <v>59</v>
      </c>
      <c r="B64" s="474" t="s">
        <v>493</v>
      </c>
      <c r="C64" s="464">
        <v>3000</v>
      </c>
      <c r="D64" s="465" t="s">
        <v>488</v>
      </c>
      <c r="E64" s="465">
        <v>119</v>
      </c>
      <c r="F64" s="463"/>
      <c r="G64" s="464"/>
      <c r="H64" s="466"/>
    </row>
    <row r="65" spans="1:8" x14ac:dyDescent="0.25">
      <c r="A65" s="465">
        <v>60</v>
      </c>
      <c r="B65" s="474" t="s">
        <v>493</v>
      </c>
      <c r="C65" s="464">
        <v>3000</v>
      </c>
      <c r="D65" s="465" t="s">
        <v>488</v>
      </c>
      <c r="E65" s="465">
        <v>120</v>
      </c>
      <c r="F65" s="463"/>
      <c r="G65" s="464"/>
      <c r="H65" s="466"/>
    </row>
    <row r="66" spans="1:8" x14ac:dyDescent="0.25">
      <c r="A66" s="480"/>
      <c r="B66" s="475"/>
      <c r="C66" s="468"/>
      <c r="D66" s="467"/>
      <c r="E66" s="481"/>
      <c r="F66" s="475"/>
      <c r="G66" s="468"/>
      <c r="H66" s="475"/>
    </row>
    <row r="67" spans="1:8" x14ac:dyDescent="0.25">
      <c r="A67" s="480"/>
      <c r="B67" s="467"/>
      <c r="C67" s="468"/>
      <c r="D67" s="467"/>
      <c r="E67" s="481"/>
      <c r="F67" s="467"/>
      <c r="G67" s="468"/>
      <c r="H67" s="467"/>
    </row>
    <row r="68" spans="1:8" x14ac:dyDescent="0.25">
      <c r="A68" s="480"/>
      <c r="B68" s="467"/>
      <c r="C68" s="468"/>
      <c r="D68" s="467"/>
      <c r="E68" s="481"/>
      <c r="F68" s="467"/>
      <c r="G68" s="468"/>
      <c r="H68" s="467"/>
    </row>
  </sheetData>
  <customSheetViews>
    <customSheetView guid="{79F0E626-27F7-4612-9CC9-F0A974973A7D}" showPageBreaks="1" printArea="1" state="hidden">
      <selection activeCell="J24" sqref="J24"/>
      <pageMargins left="0.91" right="0.75" top="0.18" bottom="1" header="0" footer="0"/>
      <pageSetup paperSize="9" scale="70" orientation="portrait" horizontalDpi="120" verticalDpi="72" r:id="rId1"/>
      <headerFooter alignWithMargins="0"/>
    </customSheetView>
    <customSheetView guid="{BF17821F-9570-4DD7-9AE6-83D9C9F4754D}" showPageBreaks="1" printArea="1" state="hidden">
      <selection activeCell="J24" sqref="J24"/>
      <pageMargins left="0.91" right="0.75" top="0.18" bottom="1" header="0" footer="0"/>
      <pageSetup paperSize="9" scale="70" orientation="portrait" horizontalDpi="120" verticalDpi="72" r:id="rId2"/>
      <headerFooter alignWithMargins="0"/>
    </customSheetView>
    <customSheetView guid="{DEC257E9-9CD6-424D-88A2-5445FE9CFAAD}" showPageBreaks="1" printArea="1" state="hidden">
      <selection activeCell="J24" sqref="J24"/>
      <pageMargins left="0.91" right="0.75" top="0.18" bottom="1" header="0" footer="0"/>
      <pageSetup paperSize="9" scale="70" orientation="portrait" horizontalDpi="120" verticalDpi="72" r:id="rId3"/>
      <headerFooter alignWithMargins="0"/>
    </customSheetView>
    <customSheetView guid="{4DAAABAD-BC5F-44AC-9B3F-907B044CCA5F}" state="hidden">
      <selection activeCell="J24" sqref="J24"/>
      <pageMargins left="0.91" right="0.75" top="0.18" bottom="1" header="0" footer="0"/>
      <pageSetup paperSize="9" scale="70" orientation="portrait" horizontalDpi="120" verticalDpi="72" r:id="rId4"/>
      <headerFooter alignWithMargins="0"/>
    </customSheetView>
  </customSheetViews>
  <phoneticPr fontId="7" type="noConversion"/>
  <pageMargins left="0.91" right="0.75" top="0.18" bottom="1" header="0" footer="0"/>
  <pageSetup paperSize="9" scale="70" orientation="portrait" horizontalDpi="120" verticalDpi="72" r:id="rId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zoomScaleNormal="100" workbookViewId="0">
      <selection activeCell="C90" sqref="C90"/>
    </sheetView>
  </sheetViews>
  <sheetFormatPr baseColWidth="10" defaultColWidth="9.140625" defaultRowHeight="12.75" x14ac:dyDescent="0.2"/>
  <cols>
    <col min="1" max="1" width="0.28515625" customWidth="1"/>
    <col min="2" max="2" width="21" customWidth="1"/>
    <col min="3" max="3" width="8.42578125" style="147" customWidth="1"/>
    <col min="4" max="4" width="8.140625" customWidth="1"/>
    <col min="5" max="5" width="8" customWidth="1"/>
    <col min="6" max="252" width="11.42578125" customWidth="1"/>
  </cols>
  <sheetData>
    <row r="1" spans="2:9" ht="13.5" thickBot="1" x14ac:dyDescent="0.25">
      <c r="B1" t="str">
        <f>DIESEL!B1</f>
        <v>TEOTITLAN (5787) SABADO 01 DE ENERO DEL 2022</v>
      </c>
    </row>
    <row r="2" spans="2:9" ht="13.5" customHeight="1" x14ac:dyDescent="0.2">
      <c r="B2" s="13" t="s">
        <v>63</v>
      </c>
      <c r="C2" s="380">
        <f>TIENDA!F5</f>
        <v>843</v>
      </c>
      <c r="D2" s="337"/>
      <c r="E2" s="111"/>
      <c r="F2" s="7"/>
      <c r="G2" s="105"/>
      <c r="H2" s="105"/>
      <c r="I2" s="7"/>
    </row>
    <row r="3" spans="2:9" ht="13.5" customHeight="1" x14ac:dyDescent="0.2">
      <c r="B3" s="332" t="s">
        <v>44</v>
      </c>
      <c r="C3" s="381">
        <f>TIENDA!F6</f>
        <v>7050</v>
      </c>
      <c r="D3" s="337"/>
      <c r="E3" s="111"/>
      <c r="F3" s="7"/>
      <c r="G3" s="105"/>
      <c r="H3" s="105"/>
      <c r="I3" s="7"/>
    </row>
    <row r="4" spans="2:9" ht="13.5" customHeight="1" x14ac:dyDescent="0.2">
      <c r="B4" s="332" t="s">
        <v>362</v>
      </c>
      <c r="C4" s="381">
        <f>TIENDA!F7</f>
        <v>870</v>
      </c>
      <c r="D4" s="337"/>
      <c r="E4" s="111"/>
      <c r="F4" s="7"/>
      <c r="G4" s="105"/>
      <c r="H4" s="105"/>
      <c r="I4" s="256"/>
    </row>
    <row r="5" spans="2:9" ht="13.5" customHeight="1" x14ac:dyDescent="0.2">
      <c r="B5" s="333" t="s">
        <v>371</v>
      </c>
      <c r="C5" s="381">
        <f>TIENDA!F8</f>
        <v>13220</v>
      </c>
      <c r="D5" s="337"/>
      <c r="E5" s="111"/>
      <c r="F5" s="7"/>
      <c r="G5" s="105"/>
      <c r="H5" s="105"/>
      <c r="I5" s="7"/>
    </row>
    <row r="6" spans="2:9" ht="13.5" customHeight="1" x14ac:dyDescent="0.2">
      <c r="B6" s="332" t="s">
        <v>76</v>
      </c>
      <c r="C6" s="381">
        <f>TIENDA!F10</f>
        <v>550</v>
      </c>
      <c r="D6" s="337"/>
      <c r="E6" s="111"/>
      <c r="F6" s="7"/>
      <c r="G6" s="105"/>
      <c r="H6" s="105"/>
      <c r="I6" s="7"/>
    </row>
    <row r="7" spans="2:9" ht="13.5" customHeight="1" x14ac:dyDescent="0.2">
      <c r="B7" s="332" t="s">
        <v>437</v>
      </c>
      <c r="C7" s="381">
        <f>TIENDA!F11</f>
        <v>88</v>
      </c>
      <c r="D7" s="337"/>
      <c r="E7" s="111"/>
      <c r="F7" s="7"/>
      <c r="G7" s="105"/>
      <c r="H7" s="105"/>
      <c r="I7" s="7"/>
    </row>
    <row r="8" spans="2:9" ht="13.5" customHeight="1" x14ac:dyDescent="0.2">
      <c r="B8" s="332" t="s">
        <v>85</v>
      </c>
      <c r="C8" s="381">
        <f>TIENDA!F12</f>
        <v>1458</v>
      </c>
      <c r="D8" s="337"/>
      <c r="E8" s="111"/>
      <c r="F8" s="7"/>
      <c r="G8" s="105"/>
      <c r="H8" s="105"/>
      <c r="I8" s="7"/>
    </row>
    <row r="9" spans="2:9" ht="13.5" customHeight="1" x14ac:dyDescent="0.2">
      <c r="B9" s="333" t="s">
        <v>399</v>
      </c>
      <c r="C9" s="381">
        <f>TIENDA!F15</f>
        <v>150</v>
      </c>
      <c r="D9" s="337"/>
      <c r="E9" s="111"/>
      <c r="F9" s="7"/>
      <c r="G9" s="105"/>
      <c r="H9" s="105"/>
      <c r="I9" s="7"/>
    </row>
    <row r="10" spans="2:9" ht="13.5" customHeight="1" x14ac:dyDescent="0.2">
      <c r="B10" s="333" t="s">
        <v>398</v>
      </c>
      <c r="C10" s="381">
        <f>TIENDA!F16</f>
        <v>100</v>
      </c>
      <c r="D10" s="337"/>
      <c r="E10" s="111"/>
      <c r="F10" s="7"/>
      <c r="G10" s="105"/>
      <c r="H10" s="105"/>
      <c r="I10" s="7"/>
    </row>
    <row r="11" spans="2:9" ht="13.5" customHeight="1" x14ac:dyDescent="0.2">
      <c r="B11" s="333" t="s">
        <v>396</v>
      </c>
      <c r="C11" s="381">
        <f>TIENDA!F17</f>
        <v>196</v>
      </c>
      <c r="D11" s="337"/>
      <c r="E11" s="111"/>
      <c r="F11" s="7"/>
      <c r="G11" s="105"/>
      <c r="H11" s="105"/>
      <c r="I11" s="7"/>
    </row>
    <row r="12" spans="2:9" ht="13.5" customHeight="1" x14ac:dyDescent="0.2">
      <c r="B12" s="333" t="s">
        <v>397</v>
      </c>
      <c r="C12" s="381">
        <f>TIENDA!F18</f>
        <v>0</v>
      </c>
      <c r="D12" s="337"/>
      <c r="E12" s="111"/>
      <c r="F12" s="7"/>
      <c r="G12" s="105"/>
      <c r="H12" s="105"/>
      <c r="I12" s="7"/>
    </row>
    <row r="13" spans="2:9" ht="13.5" customHeight="1" x14ac:dyDescent="0.2">
      <c r="B13" s="148" t="s">
        <v>361</v>
      </c>
      <c r="C13" s="381">
        <f>TIENDA!F19</f>
        <v>56</v>
      </c>
      <c r="D13" s="337"/>
      <c r="E13" s="111"/>
      <c r="F13" s="7"/>
      <c r="G13" s="105"/>
      <c r="H13" s="105"/>
      <c r="I13" s="18"/>
    </row>
    <row r="14" spans="2:9" ht="13.5" customHeight="1" x14ac:dyDescent="0.2">
      <c r="B14" s="333" t="s">
        <v>372</v>
      </c>
      <c r="C14" s="381">
        <f>TIENDA!F21</f>
        <v>101</v>
      </c>
      <c r="D14" s="337"/>
      <c r="E14" s="111"/>
      <c r="F14" s="7"/>
      <c r="G14" s="105"/>
      <c r="H14" s="105"/>
      <c r="I14" s="18"/>
    </row>
    <row r="15" spans="2:9" ht="13.5" customHeight="1" x14ac:dyDescent="0.2">
      <c r="B15" s="148" t="s">
        <v>373</v>
      </c>
      <c r="C15" s="381">
        <f>TIENDA!F22</f>
        <v>0</v>
      </c>
      <c r="D15" s="337"/>
      <c r="E15" s="111"/>
      <c r="F15" s="7"/>
      <c r="G15" s="105"/>
      <c r="H15" s="105"/>
      <c r="I15" s="7"/>
    </row>
    <row r="16" spans="2:9" ht="13.5" customHeight="1" x14ac:dyDescent="0.2">
      <c r="B16" s="333" t="s">
        <v>379</v>
      </c>
      <c r="C16" s="381">
        <f>TIENDA!F23</f>
        <v>48</v>
      </c>
      <c r="D16" s="337"/>
      <c r="E16" s="111"/>
      <c r="F16" s="7"/>
      <c r="G16" s="105"/>
      <c r="H16" s="105"/>
      <c r="I16" s="7"/>
    </row>
    <row r="17" spans="1:9" ht="13.5" customHeight="1" x14ac:dyDescent="0.2">
      <c r="B17" s="332" t="s">
        <v>433</v>
      </c>
      <c r="C17" s="381">
        <f>TIENDA!F24</f>
        <v>419</v>
      </c>
      <c r="D17" s="337"/>
      <c r="E17" s="111"/>
      <c r="F17" s="7"/>
      <c r="G17" s="105"/>
      <c r="H17" s="105"/>
      <c r="I17" s="7"/>
    </row>
    <row r="18" spans="1:9" ht="13.5" customHeight="1" x14ac:dyDescent="0.2">
      <c r="B18" s="332" t="s">
        <v>45</v>
      </c>
      <c r="C18" s="381">
        <f>TIENDA!F25</f>
        <v>1159</v>
      </c>
      <c r="D18" s="337"/>
      <c r="E18" s="111"/>
      <c r="F18" s="7"/>
      <c r="G18" s="105"/>
      <c r="H18" s="105"/>
      <c r="I18" s="7"/>
    </row>
    <row r="19" spans="1:9" ht="13.5" customHeight="1" x14ac:dyDescent="0.2">
      <c r="B19" s="332" t="s">
        <v>46</v>
      </c>
      <c r="C19" s="381">
        <f>TIENDA!F26</f>
        <v>2466</v>
      </c>
      <c r="D19" s="337"/>
      <c r="E19" s="111"/>
      <c r="F19" s="7"/>
      <c r="G19" s="105"/>
      <c r="H19" s="105"/>
      <c r="I19" s="7"/>
    </row>
    <row r="20" spans="1:9" ht="13.5" customHeight="1" x14ac:dyDescent="0.2">
      <c r="B20" s="332" t="s">
        <v>64</v>
      </c>
      <c r="C20" s="381">
        <f>TIENDA!F36</f>
        <v>465</v>
      </c>
      <c r="D20" s="337"/>
      <c r="E20" s="111"/>
      <c r="F20" s="7"/>
      <c r="G20" s="105"/>
      <c r="H20" s="105"/>
      <c r="I20" s="7"/>
    </row>
    <row r="21" spans="1:9" ht="13.5" customHeight="1" x14ac:dyDescent="0.2">
      <c r="B21" s="332" t="s">
        <v>65</v>
      </c>
      <c r="C21" s="381">
        <f>TIENDA!F37</f>
        <v>5</v>
      </c>
      <c r="D21" s="337"/>
      <c r="E21" s="111"/>
      <c r="F21" s="7"/>
      <c r="G21" s="105"/>
      <c r="H21" s="105"/>
      <c r="I21" s="7"/>
    </row>
    <row r="22" spans="1:9" ht="13.5" customHeight="1" x14ac:dyDescent="0.2">
      <c r="A22" s="28"/>
      <c r="B22" s="332" t="s">
        <v>47</v>
      </c>
      <c r="C22" s="381">
        <f>TIENDA!F38</f>
        <v>3180</v>
      </c>
      <c r="D22" s="337"/>
      <c r="E22" s="111"/>
      <c r="F22" s="7"/>
      <c r="G22" s="105"/>
      <c r="H22" s="105"/>
      <c r="I22" s="7"/>
    </row>
    <row r="23" spans="1:9" ht="13.5" customHeight="1" x14ac:dyDescent="0.2">
      <c r="B23" s="332" t="s">
        <v>66</v>
      </c>
      <c r="C23" s="381">
        <f>TIENDA!F39</f>
        <v>7746</v>
      </c>
      <c r="D23" s="337"/>
      <c r="E23" s="111"/>
      <c r="F23" s="7"/>
      <c r="G23" s="105"/>
      <c r="H23" s="105"/>
      <c r="I23" s="7"/>
    </row>
    <row r="24" spans="1:9" ht="13.5" customHeight="1" x14ac:dyDescent="0.2">
      <c r="B24" s="332" t="s">
        <v>48</v>
      </c>
      <c r="C24" s="381">
        <f>TIENDA!F40</f>
        <v>121</v>
      </c>
      <c r="D24" s="337"/>
      <c r="E24" s="111"/>
      <c r="F24" s="7"/>
      <c r="G24" s="105"/>
      <c r="H24" s="105"/>
      <c r="I24" s="7"/>
    </row>
    <row r="25" spans="1:9" ht="13.5" customHeight="1" x14ac:dyDescent="0.2">
      <c r="B25" s="332" t="s">
        <v>49</v>
      </c>
      <c r="C25" s="381">
        <f>TIENDA!F41</f>
        <v>3724</v>
      </c>
      <c r="D25" s="337"/>
      <c r="E25" s="111"/>
      <c r="F25" s="7"/>
      <c r="G25" s="105"/>
      <c r="H25" s="105"/>
      <c r="I25" s="7"/>
    </row>
    <row r="26" spans="1:9" ht="13.5" customHeight="1" x14ac:dyDescent="0.2">
      <c r="B26" s="332" t="s">
        <v>72</v>
      </c>
      <c r="C26" s="381">
        <f>TIENDA!F42</f>
        <v>4208</v>
      </c>
      <c r="D26" s="337"/>
      <c r="E26" s="111"/>
      <c r="F26" s="7"/>
      <c r="G26" s="105"/>
      <c r="H26" s="105"/>
      <c r="I26" s="7"/>
    </row>
    <row r="27" spans="1:9" ht="13.5" customHeight="1" x14ac:dyDescent="0.2">
      <c r="B27" s="332" t="s">
        <v>262</v>
      </c>
      <c r="C27" s="381">
        <f>TIENDA!F43</f>
        <v>1993</v>
      </c>
      <c r="D27" s="337"/>
      <c r="E27" s="111"/>
      <c r="F27" s="7"/>
      <c r="G27" s="105"/>
      <c r="H27" s="105"/>
      <c r="I27" s="7"/>
    </row>
    <row r="28" spans="1:9" ht="13.5" customHeight="1" x14ac:dyDescent="0.2">
      <c r="B28" s="332" t="s">
        <v>265</v>
      </c>
      <c r="C28" s="381">
        <f>TIENDA!F44</f>
        <v>600</v>
      </c>
      <c r="D28" s="337"/>
      <c r="E28" s="188"/>
      <c r="F28" s="7"/>
      <c r="G28" s="105"/>
      <c r="H28" s="105"/>
      <c r="I28" s="7"/>
    </row>
    <row r="29" spans="1:9" ht="13.5" customHeight="1" x14ac:dyDescent="0.2">
      <c r="A29" s="28"/>
      <c r="B29" s="332" t="s">
        <v>386</v>
      </c>
      <c r="C29" s="381">
        <f>TIENDA!F45</f>
        <v>64</v>
      </c>
      <c r="D29" s="337"/>
      <c r="E29" s="111"/>
      <c r="F29" s="7"/>
      <c r="G29" s="105"/>
      <c r="H29" s="105"/>
      <c r="I29" s="7"/>
    </row>
    <row r="30" spans="1:9" ht="13.5" customHeight="1" x14ac:dyDescent="0.2">
      <c r="B30" s="148" t="s">
        <v>274</v>
      </c>
      <c r="C30" s="381">
        <f>TIENDA!F46</f>
        <v>0</v>
      </c>
      <c r="D30" s="337"/>
      <c r="E30" s="111"/>
      <c r="F30" s="7"/>
      <c r="G30" s="105"/>
      <c r="H30" s="105"/>
      <c r="I30" s="7"/>
    </row>
    <row r="31" spans="1:9" ht="13.5" customHeight="1" x14ac:dyDescent="0.2">
      <c r="B31" s="148" t="s">
        <v>267</v>
      </c>
      <c r="C31" s="381">
        <f>TIENDA!F47</f>
        <v>1149</v>
      </c>
      <c r="D31" s="337"/>
      <c r="E31" s="111"/>
      <c r="F31" s="7"/>
      <c r="G31" s="105"/>
      <c r="H31" s="105"/>
      <c r="I31" s="7"/>
    </row>
    <row r="32" spans="1:9" ht="13.5" customHeight="1" x14ac:dyDescent="0.2">
      <c r="B32" s="148" t="s">
        <v>276</v>
      </c>
      <c r="C32" s="381">
        <f>TIENDA!F48</f>
        <v>554</v>
      </c>
      <c r="D32" s="337"/>
      <c r="E32" s="188"/>
      <c r="F32" s="7"/>
      <c r="G32" s="105"/>
      <c r="H32" s="105"/>
      <c r="I32" s="7"/>
    </row>
    <row r="33" spans="1:9" ht="13.5" customHeight="1" x14ac:dyDescent="0.2">
      <c r="B33" s="148" t="s">
        <v>320</v>
      </c>
      <c r="C33" s="381">
        <f>TIENDA!F49</f>
        <v>362</v>
      </c>
      <c r="D33" s="337"/>
      <c r="E33" s="111"/>
      <c r="F33" s="7"/>
      <c r="G33" s="105"/>
      <c r="H33" s="105"/>
      <c r="I33" s="7"/>
    </row>
    <row r="34" spans="1:9" ht="13.5" customHeight="1" x14ac:dyDescent="0.2">
      <c r="B34" s="332" t="s">
        <v>73</v>
      </c>
      <c r="C34" s="381">
        <f>TIENDA!F50</f>
        <v>119</v>
      </c>
      <c r="D34" s="337"/>
      <c r="E34" s="111"/>
      <c r="F34" s="7"/>
      <c r="G34" s="105"/>
      <c r="H34" s="105"/>
      <c r="I34" s="7"/>
    </row>
    <row r="35" spans="1:9" ht="13.5" customHeight="1" x14ac:dyDescent="0.2">
      <c r="B35" s="332" t="s">
        <v>74</v>
      </c>
      <c r="C35" s="381">
        <f>TIENDA!F51</f>
        <v>3440</v>
      </c>
      <c r="D35" s="337"/>
      <c r="E35" s="111"/>
      <c r="F35" s="7"/>
      <c r="G35" s="7"/>
      <c r="H35" s="7"/>
      <c r="I35" s="7"/>
    </row>
    <row r="36" spans="1:9" ht="13.5" customHeight="1" x14ac:dyDescent="0.2">
      <c r="B36" s="332" t="s">
        <v>75</v>
      </c>
      <c r="C36" s="381">
        <f>TIENDA!F52</f>
        <v>724</v>
      </c>
      <c r="D36" s="337"/>
      <c r="E36" s="111"/>
      <c r="F36" s="7"/>
      <c r="G36" s="7"/>
      <c r="H36" s="7"/>
      <c r="I36" s="7"/>
    </row>
    <row r="37" spans="1:9" ht="13.5" customHeight="1" x14ac:dyDescent="0.2">
      <c r="B37" s="332" t="s">
        <v>387</v>
      </c>
      <c r="C37" s="381">
        <f>TIENDA!F53</f>
        <v>183</v>
      </c>
      <c r="D37" s="337"/>
      <c r="E37" s="111"/>
      <c r="F37" s="7"/>
      <c r="G37" s="7"/>
      <c r="H37" s="7"/>
      <c r="I37" s="7"/>
    </row>
    <row r="38" spans="1:9" ht="13.5" customHeight="1" x14ac:dyDescent="0.2">
      <c r="B38" s="332" t="s">
        <v>50</v>
      </c>
      <c r="C38" s="381">
        <f>TIENDA!F54</f>
        <v>866</v>
      </c>
      <c r="D38" s="337"/>
      <c r="E38" s="111"/>
      <c r="F38" s="7"/>
      <c r="G38" s="7"/>
      <c r="H38" s="7"/>
      <c r="I38" s="7"/>
    </row>
    <row r="39" spans="1:9" ht="13.5" customHeight="1" x14ac:dyDescent="0.2">
      <c r="B39" s="332" t="s">
        <v>77</v>
      </c>
      <c r="C39" s="381">
        <f>TIENDA!F55</f>
        <v>183</v>
      </c>
      <c r="D39" s="337"/>
      <c r="E39" s="111"/>
      <c r="F39" s="7"/>
      <c r="G39" s="7"/>
      <c r="H39" s="7"/>
      <c r="I39" s="7"/>
    </row>
    <row r="40" spans="1:9" ht="13.5" customHeight="1" x14ac:dyDescent="0.2">
      <c r="B40" s="332" t="s">
        <v>51</v>
      </c>
      <c r="C40" s="381">
        <f>TIENDA!F56</f>
        <v>12793</v>
      </c>
      <c r="D40" s="337"/>
      <c r="E40" s="111"/>
      <c r="F40" s="7"/>
      <c r="G40" s="7"/>
      <c r="H40" s="7"/>
      <c r="I40" s="7"/>
    </row>
    <row r="41" spans="1:9" ht="13.5" customHeight="1" x14ac:dyDescent="0.2">
      <c r="B41" s="332" t="s">
        <v>78</v>
      </c>
      <c r="C41" s="381">
        <f>TIENDA!F57</f>
        <v>10</v>
      </c>
      <c r="D41" s="338"/>
      <c r="E41" s="111"/>
      <c r="F41" s="7"/>
      <c r="G41" s="7"/>
      <c r="H41" s="7"/>
      <c r="I41" s="7"/>
    </row>
    <row r="42" spans="1:9" ht="13.5" customHeight="1" x14ac:dyDescent="0.2">
      <c r="B42" s="148" t="s">
        <v>79</v>
      </c>
      <c r="C42" s="381">
        <f>TIENDA!F59</f>
        <v>6</v>
      </c>
      <c r="D42" s="338"/>
      <c r="E42" s="111"/>
      <c r="F42" s="7"/>
      <c r="G42" s="7"/>
      <c r="H42" s="7"/>
      <c r="I42" s="7"/>
    </row>
    <row r="43" spans="1:9" ht="13.5" customHeight="1" x14ac:dyDescent="0.2">
      <c r="A43" s="7"/>
      <c r="B43" s="332" t="s">
        <v>52</v>
      </c>
      <c r="C43" s="381">
        <f>TIENDA!F60</f>
        <v>3097</v>
      </c>
      <c r="D43" s="338"/>
      <c r="E43" s="111"/>
      <c r="F43" s="7"/>
      <c r="G43" s="7"/>
      <c r="H43" s="7"/>
      <c r="I43" s="7"/>
    </row>
    <row r="44" spans="1:9" ht="13.5" customHeight="1" x14ac:dyDescent="0.2">
      <c r="A44" s="7"/>
      <c r="B44" s="332" t="s">
        <v>239</v>
      </c>
      <c r="C44" s="381">
        <f>TIENDA!F61</f>
        <v>1417</v>
      </c>
      <c r="D44" s="339"/>
      <c r="E44" s="111"/>
      <c r="F44" s="7"/>
      <c r="G44" s="7"/>
      <c r="H44" s="7"/>
      <c r="I44" s="7"/>
    </row>
    <row r="45" spans="1:9" ht="13.5" customHeight="1" x14ac:dyDescent="0.2">
      <c r="B45" s="148" t="s">
        <v>80</v>
      </c>
      <c r="C45" s="381">
        <f>TIENDA!F62</f>
        <v>5901</v>
      </c>
      <c r="D45" s="339"/>
      <c r="E45" s="111"/>
      <c r="F45" s="7"/>
      <c r="G45" s="7"/>
      <c r="H45" s="7"/>
      <c r="I45" s="7"/>
    </row>
    <row r="46" spans="1:9" ht="13.5" customHeight="1" x14ac:dyDescent="0.2">
      <c r="B46" s="332" t="s">
        <v>53</v>
      </c>
      <c r="C46" s="381">
        <f>TIENDA!F64</f>
        <v>2027</v>
      </c>
      <c r="D46" s="338"/>
      <c r="E46" s="111"/>
      <c r="F46" s="7"/>
      <c r="G46" s="7"/>
      <c r="H46" s="7"/>
      <c r="I46" s="7"/>
    </row>
    <row r="47" spans="1:9" ht="13.5" customHeight="1" x14ac:dyDescent="0.2">
      <c r="B47" s="332" t="s">
        <v>54</v>
      </c>
      <c r="C47" s="381">
        <f>TIENDA!F65</f>
        <v>379</v>
      </c>
      <c r="D47" s="340"/>
      <c r="E47" s="111"/>
      <c r="F47" s="7"/>
      <c r="G47" s="7"/>
      <c r="H47" s="7"/>
      <c r="I47" s="7"/>
    </row>
    <row r="48" spans="1:9" ht="13.5" customHeight="1" x14ac:dyDescent="0.2">
      <c r="B48" s="332" t="s">
        <v>349</v>
      </c>
      <c r="C48" s="381">
        <f>TIENDA!F67</f>
        <v>0</v>
      </c>
      <c r="D48" s="338"/>
      <c r="E48" s="111"/>
      <c r="F48" s="7"/>
      <c r="G48" s="7"/>
      <c r="H48" s="7"/>
      <c r="I48" s="7"/>
    </row>
    <row r="49" spans="1:9" ht="13.5" customHeight="1" x14ac:dyDescent="0.2">
      <c r="B49" s="332" t="s">
        <v>90</v>
      </c>
      <c r="C49" s="381">
        <f>TIENDA!F69</f>
        <v>1396</v>
      </c>
      <c r="D49" s="341"/>
      <c r="E49" s="111"/>
      <c r="F49" s="7"/>
      <c r="G49" s="7"/>
      <c r="H49" s="7"/>
      <c r="I49" s="7"/>
    </row>
    <row r="50" spans="1:9" ht="13.5" customHeight="1" x14ac:dyDescent="0.2">
      <c r="A50">
        <v>93</v>
      </c>
      <c r="B50" s="332" t="s">
        <v>91</v>
      </c>
      <c r="C50" s="381">
        <f>TIENDA!F70</f>
        <v>250</v>
      </c>
      <c r="D50" s="338"/>
      <c r="E50" s="111"/>
      <c r="F50" s="7"/>
      <c r="G50" s="7"/>
      <c r="H50" s="7"/>
      <c r="I50" s="7"/>
    </row>
    <row r="51" spans="1:9" ht="13.5" customHeight="1" x14ac:dyDescent="0.2">
      <c r="B51" s="332" t="s">
        <v>236</v>
      </c>
      <c r="C51" s="381">
        <f>TIENDA!F71</f>
        <v>23</v>
      </c>
      <c r="D51" s="338"/>
      <c r="E51" s="111"/>
      <c r="F51" s="7"/>
      <c r="G51" s="7"/>
      <c r="H51" s="7"/>
      <c r="I51" s="7"/>
    </row>
    <row r="52" spans="1:9" ht="13.5" customHeight="1" x14ac:dyDescent="0.2">
      <c r="B52" s="332" t="s">
        <v>240</v>
      </c>
      <c r="C52" s="381">
        <f>TIENDA!F73</f>
        <v>0</v>
      </c>
      <c r="D52" s="338"/>
      <c r="E52" s="111"/>
      <c r="F52" s="7"/>
      <c r="G52" s="7"/>
      <c r="H52" s="7"/>
      <c r="I52" s="7"/>
    </row>
    <row r="53" spans="1:9" ht="13.5" customHeight="1" x14ac:dyDescent="0.2">
      <c r="B53" s="332" t="s">
        <v>88</v>
      </c>
      <c r="C53" s="381">
        <f>TIENDA!F74</f>
        <v>0</v>
      </c>
      <c r="D53" s="338"/>
      <c r="E53" s="111"/>
      <c r="F53" s="7"/>
      <c r="G53" s="7"/>
      <c r="H53" s="7"/>
      <c r="I53" s="7"/>
    </row>
    <row r="54" spans="1:9" ht="13.5" customHeight="1" x14ac:dyDescent="0.2">
      <c r="B54" s="332" t="s">
        <v>233</v>
      </c>
      <c r="C54" s="381">
        <f>TIENDA!F77</f>
        <v>40</v>
      </c>
      <c r="D54" s="338"/>
      <c r="E54" s="111"/>
      <c r="F54" s="7"/>
      <c r="G54" s="7"/>
      <c r="H54" s="7"/>
      <c r="I54" s="7"/>
    </row>
    <row r="55" spans="1:9" ht="13.5" customHeight="1" x14ac:dyDescent="0.2">
      <c r="B55" s="148" t="s">
        <v>374</v>
      </c>
      <c r="C55" s="381">
        <f>TIENDA!F78</f>
        <v>8</v>
      </c>
      <c r="D55" s="338"/>
      <c r="E55" s="111"/>
      <c r="F55" s="7"/>
      <c r="G55" s="7"/>
      <c r="H55" s="7"/>
      <c r="I55" s="7"/>
    </row>
    <row r="56" spans="1:9" ht="13.5" customHeight="1" x14ac:dyDescent="0.2">
      <c r="B56" s="148" t="s">
        <v>241</v>
      </c>
      <c r="C56" s="381">
        <f>TIENDA!F79</f>
        <v>6</v>
      </c>
      <c r="D56" s="338"/>
      <c r="E56" s="111"/>
      <c r="F56" s="7"/>
      <c r="G56" s="7"/>
      <c r="H56" s="7"/>
      <c r="I56" s="7"/>
    </row>
    <row r="57" spans="1:9" ht="13.5" customHeight="1" x14ac:dyDescent="0.2">
      <c r="B57" s="332" t="s">
        <v>55</v>
      </c>
      <c r="C57" s="381">
        <f>TIENDA!F81</f>
        <v>160</v>
      </c>
      <c r="D57" s="338"/>
      <c r="E57" s="118"/>
    </row>
    <row r="58" spans="1:9" ht="13.5" customHeight="1" x14ac:dyDescent="0.2">
      <c r="B58" s="332" t="s">
        <v>92</v>
      </c>
      <c r="C58" s="381">
        <f>TIENDA!F82</f>
        <v>185</v>
      </c>
      <c r="D58" s="338"/>
      <c r="E58" s="118"/>
    </row>
    <row r="59" spans="1:9" ht="13.5" customHeight="1" x14ac:dyDescent="0.2">
      <c r="B59" s="332" t="s">
        <v>147</v>
      </c>
      <c r="C59" s="381">
        <f>TIENDA!F83</f>
        <v>24</v>
      </c>
      <c r="D59" s="338"/>
      <c r="E59" s="118"/>
    </row>
    <row r="60" spans="1:9" ht="13.5" customHeight="1" x14ac:dyDescent="0.2">
      <c r="B60" s="148" t="s">
        <v>235</v>
      </c>
      <c r="C60" s="381">
        <f>TIENDA!F84</f>
        <v>74</v>
      </c>
      <c r="D60" s="338"/>
      <c r="E60" s="118"/>
    </row>
    <row r="61" spans="1:9" ht="13.5" customHeight="1" x14ac:dyDescent="0.2">
      <c r="B61" s="148" t="s">
        <v>316</v>
      </c>
      <c r="C61" s="381">
        <f>TIENDA!F85</f>
        <v>23</v>
      </c>
      <c r="D61" s="338"/>
      <c r="E61" s="118"/>
    </row>
    <row r="62" spans="1:9" ht="13.5" customHeight="1" x14ac:dyDescent="0.2">
      <c r="B62" s="148" t="s">
        <v>348</v>
      </c>
      <c r="C62" s="381">
        <f>TIENDA!F86</f>
        <v>24</v>
      </c>
      <c r="D62" s="338"/>
      <c r="E62" s="118"/>
    </row>
    <row r="63" spans="1:9" ht="13.5" customHeight="1" x14ac:dyDescent="0.2">
      <c r="B63" s="148" t="s">
        <v>266</v>
      </c>
      <c r="C63" s="381">
        <f>TIENDA!F87</f>
        <v>46</v>
      </c>
      <c r="D63" s="338"/>
      <c r="E63" s="118"/>
    </row>
    <row r="64" spans="1:9" ht="13.5" customHeight="1" x14ac:dyDescent="0.2">
      <c r="B64" s="148" t="s">
        <v>354</v>
      </c>
      <c r="C64" s="382">
        <f>TIENDA!F88</f>
        <v>99</v>
      </c>
      <c r="D64" s="342"/>
      <c r="E64" s="118"/>
    </row>
    <row r="65" spans="2:5" ht="13.5" customHeight="1" x14ac:dyDescent="0.2">
      <c r="B65" s="148" t="s">
        <v>347</v>
      </c>
      <c r="C65" s="382">
        <f>TIENDA!F89</f>
        <v>32</v>
      </c>
      <c r="D65" s="342"/>
      <c r="E65" s="118"/>
    </row>
    <row r="66" spans="2:5" ht="13.5" customHeight="1" x14ac:dyDescent="0.2">
      <c r="B66" s="148" t="s">
        <v>356</v>
      </c>
      <c r="C66" s="382">
        <f>TIENDA!F91</f>
        <v>32</v>
      </c>
      <c r="D66" s="343"/>
      <c r="E66" s="118"/>
    </row>
    <row r="67" spans="2:5" ht="13.5" customHeight="1" x14ac:dyDescent="0.2">
      <c r="B67" s="148" t="s">
        <v>357</v>
      </c>
      <c r="C67" s="383">
        <f>TIENDA!F92</f>
        <v>51</v>
      </c>
      <c r="D67" s="343"/>
      <c r="E67" s="215"/>
    </row>
    <row r="68" spans="2:5" ht="13.5" customHeight="1" x14ac:dyDescent="0.2">
      <c r="B68" s="334" t="s">
        <v>355</v>
      </c>
      <c r="C68" s="382">
        <f>TIENDA!F94</f>
        <v>4</v>
      </c>
      <c r="D68" s="342"/>
      <c r="E68" s="118"/>
    </row>
    <row r="69" spans="2:5" ht="13.5" customHeight="1" x14ac:dyDescent="0.2">
      <c r="B69" s="148" t="s">
        <v>359</v>
      </c>
      <c r="C69" s="382">
        <f>TIENDA!F95</f>
        <v>368</v>
      </c>
      <c r="D69" s="342"/>
      <c r="E69" s="118"/>
    </row>
    <row r="70" spans="2:5" ht="13.5" customHeight="1" x14ac:dyDescent="0.2">
      <c r="B70" s="148" t="s">
        <v>425</v>
      </c>
      <c r="C70" s="382">
        <f>TIENDA!F97</f>
        <v>7</v>
      </c>
      <c r="D70" s="342"/>
      <c r="E70" s="196"/>
    </row>
    <row r="71" spans="2:5" ht="13.5" customHeight="1" x14ac:dyDescent="0.2">
      <c r="B71" s="148" t="s">
        <v>378</v>
      </c>
      <c r="C71" s="382">
        <f>TIENDA!F98</f>
        <v>10</v>
      </c>
      <c r="D71" s="342"/>
      <c r="E71" s="196"/>
    </row>
    <row r="72" spans="2:5" ht="13.5" customHeight="1" x14ac:dyDescent="0.2">
      <c r="B72" s="148" t="s">
        <v>384</v>
      </c>
      <c r="C72" s="382">
        <f>TIENDA!F100</f>
        <v>10</v>
      </c>
      <c r="D72" s="342"/>
      <c r="E72" s="215"/>
    </row>
    <row r="73" spans="2:5" ht="13.5" customHeight="1" x14ac:dyDescent="0.2">
      <c r="B73" s="332" t="s">
        <v>87</v>
      </c>
      <c r="C73" s="382">
        <f>TIENDA!F101</f>
        <v>18</v>
      </c>
      <c r="D73" s="342"/>
      <c r="E73" s="215"/>
    </row>
    <row r="74" spans="2:5" ht="13.5" customHeight="1" x14ac:dyDescent="0.2">
      <c r="B74" s="148" t="s">
        <v>389</v>
      </c>
      <c r="C74" s="382">
        <f>TIENDA!F102</f>
        <v>11</v>
      </c>
      <c r="D74" s="342"/>
      <c r="E74" s="215"/>
    </row>
    <row r="75" spans="2:5" ht="13.5" customHeight="1" x14ac:dyDescent="0.2">
      <c r="B75" s="148" t="s">
        <v>390</v>
      </c>
      <c r="C75" s="382">
        <f>TIENDA!F105</f>
        <v>41</v>
      </c>
      <c r="D75" s="342"/>
      <c r="E75" s="215"/>
    </row>
    <row r="76" spans="2:5" ht="13.5" customHeight="1" x14ac:dyDescent="0.2">
      <c r="B76" s="148" t="s">
        <v>391</v>
      </c>
      <c r="C76" s="382">
        <f>TIENDA!F107</f>
        <v>53</v>
      </c>
      <c r="D76" s="342"/>
      <c r="E76" s="215"/>
    </row>
    <row r="77" spans="2:5" ht="13.5" customHeight="1" x14ac:dyDescent="0.2">
      <c r="B77" s="148" t="s">
        <v>382</v>
      </c>
      <c r="C77" s="382">
        <f>TIENDA!F108</f>
        <v>109</v>
      </c>
      <c r="D77" s="342"/>
      <c r="E77" s="118"/>
    </row>
    <row r="78" spans="2:5" ht="13.5" customHeight="1" x14ac:dyDescent="0.2">
      <c r="B78" s="148" t="s">
        <v>434</v>
      </c>
      <c r="C78" s="382">
        <f>TIENDA!F109</f>
        <v>92</v>
      </c>
      <c r="D78" s="342"/>
      <c r="E78" s="118"/>
    </row>
    <row r="79" spans="2:5" ht="13.5" customHeight="1" x14ac:dyDescent="0.2">
      <c r="B79" s="148" t="s">
        <v>401</v>
      </c>
      <c r="C79" s="382">
        <f>TIENDA!F110</f>
        <v>70</v>
      </c>
      <c r="D79" s="342"/>
      <c r="E79" s="118"/>
    </row>
    <row r="80" spans="2:5" ht="13.5" customHeight="1" x14ac:dyDescent="0.2">
      <c r="B80" s="448" t="s">
        <v>422</v>
      </c>
      <c r="C80" s="131">
        <f>TIENDA!F112</f>
        <v>34</v>
      </c>
      <c r="D80" s="449"/>
      <c r="E80" s="196"/>
    </row>
    <row r="81" spans="2:7" ht="13.5" customHeight="1" x14ac:dyDescent="0.2">
      <c r="B81" s="148" t="s">
        <v>435</v>
      </c>
      <c r="C81" s="382">
        <f>TIENDA!F113</f>
        <v>22</v>
      </c>
      <c r="D81" s="342"/>
      <c r="E81" s="118"/>
    </row>
    <row r="82" spans="2:7" ht="13.5" customHeight="1" x14ac:dyDescent="0.2">
      <c r="B82" s="148" t="s">
        <v>436</v>
      </c>
      <c r="C82" s="382">
        <f>TIENDA!F117</f>
        <v>93</v>
      </c>
      <c r="D82" s="342"/>
      <c r="E82" s="118"/>
    </row>
    <row r="83" spans="2:7" ht="13.5" customHeight="1" x14ac:dyDescent="0.2">
      <c r="B83" s="148" t="s">
        <v>439</v>
      </c>
      <c r="C83" s="382">
        <f>TIENDA!F115</f>
        <v>5</v>
      </c>
      <c r="D83" s="342"/>
      <c r="E83" s="118"/>
    </row>
    <row r="84" spans="2:7" ht="13.5" customHeight="1" x14ac:dyDescent="0.2">
      <c r="B84" s="334" t="s">
        <v>392</v>
      </c>
      <c r="C84" s="383">
        <f>TIENDA!F116</f>
        <v>2</v>
      </c>
      <c r="D84" s="343"/>
      <c r="E84" s="215"/>
    </row>
    <row r="85" spans="2:7" ht="13.5" customHeight="1" x14ac:dyDescent="0.2">
      <c r="B85" s="336" t="s">
        <v>446</v>
      </c>
      <c r="C85" s="382">
        <f>TIENDA!F117</f>
        <v>93</v>
      </c>
      <c r="D85" s="342"/>
      <c r="E85" s="118"/>
    </row>
    <row r="86" spans="2:7" ht="13.5" customHeight="1" x14ac:dyDescent="0.2">
      <c r="B86" s="336" t="s">
        <v>447</v>
      </c>
      <c r="C86" s="382">
        <f>TIENDA!F118</f>
        <v>3</v>
      </c>
      <c r="D86" s="342"/>
      <c r="E86" s="118"/>
      <c r="G86" s="42" t="s">
        <v>0</v>
      </c>
    </row>
    <row r="87" spans="2:7" ht="13.5" customHeight="1" x14ac:dyDescent="0.2">
      <c r="B87" s="336" t="s">
        <v>448</v>
      </c>
      <c r="C87" s="382">
        <f>TIENDA!F119</f>
        <v>1</v>
      </c>
      <c r="D87" s="342"/>
      <c r="E87" s="118"/>
    </row>
    <row r="88" spans="2:7" ht="13.5" customHeight="1" x14ac:dyDescent="0.2">
      <c r="B88" s="336" t="s">
        <v>449</v>
      </c>
      <c r="C88" s="382">
        <f>TIENDA!F120</f>
        <v>2</v>
      </c>
      <c r="D88" s="342"/>
      <c r="E88" s="118"/>
    </row>
    <row r="89" spans="2:7" ht="13.5" customHeight="1" x14ac:dyDescent="0.2">
      <c r="B89" s="16" t="s">
        <v>450</v>
      </c>
      <c r="C89" s="131">
        <f>TIENDA!F121</f>
        <v>0</v>
      </c>
      <c r="D89" s="449"/>
      <c r="E89" s="118"/>
    </row>
    <row r="91" spans="2:7" ht="20.25" customHeight="1" x14ac:dyDescent="0.2">
      <c r="C91" s="242"/>
      <c r="D91" s="218"/>
      <c r="E91" s="7"/>
    </row>
    <row r="92" spans="2:7" x14ac:dyDescent="0.2">
      <c r="C92" s="242"/>
      <c r="D92" s="218"/>
      <c r="E92" s="7"/>
    </row>
    <row r="93" spans="2:7" x14ac:dyDescent="0.2">
      <c r="C93" s="242"/>
      <c r="D93" s="7"/>
      <c r="E93" s="7"/>
    </row>
    <row r="94" spans="2:7" x14ac:dyDescent="0.2">
      <c r="C94" s="242"/>
      <c r="D94" s="7"/>
      <c r="E94" s="7"/>
    </row>
  </sheetData>
  <pageMargins left="0.86614173228346458" right="0.74803149606299213" top="0.15748031496062992" bottom="0.3543307086614173" header="0" footer="0"/>
  <pageSetup scale="75" fitToWidth="0" orientation="landscape" verticalDpi="7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O117"/>
  <sheetViews>
    <sheetView topLeftCell="A10" workbookViewId="0">
      <selection activeCell="J33" sqref="J33"/>
    </sheetView>
  </sheetViews>
  <sheetFormatPr baseColWidth="10" defaultColWidth="11.42578125" defaultRowHeight="12.75" x14ac:dyDescent="0.2"/>
  <cols>
    <col min="1" max="1" width="1.7109375" customWidth="1"/>
    <col min="2" max="2" width="22" customWidth="1"/>
    <col min="3" max="3" width="10.85546875" customWidth="1"/>
    <col min="4" max="4" width="11.140625" customWidth="1"/>
    <col min="5" max="5" width="12.42578125" customWidth="1"/>
    <col min="6" max="256" width="11.42578125" customWidth="1"/>
  </cols>
  <sheetData>
    <row r="1" spans="1:14" x14ac:dyDescent="0.2">
      <c r="B1" s="22"/>
    </row>
    <row r="2" spans="1:14" x14ac:dyDescent="0.2">
      <c r="B2" s="14"/>
    </row>
    <row r="3" spans="1:14" x14ac:dyDescent="0.2">
      <c r="B3" s="14" t="s">
        <v>40</v>
      </c>
      <c r="F3" s="14" t="s">
        <v>40</v>
      </c>
    </row>
    <row r="5" spans="1:14" x14ac:dyDescent="0.2">
      <c r="B5" s="3" t="s">
        <v>341</v>
      </c>
      <c r="G5" s="3"/>
    </row>
    <row r="6" spans="1:14" x14ac:dyDescent="0.2">
      <c r="A6" s="9"/>
      <c r="B6" s="58"/>
      <c r="C6" s="19"/>
      <c r="D6" s="7"/>
      <c r="E6" s="7"/>
      <c r="F6" s="58"/>
      <c r="G6" s="19"/>
      <c r="H6" s="7"/>
      <c r="I6" s="7"/>
    </row>
    <row r="7" spans="1:14" x14ac:dyDescent="0.2">
      <c r="A7" s="9"/>
      <c r="B7" s="58" t="s">
        <v>336</v>
      </c>
      <c r="C7" s="19"/>
      <c r="D7" s="17"/>
      <c r="E7" s="7"/>
      <c r="F7" s="64"/>
      <c r="G7" s="65"/>
      <c r="H7" s="17"/>
      <c r="I7" s="7"/>
      <c r="L7" s="3"/>
    </row>
    <row r="8" spans="1:14" x14ac:dyDescent="0.2">
      <c r="B8" s="59">
        <v>0.375</v>
      </c>
      <c r="C8" s="59"/>
      <c r="D8" s="7"/>
      <c r="E8" s="7"/>
      <c r="F8" s="7"/>
      <c r="G8" s="59"/>
      <c r="H8" s="7"/>
      <c r="I8" s="7"/>
      <c r="K8" s="58"/>
      <c r="L8" s="19"/>
      <c r="M8" s="7"/>
      <c r="N8" s="7"/>
    </row>
    <row r="9" spans="1:14" x14ac:dyDescent="0.2">
      <c r="B9" s="7"/>
      <c r="C9" s="59"/>
      <c r="D9" s="7"/>
      <c r="E9" s="7"/>
      <c r="F9" s="7"/>
      <c r="G9" s="59"/>
      <c r="H9" s="7"/>
      <c r="I9" s="7"/>
      <c r="K9" s="58"/>
      <c r="L9" s="19"/>
      <c r="M9" s="7"/>
      <c r="N9" s="7"/>
    </row>
    <row r="10" spans="1:14" x14ac:dyDescent="0.2">
      <c r="B10" s="4" t="s">
        <v>337</v>
      </c>
      <c r="C10" s="4"/>
      <c r="D10" s="105"/>
      <c r="F10" s="4"/>
      <c r="G10" s="4"/>
      <c r="H10" s="105"/>
      <c r="K10" s="64"/>
      <c r="L10" s="65"/>
      <c r="M10" s="17"/>
      <c r="N10" s="7"/>
    </row>
    <row r="11" spans="1:14" x14ac:dyDescent="0.2">
      <c r="B11" s="4"/>
      <c r="C11" s="4"/>
      <c r="D11" s="105"/>
      <c r="F11" s="4"/>
      <c r="G11" s="4"/>
      <c r="H11" s="105"/>
      <c r="K11" s="64"/>
      <c r="L11" s="65"/>
      <c r="M11" s="17"/>
      <c r="N11" s="7"/>
    </row>
    <row r="12" spans="1:14" x14ac:dyDescent="0.2">
      <c r="B12" s="4" t="s">
        <v>338</v>
      </c>
      <c r="C12" s="4"/>
      <c r="D12" s="105"/>
      <c r="F12" s="4"/>
      <c r="G12" s="4"/>
      <c r="H12" s="105"/>
      <c r="K12" s="64"/>
      <c r="L12" s="59"/>
      <c r="M12" s="17"/>
      <c r="N12" s="7"/>
    </row>
    <row r="13" spans="1:14" x14ac:dyDescent="0.2">
      <c r="A13" s="9"/>
      <c r="B13" s="57" t="s">
        <v>114</v>
      </c>
      <c r="C13" s="57"/>
      <c r="D13" s="3"/>
      <c r="F13" s="57"/>
      <c r="G13" s="57"/>
      <c r="H13" s="3"/>
      <c r="K13" s="4"/>
      <c r="L13" s="4"/>
      <c r="M13" s="105"/>
    </row>
    <row r="14" spans="1:14" x14ac:dyDescent="0.2">
      <c r="A14" s="9"/>
      <c r="B14" s="57"/>
      <c r="C14" s="57"/>
      <c r="D14" s="3"/>
      <c r="F14" s="57"/>
      <c r="G14" s="57"/>
      <c r="H14" s="3"/>
      <c r="K14" s="4"/>
      <c r="L14" s="4"/>
      <c r="M14" s="105"/>
    </row>
    <row r="15" spans="1:14" x14ac:dyDescent="0.2">
      <c r="A15" s="9"/>
      <c r="B15" s="57" t="s">
        <v>339</v>
      </c>
      <c r="C15" s="57"/>
      <c r="D15" s="3"/>
      <c r="F15" s="57"/>
      <c r="G15" s="57"/>
      <c r="H15" s="3"/>
      <c r="K15" s="4"/>
      <c r="L15" s="4"/>
      <c r="M15" s="105"/>
    </row>
    <row r="16" spans="1:14" x14ac:dyDescent="0.2">
      <c r="A16" s="9"/>
      <c r="B16" s="57"/>
      <c r="C16" s="57"/>
      <c r="D16" s="3"/>
      <c r="F16" s="57"/>
      <c r="G16" s="57"/>
      <c r="H16" s="3"/>
      <c r="K16" s="4"/>
      <c r="L16" s="4"/>
      <c r="M16" s="105"/>
    </row>
    <row r="17" spans="1:15" x14ac:dyDescent="0.2">
      <c r="A17" s="9"/>
      <c r="B17" s="60" t="s">
        <v>340</v>
      </c>
      <c r="C17" s="66"/>
      <c r="D17" s="3"/>
      <c r="F17" s="60"/>
      <c r="G17" s="66"/>
      <c r="H17" s="3"/>
      <c r="K17" s="57"/>
      <c r="L17" s="57"/>
      <c r="M17" s="3"/>
    </row>
    <row r="18" spans="1:15" x14ac:dyDescent="0.2">
      <c r="A18" s="9"/>
      <c r="B18" s="60"/>
      <c r="C18" s="78"/>
      <c r="D18" s="3"/>
      <c r="F18" s="60"/>
      <c r="G18" s="78"/>
      <c r="H18" s="78"/>
      <c r="J18" s="68"/>
      <c r="K18" s="68"/>
      <c r="L18" s="57"/>
      <c r="M18" s="3"/>
    </row>
    <row r="19" spans="1:15" x14ac:dyDescent="0.2">
      <c r="A19" s="9"/>
      <c r="B19" s="66" t="s">
        <v>342</v>
      </c>
      <c r="C19" s="68" t="s">
        <v>321</v>
      </c>
      <c r="D19" s="3"/>
      <c r="F19" s="60"/>
      <c r="G19" s="68"/>
      <c r="H19" s="68"/>
      <c r="J19" s="68"/>
      <c r="K19" s="68"/>
      <c r="L19" s="68"/>
      <c r="M19" s="3"/>
    </row>
    <row r="20" spans="1:15" x14ac:dyDescent="0.2">
      <c r="A20" s="9"/>
      <c r="B20" s="60"/>
      <c r="C20" s="68" t="s">
        <v>322</v>
      </c>
      <c r="D20" s="3"/>
      <c r="F20" s="60"/>
      <c r="G20" s="68"/>
      <c r="H20" s="68"/>
      <c r="J20" s="68"/>
      <c r="K20" s="68"/>
      <c r="L20" s="68"/>
      <c r="M20" s="3"/>
      <c r="O20" s="68"/>
    </row>
    <row r="21" spans="1:15" x14ac:dyDescent="0.2">
      <c r="A21" s="9"/>
      <c r="B21" s="60"/>
      <c r="C21" s="68" t="s">
        <v>324</v>
      </c>
      <c r="D21" s="3"/>
      <c r="F21" s="60"/>
      <c r="G21" s="69"/>
      <c r="H21" s="69"/>
      <c r="J21" s="69"/>
      <c r="K21" s="69"/>
      <c r="L21" s="68"/>
      <c r="M21" s="3"/>
      <c r="O21" s="72"/>
    </row>
    <row r="22" spans="1:15" x14ac:dyDescent="0.2">
      <c r="A22" s="9"/>
      <c r="B22" s="60"/>
      <c r="C22" s="68" t="s">
        <v>323</v>
      </c>
      <c r="D22" s="3"/>
      <c r="F22" s="60"/>
      <c r="G22" s="67"/>
      <c r="H22" s="67"/>
      <c r="J22" s="67"/>
      <c r="K22" s="60"/>
      <c r="L22" s="68"/>
      <c r="M22" s="3"/>
      <c r="O22" s="72"/>
    </row>
    <row r="23" spans="1:15" x14ac:dyDescent="0.2">
      <c r="A23" s="9"/>
      <c r="B23" s="60"/>
      <c r="C23" s="69" t="s">
        <v>325</v>
      </c>
      <c r="D23" s="3"/>
      <c r="F23" s="60"/>
      <c r="G23" s="67"/>
      <c r="H23" s="3"/>
      <c r="J23" s="66"/>
      <c r="K23" s="60"/>
      <c r="L23" s="69"/>
      <c r="M23" s="3"/>
      <c r="O23" s="73"/>
    </row>
    <row r="24" spans="1:15" x14ac:dyDescent="0.2">
      <c r="A24" s="9"/>
      <c r="B24" s="60"/>
      <c r="C24" s="69" t="s">
        <v>326</v>
      </c>
      <c r="D24" s="3"/>
      <c r="F24" s="60"/>
      <c r="G24" s="35"/>
      <c r="H24" s="3"/>
      <c r="J24" s="35"/>
      <c r="K24" s="60"/>
      <c r="L24" s="67"/>
      <c r="M24" s="3"/>
      <c r="O24" s="74"/>
    </row>
    <row r="25" spans="1:15" x14ac:dyDescent="0.2">
      <c r="A25" s="9"/>
      <c r="B25" s="60"/>
      <c r="C25" s="69" t="s">
        <v>327</v>
      </c>
      <c r="D25" s="3"/>
      <c r="F25" s="60"/>
      <c r="G25" s="35"/>
      <c r="H25" s="3"/>
      <c r="K25" s="60"/>
      <c r="L25" s="67"/>
      <c r="M25" s="3"/>
      <c r="O25" s="36"/>
    </row>
    <row r="26" spans="1:15" x14ac:dyDescent="0.2">
      <c r="B26" s="60"/>
      <c r="C26" s="69" t="s">
        <v>328</v>
      </c>
      <c r="D26" s="7"/>
      <c r="E26" s="7"/>
      <c r="F26" s="60"/>
      <c r="G26" s="35"/>
      <c r="H26" s="7"/>
      <c r="I26" s="7"/>
      <c r="K26" s="60"/>
      <c r="L26" s="35"/>
      <c r="M26" s="3"/>
      <c r="O26" s="36"/>
    </row>
    <row r="27" spans="1:15" x14ac:dyDescent="0.2">
      <c r="B27" s="60"/>
      <c r="C27" s="69" t="s">
        <v>330</v>
      </c>
      <c r="F27" s="56"/>
      <c r="G27" s="106"/>
      <c r="K27" s="60"/>
      <c r="L27" s="35"/>
      <c r="M27" s="3"/>
      <c r="O27" s="36"/>
    </row>
    <row r="28" spans="1:15" x14ac:dyDescent="0.2">
      <c r="B28" s="60"/>
      <c r="C28" s="69" t="s">
        <v>329</v>
      </c>
      <c r="F28" s="56"/>
      <c r="G28" s="106"/>
      <c r="K28" s="60"/>
      <c r="L28" s="35"/>
      <c r="M28" s="3"/>
      <c r="O28" s="36"/>
    </row>
    <row r="29" spans="1:15" x14ac:dyDescent="0.2">
      <c r="B29" s="60"/>
      <c r="C29" s="106"/>
      <c r="F29" s="56"/>
      <c r="G29" s="106"/>
      <c r="K29" s="60"/>
      <c r="L29" s="35"/>
      <c r="M29" s="3"/>
      <c r="O29" s="36"/>
    </row>
    <row r="30" spans="1:15" x14ac:dyDescent="0.2">
      <c r="B30" s="60"/>
      <c r="C30" s="106"/>
      <c r="F30" s="56"/>
      <c r="G30" s="106"/>
      <c r="K30" s="60"/>
      <c r="L30" s="35"/>
      <c r="M30" s="3"/>
      <c r="O30" s="36"/>
    </row>
    <row r="31" spans="1:15" x14ac:dyDescent="0.2">
      <c r="B31" s="38" t="s">
        <v>345</v>
      </c>
      <c r="D31" s="35"/>
      <c r="F31" s="38"/>
      <c r="H31" s="35"/>
      <c r="J31" s="7"/>
      <c r="K31" s="60"/>
      <c r="L31" s="35"/>
      <c r="M31" s="7"/>
      <c r="N31" s="7"/>
    </row>
    <row r="32" spans="1:15" x14ac:dyDescent="0.2">
      <c r="B32" s="38" t="s">
        <v>0</v>
      </c>
      <c r="D32" s="3"/>
      <c r="F32" s="38"/>
      <c r="H32" s="3"/>
      <c r="J32" s="7"/>
      <c r="K32" s="56"/>
      <c r="L32" s="99"/>
    </row>
    <row r="33" spans="1:13" x14ac:dyDescent="0.2">
      <c r="B33" s="205" t="s">
        <v>115</v>
      </c>
      <c r="D33" t="s">
        <v>116</v>
      </c>
      <c r="F33" s="34"/>
      <c r="J33" s="18"/>
      <c r="K33" s="38"/>
      <c r="L33" s="95"/>
      <c r="M33" s="3"/>
    </row>
    <row r="34" spans="1:13" x14ac:dyDescent="0.2">
      <c r="A34" s="14"/>
      <c r="B34" s="206" t="s">
        <v>343</v>
      </c>
      <c r="C34" s="14"/>
      <c r="D34" s="206" t="s">
        <v>344</v>
      </c>
      <c r="E34" s="14"/>
      <c r="F34" s="34"/>
      <c r="H34" s="34"/>
      <c r="J34" s="7"/>
      <c r="K34" s="34"/>
      <c r="L34" s="34"/>
      <c r="M34" s="34"/>
    </row>
    <row r="35" spans="1:13" x14ac:dyDescent="0.2">
      <c r="D35" s="95"/>
      <c r="H35" s="34"/>
      <c r="J35" s="7"/>
      <c r="L35" s="34"/>
      <c r="M35" s="34"/>
    </row>
    <row r="36" spans="1:13" x14ac:dyDescent="0.2">
      <c r="D36" s="95"/>
      <c r="H36" s="34"/>
      <c r="M36" s="34"/>
    </row>
    <row r="37" spans="1:13" x14ac:dyDescent="0.2">
      <c r="D37" s="34"/>
      <c r="H37" s="34"/>
    </row>
    <row r="51" spans="2:15" x14ac:dyDescent="0.2">
      <c r="B51" s="42"/>
      <c r="C51" s="3" t="s">
        <v>113</v>
      </c>
      <c r="D51" s="93"/>
      <c r="E51" s="93"/>
      <c r="F51" s="93"/>
      <c r="L51" s="42"/>
      <c r="M51" s="3"/>
      <c r="N51" s="93"/>
      <c r="O51" s="93"/>
    </row>
    <row r="52" spans="2:15" x14ac:dyDescent="0.2">
      <c r="B52" s="42"/>
      <c r="C52" s="3"/>
      <c r="D52" s="93"/>
      <c r="E52" s="93"/>
      <c r="F52" s="93"/>
      <c r="L52" s="42"/>
      <c r="M52" s="3"/>
      <c r="N52" s="93"/>
      <c r="O52" s="93"/>
    </row>
    <row r="53" spans="2:15" x14ac:dyDescent="0.2">
      <c r="B53" s="3" t="s">
        <v>117</v>
      </c>
      <c r="C53" s="9"/>
      <c r="D53" s="93"/>
      <c r="E53" s="93"/>
      <c r="F53" s="93"/>
      <c r="L53" s="3"/>
      <c r="M53" s="9"/>
      <c r="N53" s="93"/>
      <c r="O53" s="93"/>
    </row>
    <row r="54" spans="2:15" x14ac:dyDescent="0.2">
      <c r="B54" s="3"/>
      <c r="C54" s="9"/>
      <c r="D54" s="93"/>
      <c r="E54" s="93"/>
      <c r="F54" s="99"/>
      <c r="L54" s="3"/>
      <c r="M54" s="9"/>
      <c r="N54" s="93"/>
      <c r="O54" s="93"/>
    </row>
    <row r="55" spans="2:15" x14ac:dyDescent="0.2">
      <c r="B55" s="3" t="s">
        <v>118</v>
      </c>
      <c r="C55" s="3"/>
      <c r="D55" s="93"/>
      <c r="E55" s="93"/>
      <c r="F55" s="95"/>
      <c r="L55" s="3"/>
      <c r="M55" s="3"/>
      <c r="N55" s="93"/>
      <c r="O55" s="93"/>
    </row>
    <row r="56" spans="2:15" x14ac:dyDescent="0.2">
      <c r="B56" s="3"/>
      <c r="C56" s="3"/>
      <c r="D56" s="93"/>
      <c r="E56" s="93"/>
      <c r="F56" s="95"/>
      <c r="L56" s="3"/>
      <c r="M56" s="3"/>
      <c r="N56" s="93"/>
      <c r="O56" s="93"/>
    </row>
    <row r="57" spans="2:15" x14ac:dyDescent="0.2">
      <c r="B57" s="3"/>
      <c r="C57" s="99"/>
      <c r="D57" s="93"/>
      <c r="E57" s="93"/>
      <c r="F57" s="95"/>
      <c r="L57" s="3"/>
      <c r="M57" s="3"/>
      <c r="N57" s="93"/>
      <c r="O57" s="93"/>
    </row>
    <row r="58" spans="2:15" x14ac:dyDescent="0.2">
      <c r="B58" s="3"/>
      <c r="C58" s="99" t="s">
        <v>119</v>
      </c>
      <c r="D58" s="22" t="s">
        <v>120</v>
      </c>
      <c r="E58" s="22"/>
      <c r="F58" s="95"/>
      <c r="L58" s="3"/>
      <c r="M58" s="3"/>
      <c r="N58" s="93"/>
      <c r="O58" s="93"/>
    </row>
    <row r="59" spans="2:15" x14ac:dyDescent="0.2">
      <c r="B59" s="3"/>
      <c r="C59" s="99" t="s">
        <v>119</v>
      </c>
      <c r="D59" s="22" t="s">
        <v>121</v>
      </c>
      <c r="E59" s="22"/>
      <c r="F59" s="95"/>
      <c r="L59" s="3"/>
      <c r="M59" s="3"/>
      <c r="N59" s="93"/>
      <c r="O59" s="93"/>
    </row>
    <row r="60" spans="2:15" x14ac:dyDescent="0.2">
      <c r="B60" s="3"/>
      <c r="C60" s="99" t="s">
        <v>119</v>
      </c>
      <c r="D60" s="22" t="s">
        <v>120</v>
      </c>
      <c r="E60" s="22"/>
      <c r="F60" s="95"/>
      <c r="L60" s="3"/>
      <c r="M60" s="3"/>
      <c r="N60" s="93"/>
      <c r="O60" s="93"/>
    </row>
    <row r="61" spans="2:15" x14ac:dyDescent="0.2">
      <c r="B61" s="3"/>
      <c r="C61" s="99" t="s">
        <v>119</v>
      </c>
      <c r="D61" s="22" t="s">
        <v>122</v>
      </c>
      <c r="E61" s="22"/>
      <c r="F61" s="95"/>
      <c r="L61" s="3"/>
      <c r="M61" s="3"/>
      <c r="N61" s="93"/>
      <c r="O61" s="93"/>
    </row>
    <row r="62" spans="2:15" ht="13.5" thickBot="1" x14ac:dyDescent="0.25">
      <c r="B62" s="107"/>
      <c r="C62" s="84" t="s">
        <v>119</v>
      </c>
      <c r="D62" s="22" t="s">
        <v>120</v>
      </c>
      <c r="E62" s="22"/>
      <c r="F62" s="93"/>
      <c r="L62" s="107"/>
      <c r="M62" s="99"/>
      <c r="N62" s="22"/>
      <c r="O62" s="93"/>
    </row>
    <row r="63" spans="2:15" x14ac:dyDescent="0.2">
      <c r="B63" s="107"/>
      <c r="C63" s="99" t="s">
        <v>123</v>
      </c>
      <c r="D63" s="22"/>
      <c r="E63" s="93"/>
      <c r="F63" s="93"/>
      <c r="L63" s="107"/>
      <c r="M63" s="99"/>
      <c r="N63" s="22"/>
      <c r="O63" s="93"/>
    </row>
    <row r="64" spans="2:15" x14ac:dyDescent="0.2">
      <c r="B64" s="107"/>
      <c r="C64" s="99"/>
      <c r="D64" s="22"/>
      <c r="E64" s="93"/>
      <c r="F64" s="93"/>
      <c r="L64" s="107"/>
      <c r="M64" s="99"/>
      <c r="N64" s="22"/>
      <c r="O64" s="93"/>
    </row>
    <row r="65" spans="2:15" x14ac:dyDescent="0.2">
      <c r="B65" s="107"/>
      <c r="C65" s="99"/>
      <c r="D65" s="22"/>
      <c r="E65" s="93"/>
      <c r="F65" s="93"/>
      <c r="L65" s="107"/>
      <c r="M65" s="99"/>
      <c r="N65" s="22"/>
      <c r="O65" s="93"/>
    </row>
    <row r="66" spans="2:15" x14ac:dyDescent="0.2">
      <c r="B66" s="107" t="s">
        <v>41</v>
      </c>
      <c r="C66" s="108"/>
      <c r="D66" s="22"/>
      <c r="E66" s="93"/>
      <c r="F66" s="93"/>
      <c r="L66" s="107"/>
      <c r="M66" s="108"/>
      <c r="N66" s="22"/>
      <c r="O66" s="93"/>
    </row>
    <row r="67" spans="2:15" x14ac:dyDescent="0.2">
      <c r="B67" s="107"/>
      <c r="C67" s="78"/>
      <c r="D67" s="22"/>
      <c r="E67" s="93"/>
      <c r="F67" s="93"/>
      <c r="L67" s="107"/>
      <c r="M67" s="108"/>
      <c r="N67" s="22"/>
      <c r="O67" s="93"/>
    </row>
    <row r="68" spans="2:15" x14ac:dyDescent="0.2">
      <c r="B68" s="96" t="s">
        <v>12</v>
      </c>
      <c r="C68" s="78">
        <v>25926</v>
      </c>
      <c r="D68" s="22"/>
      <c r="E68" s="93"/>
      <c r="F68" s="93"/>
      <c r="L68" s="107"/>
      <c r="M68" s="108"/>
      <c r="N68" s="22"/>
      <c r="O68" s="93"/>
    </row>
    <row r="69" spans="2:15" x14ac:dyDescent="0.2">
      <c r="B69" s="96" t="s">
        <v>13</v>
      </c>
      <c r="C69" s="78">
        <v>23694</v>
      </c>
      <c r="D69" s="22"/>
      <c r="E69" s="93"/>
      <c r="F69" s="93"/>
      <c r="L69" s="107"/>
      <c r="M69" s="108"/>
      <c r="N69" s="22"/>
      <c r="O69" s="93"/>
    </row>
    <row r="70" spans="2:15" x14ac:dyDescent="0.2">
      <c r="B70" s="96" t="s">
        <v>14</v>
      </c>
      <c r="C70" s="78">
        <v>32087</v>
      </c>
      <c r="D70" s="22"/>
      <c r="E70" s="93"/>
      <c r="F70" s="93"/>
      <c r="L70" s="107"/>
      <c r="M70" s="108"/>
      <c r="N70" s="22"/>
      <c r="O70" s="93"/>
    </row>
    <row r="71" spans="2:15" x14ac:dyDescent="0.2">
      <c r="B71" s="96" t="s">
        <v>15</v>
      </c>
      <c r="C71" s="78">
        <v>31456</v>
      </c>
      <c r="D71" s="22"/>
      <c r="E71" s="93"/>
      <c r="F71" s="93"/>
      <c r="L71" s="107"/>
      <c r="M71" s="108"/>
      <c r="N71" s="22"/>
      <c r="O71" s="93"/>
    </row>
    <row r="72" spans="2:15" x14ac:dyDescent="0.2">
      <c r="B72" s="96" t="s">
        <v>16</v>
      </c>
      <c r="C72" s="78">
        <v>28828</v>
      </c>
      <c r="D72" s="22"/>
      <c r="E72" s="93"/>
      <c r="F72" s="93"/>
      <c r="L72" s="107"/>
      <c r="M72" s="108"/>
      <c r="N72" s="22"/>
      <c r="O72" s="93"/>
    </row>
    <row r="73" spans="2:15" x14ac:dyDescent="0.2">
      <c r="B73" s="96" t="s">
        <v>17</v>
      </c>
      <c r="C73" s="78">
        <v>26034</v>
      </c>
      <c r="D73" s="22"/>
      <c r="E73" s="93"/>
      <c r="F73" s="93"/>
      <c r="L73" s="107"/>
      <c r="M73" s="108"/>
      <c r="N73" s="22"/>
      <c r="O73" s="93"/>
    </row>
    <row r="74" spans="2:15" x14ac:dyDescent="0.2">
      <c r="B74" s="96" t="s">
        <v>18</v>
      </c>
      <c r="C74" s="78">
        <v>22379</v>
      </c>
      <c r="D74" s="22"/>
      <c r="E74" s="93"/>
      <c r="F74" s="93"/>
      <c r="L74" s="107"/>
      <c r="M74" s="108"/>
      <c r="N74" s="22"/>
      <c r="O74" s="93"/>
    </row>
    <row r="75" spans="2:15" x14ac:dyDescent="0.2">
      <c r="B75" s="96" t="s">
        <v>19</v>
      </c>
      <c r="C75" s="78">
        <v>20071</v>
      </c>
      <c r="D75" s="22"/>
      <c r="E75" s="93"/>
      <c r="F75" s="93"/>
      <c r="L75" s="107"/>
      <c r="M75" s="108"/>
      <c r="N75" s="22"/>
      <c r="O75" s="93"/>
    </row>
    <row r="76" spans="2:15" x14ac:dyDescent="0.2">
      <c r="B76" s="96" t="s">
        <v>20</v>
      </c>
      <c r="C76" s="78">
        <v>8248</v>
      </c>
      <c r="D76" s="35"/>
      <c r="E76" s="44"/>
      <c r="F76" s="109"/>
      <c r="L76" s="96"/>
      <c r="M76" s="78"/>
      <c r="N76" s="35"/>
      <c r="O76" s="44"/>
    </row>
    <row r="77" spans="2:15" x14ac:dyDescent="0.2">
      <c r="B77" s="96" t="s">
        <v>21</v>
      </c>
      <c r="C77" s="78">
        <v>6840</v>
      </c>
      <c r="D77" s="35"/>
      <c r="E77" s="44"/>
      <c r="F77" s="109"/>
      <c r="L77" s="96"/>
      <c r="M77" s="78"/>
      <c r="N77" s="35"/>
      <c r="O77" s="44"/>
    </row>
    <row r="78" spans="2:15" x14ac:dyDescent="0.2">
      <c r="B78" s="96"/>
      <c r="C78" s="78">
        <f>C68+C69+C70+C71+C72+C73+C74+C75+C76+C77</f>
        <v>225563</v>
      </c>
      <c r="D78" s="35"/>
      <c r="E78" s="44"/>
      <c r="F78" s="109"/>
      <c r="L78" s="96"/>
      <c r="M78" s="78"/>
      <c r="N78" s="35"/>
      <c r="O78" s="44"/>
    </row>
    <row r="79" spans="2:15" x14ac:dyDescent="0.2">
      <c r="B79" s="107"/>
      <c r="C79" s="44"/>
      <c r="D79" s="9"/>
      <c r="E79" s="44"/>
      <c r="F79" s="93"/>
      <c r="L79" s="107"/>
      <c r="M79" s="44"/>
      <c r="N79" s="9"/>
      <c r="O79" s="44"/>
    </row>
    <row r="80" spans="2:15" x14ac:dyDescent="0.2">
      <c r="B80" s="3" t="s">
        <v>124</v>
      </c>
      <c r="C80" s="3"/>
      <c r="D80" s="99" t="s">
        <v>123</v>
      </c>
      <c r="E80" s="93"/>
      <c r="F80" s="93"/>
      <c r="L80" s="3"/>
      <c r="M80" s="3"/>
      <c r="N80" s="99"/>
      <c r="O80" s="93"/>
    </row>
    <row r="81" spans="1:15" x14ac:dyDescent="0.2">
      <c r="B81" s="3" t="s">
        <v>41</v>
      </c>
      <c r="C81" s="3"/>
      <c r="D81" s="62" t="s">
        <v>125</v>
      </c>
      <c r="E81" s="93"/>
      <c r="F81" s="93"/>
      <c r="L81" s="3"/>
      <c r="M81" s="3"/>
      <c r="N81" s="62"/>
      <c r="O81" s="93"/>
    </row>
    <row r="82" spans="1:15" x14ac:dyDescent="0.2">
      <c r="B82" s="3" t="s">
        <v>126</v>
      </c>
      <c r="C82" s="3"/>
      <c r="D82" s="99" t="s">
        <v>127</v>
      </c>
      <c r="E82" s="93"/>
      <c r="F82" s="93"/>
      <c r="L82" s="3"/>
      <c r="M82" s="3"/>
      <c r="N82" s="99"/>
      <c r="O82" s="93"/>
    </row>
    <row r="83" spans="1:15" x14ac:dyDescent="0.2">
      <c r="B83" s="3"/>
      <c r="C83" s="3"/>
      <c r="D83" s="95"/>
      <c r="E83" s="93"/>
      <c r="F83" s="93"/>
      <c r="L83" s="3"/>
      <c r="M83" s="3"/>
      <c r="N83" s="95"/>
      <c r="O83" s="93"/>
    </row>
    <row r="84" spans="1:15" x14ac:dyDescent="0.2">
      <c r="B84" s="3" t="s">
        <v>128</v>
      </c>
      <c r="C84" s="93"/>
      <c r="D84" s="93"/>
      <c r="E84" s="93"/>
      <c r="F84" s="93"/>
      <c r="L84" s="3"/>
      <c r="M84" s="93"/>
      <c r="N84" s="93"/>
      <c r="O84" s="93"/>
    </row>
    <row r="85" spans="1:15" x14ac:dyDescent="0.2">
      <c r="B85" s="3" t="s">
        <v>129</v>
      </c>
      <c r="C85" s="93"/>
      <c r="D85" s="93"/>
      <c r="E85" s="93"/>
      <c r="F85" s="93"/>
      <c r="L85" s="3"/>
      <c r="M85" s="93"/>
      <c r="N85" s="93"/>
      <c r="O85" s="93"/>
    </row>
    <row r="86" spans="1:15" x14ac:dyDescent="0.2">
      <c r="B86" s="93" t="s">
        <v>0</v>
      </c>
      <c r="C86" s="93"/>
      <c r="D86" s="93"/>
      <c r="E86" s="93"/>
      <c r="F86" s="93"/>
      <c r="L86" s="93"/>
      <c r="M86" s="93"/>
      <c r="N86" s="93"/>
      <c r="O86" s="93"/>
    </row>
    <row r="87" spans="1:15" x14ac:dyDescent="0.2">
      <c r="B87" s="3" t="s">
        <v>130</v>
      </c>
      <c r="C87" s="93"/>
      <c r="D87" s="93"/>
      <c r="E87" s="93"/>
      <c r="F87" s="93"/>
      <c r="L87" s="93"/>
      <c r="M87" s="93"/>
      <c r="N87" s="93"/>
      <c r="O87" s="93"/>
    </row>
    <row r="89" spans="1:15" x14ac:dyDescent="0.2">
      <c r="L89" s="93"/>
      <c r="M89" s="93"/>
      <c r="N89" s="93"/>
      <c r="O89" s="93"/>
    </row>
    <row r="90" spans="1:15" x14ac:dyDescent="0.2">
      <c r="L90" s="93"/>
      <c r="M90" s="93"/>
      <c r="N90" s="93"/>
      <c r="O90" s="93"/>
    </row>
    <row r="92" spans="1:15" x14ac:dyDescent="0.2">
      <c r="B92" s="14"/>
    </row>
    <row r="94" spans="1:15" x14ac:dyDescent="0.2">
      <c r="C94" t="s">
        <v>113</v>
      </c>
    </row>
    <row r="95" spans="1:15" x14ac:dyDescent="0.2">
      <c r="A95" s="9"/>
      <c r="B95" s="36" t="s">
        <v>131</v>
      </c>
      <c r="C95" s="9"/>
    </row>
    <row r="96" spans="1:15" x14ac:dyDescent="0.2">
      <c r="B96" s="7"/>
      <c r="C96" s="29" t="s">
        <v>132</v>
      </c>
      <c r="D96" s="7"/>
      <c r="E96" s="7"/>
      <c r="F96" s="3"/>
    </row>
    <row r="98" spans="1:11" x14ac:dyDescent="0.2">
      <c r="B98" s="7" t="s">
        <v>133</v>
      </c>
      <c r="D98" s="7"/>
      <c r="E98" s="7"/>
    </row>
    <row r="99" spans="1:11" hidden="1" x14ac:dyDescent="0.2">
      <c r="B99" s="2"/>
      <c r="D99" s="2"/>
      <c r="E99" s="2"/>
    </row>
    <row r="100" spans="1:11" x14ac:dyDescent="0.2">
      <c r="B100" s="37" t="s">
        <v>134</v>
      </c>
    </row>
    <row r="101" spans="1:11" x14ac:dyDescent="0.2">
      <c r="B101" s="54" t="s">
        <v>135</v>
      </c>
      <c r="C101" s="3"/>
      <c r="D101" s="3"/>
    </row>
    <row r="102" spans="1:11" x14ac:dyDescent="0.2">
      <c r="A102" s="9"/>
      <c r="B102" s="18"/>
      <c r="C102" s="9"/>
    </row>
    <row r="103" spans="1:11" x14ac:dyDescent="0.2">
      <c r="B103" s="33" t="s">
        <v>136</v>
      </c>
      <c r="C103" s="42"/>
      <c r="D103" s="7"/>
      <c r="E103" s="7"/>
      <c r="G103" s="42"/>
      <c r="H103" s="45"/>
    </row>
    <row r="104" spans="1:11" x14ac:dyDescent="0.2">
      <c r="B104" s="33"/>
      <c r="C104" s="42"/>
      <c r="D104" s="7"/>
      <c r="E104" s="7"/>
      <c r="G104" s="42"/>
      <c r="H104" s="45"/>
    </row>
    <row r="105" spans="1:11" x14ac:dyDescent="0.2">
      <c r="B105" s="33"/>
      <c r="C105" s="42"/>
      <c r="D105" s="7"/>
      <c r="E105" s="7"/>
      <c r="G105" s="82"/>
      <c r="H105" s="45"/>
    </row>
    <row r="106" spans="1:11" x14ac:dyDescent="0.2">
      <c r="B106" s="25" t="s">
        <v>1</v>
      </c>
      <c r="C106" s="70">
        <v>3899215</v>
      </c>
      <c r="F106" s="70"/>
      <c r="G106" s="82"/>
      <c r="H106" s="70"/>
      <c r="I106" s="70"/>
      <c r="K106" s="70"/>
    </row>
    <row r="107" spans="1:11" x14ac:dyDescent="0.2">
      <c r="B107" s="110" t="s">
        <v>2</v>
      </c>
      <c r="C107" s="70">
        <v>3998212</v>
      </c>
      <c r="D107" s="7"/>
      <c r="E107" s="7"/>
      <c r="F107" s="70"/>
      <c r="G107" s="70"/>
      <c r="H107" s="70"/>
      <c r="I107" s="70"/>
      <c r="K107" s="70"/>
    </row>
    <row r="108" spans="1:11" ht="14.25" x14ac:dyDescent="0.2">
      <c r="B108" s="26"/>
      <c r="C108" s="70"/>
      <c r="F108" s="27"/>
      <c r="G108" s="27"/>
      <c r="H108" s="27"/>
    </row>
    <row r="109" spans="1:11" ht="14.25" x14ac:dyDescent="0.2">
      <c r="B109" s="34"/>
      <c r="C109" s="27"/>
      <c r="F109" s="27"/>
      <c r="H109" s="27"/>
    </row>
    <row r="110" spans="1:11" x14ac:dyDescent="0.2">
      <c r="B110" s="38" t="s">
        <v>137</v>
      </c>
    </row>
    <row r="111" spans="1:11" x14ac:dyDescent="0.2">
      <c r="B111" s="3"/>
    </row>
    <row r="113" spans="2:4" x14ac:dyDescent="0.2">
      <c r="B113" s="34" t="s">
        <v>115</v>
      </c>
      <c r="D113" t="s">
        <v>116</v>
      </c>
    </row>
    <row r="114" spans="2:4" x14ac:dyDescent="0.2">
      <c r="B114" s="34" t="s">
        <v>62</v>
      </c>
      <c r="D114" s="95" t="s">
        <v>138</v>
      </c>
    </row>
    <row r="115" spans="2:4" x14ac:dyDescent="0.2">
      <c r="B115" s="34"/>
      <c r="D115" s="40" t="s">
        <v>61</v>
      </c>
    </row>
    <row r="116" spans="2:4" x14ac:dyDescent="0.2">
      <c r="D116" s="40" t="s">
        <v>62</v>
      </c>
    </row>
    <row r="117" spans="2:4" x14ac:dyDescent="0.2">
      <c r="D117" s="34"/>
    </row>
  </sheetData>
  <customSheetViews>
    <customSheetView guid="{79F0E626-27F7-4612-9CC9-F0A974973A7D}" showPageBreaks="1" printArea="1" hiddenRows="1" state="hidden" topLeftCell="A10">
      <selection activeCell="J33" sqref="J33"/>
      <pageMargins left="1.19" right="0.75" top="1" bottom="1" header="0" footer="0"/>
      <pageSetup paperSize="9" scale="90" orientation="landscape" horizontalDpi="120" verticalDpi="72" r:id="rId1"/>
      <headerFooter alignWithMargins="0"/>
    </customSheetView>
    <customSheetView guid="{BF17821F-9570-4DD7-9AE6-83D9C9F4754D}" showPageBreaks="1" printArea="1" hiddenRows="1" state="hidden" topLeftCell="A10">
      <selection activeCell="J33" sqref="J33"/>
      <pageMargins left="1.19" right="0.75" top="1" bottom="1" header="0" footer="0"/>
      <pageSetup paperSize="9" scale="90" orientation="landscape" horizontalDpi="120" verticalDpi="72" r:id="rId2"/>
      <headerFooter alignWithMargins="0"/>
    </customSheetView>
    <customSheetView guid="{DEC257E9-9CD6-424D-88A2-5445FE9CFAAD}" showPageBreaks="1" printArea="1" hiddenRows="1" state="hidden" topLeftCell="A10">
      <selection activeCell="J33" sqref="J33"/>
      <pageMargins left="1.19" right="0.75" top="1" bottom="1" header="0" footer="0"/>
      <pageSetup paperSize="9" scale="90" orientation="landscape" horizontalDpi="120" verticalDpi="72" r:id="rId3"/>
      <headerFooter alignWithMargins="0"/>
    </customSheetView>
    <customSheetView guid="{4DAAABAD-BC5F-44AC-9B3F-907B044CCA5F}" hiddenRows="1" state="hidden" topLeftCell="A10">
      <selection activeCell="J33" sqref="J33"/>
      <pageMargins left="1.19" right="0.75" top="1" bottom="1" header="0" footer="0"/>
      <pageSetup paperSize="9" scale="90" orientation="landscape" horizontalDpi="120" verticalDpi="72" r:id="rId4"/>
      <headerFooter alignWithMargins="0"/>
    </customSheetView>
  </customSheetViews>
  <phoneticPr fontId="7" type="noConversion"/>
  <pageMargins left="1.19" right="0.75" top="1" bottom="1" header="0" footer="0"/>
  <pageSetup paperSize="9" scale="90" orientation="landscape" horizontalDpi="120" verticalDpi="72" r:id="rId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3:J352"/>
  <sheetViews>
    <sheetView topLeftCell="A79" workbookViewId="0">
      <selection activeCell="F56" sqref="F56"/>
    </sheetView>
  </sheetViews>
  <sheetFormatPr baseColWidth="10" defaultRowHeight="12.75" x14ac:dyDescent="0.2"/>
  <cols>
    <col min="1" max="1" width="19" customWidth="1"/>
    <col min="2" max="2" width="26.28515625" customWidth="1"/>
    <col min="3" max="4" width="15.140625" customWidth="1"/>
    <col min="7" max="7" width="21.28515625" customWidth="1"/>
  </cols>
  <sheetData>
    <row r="3" spans="1:10" x14ac:dyDescent="0.2">
      <c r="B3" t="s">
        <v>403</v>
      </c>
    </row>
    <row r="5" spans="1:10" x14ac:dyDescent="0.2">
      <c r="B5" s="34" t="s">
        <v>404</v>
      </c>
      <c r="C5" s="34" t="s">
        <v>43</v>
      </c>
      <c r="D5" s="34" t="s">
        <v>405</v>
      </c>
      <c r="G5" s="251" t="s">
        <v>406</v>
      </c>
      <c r="H5" s="3" t="s">
        <v>43</v>
      </c>
      <c r="I5" s="3" t="s">
        <v>407</v>
      </c>
      <c r="J5" s="3" t="s">
        <v>405</v>
      </c>
    </row>
    <row r="6" spans="1:10" x14ac:dyDescent="0.2">
      <c r="A6" s="3"/>
      <c r="B6" s="251"/>
      <c r="C6" s="252"/>
      <c r="D6" s="34"/>
      <c r="G6" s="251"/>
      <c r="H6" s="252">
        <v>462.94</v>
      </c>
      <c r="I6" s="34">
        <v>5965</v>
      </c>
      <c r="J6" s="34">
        <v>22</v>
      </c>
    </row>
    <row r="7" spans="1:10" x14ac:dyDescent="0.2">
      <c r="A7" s="251" t="s">
        <v>408</v>
      </c>
      <c r="B7" s="251" t="s">
        <v>406</v>
      </c>
      <c r="C7" s="252">
        <v>5061.07</v>
      </c>
      <c r="D7" s="34"/>
      <c r="G7" s="251"/>
      <c r="H7" s="252">
        <v>600</v>
      </c>
      <c r="I7" s="34">
        <v>3931</v>
      </c>
      <c r="J7" s="34">
        <v>26</v>
      </c>
    </row>
    <row r="8" spans="1:10" x14ac:dyDescent="0.2">
      <c r="A8" s="251"/>
      <c r="B8" s="251" t="s">
        <v>409</v>
      </c>
      <c r="C8" s="252">
        <v>500</v>
      </c>
      <c r="D8" s="34"/>
      <c r="G8" s="251"/>
      <c r="H8" s="252">
        <v>250</v>
      </c>
      <c r="I8" s="34">
        <v>9487</v>
      </c>
      <c r="J8" s="34">
        <v>2</v>
      </c>
    </row>
    <row r="9" spans="1:10" x14ac:dyDescent="0.2">
      <c r="A9" s="251"/>
      <c r="B9" s="251"/>
      <c r="C9" s="252"/>
      <c r="D9" s="34"/>
      <c r="G9" s="251"/>
      <c r="H9" s="252">
        <v>100</v>
      </c>
      <c r="I9" s="34">
        <v>9975</v>
      </c>
      <c r="J9" s="34">
        <v>17</v>
      </c>
    </row>
    <row r="10" spans="1:10" x14ac:dyDescent="0.2">
      <c r="A10" s="251"/>
      <c r="B10" s="251"/>
      <c r="C10" s="253">
        <f>SUM(C7:C9)</f>
        <v>5561.07</v>
      </c>
      <c r="D10" s="34"/>
      <c r="G10" s="251"/>
      <c r="H10" s="252">
        <v>300</v>
      </c>
      <c r="I10" s="34">
        <v>2926</v>
      </c>
      <c r="J10" s="34">
        <v>5</v>
      </c>
    </row>
    <row r="11" spans="1:10" x14ac:dyDescent="0.2">
      <c r="A11" s="251"/>
      <c r="B11" s="251"/>
      <c r="C11" s="252"/>
      <c r="D11" s="34"/>
      <c r="G11" s="251"/>
      <c r="H11" s="252">
        <v>1000</v>
      </c>
      <c r="I11" s="34">
        <v>5700</v>
      </c>
      <c r="J11" s="34">
        <v>3</v>
      </c>
    </row>
    <row r="12" spans="1:10" x14ac:dyDescent="0.2">
      <c r="A12" s="251"/>
      <c r="B12" s="251"/>
      <c r="C12" s="252"/>
      <c r="D12" s="34"/>
      <c r="G12" s="251"/>
      <c r="H12" s="252">
        <v>200</v>
      </c>
      <c r="I12" s="34">
        <v>2727</v>
      </c>
      <c r="J12" s="34">
        <v>29</v>
      </c>
    </row>
    <row r="13" spans="1:10" x14ac:dyDescent="0.2">
      <c r="A13" s="251" t="s">
        <v>410</v>
      </c>
      <c r="B13" s="251" t="s">
        <v>415</v>
      </c>
      <c r="C13" s="252">
        <v>1000</v>
      </c>
      <c r="D13" s="34">
        <v>1154</v>
      </c>
      <c r="G13" s="251"/>
      <c r="H13" s="252">
        <v>200</v>
      </c>
      <c r="I13" s="34">
        <v>9538</v>
      </c>
      <c r="J13" s="34">
        <v>48</v>
      </c>
    </row>
    <row r="14" spans="1:10" x14ac:dyDescent="0.2">
      <c r="A14" s="251"/>
      <c r="B14" s="251" t="s">
        <v>411</v>
      </c>
      <c r="C14" s="252">
        <v>2485.2800000000002</v>
      </c>
      <c r="D14" s="34">
        <v>8430</v>
      </c>
      <c r="G14" s="251"/>
      <c r="H14" s="252">
        <v>300</v>
      </c>
      <c r="I14" s="34">
        <v>8305</v>
      </c>
      <c r="J14" s="34">
        <v>47</v>
      </c>
    </row>
    <row r="15" spans="1:10" x14ac:dyDescent="0.2">
      <c r="A15" s="251"/>
      <c r="B15" s="251"/>
      <c r="C15" s="252">
        <v>3999.97</v>
      </c>
      <c r="D15" s="34">
        <v>8416</v>
      </c>
      <c r="G15" s="251"/>
      <c r="H15" s="252">
        <v>417.4</v>
      </c>
      <c r="I15" s="34">
        <v>8792</v>
      </c>
      <c r="J15" s="34">
        <v>35</v>
      </c>
    </row>
    <row r="16" spans="1:10" x14ac:dyDescent="0.2">
      <c r="A16" s="251"/>
      <c r="B16" s="251"/>
      <c r="C16" s="253">
        <v>9446.9500000000007</v>
      </c>
      <c r="D16" s="34"/>
      <c r="G16" s="251"/>
      <c r="H16" s="252">
        <v>451.8</v>
      </c>
      <c r="I16" s="34">
        <v>5723</v>
      </c>
      <c r="J16" s="34">
        <v>40</v>
      </c>
    </row>
    <row r="17" spans="1:10" x14ac:dyDescent="0.2">
      <c r="A17" s="251"/>
      <c r="B17" s="251"/>
      <c r="C17" s="252"/>
      <c r="D17" s="34"/>
      <c r="G17" s="251"/>
      <c r="H17" s="252">
        <v>200</v>
      </c>
      <c r="I17" s="34">
        <v>2494</v>
      </c>
      <c r="J17" s="34">
        <v>42</v>
      </c>
    </row>
    <row r="18" spans="1:10" x14ac:dyDescent="0.2">
      <c r="A18" s="251"/>
      <c r="B18" s="251"/>
      <c r="C18" s="253">
        <f>SUM(C13:C17)</f>
        <v>16932.2</v>
      </c>
      <c r="D18" s="34"/>
      <c r="G18" s="251"/>
      <c r="H18" s="252">
        <v>370.23</v>
      </c>
      <c r="I18" s="34">
        <v>4386</v>
      </c>
      <c r="J18" s="34">
        <v>44</v>
      </c>
    </row>
    <row r="19" spans="1:10" x14ac:dyDescent="0.2">
      <c r="A19" s="251"/>
      <c r="B19" s="251"/>
      <c r="C19" s="253"/>
      <c r="D19" s="34"/>
      <c r="G19" s="251"/>
      <c r="H19" s="252">
        <v>208.7</v>
      </c>
      <c r="I19" s="34">
        <v>394</v>
      </c>
      <c r="J19" s="34">
        <v>34</v>
      </c>
    </row>
    <row r="20" spans="1:10" x14ac:dyDescent="0.2">
      <c r="A20" s="251"/>
      <c r="B20" s="251"/>
      <c r="C20" s="252"/>
      <c r="D20" s="34"/>
      <c r="G20" s="251"/>
      <c r="H20" s="253">
        <f>SUM(H6:H19)</f>
        <v>5061.0700000000006</v>
      </c>
      <c r="I20" s="34"/>
      <c r="J20" s="34"/>
    </row>
    <row r="21" spans="1:10" x14ac:dyDescent="0.2">
      <c r="A21" s="251"/>
      <c r="B21" s="251"/>
      <c r="C21" s="252"/>
      <c r="D21" s="34"/>
      <c r="G21" s="251"/>
      <c r="H21" s="252"/>
      <c r="I21" s="34"/>
      <c r="J21" s="34"/>
    </row>
    <row r="22" spans="1:10" x14ac:dyDescent="0.2">
      <c r="A22" s="251" t="s">
        <v>412</v>
      </c>
      <c r="B22" s="251" t="s">
        <v>416</v>
      </c>
      <c r="C22" s="252">
        <v>1915.4</v>
      </c>
      <c r="D22" s="34">
        <v>8340</v>
      </c>
      <c r="G22" s="251"/>
      <c r="H22" s="252">
        <v>446.76</v>
      </c>
      <c r="I22" s="34">
        <v>6401</v>
      </c>
      <c r="J22" s="34">
        <v>14</v>
      </c>
    </row>
    <row r="23" spans="1:10" x14ac:dyDescent="0.2">
      <c r="A23" s="251"/>
      <c r="B23" s="251" t="s">
        <v>411</v>
      </c>
      <c r="C23" s="252">
        <v>3997.97</v>
      </c>
      <c r="D23" s="34">
        <v>8424</v>
      </c>
      <c r="G23" s="251"/>
      <c r="H23" s="252">
        <v>300</v>
      </c>
      <c r="I23" s="34">
        <v>4496</v>
      </c>
      <c r="J23" s="34">
        <v>32</v>
      </c>
    </row>
    <row r="24" spans="1:10" x14ac:dyDescent="0.2">
      <c r="A24" s="251"/>
      <c r="B24" s="251"/>
      <c r="C24" s="252">
        <v>1106.9100000000001</v>
      </c>
      <c r="D24" s="34">
        <v>8414</v>
      </c>
      <c r="G24" s="251"/>
      <c r="H24" s="252">
        <v>900</v>
      </c>
      <c r="I24" s="34">
        <v>9074</v>
      </c>
      <c r="J24" s="34">
        <v>23</v>
      </c>
    </row>
    <row r="25" spans="1:10" x14ac:dyDescent="0.2">
      <c r="A25" s="251"/>
      <c r="B25" s="251" t="s">
        <v>417</v>
      </c>
      <c r="C25" s="252">
        <v>1335.19</v>
      </c>
      <c r="D25" s="34">
        <v>3832</v>
      </c>
      <c r="G25" s="251"/>
      <c r="H25" s="252">
        <v>500</v>
      </c>
      <c r="I25" s="34">
        <v>3798</v>
      </c>
      <c r="J25" s="34">
        <v>31</v>
      </c>
    </row>
    <row r="26" spans="1:10" x14ac:dyDescent="0.2">
      <c r="A26" s="251"/>
      <c r="B26" s="251"/>
      <c r="C26" s="252">
        <v>988.63</v>
      </c>
      <c r="D26" s="34">
        <v>3834</v>
      </c>
      <c r="G26" s="251"/>
      <c r="H26" s="252">
        <v>1000</v>
      </c>
      <c r="I26" s="34">
        <v>2427</v>
      </c>
      <c r="J26" s="34">
        <v>16</v>
      </c>
    </row>
    <row r="27" spans="1:10" x14ac:dyDescent="0.2">
      <c r="A27" s="251"/>
      <c r="B27" s="251"/>
      <c r="C27" s="252">
        <v>1087.75</v>
      </c>
      <c r="D27" s="34">
        <v>3830</v>
      </c>
      <c r="G27" s="251"/>
      <c r="H27" s="252">
        <v>5600</v>
      </c>
      <c r="I27" s="34">
        <v>1781</v>
      </c>
      <c r="J27" s="34">
        <v>1</v>
      </c>
    </row>
    <row r="28" spans="1:10" x14ac:dyDescent="0.2">
      <c r="A28" s="251"/>
      <c r="B28" s="251" t="s">
        <v>406</v>
      </c>
      <c r="C28" s="253">
        <v>3825</v>
      </c>
      <c r="D28" s="34"/>
      <c r="G28" s="251"/>
      <c r="H28" s="252">
        <v>700.19</v>
      </c>
      <c r="I28" s="34">
        <v>3843</v>
      </c>
      <c r="J28" s="34">
        <v>43</v>
      </c>
    </row>
    <row r="29" spans="1:10" x14ac:dyDescent="0.2">
      <c r="A29" s="251"/>
      <c r="B29" s="251"/>
      <c r="C29" s="252"/>
      <c r="D29" s="34"/>
      <c r="G29" s="251"/>
      <c r="H29" s="253">
        <f>SUM(H22:H28)</f>
        <v>9446.9500000000007</v>
      </c>
      <c r="I29" s="34"/>
      <c r="J29" s="34"/>
    </row>
    <row r="30" spans="1:10" x14ac:dyDescent="0.2">
      <c r="A30" s="251"/>
      <c r="B30" s="251"/>
      <c r="C30" s="253">
        <f>SUM(C22:C29)</f>
        <v>14256.849999999999</v>
      </c>
      <c r="D30" s="34"/>
      <c r="G30" s="251"/>
      <c r="H30" s="253"/>
      <c r="I30" s="34"/>
      <c r="J30" s="34"/>
    </row>
    <row r="31" spans="1:10" x14ac:dyDescent="0.2">
      <c r="A31" s="251"/>
      <c r="B31" s="251"/>
      <c r="C31" s="252"/>
      <c r="D31" s="34"/>
      <c r="G31" s="251"/>
      <c r="H31" s="254">
        <v>1300</v>
      </c>
      <c r="I31" s="34">
        <v>2895</v>
      </c>
      <c r="J31" s="34">
        <v>9</v>
      </c>
    </row>
    <row r="32" spans="1:10" x14ac:dyDescent="0.2">
      <c r="A32" s="251"/>
      <c r="B32" s="251"/>
      <c r="C32" s="252"/>
      <c r="D32" s="34"/>
      <c r="G32" s="251"/>
      <c r="H32" s="254">
        <v>1500</v>
      </c>
      <c r="I32" s="34">
        <v>4784</v>
      </c>
      <c r="J32" s="34">
        <v>7</v>
      </c>
    </row>
    <row r="33" spans="1:10" x14ac:dyDescent="0.2">
      <c r="A33" s="251"/>
      <c r="B33" s="251"/>
      <c r="C33" s="252"/>
      <c r="D33" s="34"/>
      <c r="G33" s="251"/>
      <c r="H33" s="254">
        <v>500</v>
      </c>
      <c r="I33" s="34">
        <v>7054</v>
      </c>
      <c r="J33" s="34">
        <v>8</v>
      </c>
    </row>
    <row r="34" spans="1:10" x14ac:dyDescent="0.2">
      <c r="A34" s="251"/>
      <c r="B34" s="251"/>
      <c r="C34" s="252"/>
      <c r="D34" s="34"/>
      <c r="G34" s="251"/>
      <c r="H34" s="254">
        <v>525</v>
      </c>
      <c r="I34" s="34">
        <v>4403</v>
      </c>
      <c r="J34" s="34">
        <v>6</v>
      </c>
    </row>
    <row r="35" spans="1:10" x14ac:dyDescent="0.2">
      <c r="A35" s="251"/>
      <c r="B35" s="251"/>
      <c r="C35" s="252"/>
      <c r="D35" s="34"/>
      <c r="G35" s="251"/>
      <c r="H35" s="253">
        <f>SUM(H31:H34)</f>
        <v>3825</v>
      </c>
      <c r="I35" s="34"/>
      <c r="J35" s="34"/>
    </row>
    <row r="36" spans="1:10" x14ac:dyDescent="0.2">
      <c r="A36" s="251" t="s">
        <v>414</v>
      </c>
      <c r="B36" s="251" t="s">
        <v>418</v>
      </c>
      <c r="C36" s="252">
        <v>500</v>
      </c>
      <c r="D36" s="34">
        <v>576</v>
      </c>
      <c r="G36" s="251"/>
      <c r="H36" s="252"/>
      <c r="I36" s="34"/>
      <c r="J36" s="34"/>
    </row>
    <row r="37" spans="1:10" x14ac:dyDescent="0.2">
      <c r="A37" s="251"/>
      <c r="B37" s="251" t="s">
        <v>411</v>
      </c>
      <c r="C37" s="252">
        <v>3999.97</v>
      </c>
      <c r="D37" s="34">
        <v>8420</v>
      </c>
      <c r="G37" s="251"/>
      <c r="H37" s="252">
        <v>300</v>
      </c>
      <c r="I37" s="34">
        <v>3867</v>
      </c>
      <c r="J37" s="34">
        <v>4</v>
      </c>
    </row>
    <row r="38" spans="1:10" x14ac:dyDescent="0.2">
      <c r="A38" s="251"/>
      <c r="B38" s="251"/>
      <c r="C38" s="252">
        <v>1220.45</v>
      </c>
      <c r="D38" s="34">
        <v>8404</v>
      </c>
      <c r="G38" s="251"/>
      <c r="H38" s="252">
        <v>300.11</v>
      </c>
      <c r="I38" s="34">
        <v>5595</v>
      </c>
      <c r="J38" s="34">
        <v>11</v>
      </c>
    </row>
    <row r="39" spans="1:10" x14ac:dyDescent="0.2">
      <c r="A39" s="251"/>
      <c r="B39" s="251"/>
      <c r="C39" s="252">
        <v>3999.97</v>
      </c>
      <c r="D39" s="34">
        <v>8428</v>
      </c>
      <c r="G39" s="251"/>
      <c r="H39" s="252">
        <v>200</v>
      </c>
      <c r="I39" s="34">
        <v>3332</v>
      </c>
      <c r="J39" s="34">
        <v>18</v>
      </c>
    </row>
    <row r="40" spans="1:10" x14ac:dyDescent="0.2">
      <c r="A40" s="251"/>
      <c r="B40" s="251"/>
      <c r="C40" s="252">
        <v>1797.39</v>
      </c>
      <c r="D40" s="34">
        <v>8406</v>
      </c>
      <c r="G40" s="251"/>
      <c r="H40" s="252">
        <v>650.1</v>
      </c>
      <c r="I40" s="34">
        <v>7043</v>
      </c>
      <c r="J40" s="34">
        <v>19</v>
      </c>
    </row>
    <row r="41" spans="1:10" x14ac:dyDescent="0.2">
      <c r="A41" s="251"/>
      <c r="B41" s="251"/>
      <c r="C41" s="252">
        <v>3999.97</v>
      </c>
      <c r="D41" s="34">
        <v>8418</v>
      </c>
      <c r="G41" s="251"/>
      <c r="H41" s="252">
        <v>150.35</v>
      </c>
      <c r="I41" s="34">
        <v>4995</v>
      </c>
      <c r="J41" s="34">
        <v>13</v>
      </c>
    </row>
    <row r="42" spans="1:10" x14ac:dyDescent="0.2">
      <c r="A42" s="251"/>
      <c r="B42" s="251" t="s">
        <v>417</v>
      </c>
      <c r="C42" s="252">
        <v>364.94</v>
      </c>
      <c r="D42" s="34">
        <v>3829</v>
      </c>
      <c r="G42" s="251"/>
      <c r="H42" s="252">
        <v>100</v>
      </c>
      <c r="I42" s="34">
        <v>6366</v>
      </c>
      <c r="J42" s="34">
        <v>15</v>
      </c>
    </row>
    <row r="43" spans="1:10" x14ac:dyDescent="0.2">
      <c r="A43" s="251"/>
      <c r="B43" s="251"/>
      <c r="C43" s="252">
        <v>710.04</v>
      </c>
      <c r="D43" s="34">
        <v>3831</v>
      </c>
      <c r="G43" s="251"/>
      <c r="H43" s="252">
        <v>200.27</v>
      </c>
      <c r="I43" s="34">
        <v>6450</v>
      </c>
      <c r="J43" s="34">
        <v>28</v>
      </c>
    </row>
    <row r="44" spans="1:10" x14ac:dyDescent="0.2">
      <c r="A44" s="251"/>
      <c r="B44" s="251"/>
      <c r="C44" s="252">
        <v>1500</v>
      </c>
      <c r="D44" s="34">
        <v>3833</v>
      </c>
      <c r="G44" s="251"/>
      <c r="H44" s="252">
        <v>225.9</v>
      </c>
      <c r="I44" s="34">
        <v>3034</v>
      </c>
      <c r="J44" s="34">
        <v>24</v>
      </c>
    </row>
    <row r="45" spans="1:10" x14ac:dyDescent="0.2">
      <c r="A45" s="251"/>
      <c r="B45" s="251" t="s">
        <v>406</v>
      </c>
      <c r="C45" s="253">
        <v>3826.74</v>
      </c>
      <c r="D45" s="34"/>
      <c r="G45" s="251"/>
      <c r="H45" s="252">
        <v>300</v>
      </c>
      <c r="I45" s="34">
        <v>3159</v>
      </c>
      <c r="J45" s="34">
        <v>33</v>
      </c>
    </row>
    <row r="46" spans="1:10" x14ac:dyDescent="0.2">
      <c r="A46" s="251"/>
      <c r="B46" s="251" t="s">
        <v>419</v>
      </c>
      <c r="C46" s="252">
        <v>100</v>
      </c>
      <c r="D46" s="34">
        <v>5261</v>
      </c>
      <c r="G46" s="251"/>
      <c r="H46" s="252">
        <v>1000.01</v>
      </c>
      <c r="I46" s="34">
        <v>61</v>
      </c>
      <c r="J46" s="34">
        <v>39</v>
      </c>
    </row>
    <row r="47" spans="1:10" x14ac:dyDescent="0.2">
      <c r="A47" s="251"/>
      <c r="B47" s="251" t="s">
        <v>409</v>
      </c>
      <c r="C47" s="252">
        <v>100.13</v>
      </c>
      <c r="D47" s="34"/>
      <c r="G47" s="251"/>
      <c r="H47" s="252">
        <v>400</v>
      </c>
      <c r="I47" s="34">
        <v>1131</v>
      </c>
      <c r="J47" s="34">
        <v>38</v>
      </c>
    </row>
    <row r="48" spans="1:10" x14ac:dyDescent="0.2">
      <c r="A48" s="251"/>
      <c r="B48" s="251"/>
      <c r="C48" s="252"/>
      <c r="D48" s="34"/>
      <c r="G48" s="251"/>
      <c r="H48" s="253">
        <f>SUM(H37:H47)</f>
        <v>3826.74</v>
      </c>
      <c r="I48" s="34"/>
      <c r="J48" s="34"/>
    </row>
    <row r="49" spans="1:10" x14ac:dyDescent="0.2">
      <c r="A49" s="251"/>
      <c r="B49" s="251"/>
      <c r="C49" s="253">
        <f>SUM(C36:C48)</f>
        <v>22119.600000000002</v>
      </c>
      <c r="D49" s="34"/>
      <c r="G49" s="251"/>
      <c r="H49" s="253"/>
      <c r="I49" s="34"/>
      <c r="J49" s="34"/>
    </row>
    <row r="50" spans="1:10" x14ac:dyDescent="0.2">
      <c r="A50" s="251"/>
      <c r="B50" s="251"/>
      <c r="C50" s="252"/>
      <c r="D50" s="34"/>
      <c r="G50" s="251"/>
      <c r="H50" s="252"/>
      <c r="I50" s="34"/>
      <c r="J50" s="34"/>
    </row>
    <row r="51" spans="1:10" x14ac:dyDescent="0.2">
      <c r="A51" s="251"/>
      <c r="B51" s="251"/>
      <c r="C51" s="252"/>
      <c r="D51" s="34"/>
      <c r="G51" s="251"/>
      <c r="H51" s="252"/>
      <c r="I51" s="34"/>
      <c r="J51" s="34"/>
    </row>
    <row r="52" spans="1:10" x14ac:dyDescent="0.2">
      <c r="A52" s="251"/>
      <c r="B52" s="251"/>
      <c r="C52" s="252"/>
      <c r="D52" s="34"/>
      <c r="G52" s="251"/>
      <c r="H52" s="252">
        <v>1120.51</v>
      </c>
      <c r="I52" s="34">
        <v>2237</v>
      </c>
      <c r="J52" s="34">
        <v>50</v>
      </c>
    </row>
    <row r="53" spans="1:10" x14ac:dyDescent="0.2">
      <c r="A53" s="251"/>
      <c r="B53" s="251"/>
      <c r="C53" s="252"/>
      <c r="D53" s="34"/>
      <c r="G53" s="251"/>
      <c r="H53" s="252">
        <v>200</v>
      </c>
      <c r="I53" s="34">
        <v>7472</v>
      </c>
      <c r="J53" s="34">
        <v>49</v>
      </c>
    </row>
    <row r="54" spans="1:10" x14ac:dyDescent="0.2">
      <c r="A54" s="251" t="s">
        <v>413</v>
      </c>
      <c r="B54" s="251" t="s">
        <v>411</v>
      </c>
      <c r="C54" s="252">
        <v>3994.2</v>
      </c>
      <c r="D54" s="34">
        <v>8402</v>
      </c>
      <c r="G54" s="251"/>
      <c r="H54" s="252">
        <v>580</v>
      </c>
      <c r="I54" s="34">
        <v>5891</v>
      </c>
      <c r="J54" s="34">
        <v>46</v>
      </c>
    </row>
    <row r="55" spans="1:10" x14ac:dyDescent="0.2">
      <c r="A55" s="251"/>
      <c r="B55" s="251"/>
      <c r="C55" s="252">
        <v>3994.2</v>
      </c>
      <c r="D55" s="34">
        <v>8408</v>
      </c>
      <c r="G55" s="251"/>
      <c r="H55" s="252">
        <v>362.32</v>
      </c>
      <c r="I55" s="34">
        <v>7390</v>
      </c>
      <c r="J55" s="34">
        <v>45</v>
      </c>
    </row>
    <row r="56" spans="1:10" x14ac:dyDescent="0.2">
      <c r="A56" s="251"/>
      <c r="B56" s="251"/>
      <c r="C56" s="252">
        <v>3994.2</v>
      </c>
      <c r="D56" s="34">
        <v>8410</v>
      </c>
      <c r="G56" s="251"/>
      <c r="H56" s="252">
        <v>700.19</v>
      </c>
      <c r="I56" s="34">
        <v>3535</v>
      </c>
      <c r="J56" s="34">
        <v>37</v>
      </c>
    </row>
    <row r="57" spans="1:10" x14ac:dyDescent="0.2">
      <c r="A57" s="251"/>
      <c r="B57" s="251" t="s">
        <v>406</v>
      </c>
      <c r="C57" s="252">
        <v>9103.36</v>
      </c>
      <c r="D57" s="34"/>
      <c r="G57" s="251"/>
      <c r="H57" s="252">
        <v>640</v>
      </c>
      <c r="I57" s="34">
        <v>5988</v>
      </c>
      <c r="J57" s="34">
        <v>36</v>
      </c>
    </row>
    <row r="58" spans="1:10" x14ac:dyDescent="0.2">
      <c r="A58" s="251"/>
      <c r="B58" s="251" t="s">
        <v>409</v>
      </c>
      <c r="C58" s="252">
        <v>150</v>
      </c>
      <c r="D58" s="34"/>
      <c r="G58" s="251"/>
      <c r="H58" s="252">
        <v>1200</v>
      </c>
      <c r="I58" s="34">
        <v>5674</v>
      </c>
      <c r="J58" s="34">
        <v>27</v>
      </c>
    </row>
    <row r="59" spans="1:10" x14ac:dyDescent="0.2">
      <c r="A59" s="251"/>
      <c r="B59" s="251"/>
      <c r="C59" s="252"/>
      <c r="D59" s="34"/>
      <c r="G59" s="251"/>
      <c r="H59" s="252">
        <v>500</v>
      </c>
      <c r="I59" s="34">
        <v>9786</v>
      </c>
      <c r="J59" s="34">
        <v>30</v>
      </c>
    </row>
    <row r="60" spans="1:10" x14ac:dyDescent="0.2">
      <c r="A60" s="251"/>
      <c r="B60" s="251"/>
      <c r="C60" s="253">
        <f>SUM(C54:C59)</f>
        <v>21235.96</v>
      </c>
      <c r="D60" s="34"/>
      <c r="G60" s="251"/>
      <c r="H60" s="252">
        <v>600</v>
      </c>
      <c r="I60" s="34">
        <v>512</v>
      </c>
      <c r="J60" s="34">
        <v>21</v>
      </c>
    </row>
    <row r="61" spans="1:10" x14ac:dyDescent="0.2">
      <c r="A61" s="251"/>
      <c r="B61" s="251"/>
      <c r="C61" s="252"/>
      <c r="D61" s="34"/>
      <c r="G61" s="251"/>
      <c r="H61" s="252">
        <v>400</v>
      </c>
      <c r="I61" s="34">
        <v>3215</v>
      </c>
      <c r="J61" s="34">
        <v>12</v>
      </c>
    </row>
    <row r="62" spans="1:10" x14ac:dyDescent="0.2">
      <c r="A62" s="251" t="s">
        <v>420</v>
      </c>
      <c r="B62" s="251" t="s">
        <v>411</v>
      </c>
      <c r="C62" s="252">
        <v>3999.97</v>
      </c>
      <c r="D62" s="34">
        <v>8426</v>
      </c>
      <c r="G62" s="251"/>
      <c r="H62" s="252">
        <v>2800.34</v>
      </c>
      <c r="I62" s="34">
        <v>3889</v>
      </c>
      <c r="J62" s="34">
        <v>10</v>
      </c>
    </row>
    <row r="63" spans="1:10" x14ac:dyDescent="0.2">
      <c r="A63" s="251"/>
      <c r="B63" s="251" t="s">
        <v>406</v>
      </c>
      <c r="C63" s="252">
        <v>1842</v>
      </c>
      <c r="D63" s="34"/>
      <c r="G63" s="251"/>
      <c r="H63" s="253">
        <f>SUM(H52:H62)</f>
        <v>9103.36</v>
      </c>
      <c r="I63" s="34"/>
      <c r="J63" s="34"/>
    </row>
    <row r="64" spans="1:10" x14ac:dyDescent="0.2">
      <c r="A64" s="251"/>
      <c r="B64" s="251" t="s">
        <v>419</v>
      </c>
      <c r="C64" s="252">
        <v>100</v>
      </c>
      <c r="D64" s="34">
        <v>6987</v>
      </c>
      <c r="G64" s="251"/>
      <c r="H64" s="252"/>
      <c r="I64" s="34"/>
      <c r="J64" s="34"/>
    </row>
    <row r="65" spans="1:10" x14ac:dyDescent="0.2">
      <c r="A65" s="251"/>
      <c r="B65" s="251"/>
      <c r="C65" s="252">
        <v>178</v>
      </c>
      <c r="D65" s="34">
        <v>6401</v>
      </c>
      <c r="G65" s="251"/>
      <c r="H65" s="252">
        <v>1700</v>
      </c>
      <c r="I65" s="34">
        <v>5024</v>
      </c>
      <c r="J65" s="34">
        <v>20</v>
      </c>
    </row>
    <row r="66" spans="1:10" x14ac:dyDescent="0.2">
      <c r="A66" s="251"/>
      <c r="B66" s="251"/>
      <c r="C66" s="252">
        <v>120</v>
      </c>
      <c r="D66" s="34"/>
      <c r="G66" s="251"/>
      <c r="H66" s="252">
        <v>63</v>
      </c>
      <c r="I66" s="34">
        <v>4559</v>
      </c>
      <c r="J66" s="34">
        <v>25</v>
      </c>
    </row>
    <row r="67" spans="1:10" x14ac:dyDescent="0.2">
      <c r="A67" s="251"/>
      <c r="B67" s="251"/>
      <c r="C67" s="252">
        <v>60</v>
      </c>
      <c r="D67" s="34"/>
      <c r="G67" s="251"/>
      <c r="H67" s="252">
        <v>79</v>
      </c>
      <c r="I67" s="34">
        <v>8770</v>
      </c>
      <c r="J67" s="34">
        <v>41</v>
      </c>
    </row>
    <row r="68" spans="1:10" x14ac:dyDescent="0.2">
      <c r="A68" s="251"/>
      <c r="B68" s="251"/>
      <c r="C68" s="252"/>
      <c r="D68" s="34"/>
      <c r="G68" s="251"/>
      <c r="H68" s="253">
        <f>SUM(H65:H67)</f>
        <v>1842</v>
      </c>
      <c r="I68" s="34"/>
      <c r="J68" s="34"/>
    </row>
    <row r="69" spans="1:10" x14ac:dyDescent="0.2">
      <c r="A69" s="251"/>
      <c r="B69" s="251"/>
      <c r="C69" s="253">
        <f>SUM(C62:C68)</f>
        <v>6299.9699999999993</v>
      </c>
      <c r="D69" s="34"/>
      <c r="G69" s="251"/>
      <c r="H69" s="252"/>
      <c r="I69" s="34"/>
      <c r="J69" s="34"/>
    </row>
    <row r="70" spans="1:10" x14ac:dyDescent="0.2">
      <c r="A70" s="251"/>
      <c r="B70" s="251"/>
      <c r="C70" s="252"/>
      <c r="D70" s="34"/>
      <c r="G70" s="251"/>
      <c r="H70" s="252"/>
      <c r="I70" s="34"/>
      <c r="J70" s="34"/>
    </row>
    <row r="71" spans="1:10" x14ac:dyDescent="0.2">
      <c r="A71" s="251"/>
      <c r="B71" s="251"/>
      <c r="C71" s="252"/>
      <c r="D71" s="34"/>
      <c r="G71" s="251"/>
      <c r="H71" s="252"/>
      <c r="I71" s="34"/>
      <c r="J71" s="34"/>
    </row>
    <row r="72" spans="1:10" x14ac:dyDescent="0.2">
      <c r="A72" s="251"/>
      <c r="B72" s="251"/>
      <c r="C72" s="255">
        <f>C10+C18+C30+C49+C60+C69</f>
        <v>86405.65</v>
      </c>
      <c r="D72" s="34"/>
      <c r="G72" s="251"/>
      <c r="H72" s="255">
        <f>H20+H29+H35+H48+H63+H68</f>
        <v>33105.120000000003</v>
      </c>
      <c r="I72" s="34"/>
      <c r="J72" s="34"/>
    </row>
    <row r="73" spans="1:10" x14ac:dyDescent="0.2">
      <c r="A73" s="251"/>
      <c r="B73" s="251"/>
      <c r="C73" s="252"/>
      <c r="D73" s="34"/>
      <c r="G73" s="251"/>
      <c r="H73" s="252"/>
      <c r="I73" s="34"/>
      <c r="J73" s="34"/>
    </row>
    <row r="74" spans="1:10" x14ac:dyDescent="0.2">
      <c r="A74" s="251"/>
      <c r="B74" s="251"/>
      <c r="C74" s="252"/>
      <c r="D74" s="34"/>
      <c r="G74" s="251"/>
      <c r="H74" s="252"/>
      <c r="I74" s="34"/>
      <c r="J74" s="34"/>
    </row>
    <row r="75" spans="1:10" x14ac:dyDescent="0.2">
      <c r="A75" s="251"/>
      <c r="B75" s="251"/>
      <c r="C75" s="252"/>
      <c r="D75" s="34"/>
      <c r="G75" s="251"/>
      <c r="H75" s="252"/>
      <c r="I75" s="34"/>
      <c r="J75" s="34"/>
    </row>
    <row r="76" spans="1:10" x14ac:dyDescent="0.2">
      <c r="A76" s="251"/>
      <c r="B76" s="251"/>
      <c r="C76" s="252"/>
      <c r="D76" s="34"/>
      <c r="G76" s="251"/>
      <c r="H76" s="252"/>
      <c r="I76" s="34"/>
      <c r="J76" s="34"/>
    </row>
    <row r="77" spans="1:10" x14ac:dyDescent="0.2">
      <c r="A77" s="251"/>
      <c r="B77" s="251"/>
      <c r="C77" s="252"/>
      <c r="D77" s="34"/>
      <c r="G77" s="251"/>
      <c r="H77" s="252"/>
      <c r="I77" s="34"/>
      <c r="J77" s="34"/>
    </row>
    <row r="78" spans="1:10" x14ac:dyDescent="0.2">
      <c r="A78" s="251"/>
      <c r="B78" s="251"/>
      <c r="C78" s="252"/>
      <c r="D78" s="34"/>
      <c r="G78" s="251"/>
      <c r="H78" s="252"/>
      <c r="I78" s="34"/>
      <c r="J78" s="34"/>
    </row>
    <row r="79" spans="1:10" x14ac:dyDescent="0.2">
      <c r="A79" s="251"/>
      <c r="B79" s="251"/>
      <c r="C79" s="252"/>
      <c r="D79" s="34"/>
      <c r="G79" s="251"/>
      <c r="H79" s="252"/>
      <c r="I79" s="34"/>
      <c r="J79" s="34"/>
    </row>
    <row r="80" spans="1:10" x14ac:dyDescent="0.2">
      <c r="A80" s="251"/>
      <c r="B80" s="251"/>
      <c r="C80" s="252"/>
      <c r="D80" s="34"/>
      <c r="G80" s="251"/>
      <c r="H80" s="252"/>
      <c r="I80" s="34"/>
      <c r="J80" s="34"/>
    </row>
    <row r="81" spans="1:10" x14ac:dyDescent="0.2">
      <c r="A81" s="251"/>
      <c r="B81" s="251"/>
      <c r="C81" s="252"/>
      <c r="D81" s="34"/>
      <c r="G81" s="251"/>
      <c r="H81" s="252"/>
      <c r="I81" s="34"/>
      <c r="J81" s="34"/>
    </row>
    <row r="82" spans="1:10" x14ac:dyDescent="0.2">
      <c r="A82" s="251"/>
      <c r="B82" s="251"/>
      <c r="C82" s="252"/>
      <c r="D82" s="34"/>
      <c r="G82" s="251"/>
      <c r="H82" s="252"/>
      <c r="I82" s="34"/>
      <c r="J82" s="34"/>
    </row>
    <row r="83" spans="1:10" x14ac:dyDescent="0.2">
      <c r="A83" s="251"/>
      <c r="B83" s="251"/>
      <c r="C83" s="252"/>
      <c r="D83" s="34"/>
      <c r="G83" s="251"/>
      <c r="H83" s="252"/>
      <c r="I83" s="34"/>
      <c r="J83" s="34"/>
    </row>
    <row r="84" spans="1:10" x14ac:dyDescent="0.2">
      <c r="A84" s="251"/>
      <c r="B84" s="251"/>
      <c r="C84" s="252"/>
      <c r="D84" s="34"/>
      <c r="G84" s="251"/>
      <c r="H84" s="252"/>
      <c r="I84" s="34"/>
      <c r="J84" s="34"/>
    </row>
    <row r="85" spans="1:10" x14ac:dyDescent="0.2">
      <c r="A85" s="251"/>
      <c r="B85" s="3"/>
      <c r="C85" s="252"/>
      <c r="D85" s="34"/>
      <c r="G85" s="251"/>
      <c r="H85" s="252"/>
      <c r="I85" s="34"/>
      <c r="J85" s="34"/>
    </row>
    <row r="86" spans="1:10" x14ac:dyDescent="0.2">
      <c r="A86" s="251"/>
      <c r="B86" s="3"/>
      <c r="C86" s="252"/>
      <c r="D86" s="34"/>
      <c r="G86" s="251"/>
      <c r="H86" s="252"/>
      <c r="I86" s="34"/>
      <c r="J86" s="34"/>
    </row>
    <row r="87" spans="1:10" x14ac:dyDescent="0.2">
      <c r="A87" s="251"/>
      <c r="B87" s="3"/>
      <c r="C87" s="252"/>
      <c r="D87" s="34"/>
      <c r="G87" s="251"/>
      <c r="H87" s="252"/>
      <c r="I87" s="34"/>
      <c r="J87" s="34"/>
    </row>
    <row r="88" spans="1:10" x14ac:dyDescent="0.2">
      <c r="A88" s="251"/>
      <c r="B88" s="3"/>
      <c r="C88" s="252"/>
      <c r="D88" s="34"/>
      <c r="G88" s="251"/>
      <c r="H88" s="252"/>
      <c r="I88" s="34"/>
      <c r="J88" s="34"/>
    </row>
    <row r="89" spans="1:10" x14ac:dyDescent="0.2">
      <c r="A89" s="251"/>
      <c r="B89" s="3"/>
      <c r="C89" s="252"/>
      <c r="D89" s="34"/>
      <c r="G89" s="251"/>
      <c r="H89" s="252"/>
      <c r="I89" s="34"/>
      <c r="J89" s="34"/>
    </row>
    <row r="90" spans="1:10" x14ac:dyDescent="0.2">
      <c r="A90" s="251"/>
      <c r="B90" s="3"/>
      <c r="C90" s="252"/>
      <c r="D90" s="34"/>
      <c r="G90" s="251"/>
      <c r="H90" s="252"/>
      <c r="I90" s="34"/>
      <c r="J90" s="34"/>
    </row>
    <row r="91" spans="1:10" x14ac:dyDescent="0.2">
      <c r="A91" s="251"/>
      <c r="B91" s="3"/>
      <c r="C91" s="252"/>
      <c r="D91" s="34"/>
      <c r="G91" s="251"/>
      <c r="H91" s="252"/>
      <c r="I91" s="34"/>
      <c r="J91" s="34"/>
    </row>
    <row r="92" spans="1:10" x14ac:dyDescent="0.2">
      <c r="A92" s="251"/>
      <c r="B92" s="3"/>
      <c r="C92" s="252"/>
      <c r="D92" s="34"/>
      <c r="G92" s="251"/>
      <c r="H92" s="252"/>
      <c r="I92" s="34"/>
      <c r="J92" s="34"/>
    </row>
    <row r="93" spans="1:10" x14ac:dyDescent="0.2">
      <c r="A93" s="251"/>
      <c r="B93" s="3"/>
      <c r="C93" s="252"/>
      <c r="D93" s="34"/>
      <c r="G93" s="251"/>
      <c r="H93" s="252"/>
      <c r="I93" s="34"/>
      <c r="J93" s="34"/>
    </row>
    <row r="94" spans="1:10" x14ac:dyDescent="0.2">
      <c r="A94" s="251"/>
      <c r="B94" s="3"/>
      <c r="C94" s="252"/>
      <c r="D94" s="34"/>
      <c r="G94" s="251"/>
      <c r="H94" s="252"/>
      <c r="I94" s="34"/>
      <c r="J94" s="34"/>
    </row>
    <row r="95" spans="1:10" x14ac:dyDescent="0.2">
      <c r="A95" s="251"/>
      <c r="B95" s="3"/>
      <c r="C95" s="252"/>
      <c r="D95" s="34"/>
      <c r="G95" s="251"/>
      <c r="H95" s="252"/>
      <c r="I95" s="34"/>
      <c r="J95" s="34"/>
    </row>
    <row r="96" spans="1:10" x14ac:dyDescent="0.2">
      <c r="A96" s="251"/>
      <c r="B96" s="3"/>
      <c r="C96" s="252"/>
      <c r="D96" s="34"/>
      <c r="G96" s="251"/>
      <c r="H96" s="252"/>
      <c r="I96" s="34"/>
      <c r="J96" s="34"/>
    </row>
    <row r="97" spans="1:10" x14ac:dyDescent="0.2">
      <c r="A97" s="251"/>
      <c r="B97" s="3"/>
      <c r="C97" s="252"/>
      <c r="D97" s="34"/>
      <c r="G97" s="251"/>
      <c r="H97" s="252"/>
      <c r="I97" s="34"/>
      <c r="J97" s="34"/>
    </row>
    <row r="98" spans="1:10" x14ac:dyDescent="0.2">
      <c r="A98" s="251"/>
      <c r="B98" s="3"/>
      <c r="C98" s="252"/>
      <c r="D98" s="34"/>
      <c r="G98" s="251"/>
      <c r="H98" s="252"/>
      <c r="I98" s="34"/>
      <c r="J98" s="34"/>
    </row>
    <row r="99" spans="1:10" x14ac:dyDescent="0.2">
      <c r="A99" s="251"/>
      <c r="B99" s="3"/>
      <c r="C99" s="252"/>
      <c r="D99" s="34"/>
      <c r="G99" s="251"/>
      <c r="H99" s="252"/>
      <c r="I99" s="34"/>
      <c r="J99" s="34"/>
    </row>
    <row r="100" spans="1:10" x14ac:dyDescent="0.2">
      <c r="A100" s="251"/>
      <c r="B100" s="3"/>
      <c r="C100" s="252"/>
      <c r="D100" s="34"/>
      <c r="G100" s="251"/>
      <c r="H100" s="252"/>
      <c r="I100" s="34"/>
      <c r="J100" s="34"/>
    </row>
    <row r="101" spans="1:10" x14ac:dyDescent="0.2">
      <c r="A101" s="251"/>
      <c r="B101" s="3"/>
      <c r="C101" s="252"/>
      <c r="D101" s="34"/>
      <c r="G101" s="251"/>
      <c r="H101" s="252"/>
      <c r="I101" s="34"/>
      <c r="J101" s="34"/>
    </row>
    <row r="102" spans="1:10" x14ac:dyDescent="0.2">
      <c r="A102" s="251"/>
      <c r="B102" s="3"/>
      <c r="C102" s="252"/>
      <c r="D102" s="34"/>
      <c r="G102" s="251"/>
      <c r="H102" s="252"/>
      <c r="I102" s="34"/>
      <c r="J102" s="34"/>
    </row>
    <row r="103" spans="1:10" x14ac:dyDescent="0.2">
      <c r="A103" s="251"/>
      <c r="B103" s="3"/>
      <c r="C103" s="252"/>
      <c r="D103" s="34"/>
      <c r="G103" s="251"/>
      <c r="H103" s="252"/>
      <c r="I103" s="34"/>
      <c r="J103" s="34"/>
    </row>
    <row r="104" spans="1:10" x14ac:dyDescent="0.2">
      <c r="A104" s="251"/>
      <c r="B104" s="3"/>
      <c r="C104" s="252"/>
      <c r="D104" s="34"/>
      <c r="G104" s="251"/>
      <c r="H104" s="252"/>
      <c r="I104" s="34"/>
      <c r="J104" s="34"/>
    </row>
    <row r="105" spans="1:10" x14ac:dyDescent="0.2">
      <c r="A105" s="251"/>
      <c r="B105" s="3"/>
      <c r="C105" s="252"/>
      <c r="D105" s="34"/>
      <c r="G105" s="251"/>
      <c r="H105" s="252"/>
      <c r="I105" s="34"/>
      <c r="J105" s="34"/>
    </row>
    <row r="106" spans="1:10" x14ac:dyDescent="0.2">
      <c r="A106" s="251"/>
      <c r="B106" s="3"/>
      <c r="C106" s="252"/>
      <c r="D106" s="34"/>
      <c r="G106" s="251"/>
      <c r="H106" s="252"/>
      <c r="I106" s="34"/>
      <c r="J106" s="34"/>
    </row>
    <row r="107" spans="1:10" x14ac:dyDescent="0.2">
      <c r="A107" s="251"/>
      <c r="B107" s="3"/>
      <c r="C107" s="252"/>
      <c r="D107" s="34"/>
      <c r="G107" s="251"/>
      <c r="H107" s="252"/>
      <c r="I107" s="34"/>
      <c r="J107" s="34"/>
    </row>
    <row r="108" spans="1:10" x14ac:dyDescent="0.2">
      <c r="A108" s="251"/>
      <c r="B108" s="3"/>
      <c r="C108" s="252"/>
      <c r="D108" s="34"/>
      <c r="G108" s="251"/>
      <c r="H108" s="252"/>
      <c r="I108" s="34"/>
      <c r="J108" s="34"/>
    </row>
    <row r="109" spans="1:10" x14ac:dyDescent="0.2">
      <c r="A109" s="251"/>
      <c r="B109" s="3"/>
      <c r="C109" s="252"/>
      <c r="D109" s="34"/>
      <c r="G109" s="251"/>
      <c r="H109" s="252"/>
      <c r="I109" s="34"/>
      <c r="J109" s="34"/>
    </row>
    <row r="110" spans="1:10" x14ac:dyDescent="0.2">
      <c r="A110" s="251"/>
      <c r="B110" s="3"/>
      <c r="C110" s="252"/>
      <c r="D110" s="34"/>
      <c r="G110" s="251"/>
      <c r="H110" s="252"/>
      <c r="I110" s="34"/>
      <c r="J110" s="34"/>
    </row>
    <row r="111" spans="1:10" x14ac:dyDescent="0.2">
      <c r="A111" s="251"/>
      <c r="B111" s="3"/>
      <c r="C111" s="252"/>
      <c r="D111" s="34"/>
      <c r="G111" s="251"/>
      <c r="H111" s="252"/>
      <c r="I111" s="34"/>
      <c r="J111" s="34"/>
    </row>
    <row r="112" spans="1:10" x14ac:dyDescent="0.2">
      <c r="A112" s="251"/>
      <c r="B112" s="3"/>
      <c r="C112" s="252"/>
      <c r="D112" s="34"/>
      <c r="G112" s="251"/>
      <c r="H112" s="252"/>
      <c r="I112" s="34"/>
      <c r="J112" s="34"/>
    </row>
    <row r="113" spans="1:10" x14ac:dyDescent="0.2">
      <c r="A113" s="251"/>
      <c r="B113" s="3"/>
      <c r="C113" s="252"/>
      <c r="D113" s="34"/>
      <c r="G113" s="251"/>
      <c r="H113" s="252"/>
      <c r="I113" s="34"/>
      <c r="J113" s="34"/>
    </row>
    <row r="114" spans="1:10" x14ac:dyDescent="0.2">
      <c r="A114" s="251"/>
      <c r="B114" s="3"/>
      <c r="C114" s="252"/>
      <c r="D114" s="34"/>
      <c r="G114" s="251"/>
      <c r="H114" s="252"/>
      <c r="I114" s="34"/>
      <c r="J114" s="34"/>
    </row>
    <row r="115" spans="1:10" x14ac:dyDescent="0.2">
      <c r="A115" s="251"/>
      <c r="B115" s="3"/>
      <c r="C115" s="252"/>
      <c r="D115" s="34"/>
      <c r="G115" s="251"/>
      <c r="H115" s="252"/>
      <c r="I115" s="34"/>
      <c r="J115" s="34"/>
    </row>
    <row r="116" spans="1:10" x14ac:dyDescent="0.2">
      <c r="A116" s="251"/>
      <c r="B116" s="3"/>
      <c r="C116" s="252"/>
      <c r="D116" s="34"/>
      <c r="G116" s="251"/>
      <c r="H116" s="252"/>
      <c r="I116" s="34"/>
      <c r="J116" s="34"/>
    </row>
    <row r="117" spans="1:10" x14ac:dyDescent="0.2">
      <c r="A117" s="251"/>
      <c r="B117" s="3"/>
      <c r="C117" s="252"/>
      <c r="D117" s="34"/>
      <c r="G117" s="251"/>
      <c r="H117" s="252"/>
      <c r="I117" s="34"/>
      <c r="J117" s="34"/>
    </row>
    <row r="118" spans="1:10" x14ac:dyDescent="0.2">
      <c r="A118" s="251"/>
      <c r="B118" s="3"/>
      <c r="C118" s="252"/>
      <c r="D118" s="34"/>
      <c r="G118" s="251"/>
      <c r="H118" s="252"/>
      <c r="I118" s="34"/>
      <c r="J118" s="34"/>
    </row>
    <row r="119" spans="1:10" x14ac:dyDescent="0.2">
      <c r="A119" s="251"/>
      <c r="B119" s="3"/>
      <c r="C119" s="252"/>
      <c r="D119" s="34"/>
      <c r="G119" s="251"/>
      <c r="H119" s="252"/>
      <c r="I119" s="34"/>
      <c r="J119" s="34"/>
    </row>
    <row r="120" spans="1:10" x14ac:dyDescent="0.2">
      <c r="A120" s="251"/>
      <c r="B120" s="3"/>
      <c r="C120" s="252"/>
      <c r="D120" s="34"/>
      <c r="G120" s="251"/>
      <c r="H120" s="252"/>
      <c r="I120" s="34"/>
      <c r="J120" s="34"/>
    </row>
    <row r="121" spans="1:10" x14ac:dyDescent="0.2">
      <c r="A121" s="251"/>
      <c r="B121" s="3"/>
      <c r="C121" s="252"/>
      <c r="D121" s="34"/>
      <c r="G121" s="251"/>
      <c r="H121" s="252"/>
      <c r="I121" s="34"/>
      <c r="J121" s="34"/>
    </row>
    <row r="122" spans="1:10" x14ac:dyDescent="0.2">
      <c r="A122" s="251"/>
      <c r="B122" s="3"/>
      <c r="C122" s="252"/>
      <c r="D122" s="34"/>
      <c r="G122" s="251"/>
      <c r="H122" s="252"/>
      <c r="I122" s="34"/>
      <c r="J122" s="34"/>
    </row>
    <row r="123" spans="1:10" x14ac:dyDescent="0.2">
      <c r="A123" s="251"/>
      <c r="B123" s="3"/>
      <c r="C123" s="252"/>
      <c r="D123" s="34"/>
      <c r="G123" s="251"/>
      <c r="H123" s="252"/>
      <c r="I123" s="34"/>
      <c r="J123" s="34"/>
    </row>
    <row r="124" spans="1:10" x14ac:dyDescent="0.2">
      <c r="A124" s="251"/>
      <c r="B124" s="3"/>
      <c r="C124" s="252"/>
      <c r="D124" s="34"/>
      <c r="G124" s="251"/>
      <c r="H124" s="252"/>
      <c r="I124" s="34"/>
      <c r="J124" s="34"/>
    </row>
    <row r="125" spans="1:10" x14ac:dyDescent="0.2">
      <c r="A125" s="251"/>
      <c r="B125" s="3"/>
      <c r="C125" s="252"/>
      <c r="D125" s="34"/>
      <c r="G125" s="251"/>
      <c r="H125" s="252"/>
      <c r="I125" s="34"/>
      <c r="J125" s="34"/>
    </row>
    <row r="126" spans="1:10" x14ac:dyDescent="0.2">
      <c r="A126" s="251"/>
      <c r="B126" s="3"/>
      <c r="C126" s="252"/>
      <c r="D126" s="34"/>
      <c r="G126" s="251"/>
      <c r="H126" s="252"/>
      <c r="I126" s="34"/>
      <c r="J126" s="34"/>
    </row>
    <row r="127" spans="1:10" x14ac:dyDescent="0.2">
      <c r="A127" s="251"/>
      <c r="B127" s="3"/>
      <c r="C127" s="252"/>
      <c r="D127" s="34"/>
      <c r="G127" s="251"/>
      <c r="H127" s="252"/>
      <c r="I127" s="34"/>
      <c r="J127" s="34"/>
    </row>
    <row r="128" spans="1:10" x14ac:dyDescent="0.2">
      <c r="A128" s="251"/>
      <c r="B128" s="3"/>
      <c r="C128" s="252"/>
      <c r="D128" s="34"/>
      <c r="G128" s="251"/>
      <c r="H128" s="252"/>
      <c r="I128" s="34"/>
      <c r="J128" s="34"/>
    </row>
    <row r="129" spans="1:10" x14ac:dyDescent="0.2">
      <c r="A129" s="251"/>
      <c r="B129" s="3"/>
      <c r="C129" s="252"/>
      <c r="D129" s="34"/>
      <c r="G129" s="251"/>
      <c r="H129" s="252"/>
      <c r="I129" s="34"/>
      <c r="J129" s="34"/>
    </row>
    <row r="130" spans="1:10" x14ac:dyDescent="0.2">
      <c r="A130" s="251"/>
      <c r="B130" s="3"/>
      <c r="C130" s="252"/>
      <c r="D130" s="34"/>
      <c r="G130" s="251"/>
      <c r="H130" s="252"/>
      <c r="I130" s="34"/>
      <c r="J130" s="34"/>
    </row>
    <row r="131" spans="1:10" x14ac:dyDescent="0.2">
      <c r="A131" s="251"/>
      <c r="B131" s="3"/>
      <c r="C131" s="252"/>
      <c r="D131" s="34"/>
      <c r="G131" s="251"/>
      <c r="H131" s="252"/>
      <c r="I131" s="34"/>
      <c r="J131" s="34"/>
    </row>
    <row r="132" spans="1:10" x14ac:dyDescent="0.2">
      <c r="A132" s="251"/>
      <c r="B132" s="3"/>
      <c r="C132" s="252"/>
      <c r="D132" s="34"/>
      <c r="G132" s="251"/>
      <c r="H132" s="252"/>
      <c r="I132" s="34"/>
      <c r="J132" s="34"/>
    </row>
    <row r="133" spans="1:10" x14ac:dyDescent="0.2">
      <c r="A133" s="251"/>
      <c r="B133" s="3"/>
      <c r="C133" s="252"/>
      <c r="D133" s="34"/>
      <c r="G133" s="251"/>
      <c r="H133" s="252"/>
      <c r="I133" s="34"/>
      <c r="J133" s="34"/>
    </row>
    <row r="134" spans="1:10" x14ac:dyDescent="0.2">
      <c r="A134" s="251"/>
      <c r="B134" s="3"/>
      <c r="C134" s="252"/>
      <c r="D134" s="34"/>
      <c r="G134" s="251"/>
      <c r="H134" s="252"/>
      <c r="I134" s="34"/>
      <c r="J134" s="34"/>
    </row>
    <row r="135" spans="1:10" x14ac:dyDescent="0.2">
      <c r="A135" s="251"/>
      <c r="B135" s="3"/>
      <c r="C135" s="252"/>
      <c r="D135" s="34"/>
      <c r="G135" s="251"/>
      <c r="H135" s="252"/>
      <c r="I135" s="34"/>
      <c r="J135" s="34"/>
    </row>
    <row r="136" spans="1:10" x14ac:dyDescent="0.2">
      <c r="A136" s="251"/>
      <c r="B136" s="3"/>
      <c r="C136" s="252"/>
      <c r="D136" s="34"/>
      <c r="G136" s="251"/>
      <c r="H136" s="252"/>
      <c r="I136" s="34"/>
      <c r="J136" s="34"/>
    </row>
    <row r="137" spans="1:10" x14ac:dyDescent="0.2">
      <c r="A137" s="251"/>
      <c r="B137" s="3"/>
      <c r="C137" s="252"/>
      <c r="D137" s="34"/>
      <c r="G137" s="251"/>
      <c r="H137" s="252"/>
      <c r="I137" s="34"/>
      <c r="J137" s="34"/>
    </row>
    <row r="138" spans="1:10" x14ac:dyDescent="0.2">
      <c r="A138" s="251"/>
      <c r="B138" s="3"/>
      <c r="C138" s="252"/>
      <c r="D138" s="34"/>
      <c r="G138" s="251"/>
      <c r="H138" s="252"/>
      <c r="I138" s="34"/>
      <c r="J138" s="34"/>
    </row>
    <row r="139" spans="1:10" x14ac:dyDescent="0.2">
      <c r="A139" s="251"/>
      <c r="B139" s="3"/>
      <c r="C139" s="252"/>
      <c r="D139" s="34"/>
      <c r="G139" s="251"/>
      <c r="H139" s="252"/>
      <c r="I139" s="34"/>
      <c r="J139" s="34"/>
    </row>
    <row r="140" spans="1:10" x14ac:dyDescent="0.2">
      <c r="A140" s="251"/>
      <c r="B140" s="3"/>
      <c r="C140" s="252"/>
      <c r="D140" s="34"/>
      <c r="G140" s="251"/>
      <c r="H140" s="252"/>
      <c r="I140" s="34"/>
      <c r="J140" s="34"/>
    </row>
    <row r="141" spans="1:10" x14ac:dyDescent="0.2">
      <c r="A141" s="251"/>
      <c r="B141" s="3"/>
      <c r="C141" s="252"/>
      <c r="D141" s="34"/>
      <c r="G141" s="251"/>
      <c r="H141" s="252"/>
      <c r="I141" s="34"/>
      <c r="J141" s="34"/>
    </row>
    <row r="142" spans="1:10" x14ac:dyDescent="0.2">
      <c r="A142" s="251"/>
      <c r="B142" s="3"/>
      <c r="C142" s="252"/>
      <c r="D142" s="34"/>
      <c r="G142" s="251"/>
      <c r="H142" s="252"/>
      <c r="I142" s="34"/>
      <c r="J142" s="34"/>
    </row>
    <row r="143" spans="1:10" x14ac:dyDescent="0.2">
      <c r="A143" s="251"/>
      <c r="B143" s="3"/>
      <c r="C143" s="252"/>
      <c r="D143" s="34"/>
      <c r="G143" s="251"/>
      <c r="H143" s="252"/>
      <c r="I143" s="34"/>
      <c r="J143" s="34"/>
    </row>
    <row r="144" spans="1:10" x14ac:dyDescent="0.2">
      <c r="A144" s="251"/>
      <c r="B144" s="3"/>
      <c r="C144" s="252"/>
      <c r="D144" s="34"/>
      <c r="G144" s="251"/>
      <c r="H144" s="252"/>
      <c r="I144" s="34"/>
      <c r="J144" s="34"/>
    </row>
    <row r="145" spans="1:10" x14ac:dyDescent="0.2">
      <c r="A145" s="251"/>
      <c r="B145" s="3"/>
      <c r="C145" s="252"/>
      <c r="D145" s="34"/>
      <c r="G145" s="251"/>
      <c r="H145" s="252"/>
      <c r="I145" s="34"/>
      <c r="J145" s="34"/>
    </row>
    <row r="146" spans="1:10" x14ac:dyDescent="0.2">
      <c r="A146" s="251"/>
      <c r="B146" s="3"/>
      <c r="C146" s="252"/>
      <c r="D146" s="34"/>
      <c r="G146" s="251"/>
      <c r="H146" s="252"/>
      <c r="I146" s="34"/>
      <c r="J146" s="34"/>
    </row>
    <row r="147" spans="1:10" x14ac:dyDescent="0.2">
      <c r="A147" s="251"/>
      <c r="B147" s="3"/>
      <c r="C147" s="252"/>
      <c r="D147" s="34"/>
      <c r="G147" s="251"/>
      <c r="H147" s="252"/>
      <c r="I147" s="34"/>
      <c r="J147" s="34"/>
    </row>
    <row r="148" spans="1:10" x14ac:dyDescent="0.2">
      <c r="A148" s="251"/>
      <c r="B148" s="3"/>
      <c r="C148" s="252"/>
      <c r="D148" s="34"/>
      <c r="G148" s="251"/>
      <c r="H148" s="252"/>
      <c r="I148" s="34"/>
      <c r="J148" s="34"/>
    </row>
    <row r="149" spans="1:10" x14ac:dyDescent="0.2">
      <c r="A149" s="251"/>
      <c r="B149" s="3"/>
      <c r="C149" s="252"/>
      <c r="D149" s="34"/>
      <c r="G149" s="251"/>
      <c r="H149" s="252"/>
      <c r="I149" s="34"/>
      <c r="J149" s="34"/>
    </row>
    <row r="150" spans="1:10" x14ac:dyDescent="0.2">
      <c r="A150" s="251"/>
      <c r="B150" s="3"/>
      <c r="C150" s="252"/>
      <c r="D150" s="34"/>
      <c r="G150" s="251"/>
      <c r="H150" s="252"/>
      <c r="I150" s="34"/>
      <c r="J150" s="34"/>
    </row>
    <row r="151" spans="1:10" x14ac:dyDescent="0.2">
      <c r="A151" s="251"/>
      <c r="B151" s="3"/>
      <c r="C151" s="252"/>
      <c r="D151" s="34"/>
      <c r="G151" s="251"/>
      <c r="H151" s="252"/>
      <c r="I151" s="34"/>
      <c r="J151" s="34"/>
    </row>
    <row r="152" spans="1:10" x14ac:dyDescent="0.2">
      <c r="A152" s="251"/>
      <c r="B152" s="3"/>
      <c r="C152" s="252"/>
      <c r="D152" s="34"/>
      <c r="G152" s="251"/>
      <c r="H152" s="252"/>
      <c r="I152" s="34"/>
      <c r="J152" s="34"/>
    </row>
    <row r="153" spans="1:10" x14ac:dyDescent="0.2">
      <c r="A153" s="251"/>
      <c r="B153" s="3"/>
      <c r="C153" s="252"/>
      <c r="D153" s="34"/>
      <c r="G153" s="251"/>
      <c r="H153" s="252"/>
      <c r="I153" s="34"/>
      <c r="J153" s="34"/>
    </row>
    <row r="154" spans="1:10" x14ac:dyDescent="0.2">
      <c r="A154" s="251"/>
      <c r="B154" s="3"/>
      <c r="C154" s="252"/>
      <c r="D154" s="34"/>
      <c r="G154" s="251"/>
      <c r="H154" s="252"/>
      <c r="I154" s="34"/>
      <c r="J154" s="34"/>
    </row>
    <row r="155" spans="1:10" x14ac:dyDescent="0.2">
      <c r="A155" s="251"/>
      <c r="B155" s="3"/>
      <c r="C155" s="252"/>
      <c r="D155" s="34"/>
      <c r="G155" s="251"/>
      <c r="H155" s="252"/>
      <c r="I155" s="34"/>
      <c r="J155" s="34"/>
    </row>
    <row r="156" spans="1:10" x14ac:dyDescent="0.2">
      <c r="A156" s="251"/>
      <c r="B156" s="3"/>
      <c r="C156" s="252"/>
      <c r="D156" s="34"/>
      <c r="G156" s="251"/>
      <c r="H156" s="252"/>
      <c r="I156" s="34"/>
      <c r="J156" s="34"/>
    </row>
    <row r="157" spans="1:10" x14ac:dyDescent="0.2">
      <c r="A157" s="251"/>
      <c r="B157" s="3"/>
      <c r="C157" s="252"/>
      <c r="D157" s="34"/>
      <c r="G157" s="251"/>
      <c r="H157" s="252"/>
      <c r="I157" s="34"/>
      <c r="J157" s="34"/>
    </row>
    <row r="158" spans="1:10" x14ac:dyDescent="0.2">
      <c r="A158" s="251"/>
      <c r="B158" s="3"/>
      <c r="C158" s="252"/>
      <c r="D158" s="34"/>
      <c r="G158" s="251"/>
      <c r="H158" s="252"/>
      <c r="I158" s="34"/>
      <c r="J158" s="34"/>
    </row>
    <row r="159" spans="1:10" x14ac:dyDescent="0.2">
      <c r="A159" s="251"/>
      <c r="B159" s="3"/>
      <c r="C159" s="252"/>
      <c r="D159" s="34"/>
      <c r="G159" s="251"/>
      <c r="H159" s="252"/>
      <c r="I159" s="34"/>
      <c r="J159" s="34"/>
    </row>
    <row r="160" spans="1:10" x14ac:dyDescent="0.2">
      <c r="A160" s="251"/>
      <c r="B160" s="3"/>
      <c r="C160" s="252"/>
      <c r="D160" s="34"/>
      <c r="G160" s="251"/>
      <c r="H160" s="252"/>
      <c r="I160" s="34"/>
      <c r="J160" s="34"/>
    </row>
    <row r="161" spans="1:10" x14ac:dyDescent="0.2">
      <c r="A161" s="251"/>
      <c r="B161" s="3"/>
      <c r="C161" s="252"/>
      <c r="D161" s="34"/>
      <c r="G161" s="251"/>
      <c r="H161" s="252"/>
      <c r="I161" s="34"/>
      <c r="J161" s="34"/>
    </row>
    <row r="162" spans="1:10" x14ac:dyDescent="0.2">
      <c r="A162" s="251"/>
      <c r="B162" s="3"/>
      <c r="C162" s="252"/>
      <c r="D162" s="34"/>
      <c r="G162" s="251"/>
      <c r="H162" s="252"/>
      <c r="I162" s="34"/>
      <c r="J162" s="34"/>
    </row>
    <row r="163" spans="1:10" x14ac:dyDescent="0.2">
      <c r="A163" s="251"/>
      <c r="B163" s="3"/>
      <c r="C163" s="252"/>
      <c r="D163" s="34"/>
      <c r="G163" s="251"/>
      <c r="H163" s="252"/>
      <c r="I163" s="34"/>
      <c r="J163" s="34"/>
    </row>
    <row r="164" spans="1:10" x14ac:dyDescent="0.2">
      <c r="A164" s="251"/>
      <c r="B164" s="3"/>
      <c r="C164" s="252"/>
      <c r="D164" s="34"/>
      <c r="G164" s="251"/>
      <c r="H164" s="252"/>
      <c r="I164" s="34"/>
      <c r="J164" s="34"/>
    </row>
    <row r="165" spans="1:10" x14ac:dyDescent="0.2">
      <c r="A165" s="251"/>
      <c r="B165" s="3"/>
      <c r="C165" s="252"/>
      <c r="D165" s="34"/>
      <c r="G165" s="251"/>
      <c r="H165" s="252"/>
      <c r="I165" s="34"/>
      <c r="J165" s="34"/>
    </row>
    <row r="166" spans="1:10" x14ac:dyDescent="0.2">
      <c r="A166" s="251"/>
      <c r="B166" s="3"/>
      <c r="C166" s="252"/>
      <c r="D166" s="34"/>
      <c r="G166" s="251"/>
      <c r="H166" s="252"/>
      <c r="I166" s="34"/>
      <c r="J166" s="34"/>
    </row>
    <row r="167" spans="1:10" x14ac:dyDescent="0.2">
      <c r="A167" s="251"/>
      <c r="B167" s="3"/>
      <c r="C167" s="252"/>
      <c r="D167" s="34"/>
      <c r="G167" s="251"/>
      <c r="H167" s="252"/>
      <c r="I167" s="34"/>
      <c r="J167" s="34"/>
    </row>
    <row r="168" spans="1:10" x14ac:dyDescent="0.2">
      <c r="A168" s="251"/>
      <c r="B168" s="3"/>
      <c r="C168" s="252"/>
      <c r="D168" s="34"/>
      <c r="G168" s="251"/>
      <c r="H168" s="252"/>
      <c r="I168" s="34"/>
      <c r="J168" s="34"/>
    </row>
    <row r="169" spans="1:10" x14ac:dyDescent="0.2">
      <c r="A169" s="251"/>
      <c r="B169" s="3"/>
      <c r="C169" s="252"/>
      <c r="D169" s="34"/>
      <c r="G169" s="251"/>
      <c r="H169" s="252"/>
      <c r="I169" s="34"/>
      <c r="J169" s="34"/>
    </row>
    <row r="170" spans="1:10" x14ac:dyDescent="0.2">
      <c r="A170" s="251"/>
      <c r="B170" s="3"/>
      <c r="C170" s="252"/>
      <c r="D170" s="34"/>
      <c r="G170" s="251"/>
      <c r="H170" s="252"/>
      <c r="I170" s="34"/>
      <c r="J170" s="34"/>
    </row>
    <row r="171" spans="1:10" x14ac:dyDescent="0.2">
      <c r="A171" s="251"/>
      <c r="B171" s="3"/>
      <c r="C171" s="252"/>
      <c r="D171" s="34"/>
      <c r="G171" s="251"/>
      <c r="H171" s="252"/>
      <c r="I171" s="34"/>
      <c r="J171" s="34"/>
    </row>
    <row r="172" spans="1:10" x14ac:dyDescent="0.2">
      <c r="A172" s="251"/>
      <c r="B172" s="3"/>
      <c r="C172" s="252"/>
      <c r="D172" s="34"/>
      <c r="G172" s="251"/>
      <c r="H172" s="252"/>
      <c r="I172" s="34"/>
      <c r="J172" s="34"/>
    </row>
    <row r="173" spans="1:10" x14ac:dyDescent="0.2">
      <c r="A173" s="251"/>
      <c r="B173" s="3"/>
      <c r="C173" s="252"/>
      <c r="D173" s="34"/>
      <c r="G173" s="251"/>
      <c r="H173" s="252"/>
      <c r="I173" s="34"/>
      <c r="J173" s="34"/>
    </row>
    <row r="174" spans="1:10" x14ac:dyDescent="0.2">
      <c r="A174" s="251"/>
      <c r="B174" s="3"/>
      <c r="C174" s="252"/>
      <c r="D174" s="34"/>
      <c r="G174" s="251"/>
      <c r="H174" s="252"/>
      <c r="I174" s="34"/>
      <c r="J174" s="34"/>
    </row>
    <row r="175" spans="1:10" x14ac:dyDescent="0.2">
      <c r="A175" s="251"/>
      <c r="B175" s="3"/>
      <c r="C175" s="252"/>
      <c r="D175" s="34"/>
      <c r="G175" s="251"/>
      <c r="H175" s="252"/>
      <c r="I175" s="34"/>
      <c r="J175" s="34"/>
    </row>
    <row r="176" spans="1:10" x14ac:dyDescent="0.2">
      <c r="A176" s="251"/>
      <c r="B176" s="3"/>
      <c r="C176" s="252"/>
      <c r="D176" s="34"/>
      <c r="G176" s="251"/>
      <c r="H176" s="252"/>
    </row>
    <row r="177" spans="1:8" x14ac:dyDescent="0.2">
      <c r="A177" s="251"/>
      <c r="B177" s="3"/>
      <c r="C177" s="252"/>
      <c r="D177" s="34"/>
      <c r="G177" s="251"/>
      <c r="H177" s="252"/>
    </row>
    <row r="178" spans="1:8" x14ac:dyDescent="0.2">
      <c r="A178" s="251"/>
      <c r="B178" s="3"/>
      <c r="C178" s="252"/>
      <c r="D178" s="34"/>
      <c r="G178" s="251"/>
      <c r="H178" s="252"/>
    </row>
    <row r="179" spans="1:8" x14ac:dyDescent="0.2">
      <c r="A179" s="251"/>
      <c r="B179" s="3"/>
      <c r="C179" s="252"/>
      <c r="D179" s="34"/>
      <c r="G179" s="251"/>
      <c r="H179" s="252"/>
    </row>
    <row r="180" spans="1:8" x14ac:dyDescent="0.2">
      <c r="A180" s="251"/>
      <c r="B180" s="3"/>
      <c r="C180" s="252"/>
      <c r="D180" s="34"/>
      <c r="G180" s="251"/>
      <c r="H180" s="252"/>
    </row>
    <row r="181" spans="1:8" x14ac:dyDescent="0.2">
      <c r="A181" s="251"/>
      <c r="B181" s="3"/>
      <c r="C181" s="252"/>
      <c r="D181" s="34"/>
      <c r="G181" s="251"/>
      <c r="H181" s="252"/>
    </row>
    <row r="182" spans="1:8" x14ac:dyDescent="0.2">
      <c r="A182" s="251"/>
      <c r="B182" s="3"/>
      <c r="C182" s="252"/>
      <c r="D182" s="34"/>
      <c r="G182" s="251"/>
      <c r="H182" s="252"/>
    </row>
    <row r="183" spans="1:8" x14ac:dyDescent="0.2">
      <c r="A183" s="251"/>
      <c r="B183" s="3"/>
      <c r="C183" s="252"/>
      <c r="D183" s="34"/>
      <c r="G183" s="251"/>
      <c r="H183" s="252"/>
    </row>
    <row r="184" spans="1:8" x14ac:dyDescent="0.2">
      <c r="A184" s="251"/>
      <c r="B184" s="3"/>
      <c r="C184" s="252"/>
      <c r="D184" s="34"/>
      <c r="G184" s="251"/>
      <c r="H184" s="252"/>
    </row>
    <row r="185" spans="1:8" x14ac:dyDescent="0.2">
      <c r="A185" s="251"/>
      <c r="B185" s="3"/>
      <c r="C185" s="252"/>
      <c r="D185" s="34"/>
      <c r="G185" s="251"/>
      <c r="H185" s="252"/>
    </row>
    <row r="186" spans="1:8" x14ac:dyDescent="0.2">
      <c r="A186" s="251"/>
      <c r="B186" s="3"/>
      <c r="C186" s="252"/>
      <c r="D186" s="34"/>
      <c r="G186" s="251"/>
      <c r="H186" s="252"/>
    </row>
    <row r="187" spans="1:8" x14ac:dyDescent="0.2">
      <c r="A187" s="251"/>
      <c r="B187" s="3"/>
      <c r="C187" s="252"/>
      <c r="D187" s="34"/>
      <c r="G187" s="251"/>
      <c r="H187" s="252"/>
    </row>
    <row r="188" spans="1:8" x14ac:dyDescent="0.2">
      <c r="A188" s="251"/>
      <c r="B188" s="3"/>
      <c r="C188" s="252"/>
      <c r="D188" s="34"/>
      <c r="G188" s="251"/>
      <c r="H188" s="252"/>
    </row>
    <row r="189" spans="1:8" x14ac:dyDescent="0.2">
      <c r="A189" s="251"/>
      <c r="B189" s="3"/>
      <c r="C189" s="252"/>
      <c r="D189" s="34"/>
      <c r="G189" s="251"/>
      <c r="H189" s="252"/>
    </row>
    <row r="190" spans="1:8" x14ac:dyDescent="0.2">
      <c r="A190" s="251"/>
      <c r="B190" s="3"/>
      <c r="C190" s="252"/>
      <c r="D190" s="34"/>
      <c r="G190" s="251"/>
      <c r="H190" s="252"/>
    </row>
    <row r="191" spans="1:8" x14ac:dyDescent="0.2">
      <c r="A191" s="251"/>
      <c r="B191" s="3"/>
      <c r="C191" s="252"/>
      <c r="D191" s="34"/>
      <c r="G191" s="251"/>
      <c r="H191" s="252"/>
    </row>
    <row r="192" spans="1:8" x14ac:dyDescent="0.2">
      <c r="A192" s="251"/>
      <c r="B192" s="3"/>
      <c r="C192" s="252"/>
      <c r="D192" s="34"/>
      <c r="G192" s="251"/>
      <c r="H192" s="252"/>
    </row>
    <row r="193" spans="1:8" x14ac:dyDescent="0.2">
      <c r="A193" s="251"/>
      <c r="B193" s="3"/>
      <c r="C193" s="252"/>
      <c r="D193" s="34"/>
      <c r="G193" s="251"/>
      <c r="H193" s="252"/>
    </row>
    <row r="194" spans="1:8" x14ac:dyDescent="0.2">
      <c r="A194" s="251"/>
      <c r="B194" s="3"/>
      <c r="C194" s="252"/>
      <c r="D194" s="34"/>
      <c r="G194" s="251"/>
      <c r="H194" s="252"/>
    </row>
    <row r="195" spans="1:8" x14ac:dyDescent="0.2">
      <c r="A195" s="251"/>
      <c r="B195" s="3"/>
      <c r="C195" s="252"/>
      <c r="D195" s="34"/>
      <c r="G195" s="251"/>
      <c r="H195" s="252"/>
    </row>
    <row r="196" spans="1:8" x14ac:dyDescent="0.2">
      <c r="A196" s="251"/>
      <c r="B196" s="3"/>
      <c r="C196" s="252"/>
      <c r="D196" s="34"/>
      <c r="G196" s="251"/>
      <c r="H196" s="252"/>
    </row>
    <row r="197" spans="1:8" x14ac:dyDescent="0.2">
      <c r="A197" s="251"/>
      <c r="B197" s="3"/>
      <c r="C197" s="252"/>
      <c r="D197" s="34"/>
      <c r="G197" s="251"/>
      <c r="H197" s="252"/>
    </row>
    <row r="198" spans="1:8" x14ac:dyDescent="0.2">
      <c r="A198" s="251"/>
      <c r="B198" s="3"/>
      <c r="C198" s="252"/>
      <c r="D198" s="34"/>
      <c r="G198" s="251"/>
      <c r="H198" s="252"/>
    </row>
    <row r="199" spans="1:8" x14ac:dyDescent="0.2">
      <c r="A199" s="251"/>
      <c r="B199" s="3"/>
      <c r="C199" s="252"/>
      <c r="D199" s="34"/>
      <c r="G199" s="251"/>
      <c r="H199" s="252"/>
    </row>
    <row r="200" spans="1:8" x14ac:dyDescent="0.2">
      <c r="A200" s="251"/>
      <c r="B200" s="3"/>
      <c r="C200" s="252"/>
      <c r="D200" s="34"/>
      <c r="G200" s="251"/>
      <c r="H200" s="252"/>
    </row>
    <row r="201" spans="1:8" x14ac:dyDescent="0.2">
      <c r="A201" s="251"/>
      <c r="B201" s="3"/>
      <c r="C201" s="252"/>
      <c r="D201" s="34"/>
      <c r="G201" s="251"/>
      <c r="H201" s="252"/>
    </row>
    <row r="202" spans="1:8" x14ac:dyDescent="0.2">
      <c r="A202" s="251"/>
      <c r="B202" s="3"/>
      <c r="C202" s="252"/>
      <c r="D202" s="34"/>
      <c r="G202" s="251"/>
      <c r="H202" s="252"/>
    </row>
    <row r="203" spans="1:8" x14ac:dyDescent="0.2">
      <c r="A203" s="251"/>
      <c r="B203" s="3"/>
      <c r="C203" s="252"/>
      <c r="D203" s="34"/>
      <c r="G203" s="251"/>
      <c r="H203" s="252"/>
    </row>
    <row r="204" spans="1:8" x14ac:dyDescent="0.2">
      <c r="A204" s="251"/>
      <c r="B204" s="3"/>
      <c r="C204" s="252"/>
      <c r="D204" s="34"/>
      <c r="G204" s="251"/>
      <c r="H204" s="252"/>
    </row>
    <row r="205" spans="1:8" x14ac:dyDescent="0.2">
      <c r="A205" s="251"/>
      <c r="B205" s="3"/>
      <c r="C205" s="252"/>
      <c r="D205" s="34"/>
      <c r="G205" s="251"/>
      <c r="H205" s="252"/>
    </row>
    <row r="206" spans="1:8" x14ac:dyDescent="0.2">
      <c r="A206" s="251"/>
      <c r="B206" s="3"/>
      <c r="C206" s="252"/>
      <c r="D206" s="34"/>
      <c r="G206" s="251"/>
      <c r="H206" s="252"/>
    </row>
    <row r="207" spans="1:8" x14ac:dyDescent="0.2">
      <c r="A207" s="251"/>
      <c r="B207" s="3"/>
      <c r="C207" s="252"/>
      <c r="D207" s="34"/>
      <c r="G207" s="251"/>
      <c r="H207" s="252"/>
    </row>
    <row r="208" spans="1:8" x14ac:dyDescent="0.2">
      <c r="A208" s="251"/>
      <c r="B208" s="3"/>
      <c r="C208" s="252"/>
      <c r="D208" s="34"/>
      <c r="G208" s="251"/>
      <c r="H208" s="252"/>
    </row>
    <row r="209" spans="1:8" x14ac:dyDescent="0.2">
      <c r="A209" s="251"/>
      <c r="B209" s="3"/>
      <c r="C209" s="252"/>
      <c r="D209" s="34"/>
      <c r="G209" s="251"/>
      <c r="H209" s="252"/>
    </row>
    <row r="210" spans="1:8" x14ac:dyDescent="0.2">
      <c r="A210" s="251"/>
      <c r="B210" s="3"/>
      <c r="C210" s="252"/>
      <c r="D210" s="34"/>
      <c r="G210" s="251"/>
      <c r="H210" s="252"/>
    </row>
    <row r="211" spans="1:8" x14ac:dyDescent="0.2">
      <c r="A211" s="251"/>
      <c r="B211" s="3"/>
      <c r="C211" s="252"/>
      <c r="D211" s="34"/>
      <c r="G211" s="251"/>
      <c r="H211" s="252"/>
    </row>
    <row r="212" spans="1:8" x14ac:dyDescent="0.2">
      <c r="A212" s="251"/>
      <c r="B212" s="3"/>
      <c r="C212" s="252"/>
      <c r="D212" s="34"/>
      <c r="G212" s="251"/>
      <c r="H212" s="252"/>
    </row>
    <row r="213" spans="1:8" x14ac:dyDescent="0.2">
      <c r="A213" s="251"/>
      <c r="B213" s="3"/>
      <c r="C213" s="252"/>
      <c r="D213" s="34"/>
      <c r="G213" s="251"/>
      <c r="H213" s="252"/>
    </row>
    <row r="214" spans="1:8" x14ac:dyDescent="0.2">
      <c r="A214" s="251"/>
      <c r="B214" s="3"/>
      <c r="C214" s="252"/>
      <c r="D214" s="34"/>
      <c r="G214" s="251"/>
      <c r="H214" s="252"/>
    </row>
    <row r="215" spans="1:8" x14ac:dyDescent="0.2">
      <c r="A215" s="251"/>
      <c r="B215" s="3"/>
      <c r="C215" s="252"/>
      <c r="D215" s="34"/>
      <c r="G215" s="251"/>
      <c r="H215" s="252"/>
    </row>
    <row r="216" spans="1:8" x14ac:dyDescent="0.2">
      <c r="A216" s="251"/>
      <c r="B216" s="3"/>
      <c r="C216" s="252"/>
      <c r="D216" s="34"/>
      <c r="G216" s="251"/>
      <c r="H216" s="252"/>
    </row>
    <row r="217" spans="1:8" x14ac:dyDescent="0.2">
      <c r="A217" s="251"/>
      <c r="B217" s="3"/>
      <c r="C217" s="252"/>
      <c r="D217" s="34"/>
      <c r="G217" s="251"/>
      <c r="H217" s="252"/>
    </row>
    <row r="218" spans="1:8" x14ac:dyDescent="0.2">
      <c r="A218" s="251"/>
      <c r="B218" s="3"/>
      <c r="C218" s="252"/>
      <c r="D218" s="34"/>
      <c r="G218" s="251"/>
      <c r="H218" s="252"/>
    </row>
    <row r="219" spans="1:8" x14ac:dyDescent="0.2">
      <c r="A219" s="251"/>
      <c r="B219" s="3"/>
      <c r="C219" s="252"/>
      <c r="D219" s="34"/>
      <c r="G219" s="251"/>
      <c r="H219" s="252"/>
    </row>
    <row r="220" spans="1:8" x14ac:dyDescent="0.2">
      <c r="A220" s="251"/>
      <c r="B220" s="3"/>
      <c r="C220" s="252"/>
      <c r="D220" s="34"/>
      <c r="G220" s="251"/>
      <c r="H220" s="252"/>
    </row>
    <row r="221" spans="1:8" x14ac:dyDescent="0.2">
      <c r="A221" s="251"/>
      <c r="B221" s="3"/>
      <c r="C221" s="252"/>
      <c r="D221" s="34"/>
      <c r="G221" s="251"/>
      <c r="H221" s="252"/>
    </row>
    <row r="222" spans="1:8" x14ac:dyDescent="0.2">
      <c r="A222" s="251"/>
      <c r="B222" s="3"/>
      <c r="C222" s="252"/>
      <c r="D222" s="34"/>
      <c r="G222" s="251"/>
      <c r="H222" s="252"/>
    </row>
    <row r="223" spans="1:8" x14ac:dyDescent="0.2">
      <c r="A223" s="251"/>
      <c r="B223" s="3"/>
      <c r="C223" s="252"/>
      <c r="D223" s="34"/>
      <c r="G223" s="251"/>
      <c r="H223" s="252"/>
    </row>
    <row r="224" spans="1:8" x14ac:dyDescent="0.2">
      <c r="A224" s="251"/>
      <c r="B224" s="3"/>
      <c r="C224" s="252"/>
      <c r="D224" s="34"/>
      <c r="G224" s="251"/>
      <c r="H224" s="252"/>
    </row>
    <row r="225" spans="1:8" x14ac:dyDescent="0.2">
      <c r="A225" s="251"/>
      <c r="B225" s="3"/>
      <c r="C225" s="252"/>
      <c r="D225" s="34"/>
      <c r="G225" s="251"/>
      <c r="H225" s="252"/>
    </row>
    <row r="226" spans="1:8" x14ac:dyDescent="0.2">
      <c r="A226" s="251"/>
      <c r="B226" s="3"/>
      <c r="C226" s="252"/>
      <c r="D226" s="34"/>
      <c r="G226" s="251"/>
      <c r="H226" s="252"/>
    </row>
    <row r="227" spans="1:8" x14ac:dyDescent="0.2">
      <c r="B227" s="3"/>
      <c r="C227" s="252"/>
      <c r="D227" s="34"/>
      <c r="G227" s="251"/>
      <c r="H227" s="252"/>
    </row>
    <row r="228" spans="1:8" x14ac:dyDescent="0.2">
      <c r="B228" s="3"/>
      <c r="C228" s="252"/>
      <c r="D228" s="34"/>
      <c r="G228" s="251"/>
      <c r="H228" s="252"/>
    </row>
    <row r="229" spans="1:8" x14ac:dyDescent="0.2">
      <c r="B229" s="3"/>
      <c r="C229" s="252"/>
      <c r="D229" s="34"/>
      <c r="G229" s="251"/>
      <c r="H229" s="252"/>
    </row>
    <row r="230" spans="1:8" x14ac:dyDescent="0.2">
      <c r="B230" s="3"/>
      <c r="C230" s="252"/>
      <c r="D230" s="34"/>
      <c r="G230" s="251"/>
      <c r="H230" s="252"/>
    </row>
    <row r="231" spans="1:8" x14ac:dyDescent="0.2">
      <c r="B231" s="3"/>
      <c r="C231" s="252"/>
      <c r="D231" s="34"/>
      <c r="G231" s="251"/>
      <c r="H231" s="252"/>
    </row>
    <row r="232" spans="1:8" x14ac:dyDescent="0.2">
      <c r="B232" s="3"/>
      <c r="C232" s="252"/>
      <c r="D232" s="34"/>
      <c r="G232" s="251"/>
      <c r="H232" s="252"/>
    </row>
    <row r="233" spans="1:8" x14ac:dyDescent="0.2">
      <c r="B233" s="3"/>
      <c r="C233" s="252"/>
      <c r="D233" s="34"/>
      <c r="G233" s="251"/>
      <c r="H233" s="252"/>
    </row>
    <row r="234" spans="1:8" x14ac:dyDescent="0.2">
      <c r="B234" s="3"/>
      <c r="C234" s="252"/>
      <c r="D234" s="34"/>
      <c r="G234" s="251"/>
      <c r="H234" s="252"/>
    </row>
    <row r="235" spans="1:8" x14ac:dyDescent="0.2">
      <c r="B235" s="3"/>
      <c r="C235" s="252"/>
      <c r="D235" s="34"/>
      <c r="G235" s="251"/>
      <c r="H235" s="252"/>
    </row>
    <row r="236" spans="1:8" x14ac:dyDescent="0.2">
      <c r="B236" s="3"/>
      <c r="C236" s="252"/>
      <c r="D236" s="34"/>
      <c r="G236" s="251"/>
      <c r="H236" s="252"/>
    </row>
    <row r="237" spans="1:8" x14ac:dyDescent="0.2">
      <c r="B237" s="3"/>
      <c r="C237" s="252"/>
      <c r="D237" s="34"/>
      <c r="G237" s="251"/>
      <c r="H237" s="252"/>
    </row>
    <row r="238" spans="1:8" x14ac:dyDescent="0.2">
      <c r="B238" s="3"/>
      <c r="C238" s="252"/>
      <c r="D238" s="34"/>
      <c r="G238" s="251"/>
      <c r="H238" s="252"/>
    </row>
    <row r="239" spans="1:8" x14ac:dyDescent="0.2">
      <c r="B239" s="3"/>
      <c r="C239" s="252"/>
      <c r="D239" s="34"/>
      <c r="G239" s="251"/>
      <c r="H239" s="252"/>
    </row>
    <row r="240" spans="1:8" x14ac:dyDescent="0.2">
      <c r="B240" s="3"/>
      <c r="C240" s="252"/>
      <c r="D240" s="34"/>
      <c r="G240" s="251"/>
      <c r="H240" s="252"/>
    </row>
    <row r="241" spans="2:8" x14ac:dyDescent="0.2">
      <c r="B241" s="3"/>
      <c r="C241" s="252"/>
      <c r="D241" s="34"/>
      <c r="G241" s="251"/>
      <c r="H241" s="252"/>
    </row>
    <row r="242" spans="2:8" x14ac:dyDescent="0.2">
      <c r="B242" s="3"/>
      <c r="C242" s="252"/>
      <c r="D242" s="34"/>
      <c r="G242" s="251"/>
      <c r="H242" s="252"/>
    </row>
    <row r="243" spans="2:8" x14ac:dyDescent="0.2">
      <c r="B243" s="3"/>
      <c r="C243" s="252"/>
      <c r="D243" s="34"/>
      <c r="G243" s="251"/>
      <c r="H243" s="252"/>
    </row>
    <row r="244" spans="2:8" x14ac:dyDescent="0.2">
      <c r="B244" s="3"/>
      <c r="C244" s="252"/>
      <c r="D244" s="34"/>
      <c r="G244" s="251"/>
      <c r="H244" s="252"/>
    </row>
    <row r="245" spans="2:8" x14ac:dyDescent="0.2">
      <c r="B245" s="3"/>
      <c r="C245" s="252"/>
      <c r="D245" s="34"/>
      <c r="G245" s="251"/>
      <c r="H245" s="252"/>
    </row>
    <row r="246" spans="2:8" x14ac:dyDescent="0.2">
      <c r="B246" s="3"/>
      <c r="C246" s="252"/>
      <c r="D246" s="34"/>
      <c r="G246" s="251"/>
      <c r="H246" s="252"/>
    </row>
    <row r="247" spans="2:8" x14ac:dyDescent="0.2">
      <c r="B247" s="3"/>
      <c r="C247" s="252"/>
      <c r="D247" s="34"/>
      <c r="G247" s="251"/>
      <c r="H247" s="252"/>
    </row>
    <row r="248" spans="2:8" x14ac:dyDescent="0.2">
      <c r="B248" s="3"/>
      <c r="C248" s="252"/>
      <c r="D248" s="34"/>
      <c r="G248" s="251"/>
      <c r="H248" s="252"/>
    </row>
    <row r="249" spans="2:8" x14ac:dyDescent="0.2">
      <c r="B249" s="3"/>
      <c r="C249" s="252"/>
      <c r="D249" s="34"/>
      <c r="G249" s="251"/>
      <c r="H249" s="252"/>
    </row>
    <row r="250" spans="2:8" x14ac:dyDescent="0.2">
      <c r="B250" s="3"/>
      <c r="C250" s="252"/>
      <c r="D250" s="34"/>
      <c r="G250" s="251"/>
      <c r="H250" s="252"/>
    </row>
    <row r="251" spans="2:8" x14ac:dyDescent="0.2">
      <c r="B251" s="3"/>
      <c r="D251" s="34"/>
      <c r="G251" s="251"/>
      <c r="H251" s="252"/>
    </row>
    <row r="252" spans="2:8" x14ac:dyDescent="0.2">
      <c r="B252" s="3"/>
      <c r="D252" s="34"/>
      <c r="G252" s="251"/>
      <c r="H252" s="252"/>
    </row>
    <row r="253" spans="2:8" x14ac:dyDescent="0.2">
      <c r="B253" s="3"/>
      <c r="D253" s="34"/>
      <c r="G253" s="251"/>
      <c r="H253" s="252"/>
    </row>
    <row r="254" spans="2:8" x14ac:dyDescent="0.2">
      <c r="B254" s="3"/>
      <c r="D254" s="34"/>
      <c r="G254" s="251"/>
      <c r="H254" s="252"/>
    </row>
    <row r="255" spans="2:8" x14ac:dyDescent="0.2">
      <c r="B255" s="3"/>
      <c r="D255" s="34"/>
      <c r="G255" s="251"/>
      <c r="H255" s="252"/>
    </row>
    <row r="256" spans="2:8" x14ac:dyDescent="0.2">
      <c r="B256" s="3"/>
      <c r="D256" s="34"/>
      <c r="G256" s="251"/>
      <c r="H256" s="252"/>
    </row>
    <row r="257" spans="2:8" x14ac:dyDescent="0.2">
      <c r="B257" s="3"/>
      <c r="D257" s="34"/>
      <c r="G257" s="251"/>
      <c r="H257" s="252"/>
    </row>
    <row r="258" spans="2:8" x14ac:dyDescent="0.2">
      <c r="B258" s="3"/>
      <c r="D258" s="34"/>
      <c r="G258" s="251"/>
      <c r="H258" s="252"/>
    </row>
    <row r="259" spans="2:8" x14ac:dyDescent="0.2">
      <c r="B259" s="3"/>
      <c r="D259" s="34"/>
      <c r="G259" s="251"/>
      <c r="H259" s="252"/>
    </row>
    <row r="260" spans="2:8" x14ac:dyDescent="0.2">
      <c r="B260" s="3"/>
      <c r="D260" s="34"/>
      <c r="G260" s="251"/>
      <c r="H260" s="252"/>
    </row>
    <row r="261" spans="2:8" x14ac:dyDescent="0.2">
      <c r="B261" s="3"/>
      <c r="D261" s="34"/>
      <c r="G261" s="251"/>
      <c r="H261" s="252"/>
    </row>
    <row r="262" spans="2:8" x14ac:dyDescent="0.2">
      <c r="B262" s="3"/>
      <c r="D262" s="34"/>
      <c r="G262" s="251"/>
      <c r="H262" s="252"/>
    </row>
    <row r="263" spans="2:8" x14ac:dyDescent="0.2">
      <c r="B263" s="3"/>
      <c r="D263" s="34"/>
      <c r="G263" s="251"/>
      <c r="H263" s="252"/>
    </row>
    <row r="264" spans="2:8" x14ac:dyDescent="0.2">
      <c r="B264" s="3"/>
      <c r="D264" s="34"/>
      <c r="G264" s="251"/>
      <c r="H264" s="252"/>
    </row>
    <row r="265" spans="2:8" x14ac:dyDescent="0.2">
      <c r="B265" s="3"/>
      <c r="D265" s="34"/>
      <c r="G265" s="251"/>
      <c r="H265" s="252"/>
    </row>
    <row r="266" spans="2:8" x14ac:dyDescent="0.2">
      <c r="B266" s="3"/>
      <c r="D266" s="34"/>
      <c r="G266" s="251"/>
      <c r="H266" s="252"/>
    </row>
    <row r="267" spans="2:8" x14ac:dyDescent="0.2">
      <c r="B267" s="3"/>
      <c r="D267" s="34"/>
      <c r="G267" s="251"/>
      <c r="H267" s="252"/>
    </row>
    <row r="268" spans="2:8" x14ac:dyDescent="0.2">
      <c r="B268" s="3"/>
      <c r="D268" s="34"/>
      <c r="G268" s="251"/>
      <c r="H268" s="252"/>
    </row>
    <row r="269" spans="2:8" x14ac:dyDescent="0.2">
      <c r="B269" s="3"/>
      <c r="D269" s="34"/>
      <c r="G269" s="251"/>
      <c r="H269" s="252"/>
    </row>
    <row r="270" spans="2:8" x14ac:dyDescent="0.2">
      <c r="B270" s="3"/>
      <c r="D270" s="34"/>
      <c r="G270" s="251"/>
      <c r="H270" s="252"/>
    </row>
    <row r="271" spans="2:8" x14ac:dyDescent="0.2">
      <c r="B271" s="3"/>
      <c r="D271" s="34"/>
      <c r="G271" s="251"/>
      <c r="H271" s="252"/>
    </row>
    <row r="272" spans="2:8" x14ac:dyDescent="0.2">
      <c r="B272" s="3"/>
      <c r="D272" s="34"/>
      <c r="G272" s="251"/>
      <c r="H272" s="252"/>
    </row>
    <row r="273" spans="2:8" x14ac:dyDescent="0.2">
      <c r="B273" s="3"/>
      <c r="D273" s="34"/>
      <c r="G273" s="251"/>
      <c r="H273" s="252"/>
    </row>
    <row r="274" spans="2:8" x14ac:dyDescent="0.2">
      <c r="B274" s="3"/>
      <c r="D274" s="34"/>
      <c r="G274" s="251"/>
      <c r="H274" s="252"/>
    </row>
    <row r="275" spans="2:8" x14ac:dyDescent="0.2">
      <c r="B275" s="3"/>
      <c r="D275" s="34"/>
      <c r="G275" s="251"/>
      <c r="H275" s="252"/>
    </row>
    <row r="276" spans="2:8" x14ac:dyDescent="0.2">
      <c r="B276" s="3"/>
      <c r="D276" s="34"/>
      <c r="G276" s="251"/>
      <c r="H276" s="252"/>
    </row>
    <row r="277" spans="2:8" x14ac:dyDescent="0.2">
      <c r="B277" s="3"/>
      <c r="D277" s="34"/>
      <c r="G277" s="251"/>
      <c r="H277" s="252"/>
    </row>
    <row r="278" spans="2:8" x14ac:dyDescent="0.2">
      <c r="B278" s="3"/>
      <c r="D278" s="34"/>
      <c r="G278" s="251"/>
      <c r="H278" s="252"/>
    </row>
    <row r="279" spans="2:8" x14ac:dyDescent="0.2">
      <c r="B279" s="3"/>
      <c r="D279" s="34"/>
      <c r="G279" s="251"/>
      <c r="H279" s="252"/>
    </row>
    <row r="280" spans="2:8" x14ac:dyDescent="0.2">
      <c r="B280" s="3"/>
      <c r="D280" s="34"/>
      <c r="G280" s="251"/>
      <c r="H280" s="252"/>
    </row>
    <row r="281" spans="2:8" x14ac:dyDescent="0.2">
      <c r="B281" s="3"/>
      <c r="D281" s="34"/>
      <c r="G281" s="251"/>
      <c r="H281" s="252"/>
    </row>
    <row r="282" spans="2:8" x14ac:dyDescent="0.2">
      <c r="B282" s="3"/>
      <c r="D282" s="34"/>
      <c r="G282" s="251"/>
      <c r="H282" s="252"/>
    </row>
    <row r="283" spans="2:8" x14ac:dyDescent="0.2">
      <c r="B283" s="3"/>
      <c r="D283" s="34"/>
      <c r="G283" s="251"/>
      <c r="H283" s="252"/>
    </row>
    <row r="284" spans="2:8" x14ac:dyDescent="0.2">
      <c r="B284" s="3"/>
      <c r="D284" s="34"/>
      <c r="G284" s="251"/>
      <c r="H284" s="252"/>
    </row>
    <row r="285" spans="2:8" x14ac:dyDescent="0.2">
      <c r="B285" s="3"/>
      <c r="D285" s="34"/>
      <c r="G285" s="251"/>
      <c r="H285" s="252"/>
    </row>
    <row r="286" spans="2:8" x14ac:dyDescent="0.2">
      <c r="B286" s="3"/>
      <c r="D286" s="34"/>
      <c r="G286" s="251"/>
      <c r="H286" s="252"/>
    </row>
    <row r="287" spans="2:8" x14ac:dyDescent="0.2">
      <c r="B287" s="3"/>
      <c r="D287" s="34"/>
      <c r="G287" s="251"/>
      <c r="H287" s="252"/>
    </row>
    <row r="288" spans="2:8" x14ac:dyDescent="0.2">
      <c r="B288" s="3"/>
      <c r="D288" s="34"/>
      <c r="G288" s="251"/>
      <c r="H288" s="252"/>
    </row>
    <row r="289" spans="2:8" x14ac:dyDescent="0.2">
      <c r="B289" s="3"/>
      <c r="D289" s="34"/>
      <c r="G289" s="251"/>
      <c r="H289" s="252"/>
    </row>
    <row r="290" spans="2:8" x14ac:dyDescent="0.2">
      <c r="B290" s="3"/>
      <c r="D290" s="34"/>
      <c r="G290" s="251"/>
      <c r="H290" s="252"/>
    </row>
    <row r="291" spans="2:8" x14ac:dyDescent="0.2">
      <c r="B291" s="3"/>
      <c r="D291" s="34"/>
      <c r="G291" s="251"/>
      <c r="H291" s="252"/>
    </row>
    <row r="292" spans="2:8" x14ac:dyDescent="0.2">
      <c r="B292" s="3"/>
      <c r="D292" s="34"/>
      <c r="G292" s="251"/>
      <c r="H292" s="252"/>
    </row>
    <row r="293" spans="2:8" x14ac:dyDescent="0.2">
      <c r="B293" s="3"/>
      <c r="D293" s="34"/>
      <c r="G293" s="251"/>
      <c r="H293" s="252"/>
    </row>
    <row r="294" spans="2:8" x14ac:dyDescent="0.2">
      <c r="B294" s="3"/>
      <c r="D294" s="34"/>
      <c r="G294" s="251"/>
      <c r="H294" s="252"/>
    </row>
    <row r="295" spans="2:8" x14ac:dyDescent="0.2">
      <c r="B295" s="3"/>
      <c r="D295" s="34"/>
      <c r="G295" s="251"/>
      <c r="H295" s="252"/>
    </row>
    <row r="296" spans="2:8" x14ac:dyDescent="0.2">
      <c r="B296" s="3"/>
      <c r="D296" s="34"/>
      <c r="G296" s="251"/>
      <c r="H296" s="252"/>
    </row>
    <row r="297" spans="2:8" x14ac:dyDescent="0.2">
      <c r="B297" s="3"/>
      <c r="D297" s="34"/>
      <c r="G297" s="251"/>
      <c r="H297" s="252"/>
    </row>
    <row r="298" spans="2:8" x14ac:dyDescent="0.2">
      <c r="B298" s="3"/>
      <c r="D298" s="34"/>
      <c r="G298" s="251"/>
      <c r="H298" s="252"/>
    </row>
    <row r="299" spans="2:8" x14ac:dyDescent="0.2">
      <c r="B299" s="3"/>
      <c r="D299" s="34"/>
      <c r="G299" s="251"/>
      <c r="H299" s="252"/>
    </row>
    <row r="300" spans="2:8" x14ac:dyDescent="0.2">
      <c r="B300" s="3"/>
      <c r="D300" s="34"/>
      <c r="G300" s="251"/>
      <c r="H300" s="252"/>
    </row>
    <row r="301" spans="2:8" x14ac:dyDescent="0.2">
      <c r="B301" s="3"/>
      <c r="D301" s="34"/>
      <c r="G301" s="251"/>
      <c r="H301" s="252"/>
    </row>
    <row r="302" spans="2:8" x14ac:dyDescent="0.2">
      <c r="B302" s="3"/>
      <c r="D302" s="34"/>
      <c r="G302" s="251"/>
      <c r="H302" s="252"/>
    </row>
    <row r="303" spans="2:8" x14ac:dyDescent="0.2">
      <c r="B303" s="3"/>
      <c r="D303" s="34"/>
      <c r="G303" s="251"/>
      <c r="H303" s="252"/>
    </row>
    <row r="304" spans="2:8" x14ac:dyDescent="0.2">
      <c r="B304" s="3"/>
      <c r="D304" s="34"/>
      <c r="G304" s="251"/>
      <c r="H304" s="252"/>
    </row>
    <row r="305" spans="2:8" x14ac:dyDescent="0.2">
      <c r="B305" s="3"/>
      <c r="D305" s="34"/>
      <c r="G305" s="251"/>
      <c r="H305" s="252"/>
    </row>
    <row r="306" spans="2:8" x14ac:dyDescent="0.2">
      <c r="B306" s="3"/>
      <c r="D306" s="34"/>
      <c r="G306" s="251"/>
      <c r="H306" s="252"/>
    </row>
    <row r="307" spans="2:8" x14ac:dyDescent="0.2">
      <c r="B307" s="3"/>
      <c r="D307" s="34"/>
      <c r="G307" s="251"/>
      <c r="H307" s="252"/>
    </row>
    <row r="308" spans="2:8" x14ac:dyDescent="0.2">
      <c r="B308" s="3"/>
      <c r="D308" s="34"/>
      <c r="G308" s="251"/>
      <c r="H308" s="252"/>
    </row>
    <row r="309" spans="2:8" x14ac:dyDescent="0.2">
      <c r="B309" s="3"/>
      <c r="D309" s="34"/>
      <c r="G309" s="251"/>
      <c r="H309" s="252"/>
    </row>
    <row r="310" spans="2:8" x14ac:dyDescent="0.2">
      <c r="B310" s="3"/>
      <c r="H310" s="252"/>
    </row>
    <row r="311" spans="2:8" x14ac:dyDescent="0.2">
      <c r="B311" s="3"/>
      <c r="H311" s="252"/>
    </row>
    <row r="312" spans="2:8" x14ac:dyDescent="0.2">
      <c r="B312" s="3"/>
      <c r="H312" s="252"/>
    </row>
    <row r="313" spans="2:8" x14ac:dyDescent="0.2">
      <c r="B313" s="3"/>
      <c r="H313" s="252"/>
    </row>
    <row r="314" spans="2:8" x14ac:dyDescent="0.2">
      <c r="B314" s="3"/>
      <c r="H314" s="252"/>
    </row>
    <row r="315" spans="2:8" x14ac:dyDescent="0.2">
      <c r="B315" s="3"/>
      <c r="H315" s="252"/>
    </row>
    <row r="316" spans="2:8" x14ac:dyDescent="0.2">
      <c r="B316" s="3"/>
      <c r="H316" s="252"/>
    </row>
    <row r="317" spans="2:8" x14ac:dyDescent="0.2">
      <c r="B317" s="3"/>
      <c r="H317" s="252"/>
    </row>
    <row r="318" spans="2:8" x14ac:dyDescent="0.2">
      <c r="B318" s="3"/>
      <c r="H318" s="252"/>
    </row>
    <row r="319" spans="2:8" x14ac:dyDescent="0.2">
      <c r="B319" s="3"/>
      <c r="H319" s="252"/>
    </row>
    <row r="320" spans="2:8" x14ac:dyDescent="0.2">
      <c r="B320" s="3"/>
      <c r="H320" s="252"/>
    </row>
    <row r="321" spans="2:8" x14ac:dyDescent="0.2">
      <c r="B321" s="3"/>
      <c r="H321" s="252"/>
    </row>
    <row r="322" spans="2:8" x14ac:dyDescent="0.2">
      <c r="B322" s="3"/>
      <c r="H322" s="252"/>
    </row>
    <row r="323" spans="2:8" x14ac:dyDescent="0.2">
      <c r="B323" s="3"/>
      <c r="H323" s="252"/>
    </row>
    <row r="324" spans="2:8" x14ac:dyDescent="0.2">
      <c r="B324" s="3"/>
      <c r="H324" s="252"/>
    </row>
    <row r="325" spans="2:8" x14ac:dyDescent="0.2">
      <c r="B325" s="3"/>
      <c r="H325" s="252"/>
    </row>
    <row r="326" spans="2:8" x14ac:dyDescent="0.2">
      <c r="B326" s="3"/>
      <c r="H326" s="252"/>
    </row>
    <row r="327" spans="2:8" x14ac:dyDescent="0.2">
      <c r="B327" s="3"/>
      <c r="H327" s="252"/>
    </row>
    <row r="328" spans="2:8" x14ac:dyDescent="0.2">
      <c r="B328" s="3"/>
      <c r="H328" s="252"/>
    </row>
    <row r="329" spans="2:8" x14ac:dyDescent="0.2">
      <c r="B329" s="3"/>
      <c r="H329" s="252"/>
    </row>
    <row r="330" spans="2:8" x14ac:dyDescent="0.2">
      <c r="B330" s="3"/>
      <c r="H330" s="252"/>
    </row>
    <row r="331" spans="2:8" x14ac:dyDescent="0.2">
      <c r="B331" s="3"/>
      <c r="H331" s="252"/>
    </row>
    <row r="332" spans="2:8" x14ac:dyDescent="0.2">
      <c r="B332" s="3"/>
      <c r="H332" s="252"/>
    </row>
    <row r="333" spans="2:8" x14ac:dyDescent="0.2">
      <c r="B333" s="3"/>
      <c r="H333" s="252"/>
    </row>
    <row r="334" spans="2:8" x14ac:dyDescent="0.2">
      <c r="B334" s="3"/>
      <c r="H334" s="252"/>
    </row>
    <row r="335" spans="2:8" x14ac:dyDescent="0.2">
      <c r="B335" s="3"/>
      <c r="H335" s="252"/>
    </row>
    <row r="336" spans="2:8" x14ac:dyDescent="0.2">
      <c r="B336" s="3"/>
      <c r="H336" s="252"/>
    </row>
    <row r="337" spans="2:8" x14ac:dyDescent="0.2">
      <c r="B337" s="3"/>
      <c r="H337" s="252"/>
    </row>
    <row r="338" spans="2:8" x14ac:dyDescent="0.2">
      <c r="B338" s="3"/>
      <c r="H338" s="252"/>
    </row>
    <row r="339" spans="2:8" x14ac:dyDescent="0.2">
      <c r="B339" s="3"/>
      <c r="H339" s="252"/>
    </row>
    <row r="340" spans="2:8" x14ac:dyDescent="0.2">
      <c r="B340" s="3"/>
      <c r="H340" s="252"/>
    </row>
    <row r="341" spans="2:8" x14ac:dyDescent="0.2">
      <c r="B341" s="3"/>
      <c r="H341" s="252"/>
    </row>
    <row r="342" spans="2:8" x14ac:dyDescent="0.2">
      <c r="B342" s="3"/>
      <c r="H342" s="252"/>
    </row>
    <row r="343" spans="2:8" x14ac:dyDescent="0.2">
      <c r="B343" s="3"/>
    </row>
    <row r="344" spans="2:8" x14ac:dyDescent="0.2">
      <c r="B344" s="3"/>
    </row>
    <row r="345" spans="2:8" x14ac:dyDescent="0.2">
      <c r="B345" s="3"/>
    </row>
    <row r="346" spans="2:8" x14ac:dyDescent="0.2">
      <c r="B346" s="3"/>
    </row>
    <row r="347" spans="2:8" x14ac:dyDescent="0.2">
      <c r="B347" s="3"/>
    </row>
    <row r="348" spans="2:8" x14ac:dyDescent="0.2">
      <c r="B348" s="3"/>
    </row>
    <row r="349" spans="2:8" x14ac:dyDescent="0.2">
      <c r="B349" s="3"/>
    </row>
    <row r="350" spans="2:8" x14ac:dyDescent="0.2">
      <c r="B350" s="3"/>
    </row>
    <row r="351" spans="2:8" x14ac:dyDescent="0.2">
      <c r="B351" s="3"/>
    </row>
    <row r="352" spans="2:8" x14ac:dyDescent="0.2">
      <c r="B352" s="3"/>
    </row>
  </sheetData>
  <customSheetViews>
    <customSheetView guid="{79F0E626-27F7-4612-9CC9-F0A974973A7D}" state="hidden" topLeftCell="A79">
      <selection activeCell="F56" sqref="F56"/>
      <pageMargins left="0.7" right="0.7" top="0.75" bottom="0.75" header="0.3" footer="0.3"/>
      <pageSetup paperSize="9" orientation="portrait" horizontalDpi="300" verticalDpi="300" r:id="rId1"/>
    </customSheetView>
    <customSheetView guid="{BF17821F-9570-4DD7-9AE6-83D9C9F4754D}" topLeftCell="A71">
      <selection activeCell="A74" sqref="A74"/>
      <pageMargins left="0.7" right="0.7" top="0.75" bottom="0.75" header="0.3" footer="0.3"/>
      <pageSetup paperSize="9" orientation="portrait" horizontalDpi="300" verticalDpi="300" r:id="rId2"/>
    </customSheetView>
    <customSheetView guid="{DEC257E9-9CD6-424D-88A2-5445FE9CFAAD}">
      <selection activeCell="F56" sqref="F56"/>
      <pageMargins left="0.7" right="0.7" top="0.75" bottom="0.75" header="0.3" footer="0.3"/>
      <pageSetup paperSize="9" orientation="portrait" horizontalDpi="300" verticalDpi="300" r:id="rId3"/>
    </customSheetView>
    <customSheetView guid="{4DAAABAD-BC5F-44AC-9B3F-907B044CCA5F}" topLeftCell="A71">
      <selection activeCell="A74" sqref="A74"/>
      <pageMargins left="0.7" right="0.7" top="0.75" bottom="0.75" header="0.3" footer="0.3"/>
      <pageSetup paperSize="9" orientation="portrait" horizontalDpi="300" verticalDpi="300" r:id="rId4"/>
    </customSheetView>
  </customSheetViews>
  <conditionalFormatting sqref="D6:D41 D62:D309 D47:D53">
    <cfRule type="duplicateValues" dxfId="6" priority="7"/>
  </conditionalFormatting>
  <conditionalFormatting sqref="I6:J51 I66:J175">
    <cfRule type="duplicateValues" dxfId="5" priority="6"/>
  </conditionalFormatting>
  <conditionalFormatting sqref="D54:D61">
    <cfRule type="duplicateValues" dxfId="4" priority="5"/>
  </conditionalFormatting>
  <conditionalFormatting sqref="I52:J65">
    <cfRule type="duplicateValues" dxfId="3" priority="4"/>
  </conditionalFormatting>
  <conditionalFormatting sqref="D45:D46">
    <cfRule type="duplicateValues" dxfId="2" priority="3"/>
  </conditionalFormatting>
  <conditionalFormatting sqref="D42:D43">
    <cfRule type="duplicateValues" dxfId="1" priority="2"/>
  </conditionalFormatting>
  <conditionalFormatting sqref="D44">
    <cfRule type="duplicateValues" dxfId="0" priority="1"/>
  </conditionalFormatting>
  <pageMargins left="0.7" right="0.7" top="0.75" bottom="0.75" header="0.3" footer="0.3"/>
  <pageSetup paperSize="9" orientation="portrait" horizontalDpi="300" verticalDpi="30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98"/>
  <sheetViews>
    <sheetView tabSelected="1" topLeftCell="A57" zoomScale="80" zoomScaleNormal="80" workbookViewId="0">
      <selection activeCell="H80" sqref="H80"/>
    </sheetView>
  </sheetViews>
  <sheetFormatPr baseColWidth="10" defaultColWidth="11.42578125" defaultRowHeight="12.75" x14ac:dyDescent="0.2"/>
  <cols>
    <col min="1" max="1" width="5.85546875" style="297" customWidth="1"/>
    <col min="2" max="2" width="21.5703125" style="297" customWidth="1"/>
    <col min="3" max="3" width="8.85546875" style="297" customWidth="1"/>
    <col min="4" max="4" width="27.85546875" style="297" customWidth="1"/>
    <col min="5" max="5" width="9.28515625" style="297" customWidth="1"/>
    <col min="6" max="7" width="16.7109375" style="297" customWidth="1"/>
    <col min="8" max="8" width="14.5703125" style="297" customWidth="1"/>
    <col min="9" max="9" width="19.28515625" style="297" customWidth="1"/>
    <col min="10" max="10" width="16.85546875" style="297" customWidth="1"/>
    <col min="11" max="11" width="20.140625" style="297" customWidth="1"/>
    <col min="12" max="12" width="21" style="297" customWidth="1"/>
    <col min="13" max="257" width="11.42578125" style="297" customWidth="1"/>
    <col min="258" max="16384" width="11.42578125" style="297"/>
  </cols>
  <sheetData>
    <row r="1" spans="1:14" ht="13.5" customHeight="1" x14ac:dyDescent="0.25">
      <c r="A1" s="319"/>
      <c r="B1" s="318" t="s">
        <v>502</v>
      </c>
      <c r="C1" s="318"/>
      <c r="D1" s="318"/>
      <c r="E1" s="318" t="s">
        <v>0</v>
      </c>
    </row>
    <row r="2" spans="1:14" ht="14.25" x14ac:dyDescent="0.2">
      <c r="A2" s="319"/>
      <c r="B2" s="297" t="s">
        <v>503</v>
      </c>
      <c r="C2" s="319"/>
      <c r="D2" s="319"/>
      <c r="E2" s="319"/>
    </row>
    <row r="3" spans="1:14" ht="14.25" x14ac:dyDescent="0.2">
      <c r="A3" s="319"/>
      <c r="B3" s="297" t="s">
        <v>504</v>
      </c>
      <c r="C3" s="319"/>
      <c r="D3" s="319"/>
      <c r="E3" s="319"/>
    </row>
    <row r="4" spans="1:14" ht="14.25" x14ac:dyDescent="0.2">
      <c r="A4" s="319"/>
      <c r="B4" s="319"/>
      <c r="C4" s="319"/>
      <c r="D4" s="319"/>
      <c r="E4" s="319"/>
    </row>
    <row r="5" spans="1:14" ht="15" x14ac:dyDescent="0.25">
      <c r="A5" s="319"/>
      <c r="B5" s="318" t="s">
        <v>368</v>
      </c>
      <c r="C5" s="319"/>
      <c r="D5" s="319"/>
      <c r="E5" s="319"/>
    </row>
    <row r="6" spans="1:14" ht="25.5" customHeight="1" x14ac:dyDescent="0.2">
      <c r="A6" s="319"/>
      <c r="B6" s="319" t="s">
        <v>0</v>
      </c>
      <c r="C6" s="319"/>
      <c r="D6" s="319"/>
      <c r="E6" s="319"/>
    </row>
    <row r="7" spans="1:14" ht="14.25" hidden="1" x14ac:dyDescent="0.2">
      <c r="A7" s="319"/>
      <c r="B7" s="319"/>
      <c r="C7" s="319"/>
      <c r="D7" s="319"/>
      <c r="E7" s="319"/>
    </row>
    <row r="8" spans="1:14" ht="15" customHeight="1" x14ac:dyDescent="0.25">
      <c r="A8" s="322" t="s">
        <v>1</v>
      </c>
      <c r="B8" s="303">
        <v>114421</v>
      </c>
      <c r="C8" s="322" t="s">
        <v>2</v>
      </c>
      <c r="D8" s="303">
        <v>125521</v>
      </c>
      <c r="E8" s="319"/>
      <c r="F8" s="297" t="s">
        <v>0</v>
      </c>
      <c r="G8"/>
      <c r="H8"/>
      <c r="I8"/>
      <c r="J8"/>
      <c r="K8" s="323"/>
    </row>
    <row r="9" spans="1:14" ht="15" customHeight="1" x14ac:dyDescent="0.2">
      <c r="A9" s="319"/>
      <c r="B9" s="303">
        <v>114173</v>
      </c>
      <c r="C9" s="319"/>
      <c r="D9" s="303">
        <v>125130</v>
      </c>
      <c r="E9" s="319"/>
      <c r="G9"/>
      <c r="H9"/>
      <c r="I9"/>
      <c r="J9"/>
      <c r="N9" s="5"/>
    </row>
    <row r="10" spans="1:14" ht="15" customHeight="1" x14ac:dyDescent="0.2">
      <c r="A10" s="319"/>
      <c r="B10" s="303">
        <f>B8-B9</f>
        <v>248</v>
      </c>
      <c r="C10" s="319"/>
      <c r="D10" s="303">
        <f>D8-D9</f>
        <v>391</v>
      </c>
      <c r="E10" s="319"/>
      <c r="G10"/>
      <c r="H10"/>
      <c r="I10"/>
      <c r="J10"/>
      <c r="N10" s="5"/>
    </row>
    <row r="11" spans="1:14" ht="15" customHeight="1" x14ac:dyDescent="0.2">
      <c r="A11" s="319"/>
      <c r="B11" s="321">
        <v>22.99</v>
      </c>
      <c r="C11" s="319"/>
      <c r="D11" s="321">
        <f>B11</f>
        <v>22.99</v>
      </c>
      <c r="E11" s="319"/>
      <c r="G11"/>
      <c r="H11"/>
      <c r="I11"/>
      <c r="J11"/>
      <c r="K11" s="298"/>
      <c r="N11" s="5"/>
    </row>
    <row r="12" spans="1:14" ht="15" customHeight="1" x14ac:dyDescent="0.25">
      <c r="A12" s="319"/>
      <c r="B12" s="141">
        <f>B10*B11</f>
        <v>5701.5199999999995</v>
      </c>
      <c r="C12" s="319"/>
      <c r="D12" s="141">
        <f>D10*D11</f>
        <v>8989.09</v>
      </c>
      <c r="E12" s="318"/>
      <c r="F12" s="298"/>
      <c r="G12"/>
      <c r="H12"/>
      <c r="I12"/>
      <c r="J12"/>
      <c r="K12" s="298"/>
      <c r="N12" s="5"/>
    </row>
    <row r="13" spans="1:14" ht="15" customHeight="1" x14ac:dyDescent="0.25">
      <c r="A13" s="319"/>
      <c r="B13" s="141"/>
      <c r="C13" s="319"/>
      <c r="D13" s="141"/>
      <c r="E13" s="318"/>
      <c r="F13" s="298"/>
      <c r="G13"/>
      <c r="H13"/>
      <c r="I13"/>
      <c r="J13"/>
      <c r="K13" s="298"/>
      <c r="N13" s="5"/>
    </row>
    <row r="14" spans="1:14" ht="20.100000000000001" customHeight="1" x14ac:dyDescent="0.2">
      <c r="A14" s="319"/>
      <c r="B14" s="303"/>
      <c r="C14" s="319"/>
      <c r="D14" s="303"/>
      <c r="E14" s="319"/>
      <c r="G14"/>
      <c r="H14"/>
      <c r="I14"/>
      <c r="J14"/>
      <c r="K14" s="298"/>
      <c r="N14" s="5"/>
    </row>
    <row r="15" spans="1:14" ht="20.100000000000001" customHeight="1" x14ac:dyDescent="0.2">
      <c r="A15" s="319"/>
      <c r="B15" s="303"/>
      <c r="C15" s="319"/>
      <c r="D15" s="303"/>
      <c r="E15" s="319"/>
      <c r="G15"/>
      <c r="H15"/>
      <c r="I15"/>
      <c r="J15"/>
      <c r="K15" s="298"/>
      <c r="N15" s="5"/>
    </row>
    <row r="16" spans="1:14" ht="15" customHeight="1" x14ac:dyDescent="0.25">
      <c r="A16" s="322" t="s">
        <v>3</v>
      </c>
      <c r="B16" s="303">
        <v>1446056</v>
      </c>
      <c r="C16" s="322" t="s">
        <v>4</v>
      </c>
      <c r="D16" s="303">
        <v>1492499</v>
      </c>
      <c r="E16" s="319"/>
      <c r="G16"/>
      <c r="H16"/>
      <c r="I16"/>
      <c r="J16"/>
      <c r="K16" s="298"/>
      <c r="N16" s="5"/>
    </row>
    <row r="17" spans="1:14" ht="15" customHeight="1" x14ac:dyDescent="0.25">
      <c r="A17" s="319"/>
      <c r="B17" s="303">
        <v>1445360</v>
      </c>
      <c r="C17" s="322"/>
      <c r="D17" s="303">
        <v>1492425</v>
      </c>
      <c r="E17" s="319"/>
      <c r="G17"/>
      <c r="H17"/>
      <c r="I17"/>
      <c r="J17"/>
      <c r="K17" s="298"/>
      <c r="N17" s="5"/>
    </row>
    <row r="18" spans="1:14" ht="15" customHeight="1" x14ac:dyDescent="0.2">
      <c r="A18" s="319"/>
      <c r="B18" s="303">
        <f>B16-B17</f>
        <v>696</v>
      </c>
      <c r="C18" s="319"/>
      <c r="D18" s="303">
        <f>D16-D17</f>
        <v>74</v>
      </c>
      <c r="E18" s="319"/>
      <c r="G18"/>
      <c r="H18"/>
      <c r="I18"/>
      <c r="J18"/>
      <c r="K18" s="298"/>
      <c r="N18" s="5"/>
    </row>
    <row r="19" spans="1:14" ht="20.100000000000001" customHeight="1" x14ac:dyDescent="0.2">
      <c r="A19" s="319"/>
      <c r="B19" s="321">
        <f>B11</f>
        <v>22.99</v>
      </c>
      <c r="C19" s="319"/>
      <c r="D19" s="321">
        <f>B11</f>
        <v>22.99</v>
      </c>
      <c r="E19" s="319"/>
      <c r="G19"/>
      <c r="H19"/>
      <c r="I19"/>
      <c r="J19"/>
      <c r="K19" s="298"/>
      <c r="N19" s="5"/>
    </row>
    <row r="20" spans="1:14" ht="15" customHeight="1" x14ac:dyDescent="0.25">
      <c r="A20" s="319"/>
      <c r="B20" s="141">
        <f>B18*B19</f>
        <v>16001.039999999999</v>
      </c>
      <c r="C20" s="319"/>
      <c r="D20" s="141">
        <f>D18*D19</f>
        <v>1701.26</v>
      </c>
      <c r="E20" s="318"/>
      <c r="G20"/>
      <c r="H20"/>
      <c r="I20"/>
      <c r="J20"/>
      <c r="K20" s="298"/>
      <c r="N20" s="5"/>
    </row>
    <row r="21" spans="1:14" ht="15" customHeight="1" x14ac:dyDescent="0.25">
      <c r="A21" s="319"/>
      <c r="B21" s="141"/>
      <c r="C21" s="319"/>
      <c r="D21" s="141"/>
      <c r="E21" s="318"/>
      <c r="G21"/>
      <c r="H21"/>
      <c r="I21"/>
      <c r="J21"/>
      <c r="K21" s="298"/>
      <c r="N21" s="5"/>
    </row>
    <row r="22" spans="1:14" ht="20.100000000000001" customHeight="1" x14ac:dyDescent="0.2">
      <c r="A22" s="319"/>
      <c r="B22" s="303"/>
      <c r="C22" s="319"/>
      <c r="D22" s="141"/>
      <c r="E22" s="319"/>
      <c r="G22"/>
      <c r="H22"/>
      <c r="I22"/>
      <c r="J22"/>
      <c r="K22" s="298"/>
      <c r="N22" s="5"/>
    </row>
    <row r="23" spans="1:14" ht="20.100000000000001" customHeight="1" x14ac:dyDescent="0.2">
      <c r="A23" s="319"/>
      <c r="B23" s="303"/>
      <c r="C23" s="319"/>
      <c r="D23" s="303"/>
      <c r="E23" s="319"/>
      <c r="G23"/>
      <c r="H23"/>
      <c r="I23"/>
      <c r="J23"/>
      <c r="K23" s="298"/>
      <c r="N23" s="5"/>
    </row>
    <row r="24" spans="1:14" ht="15" customHeight="1" x14ac:dyDescent="0.25">
      <c r="A24" s="322" t="s">
        <v>5</v>
      </c>
      <c r="B24" s="303">
        <v>1156052</v>
      </c>
      <c r="C24" s="322" t="s">
        <v>6</v>
      </c>
      <c r="D24" s="303">
        <v>1107723</v>
      </c>
      <c r="E24" s="319"/>
      <c r="G24"/>
      <c r="H24"/>
      <c r="I24"/>
      <c r="J24"/>
      <c r="K24" s="298"/>
      <c r="N24" s="5"/>
    </row>
    <row r="25" spans="1:14" ht="15" customHeight="1" x14ac:dyDescent="0.2">
      <c r="A25" s="319"/>
      <c r="B25" s="303">
        <v>1155902</v>
      </c>
      <c r="C25" s="319"/>
      <c r="D25" s="303">
        <v>1107698</v>
      </c>
      <c r="E25" s="319"/>
      <c r="G25"/>
      <c r="H25"/>
      <c r="I25"/>
      <c r="J25"/>
      <c r="K25" s="298"/>
      <c r="L25" s="314"/>
      <c r="N25" s="5"/>
    </row>
    <row r="26" spans="1:14" ht="15" customHeight="1" x14ac:dyDescent="0.25">
      <c r="A26" s="319"/>
      <c r="B26" s="303">
        <f>B24-B25</f>
        <v>150</v>
      </c>
      <c r="C26" s="319"/>
      <c r="D26" s="303">
        <f>D24-D25</f>
        <v>25</v>
      </c>
      <c r="E26" s="318"/>
      <c r="G26"/>
      <c r="H26"/>
      <c r="I26"/>
      <c r="J26"/>
      <c r="K26" s="298"/>
      <c r="L26" s="314"/>
      <c r="N26" s="5"/>
    </row>
    <row r="27" spans="1:14" ht="15" customHeight="1" x14ac:dyDescent="0.2">
      <c r="A27" s="319"/>
      <c r="B27" s="321">
        <f>B11</f>
        <v>22.99</v>
      </c>
      <c r="C27" s="319"/>
      <c r="D27" s="321">
        <f>B11</f>
        <v>22.99</v>
      </c>
      <c r="E27" s="319"/>
      <c r="F27" s="297" t="s">
        <v>151</v>
      </c>
      <c r="G27"/>
      <c r="H27"/>
      <c r="I27"/>
      <c r="J27"/>
      <c r="K27" s="298"/>
      <c r="N27" s="5"/>
    </row>
    <row r="28" spans="1:14" ht="15" customHeight="1" x14ac:dyDescent="0.2">
      <c r="A28" s="319"/>
      <c r="B28" s="141">
        <f>B26*B27</f>
        <v>3448.4999999999995</v>
      </c>
      <c r="C28" s="319"/>
      <c r="D28" s="141">
        <f>D26*D27</f>
        <v>574.75</v>
      </c>
      <c r="E28" s="319"/>
      <c r="G28"/>
      <c r="H28"/>
      <c r="I28"/>
      <c r="J28"/>
      <c r="K28" s="298"/>
      <c r="N28" s="5"/>
    </row>
    <row r="29" spans="1:14" ht="15" customHeight="1" x14ac:dyDescent="0.2">
      <c r="A29" s="319"/>
      <c r="B29" s="141"/>
      <c r="C29" s="319"/>
      <c r="D29" s="141"/>
      <c r="E29" s="319"/>
      <c r="G29"/>
      <c r="H29"/>
      <c r="I29"/>
      <c r="J29"/>
      <c r="K29" s="298"/>
      <c r="N29" s="5"/>
    </row>
    <row r="30" spans="1:14" ht="20.100000000000001" customHeight="1" x14ac:dyDescent="0.2">
      <c r="A30" s="319"/>
      <c r="B30" s="303"/>
      <c r="C30" s="319"/>
      <c r="D30" s="303"/>
      <c r="E30" s="319"/>
      <c r="G30"/>
      <c r="H30"/>
      <c r="I30"/>
      <c r="J30"/>
      <c r="K30" s="298"/>
      <c r="N30" s="5"/>
    </row>
    <row r="31" spans="1:14" ht="20.100000000000001" customHeight="1" x14ac:dyDescent="0.2">
      <c r="A31" s="319"/>
      <c r="B31" s="303"/>
      <c r="C31" s="319"/>
      <c r="D31" s="303"/>
      <c r="E31" s="319"/>
      <c r="G31"/>
      <c r="H31"/>
      <c r="I31"/>
      <c r="J31"/>
      <c r="K31" s="298"/>
      <c r="N31" s="5"/>
    </row>
    <row r="32" spans="1:14" ht="15" customHeight="1" x14ac:dyDescent="0.25">
      <c r="A32" s="322" t="s">
        <v>7</v>
      </c>
      <c r="B32" s="303">
        <v>910906</v>
      </c>
      <c r="C32" s="322" t="s">
        <v>8</v>
      </c>
      <c r="D32" s="303">
        <v>723801</v>
      </c>
      <c r="E32" s="319"/>
      <c r="G32"/>
      <c r="H32"/>
      <c r="I32"/>
      <c r="J32"/>
      <c r="K32" s="298"/>
      <c r="N32" s="5"/>
    </row>
    <row r="33" spans="1:14" ht="15" customHeight="1" x14ac:dyDescent="0.2">
      <c r="A33" s="319"/>
      <c r="B33" s="303">
        <v>910601</v>
      </c>
      <c r="C33" s="319"/>
      <c r="D33" s="303">
        <v>723743</v>
      </c>
      <c r="E33" s="319"/>
      <c r="G33"/>
      <c r="H33"/>
      <c r="I33"/>
      <c r="J33"/>
      <c r="K33" s="298"/>
      <c r="N33" s="5"/>
    </row>
    <row r="34" spans="1:14" ht="15" customHeight="1" x14ac:dyDescent="0.2">
      <c r="A34" s="319"/>
      <c r="B34" s="296">
        <f>B32-B33</f>
        <v>305</v>
      </c>
      <c r="C34" s="319"/>
      <c r="D34" s="296">
        <f>D32-D33</f>
        <v>58</v>
      </c>
      <c r="E34" s="319"/>
      <c r="G34"/>
      <c r="H34"/>
      <c r="I34"/>
      <c r="J34"/>
      <c r="K34" s="298"/>
      <c r="N34" s="5"/>
    </row>
    <row r="35" spans="1:14" ht="15" customHeight="1" x14ac:dyDescent="0.2">
      <c r="A35" s="319"/>
      <c r="B35" s="321">
        <f>B11</f>
        <v>22.99</v>
      </c>
      <c r="C35" s="319"/>
      <c r="D35" s="321">
        <f>B11</f>
        <v>22.99</v>
      </c>
      <c r="E35" s="319"/>
      <c r="G35"/>
      <c r="H35"/>
      <c r="I35"/>
      <c r="J35"/>
      <c r="K35" s="298"/>
      <c r="N35" s="5"/>
    </row>
    <row r="36" spans="1:14" ht="15" customHeight="1" x14ac:dyDescent="0.2">
      <c r="A36" s="319"/>
      <c r="B36" s="302">
        <f>B34*B35</f>
        <v>7011.95</v>
      </c>
      <c r="C36" s="319"/>
      <c r="D36" s="302">
        <f>D34*D35</f>
        <v>1333.4199999999998</v>
      </c>
      <c r="E36" s="319"/>
      <c r="G36"/>
      <c r="H36"/>
      <c r="I36"/>
      <c r="J36"/>
      <c r="K36" s="298"/>
      <c r="N36" s="5"/>
    </row>
    <row r="37" spans="1:14" ht="20.100000000000001" customHeight="1" x14ac:dyDescent="0.2">
      <c r="A37" s="319"/>
      <c r="B37" s="319"/>
      <c r="C37" s="319"/>
      <c r="D37" s="319"/>
      <c r="E37" s="319"/>
      <c r="G37"/>
      <c r="H37"/>
      <c r="I37"/>
      <c r="J37"/>
      <c r="K37" s="298"/>
      <c r="N37" s="5"/>
    </row>
    <row r="38" spans="1:14" ht="20.100000000000001" customHeight="1" x14ac:dyDescent="0.2">
      <c r="A38" s="319"/>
      <c r="B38" s="319"/>
      <c r="C38" s="319"/>
      <c r="D38" s="319"/>
      <c r="E38" s="319"/>
      <c r="G38"/>
      <c r="H38"/>
      <c r="I38"/>
      <c r="J38"/>
      <c r="K38" s="298"/>
      <c r="N38" s="5"/>
    </row>
    <row r="39" spans="1:14" ht="15" x14ac:dyDescent="0.25">
      <c r="A39" s="319"/>
      <c r="B39" s="318" t="s">
        <v>9</v>
      </c>
      <c r="C39" s="319"/>
      <c r="D39" s="320">
        <f>B10+D10+B18+D18+B26+D26+B34+D34</f>
        <v>1947</v>
      </c>
      <c r="E39" s="319"/>
      <c r="G39"/>
      <c r="H39"/>
      <c r="I39"/>
      <c r="J39"/>
      <c r="K39" s="298"/>
      <c r="N39" s="5"/>
    </row>
    <row r="40" spans="1:14" ht="15" x14ac:dyDescent="0.25">
      <c r="A40" s="319"/>
      <c r="B40" s="318"/>
      <c r="C40" s="319"/>
      <c r="D40" s="319"/>
      <c r="E40" s="319"/>
      <c r="G40"/>
      <c r="H40"/>
      <c r="I40"/>
      <c r="J40"/>
      <c r="K40" s="298"/>
      <c r="N40" s="5"/>
    </row>
    <row r="41" spans="1:14" x14ac:dyDescent="0.2">
      <c r="B41" s="301"/>
      <c r="G41"/>
      <c r="H41"/>
      <c r="I41"/>
      <c r="J41"/>
      <c r="K41" s="298"/>
      <c r="N41" s="5"/>
    </row>
    <row r="42" spans="1:14" x14ac:dyDescent="0.2">
      <c r="B42" s="301"/>
      <c r="G42"/>
      <c r="H42"/>
      <c r="I42"/>
      <c r="J42"/>
      <c r="K42" s="298"/>
      <c r="N42" s="5"/>
    </row>
    <row r="43" spans="1:14" ht="15.75" x14ac:dyDescent="0.25">
      <c r="A43" s="305" t="s">
        <v>0</v>
      </c>
      <c r="B43" s="301" t="str">
        <f>B1</f>
        <v>TEOTITLAN (5787) SABADO 01 DE ENERO DEL 2022</v>
      </c>
      <c r="C43" s="301"/>
      <c r="D43" s="301"/>
      <c r="G43"/>
      <c r="H43"/>
      <c r="I43"/>
      <c r="J43"/>
      <c r="K43" s="298"/>
      <c r="N43" s="5"/>
    </row>
    <row r="44" spans="1:14" ht="12.75" customHeight="1" x14ac:dyDescent="0.25">
      <c r="A44" s="305"/>
      <c r="B44" s="297" t="str">
        <f>B2</f>
        <v>TRABAJARON : ARMANDO,JEREMIAS,JOSE,GUADALUPE,MANUEL,PEDRO.</v>
      </c>
      <c r="C44" s="301"/>
      <c r="D44" s="301"/>
      <c r="G44"/>
      <c r="H44"/>
      <c r="I44"/>
      <c r="J44"/>
      <c r="K44" s="298"/>
      <c r="N44" s="5"/>
    </row>
    <row r="45" spans="1:14" ht="13.5" customHeight="1" x14ac:dyDescent="0.25">
      <c r="A45" s="305"/>
      <c r="B45" s="297" t="str">
        <f>B3</f>
        <v>ESTEBAN,EMANUEL,HUGO,ANTONIO,JOSE,NABOR</v>
      </c>
      <c r="C45" s="301"/>
      <c r="D45" s="301"/>
      <c r="G45"/>
      <c r="H45"/>
      <c r="I45"/>
      <c r="J45"/>
      <c r="K45" s="298"/>
      <c r="N45" s="5"/>
    </row>
    <row r="46" spans="1:14" ht="13.5" customHeight="1" x14ac:dyDescent="0.25">
      <c r="A46" s="305"/>
      <c r="B46" s="301" t="s">
        <v>10</v>
      </c>
      <c r="C46" s="301"/>
      <c r="D46" s="301"/>
      <c r="E46" s="303"/>
      <c r="F46" s="302"/>
      <c r="G46"/>
      <c r="H46"/>
      <c r="I46"/>
      <c r="J46"/>
      <c r="K46" s="298"/>
      <c r="N46" s="5"/>
    </row>
    <row r="47" spans="1:14" ht="15.75" hidden="1" x14ac:dyDescent="0.25">
      <c r="A47" s="305"/>
      <c r="B47" s="305"/>
      <c r="C47" s="305"/>
      <c r="D47" s="305"/>
      <c r="E47" s="303"/>
      <c r="F47" s="303"/>
      <c r="G47" s="303"/>
      <c r="H47" s="303"/>
      <c r="I47" s="303"/>
      <c r="K47" s="298"/>
      <c r="N47" s="5"/>
    </row>
    <row r="48" spans="1:14" ht="15.75" hidden="1" x14ac:dyDescent="0.25">
      <c r="A48" s="305"/>
      <c r="B48" s="305"/>
      <c r="C48" s="305"/>
      <c r="D48" s="305"/>
      <c r="E48" s="303"/>
      <c r="F48" s="303"/>
      <c r="G48" s="303"/>
      <c r="H48" s="303"/>
      <c r="I48" s="303"/>
      <c r="K48" s="298"/>
      <c r="N48" s="5"/>
    </row>
    <row r="49" spans="1:14" ht="15.75" customHeight="1" x14ac:dyDescent="0.25">
      <c r="A49" s="305"/>
      <c r="B49" s="318" t="s">
        <v>11</v>
      </c>
      <c r="C49" s="303" t="s">
        <v>321</v>
      </c>
      <c r="D49" s="302">
        <f>MAGNA!C11</f>
        <v>34053.25</v>
      </c>
      <c r="E49" s="303"/>
      <c r="F49" s="302"/>
      <c r="G49" s="302"/>
      <c r="H49" s="302"/>
      <c r="I49" s="302"/>
      <c r="K49" s="298"/>
      <c r="N49" s="5"/>
    </row>
    <row r="50" spans="1:14" ht="15" customHeight="1" x14ac:dyDescent="0.25">
      <c r="A50" s="305"/>
      <c r="B50" s="305"/>
      <c r="C50" s="303" t="s">
        <v>322</v>
      </c>
      <c r="D50" s="302">
        <f>MAGNA!E11</f>
        <v>36337.700000000004</v>
      </c>
      <c r="E50" s="303"/>
      <c r="F50" s="302"/>
      <c r="G50" s="302"/>
      <c r="H50" s="302"/>
      <c r="I50" s="303"/>
      <c r="K50" s="298"/>
      <c r="N50" s="5"/>
    </row>
    <row r="51" spans="1:14" ht="16.5" customHeight="1" x14ac:dyDescent="0.25">
      <c r="A51" s="305"/>
      <c r="B51" s="305"/>
      <c r="C51" s="303" t="s">
        <v>324</v>
      </c>
      <c r="D51" s="302">
        <f>MAGNA!C20</f>
        <v>36786.050000000003</v>
      </c>
      <c r="E51" s="303"/>
      <c r="F51" s="302"/>
      <c r="G51" s="302"/>
      <c r="H51" s="302"/>
      <c r="I51" s="315"/>
      <c r="K51" s="298"/>
      <c r="N51" s="5"/>
    </row>
    <row r="52" spans="1:14" ht="18" customHeight="1" x14ac:dyDescent="0.25">
      <c r="A52" s="305"/>
      <c r="B52" s="305"/>
      <c r="C52" s="303" t="s">
        <v>323</v>
      </c>
      <c r="D52" s="302">
        <f>MAGNA!E20</f>
        <v>34138.65</v>
      </c>
      <c r="E52" s="303"/>
      <c r="F52" s="302"/>
      <c r="G52" s="302"/>
      <c r="H52" s="302"/>
      <c r="I52" s="302"/>
      <c r="J52" s="298"/>
      <c r="K52" s="298"/>
      <c r="L52"/>
      <c r="N52" s="5"/>
    </row>
    <row r="53" spans="1:14" ht="18" customHeight="1" x14ac:dyDescent="0.25">
      <c r="A53" s="305"/>
      <c r="B53" s="305"/>
      <c r="C53" s="303" t="s">
        <v>325</v>
      </c>
      <c r="D53" s="302">
        <f>MAGNA!C27</f>
        <v>20752.2</v>
      </c>
      <c r="E53" s="303"/>
      <c r="F53" s="302"/>
      <c r="G53" s="302"/>
      <c r="H53" s="302"/>
      <c r="I53" s="314"/>
      <c r="J53" s="317"/>
      <c r="K53" s="298"/>
      <c r="L53"/>
      <c r="N53" s="5"/>
    </row>
    <row r="54" spans="1:14" ht="15.75" customHeight="1" x14ac:dyDescent="0.25">
      <c r="A54" s="305"/>
      <c r="B54" s="305"/>
      <c r="C54" s="303" t="s">
        <v>326</v>
      </c>
      <c r="D54" s="302">
        <f>MAGNA!E27</f>
        <v>21542.15</v>
      </c>
      <c r="E54" s="303"/>
      <c r="F54" s="302"/>
      <c r="G54" s="302"/>
      <c r="H54" s="461" t="s">
        <v>482</v>
      </c>
      <c r="I54" s="221">
        <f>D49+D50+D59+D60</f>
        <v>104758.50000000001</v>
      </c>
      <c r="J54" s="254">
        <v>873</v>
      </c>
      <c r="K54" s="298">
        <f>I54+J54</f>
        <v>105631.50000000001</v>
      </c>
      <c r="L54"/>
      <c r="N54" s="5"/>
    </row>
    <row r="55" spans="1:14" ht="17.25" customHeight="1" x14ac:dyDescent="0.25">
      <c r="A55" s="305"/>
      <c r="B55" s="305"/>
      <c r="C55" s="303" t="s">
        <v>327</v>
      </c>
      <c r="D55" s="302">
        <f>MAGNA!C34</f>
        <v>34629.700000000004</v>
      </c>
      <c r="E55" s="303"/>
      <c r="F55" s="302"/>
      <c r="G55" s="302"/>
      <c r="H55" s="461"/>
      <c r="I55" s="298"/>
      <c r="J55" s="317"/>
      <c r="K55" s="298"/>
      <c r="L55"/>
      <c r="N55" s="5"/>
    </row>
    <row r="56" spans="1:14" ht="15.75" customHeight="1" x14ac:dyDescent="0.25">
      <c r="A56" s="305"/>
      <c r="B56" s="305"/>
      <c r="C56" s="303" t="s">
        <v>328</v>
      </c>
      <c r="D56" s="302">
        <f>MAGNA!E34</f>
        <v>34309.450000000004</v>
      </c>
      <c r="E56" s="303"/>
      <c r="F56" s="302"/>
      <c r="G56" s="302"/>
      <c r="H56" s="461" t="s">
        <v>468</v>
      </c>
      <c r="I56" s="298">
        <f>D51+D52+D61+D62</f>
        <v>108150.45000000001</v>
      </c>
      <c r="J56" s="317">
        <v>175</v>
      </c>
      <c r="K56" s="298">
        <f>I56+J56</f>
        <v>108325.45000000001</v>
      </c>
      <c r="L56"/>
      <c r="N56" s="5"/>
    </row>
    <row r="57" spans="1:14" ht="15.75" customHeight="1" x14ac:dyDescent="0.25">
      <c r="A57" s="305"/>
      <c r="B57" s="305"/>
      <c r="C57" s="303" t="s">
        <v>330</v>
      </c>
      <c r="D57" s="302">
        <f>MAGNA!C41</f>
        <v>23869.300000000003</v>
      </c>
      <c r="E57" s="303"/>
      <c r="F57" s="302"/>
      <c r="G57" s="302"/>
      <c r="H57" s="461"/>
      <c r="I57" s="221"/>
      <c r="J57" s="317"/>
      <c r="K57" s="298"/>
      <c r="L57"/>
      <c r="N57" s="5"/>
    </row>
    <row r="58" spans="1:14" ht="14.25" customHeight="1" x14ac:dyDescent="0.25">
      <c r="A58" s="305"/>
      <c r="B58" s="305"/>
      <c r="C58" s="303" t="s">
        <v>329</v>
      </c>
      <c r="D58" s="302">
        <f>MAGNA!E41</f>
        <v>28544.95</v>
      </c>
      <c r="E58" s="302"/>
      <c r="F58" s="302"/>
      <c r="G58" s="302"/>
      <c r="H58" s="461" t="s">
        <v>483</v>
      </c>
      <c r="I58" s="298">
        <f>D53+D54+D63+D64+D71+D72</f>
        <v>94825.2</v>
      </c>
      <c r="J58" s="317">
        <v>864</v>
      </c>
      <c r="K58" s="298">
        <f>I58+J58</f>
        <v>95689.2</v>
      </c>
      <c r="L58"/>
      <c r="N58" s="5"/>
    </row>
    <row r="59" spans="1:14" ht="18" customHeight="1" x14ac:dyDescent="0.25">
      <c r="A59" s="305"/>
      <c r="B59" s="305"/>
      <c r="C59" s="303" t="s">
        <v>22</v>
      </c>
      <c r="D59" s="302">
        <f>PREMIUM!C12</f>
        <v>18762.7</v>
      </c>
      <c r="E59" s="303"/>
      <c r="F59" s="302"/>
      <c r="G59" s="302"/>
      <c r="H59" s="461"/>
      <c r="I59" s="298"/>
      <c r="J59" s="317"/>
      <c r="K59" s="298"/>
      <c r="L59"/>
      <c r="N59" s="5"/>
    </row>
    <row r="60" spans="1:14" ht="18" customHeight="1" x14ac:dyDescent="0.25">
      <c r="A60" s="305"/>
      <c r="B60" s="305"/>
      <c r="C60" s="303" t="s">
        <v>23</v>
      </c>
      <c r="D60" s="302">
        <f>PREMIUM!E12</f>
        <v>15604.85</v>
      </c>
      <c r="E60" s="302"/>
      <c r="F60" s="302"/>
      <c r="G60" s="302"/>
      <c r="H60" s="461" t="s">
        <v>484</v>
      </c>
      <c r="I60" s="298">
        <f>D55+D56+D65+D66+D73+D74</f>
        <v>108805.15000000002</v>
      </c>
      <c r="J60" s="317">
        <v>1241</v>
      </c>
      <c r="K60" s="298">
        <f>I60+J60</f>
        <v>110046.15000000002</v>
      </c>
      <c r="L60"/>
      <c r="N60" s="5"/>
    </row>
    <row r="61" spans="1:14" ht="18" customHeight="1" x14ac:dyDescent="0.25">
      <c r="A61" s="305"/>
      <c r="B61" s="305"/>
      <c r="C61" s="303" t="s">
        <v>24</v>
      </c>
      <c r="D61" s="302">
        <f>PREMIUM!C19</f>
        <v>20491.45</v>
      </c>
      <c r="E61" s="302"/>
      <c r="F61" s="302"/>
      <c r="G61" s="302"/>
      <c r="H61" s="461"/>
      <c r="J61" s="317">
        <v>0</v>
      </c>
      <c r="K61" s="298"/>
      <c r="N61" s="5"/>
    </row>
    <row r="62" spans="1:14" ht="18" customHeight="1" x14ac:dyDescent="0.25">
      <c r="A62" s="305"/>
      <c r="B62" s="305"/>
      <c r="C62" s="303" t="s">
        <v>25</v>
      </c>
      <c r="D62" s="302">
        <f>PREMIUM!E19</f>
        <v>16734.3</v>
      </c>
      <c r="E62" s="303"/>
      <c r="F62" s="302"/>
      <c r="G62" s="302"/>
      <c r="H62" s="461" t="s">
        <v>485</v>
      </c>
      <c r="I62" s="317">
        <f>D57+D58+D67+D68+D76+D75</f>
        <v>66683.47</v>
      </c>
      <c r="J62" s="317">
        <v>382</v>
      </c>
      <c r="K62" s="298">
        <f>I62+J62+I64</f>
        <v>81756.08</v>
      </c>
      <c r="N62" s="5"/>
    </row>
    <row r="63" spans="1:14" ht="15" customHeight="1" x14ac:dyDescent="0.25">
      <c r="A63" s="305"/>
      <c r="B63" s="305"/>
      <c r="C63" s="303" t="s">
        <v>26</v>
      </c>
      <c r="D63" s="302">
        <f>PREMIUM!C28</f>
        <v>14867.25</v>
      </c>
      <c r="E63" s="302"/>
      <c r="F63" s="302"/>
      <c r="G63" s="302"/>
      <c r="H63" s="461"/>
      <c r="I63" s="298"/>
      <c r="J63" s="317"/>
      <c r="K63" s="298"/>
      <c r="N63" s="5"/>
    </row>
    <row r="64" spans="1:14" ht="15" customHeight="1" x14ac:dyDescent="0.25">
      <c r="A64" s="305"/>
      <c r="B64" s="305"/>
      <c r="C64" s="303" t="s">
        <v>27</v>
      </c>
      <c r="D64" s="302">
        <f>PREMIUM!E28</f>
        <v>19961.3</v>
      </c>
      <c r="E64" s="302"/>
      <c r="F64" s="302"/>
      <c r="G64" s="302"/>
      <c r="H64" s="461" t="s">
        <v>485</v>
      </c>
      <c r="I64" s="298">
        <f>D70+D69</f>
        <v>14690.61</v>
      </c>
      <c r="J64" s="317">
        <v>0</v>
      </c>
      <c r="K64" s="298"/>
      <c r="N64" s="5"/>
    </row>
    <row r="65" spans="1:14" ht="15" customHeight="1" x14ac:dyDescent="0.25">
      <c r="A65" s="305"/>
      <c r="B65" s="305"/>
      <c r="C65" s="303" t="s">
        <v>28</v>
      </c>
      <c r="D65" s="302">
        <f>PREMIUM!C35</f>
        <v>20814.150000000001</v>
      </c>
      <c r="E65" s="303"/>
      <c r="F65" s="302"/>
      <c r="G65" s="302"/>
      <c r="H65" s="302"/>
      <c r="I65" s="302"/>
      <c r="J65" s="298"/>
      <c r="K65" s="298"/>
      <c r="N65" s="5"/>
    </row>
    <row r="66" spans="1:14" ht="13.5" customHeight="1" x14ac:dyDescent="0.25">
      <c r="A66" s="305"/>
      <c r="B66" s="305"/>
      <c r="C66" s="303" t="s">
        <v>29</v>
      </c>
      <c r="D66" s="302">
        <f>PREMIUM!E35</f>
        <v>15028.6</v>
      </c>
      <c r="E66" s="303"/>
      <c r="F66" s="302"/>
      <c r="G66" s="302"/>
      <c r="H66" s="302"/>
      <c r="I66" s="302"/>
      <c r="J66" s="316"/>
      <c r="K66" s="298"/>
      <c r="N66" s="5"/>
    </row>
    <row r="67" spans="1:14" ht="16.5" customHeight="1" x14ac:dyDescent="0.25">
      <c r="A67" s="305"/>
      <c r="B67" s="305"/>
      <c r="C67" s="303" t="s">
        <v>30</v>
      </c>
      <c r="D67" s="302">
        <f>PREMIUM!C42</f>
        <v>1175.55</v>
      </c>
      <c r="E67" s="302"/>
      <c r="F67" s="302"/>
      <c r="G67" s="302"/>
      <c r="H67" s="302"/>
      <c r="I67" s="302"/>
      <c r="J67" s="316"/>
      <c r="K67" s="298"/>
      <c r="N67" s="5"/>
    </row>
    <row r="68" spans="1:14" ht="15" customHeight="1" x14ac:dyDescent="0.25">
      <c r="A68" s="305"/>
      <c r="B68" s="305"/>
      <c r="C68" s="303" t="s">
        <v>31</v>
      </c>
      <c r="D68" s="302">
        <f>PREMIUM!E42</f>
        <v>4748.3</v>
      </c>
      <c r="E68" s="303"/>
      <c r="F68" s="302"/>
      <c r="G68" s="302"/>
      <c r="H68" s="302"/>
      <c r="I68" s="302"/>
      <c r="J68" s="316"/>
      <c r="K68" s="298"/>
      <c r="N68" s="5"/>
    </row>
    <row r="69" spans="1:14" ht="18" customHeight="1" x14ac:dyDescent="0.25">
      <c r="A69" s="305"/>
      <c r="B69" s="305"/>
      <c r="C69" s="303" t="s">
        <v>1</v>
      </c>
      <c r="D69" s="302">
        <f>B12</f>
        <v>5701.5199999999995</v>
      </c>
      <c r="E69" s="303"/>
      <c r="F69" s="302"/>
      <c r="G69" s="302"/>
      <c r="H69" s="302"/>
      <c r="I69" s="302"/>
      <c r="K69" s="298"/>
      <c r="N69" s="5"/>
    </row>
    <row r="70" spans="1:14" ht="18" customHeight="1" x14ac:dyDescent="0.25">
      <c r="A70" s="305"/>
      <c r="B70" s="305"/>
      <c r="C70" s="303" t="s">
        <v>2</v>
      </c>
      <c r="D70" s="302">
        <f>D12</f>
        <v>8989.09</v>
      </c>
      <c r="E70" s="303"/>
      <c r="F70" s="302"/>
      <c r="G70" s="302"/>
      <c r="H70" s="302"/>
      <c r="I70" s="315"/>
      <c r="K70" s="298"/>
      <c r="N70" s="5"/>
    </row>
    <row r="71" spans="1:14" ht="18" customHeight="1" x14ac:dyDescent="0.25">
      <c r="A71" s="305"/>
      <c r="B71" s="305"/>
      <c r="C71" s="303" t="s">
        <v>3</v>
      </c>
      <c r="D71" s="302">
        <f>B20</f>
        <v>16001.039999999999</v>
      </c>
      <c r="E71" s="303"/>
      <c r="F71" s="302"/>
      <c r="G71" s="302"/>
      <c r="H71" s="302"/>
      <c r="I71" s="302"/>
      <c r="J71" s="298"/>
      <c r="K71" s="298"/>
      <c r="N71" s="5"/>
    </row>
    <row r="72" spans="1:14" ht="18" customHeight="1" x14ac:dyDescent="0.25">
      <c r="A72" s="305"/>
      <c r="B72" s="305"/>
      <c r="C72" s="303" t="s">
        <v>4</v>
      </c>
      <c r="D72" s="302">
        <f>D20</f>
        <v>1701.26</v>
      </c>
      <c r="E72" s="303"/>
      <c r="F72" s="302"/>
      <c r="G72" s="302"/>
      <c r="H72" s="302"/>
      <c r="I72" s="302"/>
      <c r="J72" s="298"/>
      <c r="K72" s="298"/>
      <c r="N72" s="5"/>
    </row>
    <row r="73" spans="1:14" ht="15.75" customHeight="1" x14ac:dyDescent="0.25">
      <c r="A73" s="305"/>
      <c r="B73" s="305"/>
      <c r="C73" s="303" t="s">
        <v>5</v>
      </c>
      <c r="D73" s="302">
        <f>B28</f>
        <v>3448.4999999999995</v>
      </c>
      <c r="E73" s="303"/>
      <c r="F73" s="302"/>
      <c r="G73" s="302"/>
      <c r="H73" s="302"/>
      <c r="I73" s="302"/>
      <c r="K73" s="298"/>
      <c r="N73" s="5"/>
    </row>
    <row r="74" spans="1:14" ht="15.75" customHeight="1" x14ac:dyDescent="0.25">
      <c r="A74" s="305"/>
      <c r="B74" s="305"/>
      <c r="C74" s="303" t="s">
        <v>6</v>
      </c>
      <c r="D74" s="302">
        <f>D28</f>
        <v>574.75</v>
      </c>
      <c r="E74" s="303"/>
      <c r="F74" s="302"/>
      <c r="G74" s="302"/>
      <c r="H74" s="302"/>
      <c r="I74" s="152"/>
      <c r="J74" s="314"/>
      <c r="K74" s="298"/>
      <c r="N74" s="5"/>
    </row>
    <row r="75" spans="1:14" ht="17.25" customHeight="1" x14ac:dyDescent="0.25">
      <c r="A75" s="305"/>
      <c r="B75" s="305"/>
      <c r="C75" s="303" t="s">
        <v>7</v>
      </c>
      <c r="D75" s="302">
        <f>B36</f>
        <v>7011.95</v>
      </c>
      <c r="E75" s="302"/>
      <c r="F75" s="302"/>
      <c r="G75" s="302"/>
      <c r="H75" s="302"/>
      <c r="I75" s="152"/>
      <c r="J75" s="298"/>
      <c r="K75" s="298"/>
      <c r="N75" s="5"/>
    </row>
    <row r="76" spans="1:14" ht="15" customHeight="1" x14ac:dyDescent="0.25">
      <c r="A76" s="305"/>
      <c r="B76" s="305"/>
      <c r="C76" s="303" t="s">
        <v>8</v>
      </c>
      <c r="D76" s="302">
        <f>D36</f>
        <v>1333.4199999999998</v>
      </c>
      <c r="E76" s="303"/>
      <c r="F76" s="302"/>
      <c r="G76" s="302"/>
      <c r="H76" s="302"/>
      <c r="I76" s="302"/>
      <c r="K76" s="298"/>
      <c r="N76" s="5"/>
    </row>
    <row r="77" spans="1:14" ht="18" customHeight="1" x14ac:dyDescent="0.25">
      <c r="A77" s="305"/>
      <c r="B77" s="305"/>
      <c r="C77" s="303"/>
      <c r="D77" s="313"/>
      <c r="E77" s="303"/>
      <c r="F77" s="302"/>
      <c r="G77" s="302"/>
      <c r="H77" s="302"/>
      <c r="I77" s="302"/>
      <c r="K77" s="298"/>
      <c r="N77" s="5"/>
    </row>
    <row r="78" spans="1:14" ht="18" customHeight="1" x14ac:dyDescent="0.25">
      <c r="A78" s="305"/>
      <c r="B78" s="305"/>
      <c r="C78" s="303"/>
      <c r="D78" s="309">
        <f>SUM(D49:D77)</f>
        <v>497913.38000000006</v>
      </c>
      <c r="E78" s="303"/>
      <c r="F78" s="302"/>
      <c r="G78" s="302"/>
      <c r="H78" s="302"/>
      <c r="I78" s="302"/>
      <c r="K78" s="298"/>
      <c r="N78" s="5"/>
    </row>
    <row r="79" spans="1:14" ht="18.75" customHeight="1" x14ac:dyDescent="0.2">
      <c r="A79" s="303" t="s">
        <v>244</v>
      </c>
      <c r="B79" s="303"/>
      <c r="C79" s="303"/>
      <c r="D79" s="302">
        <f>PALETAS!R27</f>
        <v>0</v>
      </c>
      <c r="E79" s="303"/>
      <c r="F79" s="302"/>
      <c r="G79" s="302"/>
      <c r="H79" s="302"/>
      <c r="I79" s="302"/>
      <c r="K79" s="298"/>
      <c r="N79" s="5"/>
    </row>
    <row r="80" spans="1:14" ht="18" customHeight="1" x14ac:dyDescent="0.25">
      <c r="A80" s="303" t="s">
        <v>32</v>
      </c>
      <c r="B80" s="303"/>
      <c r="C80" s="303"/>
      <c r="D80" s="141">
        <f>ACEITES!H106</f>
        <v>3545</v>
      </c>
      <c r="E80" s="303"/>
      <c r="F80" s="302"/>
      <c r="G80" s="302"/>
      <c r="H80" s="302"/>
      <c r="I80" s="302"/>
      <c r="J80" s="312"/>
      <c r="N80" s="5"/>
    </row>
    <row r="81" spans="1:14" ht="15.75" customHeight="1" x14ac:dyDescent="0.25">
      <c r="A81" s="303" t="s">
        <v>281</v>
      </c>
      <c r="B81" s="303"/>
      <c r="C81" s="305"/>
      <c r="D81" s="141">
        <f>CASTROL!I40</f>
        <v>0</v>
      </c>
      <c r="E81" s="303"/>
      <c r="F81" s="302"/>
      <c r="G81" s="302"/>
      <c r="H81" s="302"/>
      <c r="I81" s="302"/>
      <c r="J81" s="311"/>
      <c r="N81" s="5"/>
    </row>
    <row r="82" spans="1:14" ht="15" customHeight="1" x14ac:dyDescent="0.25">
      <c r="A82" s="303" t="s">
        <v>33</v>
      </c>
      <c r="B82" s="303"/>
      <c r="C82" s="305"/>
      <c r="D82" s="141">
        <f>TIENDA!I123</f>
        <v>12647</v>
      </c>
      <c r="E82" s="303"/>
      <c r="F82" s="302"/>
      <c r="G82" s="302"/>
      <c r="H82" s="302"/>
      <c r="I82" s="302"/>
      <c r="N82" s="5"/>
    </row>
    <row r="83" spans="1:14" ht="18" customHeight="1" thickBot="1" x14ac:dyDescent="0.3">
      <c r="A83" s="303" t="s">
        <v>34</v>
      </c>
      <c r="B83" s="303"/>
      <c r="C83" s="305"/>
      <c r="D83" s="310">
        <f>PALETAS!J33</f>
        <v>1628</v>
      </c>
      <c r="E83" s="303"/>
      <c r="F83" s="302"/>
      <c r="G83" s="302"/>
      <c r="H83" s="302"/>
      <c r="I83" s="302"/>
      <c r="J83" s="307"/>
      <c r="K83" s="246"/>
      <c r="N83" s="5"/>
    </row>
    <row r="84" spans="1:14" ht="20.25" customHeight="1" x14ac:dyDescent="0.25">
      <c r="A84" s="303" t="s">
        <v>35</v>
      </c>
      <c r="B84" s="303"/>
      <c r="C84" s="305"/>
      <c r="D84" s="309">
        <f>SUM(D78:D83)</f>
        <v>515733.38000000006</v>
      </c>
      <c r="E84" s="303"/>
      <c r="F84" s="302"/>
      <c r="G84" s="302"/>
      <c r="H84" s="302">
        <f>D80+D82+D83+D81</f>
        <v>17820</v>
      </c>
      <c r="I84" s="302"/>
      <c r="J84" s="307"/>
      <c r="K84" s="246"/>
      <c r="N84" s="5"/>
    </row>
    <row r="85" spans="1:14" ht="10.5" customHeight="1" x14ac:dyDescent="0.25">
      <c r="A85" s="303"/>
      <c r="B85" s="303"/>
      <c r="C85" s="305"/>
      <c r="D85" s="309"/>
      <c r="E85" s="303"/>
      <c r="F85" s="302"/>
      <c r="G85" s="302"/>
      <c r="H85" s="302"/>
      <c r="I85" s="302"/>
      <c r="J85" s="307"/>
      <c r="K85" s="246"/>
      <c r="N85" s="5"/>
    </row>
    <row r="86" spans="1:14" ht="24.75" customHeight="1" x14ac:dyDescent="0.25">
      <c r="A86" s="303" t="s">
        <v>332</v>
      </c>
      <c r="B86" s="303"/>
      <c r="C86" s="305"/>
      <c r="D86" s="267">
        <f>MAGNA!E44</f>
        <v>14284</v>
      </c>
      <c r="E86" s="303"/>
      <c r="F86" s="302"/>
      <c r="G86" s="302"/>
      <c r="H86" s="302"/>
      <c r="I86" s="302"/>
      <c r="J86" s="307"/>
      <c r="K86" s="246"/>
      <c r="N86" s="5"/>
    </row>
    <row r="87" spans="1:14" ht="19.5" customHeight="1" x14ac:dyDescent="0.25">
      <c r="A87" s="303" t="s">
        <v>36</v>
      </c>
      <c r="B87" s="303"/>
      <c r="C87" s="305"/>
      <c r="D87" s="308">
        <f>PREMIUM!E44</f>
        <v>6429</v>
      </c>
      <c r="E87" s="303"/>
      <c r="F87" s="302"/>
      <c r="G87" s="302"/>
      <c r="H87" s="302"/>
      <c r="I87" s="302"/>
      <c r="J87" s="307"/>
      <c r="K87" s="246"/>
      <c r="N87" s="5"/>
    </row>
    <row r="88" spans="1:14" ht="19.5" customHeight="1" x14ac:dyDescent="0.25">
      <c r="A88" s="303" t="s">
        <v>37</v>
      </c>
      <c r="B88" s="303"/>
      <c r="C88" s="305"/>
      <c r="D88" s="308">
        <f>D39</f>
        <v>1947</v>
      </c>
      <c r="E88" s="303"/>
      <c r="F88" s="302"/>
      <c r="G88" s="302"/>
      <c r="H88" s="302"/>
      <c r="I88" s="302"/>
      <c r="J88" s="307"/>
      <c r="K88" s="250"/>
      <c r="N88" s="5"/>
    </row>
    <row r="89" spans="1:14" ht="7.5" customHeight="1" x14ac:dyDescent="0.25">
      <c r="A89" s="303"/>
      <c r="B89" s="303"/>
      <c r="C89" s="305"/>
      <c r="D89" s="303"/>
      <c r="E89" s="303"/>
      <c r="F89" s="302"/>
      <c r="G89" s="302"/>
      <c r="H89" s="302"/>
      <c r="I89" s="302"/>
      <c r="J89" s="306"/>
      <c r="K89" s="246"/>
      <c r="N89" s="5"/>
    </row>
    <row r="90" spans="1:14" ht="17.25" customHeight="1" x14ac:dyDescent="0.25">
      <c r="A90" s="303" t="s">
        <v>333</v>
      </c>
      <c r="B90" s="303"/>
      <c r="C90" s="305"/>
      <c r="D90" s="304">
        <v>15034</v>
      </c>
      <c r="E90" s="303"/>
      <c r="F90" s="302"/>
      <c r="G90" s="302"/>
      <c r="H90" s="302"/>
      <c r="I90" s="302"/>
      <c r="K90" s="298"/>
      <c r="N90" s="5"/>
    </row>
    <row r="91" spans="1:14" ht="16.5" customHeight="1" x14ac:dyDescent="0.25">
      <c r="A91" s="303" t="s">
        <v>38</v>
      </c>
      <c r="B91" s="303"/>
      <c r="C91" s="305"/>
      <c r="D91" s="304">
        <v>35940</v>
      </c>
      <c r="E91" s="303"/>
      <c r="F91" s="302"/>
      <c r="G91" s="302"/>
      <c r="H91" s="302"/>
      <c r="I91" s="302"/>
      <c r="K91" s="298"/>
      <c r="N91" s="5"/>
    </row>
    <row r="92" spans="1:14" ht="17.25" customHeight="1" x14ac:dyDescent="0.25">
      <c r="A92" s="303" t="s">
        <v>39</v>
      </c>
      <c r="B92" s="303"/>
      <c r="C92" s="305"/>
      <c r="D92" s="304">
        <v>47451</v>
      </c>
      <c r="E92" s="303"/>
      <c r="F92" s="302"/>
      <c r="G92" s="302"/>
      <c r="H92" s="302"/>
      <c r="I92" s="302"/>
      <c r="K92" s="298"/>
      <c r="N92" s="5"/>
    </row>
    <row r="93" spans="1:14" ht="17.25" customHeight="1" x14ac:dyDescent="0.25">
      <c r="A93" s="303"/>
      <c r="B93" s="303"/>
      <c r="C93" s="305"/>
      <c r="D93" s="304"/>
      <c r="E93" s="303"/>
      <c r="F93" s="302"/>
      <c r="G93" s="302"/>
      <c r="H93" s="302"/>
      <c r="I93" s="302"/>
      <c r="K93" s="298"/>
      <c r="N93" s="5"/>
    </row>
    <row r="94" spans="1:14" ht="15" x14ac:dyDescent="0.25">
      <c r="B94" s="300"/>
    </row>
    <row r="95" spans="1:14" x14ac:dyDescent="0.2">
      <c r="C95" s="2"/>
    </row>
    <row r="96" spans="1:14" ht="13.5" thickBot="1" x14ac:dyDescent="0.25">
      <c r="C96" s="411"/>
    </row>
    <row r="97" spans="3:3" ht="15" x14ac:dyDescent="0.25">
      <c r="C97" s="299"/>
    </row>
    <row r="98" spans="3:3" x14ac:dyDescent="0.2">
      <c r="C98" s="298"/>
    </row>
  </sheetData>
  <pageMargins left="0.62992125984251968" right="0.74803149606299213" top="0.19685039370078741" bottom="0.19685039370078741" header="0" footer="0"/>
  <pageSetup paperSize="9" scale="6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110"/>
  <sheetViews>
    <sheetView topLeftCell="B1" zoomScaleNormal="100" workbookViewId="0">
      <selection activeCell="J28" sqref="J28"/>
    </sheetView>
  </sheetViews>
  <sheetFormatPr baseColWidth="10" defaultColWidth="11.42578125" defaultRowHeight="12.75" x14ac:dyDescent="0.2"/>
  <cols>
    <col min="1" max="1" width="3" style="4" customWidth="1"/>
    <col min="2" max="2" width="4.140625" style="4" customWidth="1"/>
    <col min="3" max="3" width="18.140625" style="4" customWidth="1"/>
    <col min="4" max="4" width="4.85546875" style="4" customWidth="1"/>
    <col min="5" max="5" width="21.85546875" style="4" customWidth="1"/>
    <col min="6" max="6" width="11" style="4" customWidth="1"/>
    <col min="7" max="7" width="14" customWidth="1"/>
    <col min="8" max="9" width="11.42578125" customWidth="1"/>
    <col min="10" max="10" width="33" customWidth="1"/>
    <col min="11" max="254" width="11.42578125" customWidth="1"/>
  </cols>
  <sheetData>
    <row r="1" spans="1:15" x14ac:dyDescent="0.2">
      <c r="A1" s="4" t="s">
        <v>152</v>
      </c>
      <c r="B1" s="23" t="str">
        <f>DIESEL!B1</f>
        <v>TEOTITLAN (5787) SABADO 01 DE ENERO DEL 2022</v>
      </c>
      <c r="C1" s="23"/>
      <c r="D1" s="23"/>
    </row>
    <row r="2" spans="1:15" x14ac:dyDescent="0.2">
      <c r="B2" s="14" t="str">
        <f>DIESEL!B2</f>
        <v>TRABAJARON : ARMANDO,JEREMIAS,JOSE,GUADALUPE,MANUEL,PEDRO.</v>
      </c>
    </row>
    <row r="3" spans="1:15" x14ac:dyDescent="0.2">
      <c r="B3" s="4" t="str">
        <f>DIESEL!B3</f>
        <v>ESTEBAN,EMANUEL,HUGO,ANTONIO,JOSE,NABOR</v>
      </c>
    </row>
    <row r="4" spans="1:15" hidden="1" x14ac:dyDescent="0.2">
      <c r="C4" s="258"/>
    </row>
    <row r="5" spans="1:15" x14ac:dyDescent="0.2">
      <c r="C5" s="258"/>
    </row>
    <row r="6" spans="1:15" x14ac:dyDescent="0.2">
      <c r="C6" s="23" t="s">
        <v>369</v>
      </c>
    </row>
    <row r="7" spans="1:15" x14ac:dyDescent="0.2">
      <c r="B7" s="249"/>
      <c r="C7" s="23"/>
      <c r="D7" s="279"/>
      <c r="E7" s="249"/>
      <c r="F7" s="23"/>
    </row>
    <row r="8" spans="1:15" x14ac:dyDescent="0.2">
      <c r="B8" s="249" t="s">
        <v>22</v>
      </c>
      <c r="C8" s="105">
        <v>111683</v>
      </c>
      <c r="D8" s="279" t="s">
        <v>23</v>
      </c>
      <c r="E8" s="105">
        <v>104392</v>
      </c>
      <c r="F8" s="23"/>
    </row>
    <row r="9" spans="1:15" x14ac:dyDescent="0.2">
      <c r="B9" s="23"/>
      <c r="C9" s="105">
        <v>110869</v>
      </c>
      <c r="D9" s="279"/>
      <c r="E9" s="105">
        <v>103715</v>
      </c>
      <c r="F9" s="23"/>
      <c r="G9" s="7"/>
    </row>
    <row r="10" spans="1:15" x14ac:dyDescent="0.2">
      <c r="B10" s="23"/>
      <c r="C10" s="4">
        <f>C8-C9</f>
        <v>814</v>
      </c>
      <c r="D10" s="258"/>
      <c r="E10" s="4">
        <f>E8-E9</f>
        <v>677</v>
      </c>
      <c r="F10" s="23"/>
      <c r="G10" s="7"/>
    </row>
    <row r="11" spans="1:15" x14ac:dyDescent="0.2">
      <c r="B11" s="23"/>
      <c r="C11" s="280">
        <v>23.05</v>
      </c>
      <c r="D11" s="23"/>
      <c r="E11" s="280">
        <f>C11</f>
        <v>23.05</v>
      </c>
      <c r="F11" s="23"/>
    </row>
    <row r="12" spans="1:15" x14ac:dyDescent="0.2">
      <c r="B12" s="23"/>
      <c r="C12" s="5">
        <f>C10*C11</f>
        <v>18762.7</v>
      </c>
      <c r="D12" s="23"/>
      <c r="E12" s="8">
        <f>E10*E11</f>
        <v>15604.85</v>
      </c>
      <c r="F12" s="23"/>
    </row>
    <row r="13" spans="1:15" ht="15" customHeight="1" x14ac:dyDescent="0.2">
      <c r="B13" s="23"/>
      <c r="C13" s="4" t="s">
        <v>0</v>
      </c>
      <c r="D13" s="23"/>
      <c r="F13" s="23"/>
    </row>
    <row r="14" spans="1:15" ht="15" customHeight="1" x14ac:dyDescent="0.2">
      <c r="B14" s="258"/>
      <c r="D14" s="258"/>
      <c r="F14" s="23"/>
      <c r="M14" s="247"/>
      <c r="N14" s="248"/>
      <c r="O14" s="248"/>
    </row>
    <row r="15" spans="1:15" x14ac:dyDescent="0.2">
      <c r="B15" s="258" t="s">
        <v>24</v>
      </c>
      <c r="C15" s="105">
        <v>125594</v>
      </c>
      <c r="D15" s="258" t="s">
        <v>25</v>
      </c>
      <c r="E15" s="105">
        <v>108889</v>
      </c>
      <c r="F15" s="23"/>
      <c r="M15" s="248"/>
      <c r="N15" s="248"/>
      <c r="O15" s="248"/>
    </row>
    <row r="16" spans="1:15" x14ac:dyDescent="0.2">
      <c r="B16" s="258"/>
      <c r="C16" s="105">
        <v>124705</v>
      </c>
      <c r="D16" s="23"/>
      <c r="E16" s="105">
        <v>108163</v>
      </c>
      <c r="F16" s="23"/>
    </row>
    <row r="17" spans="2:11" x14ac:dyDescent="0.2">
      <c r="B17" s="258"/>
      <c r="C17" s="4">
        <f>C15-C16</f>
        <v>889</v>
      </c>
      <c r="D17" s="23"/>
      <c r="E17" s="4">
        <f>E15-E16</f>
        <v>726</v>
      </c>
      <c r="F17" s="23"/>
    </row>
    <row r="18" spans="2:11" x14ac:dyDescent="0.2">
      <c r="B18" s="23"/>
      <c r="C18" s="128">
        <f>C11</f>
        <v>23.05</v>
      </c>
      <c r="D18" s="23"/>
      <c r="E18" s="128">
        <f>C11</f>
        <v>23.05</v>
      </c>
      <c r="F18" s="23"/>
    </row>
    <row r="19" spans="2:11" x14ac:dyDescent="0.2">
      <c r="B19" s="23"/>
      <c r="C19" s="5">
        <f>C17*C18</f>
        <v>20491.45</v>
      </c>
      <c r="D19" s="23"/>
      <c r="E19" s="5">
        <f>E17*E18</f>
        <v>16734.3</v>
      </c>
      <c r="F19" s="23"/>
    </row>
    <row r="20" spans="2:11" hidden="1" x14ac:dyDescent="0.2">
      <c r="B20" s="23"/>
      <c r="D20" s="23"/>
      <c r="F20" s="23"/>
    </row>
    <row r="21" spans="2:11" hidden="1" x14ac:dyDescent="0.2">
      <c r="B21" s="23"/>
      <c r="D21" s="23"/>
      <c r="F21" s="23"/>
    </row>
    <row r="22" spans="2:11" ht="15" customHeight="1" x14ac:dyDescent="0.2">
      <c r="B22" s="23"/>
      <c r="D22" s="23"/>
      <c r="E22" s="40"/>
      <c r="F22" s="23"/>
    </row>
    <row r="23" spans="2:11" ht="15" customHeight="1" x14ac:dyDescent="0.2">
      <c r="B23" s="23"/>
      <c r="C23"/>
      <c r="D23" s="23"/>
      <c r="F23" s="23"/>
    </row>
    <row r="24" spans="2:11" x14ac:dyDescent="0.2">
      <c r="B24" s="258" t="s">
        <v>26</v>
      </c>
      <c r="C24">
        <v>1263741</v>
      </c>
      <c r="D24" s="258" t="s">
        <v>27</v>
      </c>
      <c r="E24" s="105">
        <v>1394490</v>
      </c>
      <c r="F24" s="23"/>
    </row>
    <row r="25" spans="2:11" x14ac:dyDescent="0.2">
      <c r="B25" s="23"/>
      <c r="C25">
        <v>1263096</v>
      </c>
      <c r="D25" s="258"/>
      <c r="E25" s="105">
        <v>1393624</v>
      </c>
      <c r="F25" s="23"/>
    </row>
    <row r="26" spans="2:11" x14ac:dyDescent="0.2">
      <c r="B26" s="23"/>
      <c r="C26">
        <f>C24-C25</f>
        <v>645</v>
      </c>
      <c r="D26" s="23"/>
      <c r="E26" s="4">
        <f>E24-E25</f>
        <v>866</v>
      </c>
      <c r="F26" s="23"/>
    </row>
    <row r="27" spans="2:11" x14ac:dyDescent="0.2">
      <c r="B27" s="23"/>
      <c r="C27" s="128">
        <f>C11</f>
        <v>23.05</v>
      </c>
      <c r="D27" s="23"/>
      <c r="E27" s="128">
        <f>C11</f>
        <v>23.05</v>
      </c>
      <c r="F27" s="23"/>
      <c r="G27" s="6">
        <f>C12+E12+C19+E19+C28+E28+C35+E35+C42+E42</f>
        <v>148188.44999999998</v>
      </c>
    </row>
    <row r="28" spans="2:11" x14ac:dyDescent="0.2">
      <c r="B28" s="23"/>
      <c r="C28" s="5">
        <f>C26*C27</f>
        <v>14867.25</v>
      </c>
      <c r="D28" s="23"/>
      <c r="E28" s="5">
        <f>E26*E27</f>
        <v>19961.3</v>
      </c>
      <c r="F28" s="23"/>
    </row>
    <row r="29" spans="2:11" ht="15" customHeight="1" x14ac:dyDescent="0.2">
      <c r="B29" s="23"/>
      <c r="D29" s="23"/>
      <c r="F29" s="23"/>
    </row>
    <row r="30" spans="2:11" ht="15" customHeight="1" x14ac:dyDescent="0.2">
      <c r="B30" s="23"/>
      <c r="D30" s="23"/>
      <c r="F30" s="23"/>
      <c r="G30" s="222"/>
    </row>
    <row r="31" spans="2:11" x14ac:dyDescent="0.2">
      <c r="B31" s="258" t="s">
        <v>28</v>
      </c>
      <c r="C31" s="105">
        <v>1536534</v>
      </c>
      <c r="D31" s="258" t="s">
        <v>29</v>
      </c>
      <c r="E31" s="105">
        <v>1492611</v>
      </c>
      <c r="F31" s="23"/>
    </row>
    <row r="32" spans="2:11" x14ac:dyDescent="0.2">
      <c r="B32" s="23"/>
      <c r="C32" s="105">
        <v>1535631</v>
      </c>
      <c r="D32" s="23"/>
      <c r="E32" s="105">
        <v>1491959</v>
      </c>
      <c r="F32" s="23"/>
      <c r="J32" t="s">
        <v>517</v>
      </c>
      <c r="K32">
        <v>1535651</v>
      </c>
    </row>
    <row r="33" spans="2:7" x14ac:dyDescent="0.2">
      <c r="B33" s="23"/>
      <c r="C33" s="4">
        <f>C31-C32</f>
        <v>903</v>
      </c>
      <c r="D33" s="23"/>
      <c r="E33" s="4">
        <f>E31-E32</f>
        <v>652</v>
      </c>
      <c r="F33" s="23"/>
    </row>
    <row r="34" spans="2:7" x14ac:dyDescent="0.2">
      <c r="B34" s="23"/>
      <c r="C34" s="128">
        <f>C11</f>
        <v>23.05</v>
      </c>
      <c r="D34" s="23"/>
      <c r="E34" s="128">
        <f>C11</f>
        <v>23.05</v>
      </c>
      <c r="F34" s="23"/>
    </row>
    <row r="35" spans="2:7" x14ac:dyDescent="0.2">
      <c r="B35" s="23"/>
      <c r="C35" s="5">
        <f>C33*C34</f>
        <v>20814.150000000001</v>
      </c>
      <c r="D35" s="23"/>
      <c r="E35" s="105">
        <f>E33*E34</f>
        <v>15028.6</v>
      </c>
      <c r="F35" s="23"/>
      <c r="G35" s="222"/>
    </row>
    <row r="36" spans="2:7" ht="15" customHeight="1" x14ac:dyDescent="0.2">
      <c r="B36" s="23"/>
      <c r="D36" s="23"/>
      <c r="F36" s="23"/>
    </row>
    <row r="37" spans="2:7" ht="15" customHeight="1" x14ac:dyDescent="0.2">
      <c r="B37" s="23"/>
      <c r="D37" s="23"/>
      <c r="F37" s="23"/>
    </row>
    <row r="38" spans="2:7" x14ac:dyDescent="0.2">
      <c r="B38" s="258" t="s">
        <v>30</v>
      </c>
      <c r="C38" s="105">
        <v>790783</v>
      </c>
      <c r="D38" s="258" t="s">
        <v>31</v>
      </c>
      <c r="E38" s="105">
        <v>584341</v>
      </c>
      <c r="F38" s="23"/>
    </row>
    <row r="39" spans="2:7" x14ac:dyDescent="0.2">
      <c r="B39" s="23"/>
      <c r="C39" s="105">
        <v>790732</v>
      </c>
      <c r="D39" s="23"/>
      <c r="E39" s="105">
        <v>584135</v>
      </c>
      <c r="F39" s="23"/>
    </row>
    <row r="40" spans="2:7" x14ac:dyDescent="0.2">
      <c r="B40" s="23"/>
      <c r="C40" s="4">
        <f>C38-C39</f>
        <v>51</v>
      </c>
      <c r="D40" s="23"/>
      <c r="E40" s="281">
        <f>E38-E39</f>
        <v>206</v>
      </c>
      <c r="F40" s="23"/>
    </row>
    <row r="41" spans="2:7" x14ac:dyDescent="0.2">
      <c r="B41" s="23"/>
      <c r="C41" s="128">
        <f>C11</f>
        <v>23.05</v>
      </c>
      <c r="D41" s="23"/>
      <c r="E41" s="128">
        <f>C11</f>
        <v>23.05</v>
      </c>
      <c r="F41" s="23"/>
    </row>
    <row r="42" spans="2:7" x14ac:dyDescent="0.2">
      <c r="B42" s="23"/>
      <c r="C42" s="5">
        <f>C40*C41</f>
        <v>1175.55</v>
      </c>
      <c r="D42" s="23"/>
      <c r="E42" s="5">
        <f>E40*E41</f>
        <v>4748.3</v>
      </c>
      <c r="F42" s="23"/>
    </row>
    <row r="43" spans="2:7" x14ac:dyDescent="0.2">
      <c r="B43" s="23"/>
      <c r="C43" s="23"/>
      <c r="D43" s="23"/>
      <c r="E43" s="23"/>
      <c r="F43" s="23"/>
    </row>
    <row r="44" spans="2:7" ht="25.5" customHeight="1" x14ac:dyDescent="0.2">
      <c r="B44" s="23"/>
      <c r="C44" s="23" t="s">
        <v>41</v>
      </c>
      <c r="D44" s="23"/>
      <c r="E44" s="23">
        <f>C10+E10+C17+E17+C26+E26+C33+E33+C40+E40</f>
        <v>6429</v>
      </c>
      <c r="F44" s="23"/>
    </row>
    <row r="45" spans="2:7" x14ac:dyDescent="0.2">
      <c r="B45" s="23"/>
      <c r="C45" s="23"/>
      <c r="D45" s="23"/>
      <c r="E45" s="23"/>
      <c r="F45" s="23"/>
    </row>
    <row r="46" spans="2:7" x14ac:dyDescent="0.2">
      <c r="B46" s="23"/>
      <c r="C46" s="23"/>
      <c r="D46" s="23"/>
      <c r="E46" s="23"/>
      <c r="F46" s="23"/>
    </row>
    <row r="48" spans="2:7" ht="25.5" customHeight="1" x14ac:dyDescent="0.2"/>
    <row r="56" spans="2:6" x14ac:dyDescent="0.2">
      <c r="B56" s="282"/>
      <c r="C56" s="23"/>
      <c r="E56" s="283"/>
      <c r="F56" s="283"/>
    </row>
    <row r="57" spans="2:6" hidden="1" x14ac:dyDescent="0.2">
      <c r="B57" s="284"/>
      <c r="E57" s="5"/>
      <c r="F57" s="5"/>
    </row>
    <row r="58" spans="2:6" hidden="1" x14ac:dyDescent="0.2">
      <c r="B58" s="284"/>
      <c r="E58" s="5"/>
      <c r="F58" s="5"/>
    </row>
    <row r="59" spans="2:6" hidden="1" x14ac:dyDescent="0.2">
      <c r="B59" s="284"/>
      <c r="E59" s="5"/>
      <c r="F59" s="5"/>
    </row>
    <row r="60" spans="2:6" hidden="1" x14ac:dyDescent="0.2">
      <c r="B60" s="284"/>
      <c r="E60" s="5"/>
      <c r="F60" s="5"/>
    </row>
    <row r="61" spans="2:6" hidden="1" x14ac:dyDescent="0.2">
      <c r="B61" s="284"/>
      <c r="E61" s="5"/>
      <c r="F61" s="5"/>
    </row>
    <row r="62" spans="2:6" hidden="1" x14ac:dyDescent="0.2">
      <c r="B62" s="284"/>
      <c r="E62" s="5"/>
      <c r="F62" s="5"/>
    </row>
    <row r="63" spans="2:6" hidden="1" x14ac:dyDescent="0.2">
      <c r="B63" s="284"/>
      <c r="E63" s="5"/>
      <c r="F63" s="285"/>
    </row>
    <row r="64" spans="2:6" hidden="1" x14ac:dyDescent="0.2">
      <c r="B64" s="284"/>
      <c r="E64" s="5"/>
      <c r="F64" s="285"/>
    </row>
    <row r="65" spans="2:6" hidden="1" x14ac:dyDescent="0.2">
      <c r="B65" s="284"/>
      <c r="E65" s="5"/>
      <c r="F65" s="285"/>
    </row>
    <row r="66" spans="2:6" hidden="1" x14ac:dyDescent="0.2">
      <c r="B66" s="284"/>
      <c r="E66" s="5"/>
      <c r="F66" s="285"/>
    </row>
    <row r="67" spans="2:6" hidden="1" x14ac:dyDescent="0.2">
      <c r="B67" s="284"/>
      <c r="E67" s="5"/>
      <c r="F67" s="285"/>
    </row>
    <row r="68" spans="2:6" hidden="1" x14ac:dyDescent="0.2">
      <c r="B68" s="284"/>
      <c r="E68" s="5"/>
      <c r="F68" s="285"/>
    </row>
    <row r="69" spans="2:6" hidden="1" x14ac:dyDescent="0.2">
      <c r="B69" s="284"/>
      <c r="E69" s="5"/>
      <c r="F69" s="285"/>
    </row>
    <row r="70" spans="2:6" hidden="1" x14ac:dyDescent="0.2">
      <c r="B70" s="284"/>
      <c r="E70" s="5"/>
      <c r="F70" s="285"/>
    </row>
    <row r="71" spans="2:6" hidden="1" x14ac:dyDescent="0.2">
      <c r="B71" s="284"/>
      <c r="E71" s="5"/>
      <c r="F71" s="285"/>
    </row>
    <row r="72" spans="2:6" hidden="1" x14ac:dyDescent="0.2">
      <c r="B72" s="284"/>
      <c r="E72" s="5"/>
      <c r="F72" s="5"/>
    </row>
    <row r="73" spans="2:6" hidden="1" x14ac:dyDescent="0.2">
      <c r="B73" s="284"/>
      <c r="E73" s="5"/>
      <c r="F73" s="285"/>
    </row>
    <row r="74" spans="2:6" hidden="1" x14ac:dyDescent="0.2">
      <c r="B74" s="284"/>
      <c r="E74" s="5"/>
      <c r="F74" s="285"/>
    </row>
    <row r="75" spans="2:6" hidden="1" x14ac:dyDescent="0.2">
      <c r="B75" s="284"/>
      <c r="E75" s="5"/>
      <c r="F75" s="285"/>
    </row>
    <row r="76" spans="2:6" hidden="1" x14ac:dyDescent="0.2">
      <c r="B76" s="284"/>
      <c r="E76" s="5"/>
      <c r="F76" s="285"/>
    </row>
    <row r="77" spans="2:6" hidden="1" x14ac:dyDescent="0.2">
      <c r="B77" s="284"/>
      <c r="E77" s="5"/>
      <c r="F77" s="285"/>
    </row>
    <row r="78" spans="2:6" hidden="1" x14ac:dyDescent="0.2">
      <c r="B78" s="284"/>
      <c r="E78" s="5"/>
      <c r="F78" s="285"/>
    </row>
    <row r="79" spans="2:6" hidden="1" x14ac:dyDescent="0.2">
      <c r="B79" s="284"/>
      <c r="E79" s="5"/>
      <c r="F79" s="5"/>
    </row>
    <row r="80" spans="2:6" hidden="1" x14ac:dyDescent="0.2">
      <c r="B80" s="284"/>
      <c r="E80" s="5"/>
      <c r="F80" s="5"/>
    </row>
    <row r="81" spans="2:6" hidden="1" x14ac:dyDescent="0.2">
      <c r="B81" s="284"/>
      <c r="E81" s="5"/>
      <c r="F81" s="5"/>
    </row>
    <row r="82" spans="2:6" hidden="1" x14ac:dyDescent="0.2">
      <c r="B82" s="284"/>
      <c r="E82" s="5"/>
      <c r="F82" s="5"/>
    </row>
    <row r="83" spans="2:6" hidden="1" x14ac:dyDescent="0.2">
      <c r="B83" s="284"/>
      <c r="E83" s="5"/>
      <c r="F83" s="5"/>
    </row>
    <row r="84" spans="2:6" hidden="1" x14ac:dyDescent="0.2">
      <c r="B84" s="284"/>
      <c r="E84" s="5"/>
      <c r="F84" s="5"/>
    </row>
    <row r="85" spans="2:6" hidden="1" x14ac:dyDescent="0.2">
      <c r="B85" s="284"/>
      <c r="E85" s="5"/>
      <c r="F85" s="5"/>
    </row>
    <row r="86" spans="2:6" hidden="1" x14ac:dyDescent="0.2">
      <c r="B86" s="284"/>
      <c r="E86" s="5"/>
      <c r="F86" s="5"/>
    </row>
    <row r="87" spans="2:6" hidden="1" x14ac:dyDescent="0.2">
      <c r="B87" s="284"/>
      <c r="E87" s="5"/>
      <c r="F87" s="5"/>
    </row>
    <row r="88" spans="2:6" hidden="1" x14ac:dyDescent="0.2">
      <c r="B88" s="284"/>
      <c r="E88" s="5"/>
      <c r="F88" s="5"/>
    </row>
    <row r="89" spans="2:6" hidden="1" x14ac:dyDescent="0.2">
      <c r="B89" s="284"/>
      <c r="E89" s="5"/>
      <c r="F89" s="5"/>
    </row>
    <row r="90" spans="2:6" hidden="1" x14ac:dyDescent="0.2">
      <c r="B90" s="284"/>
      <c r="E90" s="5"/>
      <c r="F90" s="5"/>
    </row>
    <row r="91" spans="2:6" x14ac:dyDescent="0.2">
      <c r="B91" s="284"/>
      <c r="E91" s="5"/>
      <c r="F91" s="5"/>
    </row>
    <row r="92" spans="2:6" x14ac:dyDescent="0.2">
      <c r="B92" s="284"/>
      <c r="E92" s="5"/>
      <c r="F92" s="5"/>
    </row>
    <row r="93" spans="2:6" x14ac:dyDescent="0.2">
      <c r="B93" s="284"/>
      <c r="E93" s="5"/>
      <c r="F93" s="5"/>
    </row>
    <row r="94" spans="2:6" x14ac:dyDescent="0.2">
      <c r="B94" s="284"/>
      <c r="E94" s="5"/>
      <c r="F94" s="5"/>
    </row>
    <row r="95" spans="2:6" x14ac:dyDescent="0.2">
      <c r="B95" s="284"/>
      <c r="E95" s="5"/>
      <c r="F95" s="5"/>
    </row>
    <row r="96" spans="2:6" x14ac:dyDescent="0.2">
      <c r="B96" s="284"/>
      <c r="E96" s="5"/>
      <c r="F96" s="5"/>
    </row>
    <row r="97" spans="2:14" x14ac:dyDescent="0.2">
      <c r="B97" s="284"/>
      <c r="E97" s="5"/>
      <c r="F97" s="5"/>
    </row>
    <row r="98" spans="2:14" x14ac:dyDescent="0.2">
      <c r="B98" s="284"/>
      <c r="E98" s="5"/>
      <c r="F98" s="5"/>
    </row>
    <row r="99" spans="2:14" x14ac:dyDescent="0.2">
      <c r="B99" s="284"/>
      <c r="E99" s="5"/>
      <c r="F99" s="5"/>
    </row>
    <row r="100" spans="2:14" x14ac:dyDescent="0.2">
      <c r="B100" s="284"/>
      <c r="E100" s="5"/>
      <c r="F100" s="5"/>
    </row>
    <row r="101" spans="2:14" x14ac:dyDescent="0.2">
      <c r="B101" s="284"/>
      <c r="E101" s="5"/>
      <c r="F101" s="5"/>
    </row>
    <row r="102" spans="2:14" x14ac:dyDescent="0.2">
      <c r="B102" s="284"/>
      <c r="E102" s="5"/>
      <c r="F102" s="5"/>
    </row>
    <row r="103" spans="2:14" x14ac:dyDescent="0.2">
      <c r="B103" s="284"/>
      <c r="E103" s="5"/>
      <c r="F103" s="5"/>
    </row>
    <row r="104" spans="2:14" x14ac:dyDescent="0.2">
      <c r="B104" s="284"/>
      <c r="E104" s="5"/>
      <c r="F104" s="5"/>
    </row>
    <row r="105" spans="2:14" x14ac:dyDescent="0.2">
      <c r="B105" s="284"/>
      <c r="E105" s="5"/>
      <c r="F105" s="8"/>
    </row>
    <row r="106" spans="2:14" x14ac:dyDescent="0.2">
      <c r="B106" s="284"/>
      <c r="E106" s="5"/>
      <c r="F106" s="117"/>
    </row>
    <row r="107" spans="2:14" x14ac:dyDescent="0.2">
      <c r="B107" s="284"/>
      <c r="F107" s="272"/>
      <c r="N107" s="7"/>
    </row>
    <row r="108" spans="2:14" x14ac:dyDescent="0.2">
      <c r="B108" s="284"/>
      <c r="F108" s="105"/>
      <c r="N108" s="7"/>
    </row>
    <row r="109" spans="2:14" x14ac:dyDescent="0.2">
      <c r="F109" s="105"/>
    </row>
    <row r="110" spans="2:14" x14ac:dyDescent="0.2">
      <c r="F110" s="105"/>
    </row>
  </sheetData>
  <customSheetViews>
    <customSheetView guid="{79F0E626-27F7-4612-9CC9-F0A974973A7D}" scale="80" showPageBreaks="1" printArea="1" hiddenRows="1" topLeftCell="A56">
      <selection activeCell="H25" sqref="H25"/>
      <pageMargins left="0.62992125984251968" right="0.74803149606299213" top="0.23622047244094491" bottom="0.98425196850393704" header="0" footer="0"/>
      <pageSetup paperSize="9" scale="75" orientation="landscape" horizontalDpi="120" verticalDpi="72" r:id="rId1"/>
      <headerFooter alignWithMargins="0"/>
    </customSheetView>
    <customSheetView guid="{BF17821F-9570-4DD7-9AE6-83D9C9F4754D}" scale="80" showPageBreaks="1" printArea="1" hiddenRows="1" topLeftCell="A7">
      <selection activeCell="E41" sqref="E41"/>
      <pageMargins left="0.62992125984251968" right="0.74803149606299213" top="0.23622047244094491" bottom="0.98425196850393704" header="0" footer="0"/>
      <pageSetup paperSize="9" scale="75" orientation="landscape" horizontalDpi="120" verticalDpi="72" r:id="rId2"/>
      <headerFooter alignWithMargins="0"/>
    </customSheetView>
    <customSheetView guid="{DEC257E9-9CD6-424D-88A2-5445FE9CFAAD}" scale="80" showPageBreaks="1" printArea="1" hiddenRows="1">
      <selection activeCell="E40" sqref="E40"/>
      <pageMargins left="0.62992125984251968" right="0.74803149606299213" top="0.23622047244094491" bottom="0.98425196850393704" header="0" footer="0"/>
      <pageSetup paperSize="9" scale="75" orientation="landscape" horizontalDpi="120" verticalDpi="72" r:id="rId3"/>
      <headerFooter alignWithMargins="0"/>
    </customSheetView>
    <customSheetView guid="{4DAAABAD-BC5F-44AC-9B3F-907B044CCA5F}" scale="80" hiddenRows="1" topLeftCell="A13">
      <selection activeCell="E40" sqref="E40"/>
      <pageMargins left="0.62992125984251968" right="0.74803149606299213" top="0.23622047244094491" bottom="0.98425196850393704" header="0" footer="0"/>
      <pageSetup paperSize="9" scale="75" orientation="landscape" horizontalDpi="120" verticalDpi="72" r:id="rId4"/>
      <headerFooter alignWithMargins="0"/>
    </customSheetView>
  </customSheetViews>
  <phoneticPr fontId="7" type="noConversion"/>
  <pageMargins left="0.82677165354330706" right="0.74803149606299213" top="0.11811023622047244" bottom="0.98425196850393704" header="0" footer="0"/>
  <pageSetup paperSize="9" scale="85" orientation="landscape" horizontalDpi="120" verticalDpi="72" r:id="rId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M94"/>
  <sheetViews>
    <sheetView zoomScaleNormal="100" workbookViewId="0">
      <selection activeCell="C32" sqref="C32"/>
    </sheetView>
  </sheetViews>
  <sheetFormatPr baseColWidth="10" defaultColWidth="11.42578125" defaultRowHeight="12.75" x14ac:dyDescent="0.2"/>
  <cols>
    <col min="1" max="1" width="2.85546875" style="4" customWidth="1"/>
    <col min="2" max="2" width="4.140625" style="4" customWidth="1"/>
    <col min="3" max="3" width="18.85546875" style="4" customWidth="1"/>
    <col min="4" max="4" width="4.85546875" style="4" customWidth="1"/>
    <col min="5" max="5" width="16.28515625" style="4" customWidth="1"/>
    <col min="6" max="6" width="11.42578125" style="4" customWidth="1"/>
    <col min="7" max="7" width="14.7109375" customWidth="1"/>
    <col min="8" max="9" width="11.42578125" customWidth="1"/>
    <col min="10" max="10" width="14.140625" customWidth="1"/>
    <col min="11" max="255" width="11.42578125" customWidth="1"/>
  </cols>
  <sheetData>
    <row r="1" spans="2:13" x14ac:dyDescent="0.2">
      <c r="B1" s="23" t="str">
        <f>DIESEL!B1</f>
        <v>TEOTITLAN (5787) SABADO 01 DE ENERO DEL 2022</v>
      </c>
      <c r="C1" s="23"/>
      <c r="D1" s="23"/>
      <c r="E1" s="23"/>
    </row>
    <row r="2" spans="2:13" x14ac:dyDescent="0.2">
      <c r="B2" s="14" t="str">
        <f>DIESEL!B2</f>
        <v>TRABAJARON : ARMANDO,JEREMIAS,JOSE,GUADALUPE,MANUEL,PEDRO.</v>
      </c>
      <c r="C2" s="14"/>
      <c r="D2" s="14"/>
      <c r="E2" s="14"/>
    </row>
    <row r="3" spans="2:13" x14ac:dyDescent="0.2">
      <c r="B3" s="14" t="str">
        <f>DIESEL!B3</f>
        <v>ESTEBAN,EMANUEL,HUGO,ANTONIO,JOSE,NABOR</v>
      </c>
      <c r="C3" s="14"/>
      <c r="D3" s="14"/>
      <c r="E3" s="14"/>
    </row>
    <row r="5" spans="2:13" x14ac:dyDescent="0.2">
      <c r="C5" s="23" t="s">
        <v>370</v>
      </c>
    </row>
    <row r="6" spans="2:13" x14ac:dyDescent="0.2">
      <c r="M6" t="s">
        <v>0</v>
      </c>
    </row>
    <row r="7" spans="2:13" x14ac:dyDescent="0.2">
      <c r="B7" s="258" t="s">
        <v>321</v>
      </c>
      <c r="C7" s="105">
        <v>381370</v>
      </c>
      <c r="D7" s="258" t="s">
        <v>322</v>
      </c>
      <c r="E7" s="105">
        <v>395860</v>
      </c>
      <c r="G7" s="413"/>
    </row>
    <row r="8" spans="2:13" x14ac:dyDescent="0.2">
      <c r="C8" s="105">
        <v>379775</v>
      </c>
      <c r="E8" s="105">
        <v>394158</v>
      </c>
      <c r="G8" s="68"/>
    </row>
    <row r="9" spans="2:13" x14ac:dyDescent="0.2">
      <c r="C9" s="4">
        <f>C7-C8</f>
        <v>1595</v>
      </c>
      <c r="E9" s="4">
        <f>E7-E8</f>
        <v>1702</v>
      </c>
      <c r="F9" s="23"/>
      <c r="G9" s="68"/>
    </row>
    <row r="10" spans="2:13" x14ac:dyDescent="0.2">
      <c r="C10" s="280">
        <v>21.35</v>
      </c>
      <c r="D10" s="105"/>
      <c r="E10" s="280">
        <f>C10</f>
        <v>21.35</v>
      </c>
      <c r="G10" s="69"/>
    </row>
    <row r="11" spans="2:13" x14ac:dyDescent="0.2">
      <c r="C11" s="8">
        <f>C9*C10</f>
        <v>34053.25</v>
      </c>
      <c r="D11" s="105"/>
      <c r="E11" s="8">
        <f>E9*E10</f>
        <v>36337.700000000004</v>
      </c>
      <c r="G11" s="67"/>
    </row>
    <row r="12" spans="2:13" hidden="1" x14ac:dyDescent="0.2"/>
    <row r="13" spans="2:13" hidden="1" x14ac:dyDescent="0.2"/>
    <row r="14" spans="2:13" x14ac:dyDescent="0.2">
      <c r="C14" s="4" t="s">
        <v>0</v>
      </c>
    </row>
    <row r="15" spans="2:13" x14ac:dyDescent="0.2">
      <c r="G15" s="6"/>
    </row>
    <row r="16" spans="2:13" x14ac:dyDescent="0.2">
      <c r="B16" s="258" t="s">
        <v>324</v>
      </c>
      <c r="C16" s="105">
        <v>452099</v>
      </c>
      <c r="D16" s="279" t="s">
        <v>323</v>
      </c>
      <c r="E16" s="259">
        <v>460538</v>
      </c>
    </row>
    <row r="17" spans="2:7" x14ac:dyDescent="0.2">
      <c r="C17" s="105">
        <v>450376</v>
      </c>
      <c r="E17" s="259">
        <v>458939</v>
      </c>
    </row>
    <row r="18" spans="2:7" x14ac:dyDescent="0.2">
      <c r="C18" s="4">
        <f>C16-C17</f>
        <v>1723</v>
      </c>
      <c r="E18" s="4">
        <f>E16-E17</f>
        <v>1599</v>
      </c>
      <c r="F18" s="23"/>
    </row>
    <row r="19" spans="2:7" x14ac:dyDescent="0.2">
      <c r="C19" s="128">
        <f>C10</f>
        <v>21.35</v>
      </c>
      <c r="E19" s="128">
        <f>C10</f>
        <v>21.35</v>
      </c>
    </row>
    <row r="20" spans="2:7" x14ac:dyDescent="0.2">
      <c r="C20" s="5">
        <f>C18*C19</f>
        <v>36786.050000000003</v>
      </c>
      <c r="E20" s="286">
        <f>E18*E19</f>
        <v>34138.65</v>
      </c>
    </row>
    <row r="21" spans="2:7" x14ac:dyDescent="0.2">
      <c r="C21" s="23"/>
      <c r="E21" s="283"/>
    </row>
    <row r="22" spans="2:7" x14ac:dyDescent="0.2">
      <c r="C22" s="23"/>
      <c r="E22" s="283"/>
      <c r="G22" s="6">
        <f>C11+E11+C20+E20+C27+E27+C34+E34+C41+E41</f>
        <v>304963.40000000008</v>
      </c>
    </row>
    <row r="23" spans="2:7" x14ac:dyDescent="0.2">
      <c r="B23" s="258" t="s">
        <v>325</v>
      </c>
      <c r="C23" s="105">
        <v>5427360</v>
      </c>
      <c r="D23" s="258" t="s">
        <v>326</v>
      </c>
      <c r="E23" s="287">
        <v>5944824</v>
      </c>
    </row>
    <row r="24" spans="2:7" x14ac:dyDescent="0.2">
      <c r="C24" s="105">
        <v>5426388</v>
      </c>
      <c r="D24" s="258"/>
      <c r="E24" s="287">
        <v>5943815</v>
      </c>
    </row>
    <row r="25" spans="2:7" x14ac:dyDescent="0.2">
      <c r="C25" s="4">
        <f>C23-C24</f>
        <v>972</v>
      </c>
      <c r="E25" s="288">
        <f>E23-E24</f>
        <v>1009</v>
      </c>
      <c r="F25" s="23"/>
    </row>
    <row r="26" spans="2:7" x14ac:dyDescent="0.2">
      <c r="C26" s="128">
        <f>C10</f>
        <v>21.35</v>
      </c>
      <c r="E26" s="289">
        <f>C10</f>
        <v>21.35</v>
      </c>
      <c r="G26" s="222"/>
    </row>
    <row r="27" spans="2:7" x14ac:dyDescent="0.2">
      <c r="C27" s="5">
        <f>C25*C26</f>
        <v>20752.2</v>
      </c>
      <c r="E27" s="290">
        <f>E25*E26</f>
        <v>21542.15</v>
      </c>
    </row>
    <row r="28" spans="2:7" x14ac:dyDescent="0.2">
      <c r="C28" s="23"/>
      <c r="E28" s="283"/>
    </row>
    <row r="29" spans="2:7" x14ac:dyDescent="0.2">
      <c r="C29" s="23"/>
      <c r="E29" s="283"/>
    </row>
    <row r="30" spans="2:7" x14ac:dyDescent="0.2">
      <c r="B30" s="258" t="s">
        <v>327</v>
      </c>
      <c r="C30" s="105">
        <v>6677494</v>
      </c>
      <c r="D30" s="258" t="s">
        <v>328</v>
      </c>
      <c r="E30" s="291">
        <v>6403138</v>
      </c>
    </row>
    <row r="31" spans="2:7" x14ac:dyDescent="0.2">
      <c r="C31" s="105">
        <v>6675872</v>
      </c>
      <c r="E31" s="291">
        <v>6401531</v>
      </c>
    </row>
    <row r="32" spans="2:7" x14ac:dyDescent="0.2">
      <c r="C32" s="4">
        <f>C30-C31</f>
        <v>1622</v>
      </c>
      <c r="E32" s="292">
        <f>E30-E31</f>
        <v>1607</v>
      </c>
      <c r="F32" s="23"/>
    </row>
    <row r="33" spans="2:7" x14ac:dyDescent="0.2">
      <c r="C33" s="128">
        <f>C10</f>
        <v>21.35</v>
      </c>
      <c r="E33" s="280">
        <f>C10</f>
        <v>21.35</v>
      </c>
    </row>
    <row r="34" spans="2:7" x14ac:dyDescent="0.2">
      <c r="C34" s="5">
        <f>C32*C33</f>
        <v>34629.700000000004</v>
      </c>
      <c r="E34" s="293">
        <f>E32*E33</f>
        <v>34309.450000000004</v>
      </c>
      <c r="G34" s="222"/>
    </row>
    <row r="35" spans="2:7" x14ac:dyDescent="0.2">
      <c r="C35" s="23"/>
      <c r="E35" s="283"/>
    </row>
    <row r="36" spans="2:7" x14ac:dyDescent="0.2">
      <c r="C36" s="23"/>
      <c r="E36" s="283"/>
    </row>
    <row r="37" spans="2:7" x14ac:dyDescent="0.2">
      <c r="B37" s="258" t="s">
        <v>330</v>
      </c>
      <c r="C37" s="105">
        <v>3507846</v>
      </c>
      <c r="D37" s="258" t="s">
        <v>329</v>
      </c>
      <c r="E37" s="291">
        <v>2499153</v>
      </c>
    </row>
    <row r="38" spans="2:7" x14ac:dyDescent="0.2">
      <c r="C38" s="105">
        <v>3506728</v>
      </c>
      <c r="E38" s="291">
        <v>2497816</v>
      </c>
    </row>
    <row r="39" spans="2:7" x14ac:dyDescent="0.2">
      <c r="C39" s="4">
        <f>C37-C38</f>
        <v>1118</v>
      </c>
      <c r="E39" s="292">
        <f>E37-E38</f>
        <v>1337</v>
      </c>
      <c r="F39" s="23"/>
      <c r="G39" s="6"/>
    </row>
    <row r="40" spans="2:7" x14ac:dyDescent="0.2">
      <c r="C40" s="128">
        <f>C10</f>
        <v>21.35</v>
      </c>
      <c r="E40" s="280">
        <f>C10</f>
        <v>21.35</v>
      </c>
      <c r="G40" s="6"/>
    </row>
    <row r="41" spans="2:7" x14ac:dyDescent="0.2">
      <c r="C41" s="5">
        <f>C39*C40</f>
        <v>23869.300000000003</v>
      </c>
      <c r="E41" s="293">
        <f>E39*E40</f>
        <v>28544.95</v>
      </c>
      <c r="G41" s="6"/>
    </row>
    <row r="42" spans="2:7" x14ac:dyDescent="0.2">
      <c r="C42" s="23"/>
      <c r="E42" s="283"/>
      <c r="G42" s="6"/>
    </row>
    <row r="43" spans="2:7" x14ac:dyDescent="0.2">
      <c r="C43" s="23"/>
      <c r="E43" s="283"/>
    </row>
    <row r="44" spans="2:7" ht="23.25" customHeight="1" x14ac:dyDescent="0.2">
      <c r="C44" s="23" t="s">
        <v>41</v>
      </c>
      <c r="E44" s="283">
        <f>C9+E9+C18+E18+C25+E25+C32+E32+C39+E39</f>
        <v>14284</v>
      </c>
    </row>
    <row r="45" spans="2:7" x14ac:dyDescent="0.2">
      <c r="C45" s="23"/>
      <c r="E45" s="283"/>
    </row>
    <row r="46" spans="2:7" x14ac:dyDescent="0.2">
      <c r="C46" s="23"/>
      <c r="E46" s="283"/>
    </row>
    <row r="47" spans="2:7" x14ac:dyDescent="0.2">
      <c r="C47" s="23"/>
      <c r="E47" s="283"/>
    </row>
    <row r="48" spans="2:7" x14ac:dyDescent="0.2">
      <c r="C48" s="23"/>
      <c r="E48" s="283"/>
    </row>
    <row r="49" spans="2:5" x14ac:dyDescent="0.2">
      <c r="E49" s="283"/>
    </row>
    <row r="50" spans="2:5" x14ac:dyDescent="0.2">
      <c r="E50" s="283"/>
    </row>
    <row r="51" spans="2:5" x14ac:dyDescent="0.2">
      <c r="E51" s="283"/>
    </row>
    <row r="52" spans="2:5" x14ac:dyDescent="0.2">
      <c r="B52" s="294"/>
      <c r="C52" s="23"/>
      <c r="D52" s="283"/>
      <c r="E52" s="283"/>
    </row>
    <row r="53" spans="2:5" hidden="1" x14ac:dyDescent="0.2">
      <c r="D53" s="5"/>
      <c r="E53" s="5"/>
    </row>
    <row r="54" spans="2:5" hidden="1" x14ac:dyDescent="0.2">
      <c r="D54" s="5"/>
      <c r="E54" s="5"/>
    </row>
    <row r="55" spans="2:5" hidden="1" x14ac:dyDescent="0.2">
      <c r="D55" s="5"/>
      <c r="E55" s="5"/>
    </row>
    <row r="56" spans="2:5" x14ac:dyDescent="0.2">
      <c r="D56" s="5"/>
      <c r="E56" s="5"/>
    </row>
    <row r="57" spans="2:5" x14ac:dyDescent="0.2">
      <c r="D57" s="5"/>
      <c r="E57" s="5"/>
    </row>
    <row r="58" spans="2:5" x14ac:dyDescent="0.2">
      <c r="D58" s="5"/>
      <c r="E58" s="5"/>
    </row>
    <row r="59" spans="2:5" x14ac:dyDescent="0.2">
      <c r="D59" s="5"/>
      <c r="E59" s="5"/>
    </row>
    <row r="60" spans="2:5" x14ac:dyDescent="0.2">
      <c r="D60" s="5"/>
      <c r="E60" s="5"/>
    </row>
    <row r="61" spans="2:5" x14ac:dyDescent="0.2">
      <c r="D61" s="5"/>
      <c r="E61" s="5"/>
    </row>
    <row r="62" spans="2:5" x14ac:dyDescent="0.2">
      <c r="D62" s="5"/>
      <c r="E62" s="5"/>
    </row>
    <row r="63" spans="2:5" x14ac:dyDescent="0.2">
      <c r="D63" s="5"/>
      <c r="E63" s="5"/>
    </row>
    <row r="64" spans="2:5" x14ac:dyDescent="0.2">
      <c r="D64" s="5"/>
      <c r="E64" s="5"/>
    </row>
    <row r="65" spans="4:5" x14ac:dyDescent="0.2">
      <c r="D65" s="5"/>
      <c r="E65" s="5"/>
    </row>
    <row r="66" spans="4:5" x14ac:dyDescent="0.2">
      <c r="D66" s="5"/>
      <c r="E66" s="5"/>
    </row>
    <row r="67" spans="4:5" x14ac:dyDescent="0.2">
      <c r="D67" s="5"/>
      <c r="E67" s="5"/>
    </row>
    <row r="68" spans="4:5" x14ac:dyDescent="0.2">
      <c r="D68" s="5"/>
      <c r="E68" s="5"/>
    </row>
    <row r="69" spans="4:5" x14ac:dyDescent="0.2">
      <c r="D69" s="5"/>
      <c r="E69" s="5"/>
    </row>
    <row r="70" spans="4:5" x14ac:dyDescent="0.2">
      <c r="D70" s="5"/>
      <c r="E70" s="5"/>
    </row>
    <row r="71" spans="4:5" x14ac:dyDescent="0.2">
      <c r="D71" s="5"/>
      <c r="E71" s="5"/>
    </row>
    <row r="72" spans="4:5" x14ac:dyDescent="0.2">
      <c r="D72" s="5"/>
      <c r="E72" s="5"/>
    </row>
    <row r="73" spans="4:5" x14ac:dyDescent="0.2">
      <c r="D73" s="5"/>
      <c r="E73" s="5"/>
    </row>
    <row r="74" spans="4:5" x14ac:dyDescent="0.2">
      <c r="D74" s="5"/>
      <c r="E74" s="5"/>
    </row>
    <row r="75" spans="4:5" x14ac:dyDescent="0.2">
      <c r="D75" s="5"/>
      <c r="E75" s="5"/>
    </row>
    <row r="76" spans="4:5" x14ac:dyDescent="0.2">
      <c r="D76" s="5"/>
      <c r="E76" s="5"/>
    </row>
    <row r="77" spans="4:5" x14ac:dyDescent="0.2">
      <c r="D77" s="5"/>
      <c r="E77" s="5"/>
    </row>
    <row r="78" spans="4:5" x14ac:dyDescent="0.2">
      <c r="D78" s="5"/>
      <c r="E78" s="5"/>
    </row>
    <row r="79" spans="4:5" x14ac:dyDescent="0.2">
      <c r="D79" s="5"/>
      <c r="E79" s="5"/>
    </row>
    <row r="80" spans="4:5" x14ac:dyDescent="0.2">
      <c r="D80" s="5"/>
      <c r="E80" s="5"/>
    </row>
    <row r="81" spans="4:5" x14ac:dyDescent="0.2">
      <c r="D81" s="5"/>
      <c r="E81" s="5"/>
    </row>
    <row r="82" spans="4:5" x14ac:dyDescent="0.2">
      <c r="D82" s="5"/>
      <c r="E82" s="5"/>
    </row>
    <row r="83" spans="4:5" x14ac:dyDescent="0.2">
      <c r="D83" s="5"/>
      <c r="E83" s="5"/>
    </row>
    <row r="84" spans="4:5" x14ac:dyDescent="0.2">
      <c r="D84" s="5"/>
      <c r="E84" s="5"/>
    </row>
    <row r="85" spans="4:5" x14ac:dyDescent="0.2">
      <c r="D85" s="5"/>
      <c r="E85" s="5"/>
    </row>
    <row r="86" spans="4:5" x14ac:dyDescent="0.2">
      <c r="D86" s="5"/>
      <c r="E86" s="5"/>
    </row>
    <row r="87" spans="4:5" x14ac:dyDescent="0.2">
      <c r="D87" s="5"/>
      <c r="E87" s="8"/>
    </row>
    <row r="88" spans="4:5" x14ac:dyDescent="0.2">
      <c r="D88" s="5"/>
      <c r="E88" s="8"/>
    </row>
    <row r="89" spans="4:5" x14ac:dyDescent="0.2">
      <c r="E89" s="295"/>
    </row>
    <row r="90" spans="4:5" x14ac:dyDescent="0.2">
      <c r="E90" s="272"/>
    </row>
    <row r="91" spans="4:5" x14ac:dyDescent="0.2">
      <c r="E91" s="105"/>
    </row>
    <row r="92" spans="4:5" x14ac:dyDescent="0.2">
      <c r="E92" s="272"/>
    </row>
    <row r="93" spans="4:5" x14ac:dyDescent="0.2">
      <c r="E93" s="105"/>
    </row>
    <row r="94" spans="4:5" x14ac:dyDescent="0.2">
      <c r="E94" s="105"/>
    </row>
  </sheetData>
  <dataConsolidate/>
  <customSheetViews>
    <customSheetView guid="{79F0E626-27F7-4612-9CC9-F0A974973A7D}" scale="80" showPageBreaks="1" printArea="1" hiddenRows="1">
      <selection activeCell="E8" sqref="E8"/>
      <pageMargins left="0.43307086614173229" right="0.74803149606299213" top="0.11811023622047245" bottom="0.98425196850393704" header="0" footer="0"/>
      <pageSetup paperSize="9" scale="80" orientation="landscape" verticalDpi="72" r:id="rId1"/>
      <headerFooter alignWithMargins="0"/>
    </customSheetView>
    <customSheetView guid="{BF17821F-9570-4DD7-9AE6-83D9C9F4754D}" scale="80" showPageBreaks="1" printArea="1" hiddenRows="1" topLeftCell="A4">
      <selection activeCell="E39" sqref="E39"/>
      <pageMargins left="0.43307086614173229" right="0.74803149606299213" top="0.11811023622047245" bottom="0.98425196850393704" header="0" footer="0"/>
      <pageSetup paperSize="9" scale="80" orientation="landscape" verticalDpi="72" r:id="rId2"/>
      <headerFooter alignWithMargins="0"/>
    </customSheetView>
    <customSheetView guid="{DEC257E9-9CD6-424D-88A2-5445FE9CFAAD}" scale="80" showPageBreaks="1" printArea="1" hiddenRows="1" topLeftCell="A7">
      <selection activeCell="E38" sqref="E38"/>
      <pageMargins left="0.43307086614173229" right="0.74803149606299213" top="0.11811023622047245" bottom="0.98425196850393704" header="0" footer="0"/>
      <pageSetup paperSize="9" scale="80" orientation="landscape" verticalDpi="72" r:id="rId3"/>
      <headerFooter alignWithMargins="0"/>
    </customSheetView>
    <customSheetView guid="{4DAAABAD-BC5F-44AC-9B3F-907B044CCA5F}" scale="80" hiddenRows="1" topLeftCell="A11">
      <selection activeCell="E38" sqref="E38"/>
      <pageMargins left="0.43307086614173229" right="0.74803149606299213" top="0.11811023622047245" bottom="0.98425196850393704" header="0" footer="0"/>
      <pageSetup paperSize="9" scale="80" orientation="landscape" verticalDpi="72" r:id="rId4"/>
      <headerFooter alignWithMargins="0"/>
    </customSheetView>
  </customSheetViews>
  <phoneticPr fontId="7" type="noConversion"/>
  <pageMargins left="0.82677165354330706" right="0.74803149606299213" top="0.11811023622047244" bottom="0.98425196850393704" header="0" footer="0"/>
  <pageSetup paperSize="9" scale="90" orientation="landscape" verticalDpi="72" r:id="rId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I135"/>
  <sheetViews>
    <sheetView topLeftCell="A81" zoomScale="96" zoomScaleNormal="96" workbookViewId="0">
      <selection activeCell="D33" sqref="D33"/>
    </sheetView>
  </sheetViews>
  <sheetFormatPr baseColWidth="10" defaultColWidth="9.140625" defaultRowHeight="12.75" x14ac:dyDescent="0.2"/>
  <cols>
    <col min="1" max="1" width="4.85546875" style="459" customWidth="1"/>
    <col min="2" max="2" width="16.85546875" style="42" customWidth="1"/>
    <col min="3" max="3" width="6.85546875" style="459" customWidth="1"/>
    <col min="4" max="4" width="18.5703125" style="42" customWidth="1"/>
    <col min="5" max="5" width="11.42578125" style="42" customWidth="1"/>
    <col min="6" max="6" width="15.42578125" style="42" customWidth="1"/>
    <col min="7" max="7" width="12.28515625" style="42" bestFit="1" customWidth="1"/>
    <col min="8" max="8" width="11.42578125" style="42" customWidth="1"/>
    <col min="9" max="9" width="20.28515625" style="42" customWidth="1"/>
    <col min="10" max="256" width="11.42578125" style="42" customWidth="1"/>
    <col min="257" max="16384" width="9.140625" style="42"/>
  </cols>
  <sheetData>
    <row r="1" spans="1:7" s="3" customFormat="1" x14ac:dyDescent="0.2">
      <c r="A1" s="412"/>
      <c r="B1" s="22" t="str">
        <f>DIESEL!B1</f>
        <v>TEOTITLAN (5787) SABADO 01 DE ENERO DEL 2022</v>
      </c>
      <c r="C1" s="412"/>
      <c r="D1" s="22"/>
      <c r="E1" s="22"/>
      <c r="F1" s="22"/>
    </row>
    <row r="2" spans="1:7" x14ac:dyDescent="0.2">
      <c r="A2" s="412"/>
      <c r="B2" s="14" t="str">
        <f>DIESEL!B2</f>
        <v>TRABAJARON : ARMANDO,JEREMIAS,JOSE,GUADALUPE,MANUEL,PEDRO.</v>
      </c>
      <c r="C2" s="412"/>
      <c r="D2" s="14"/>
      <c r="E2" s="14"/>
      <c r="F2" s="14"/>
    </row>
    <row r="3" spans="1:7" x14ac:dyDescent="0.2">
      <c r="A3" s="412"/>
      <c r="B3" s="14" t="str">
        <f>DIESEL!B3</f>
        <v>ESTEBAN,EMANUEL,HUGO,ANTONIO,JOSE,NABOR</v>
      </c>
      <c r="C3" s="412"/>
      <c r="D3" s="14"/>
      <c r="E3" s="14"/>
      <c r="F3" s="14"/>
    </row>
    <row r="4" spans="1:7" x14ac:dyDescent="0.2">
      <c r="A4" s="412"/>
      <c r="B4" s="14"/>
      <c r="C4" s="412"/>
      <c r="D4" s="14"/>
      <c r="E4" s="14"/>
      <c r="F4" s="14"/>
    </row>
    <row r="5" spans="1:7" x14ac:dyDescent="0.2">
      <c r="B5" s="3" t="s">
        <v>421</v>
      </c>
      <c r="D5" s="3"/>
      <c r="E5"/>
      <c r="F5"/>
    </row>
    <row r="6" spans="1:7" x14ac:dyDescent="0.2">
      <c r="B6"/>
      <c r="D6"/>
      <c r="E6"/>
      <c r="F6"/>
    </row>
    <row r="7" spans="1:7" x14ac:dyDescent="0.2">
      <c r="B7"/>
      <c r="D7"/>
      <c r="E7"/>
      <c r="F7"/>
    </row>
    <row r="8" spans="1:7" x14ac:dyDescent="0.2">
      <c r="A8" s="459" t="s">
        <v>1</v>
      </c>
      <c r="B8">
        <v>114314</v>
      </c>
      <c r="C8" s="459" t="s">
        <v>2</v>
      </c>
      <c r="D8">
        <v>125521</v>
      </c>
      <c r="E8"/>
      <c r="F8"/>
    </row>
    <row r="9" spans="1:7" x14ac:dyDescent="0.2">
      <c r="B9">
        <v>114173</v>
      </c>
      <c r="D9">
        <v>125130</v>
      </c>
      <c r="E9"/>
      <c r="F9"/>
      <c r="G9" s="482"/>
    </row>
    <row r="10" spans="1:7" x14ac:dyDescent="0.2">
      <c r="B10">
        <f>B8-B9</f>
        <v>141</v>
      </c>
      <c r="D10">
        <f>D8-D9</f>
        <v>391</v>
      </c>
      <c r="E10"/>
      <c r="F10"/>
      <c r="G10" s="482"/>
    </row>
    <row r="11" spans="1:7" x14ac:dyDescent="0.2">
      <c r="B11" s="1">
        <v>22.99</v>
      </c>
      <c r="D11" s="1">
        <f>B11</f>
        <v>22.99</v>
      </c>
      <c r="E11"/>
      <c r="F11"/>
    </row>
    <row r="12" spans="1:7" x14ac:dyDescent="0.2">
      <c r="B12">
        <f>B10*B11</f>
        <v>3241.5899999999997</v>
      </c>
      <c r="D12">
        <f>D10*D11</f>
        <v>8989.09</v>
      </c>
      <c r="E12"/>
      <c r="F12"/>
    </row>
    <row r="13" spans="1:7" x14ac:dyDescent="0.2">
      <c r="B13"/>
      <c r="D13"/>
      <c r="E13"/>
      <c r="F13"/>
    </row>
    <row r="14" spans="1:7" x14ac:dyDescent="0.2">
      <c r="B14"/>
      <c r="D14"/>
      <c r="E14"/>
      <c r="F14"/>
    </row>
    <row r="15" spans="1:7" x14ac:dyDescent="0.2">
      <c r="B15"/>
      <c r="D15"/>
      <c r="E15"/>
      <c r="F15"/>
    </row>
    <row r="16" spans="1:7" x14ac:dyDescent="0.2">
      <c r="A16" s="459" t="s">
        <v>3</v>
      </c>
      <c r="B16">
        <v>1446039</v>
      </c>
      <c r="C16" s="459" t="s">
        <v>4</v>
      </c>
      <c r="D16">
        <v>1492499</v>
      </c>
      <c r="E16"/>
      <c r="F16"/>
      <c r="G16" s="482"/>
    </row>
    <row r="17" spans="1:8" x14ac:dyDescent="0.2">
      <c r="B17">
        <v>1445360</v>
      </c>
      <c r="D17">
        <v>1492425</v>
      </c>
      <c r="E17"/>
      <c r="F17"/>
    </row>
    <row r="18" spans="1:8" x14ac:dyDescent="0.2">
      <c r="A18" s="494"/>
      <c r="B18" s="328">
        <f>B16-B17</f>
        <v>679</v>
      </c>
      <c r="C18" s="494"/>
      <c r="D18" s="328">
        <f>D16-D17</f>
        <v>74</v>
      </c>
      <c r="F18" s="482"/>
    </row>
    <row r="19" spans="1:8" x14ac:dyDescent="0.2">
      <c r="A19" s="494"/>
      <c r="B19" s="484">
        <f>B11</f>
        <v>22.99</v>
      </c>
      <c r="C19" s="494"/>
      <c r="D19" s="484">
        <f>B11</f>
        <v>22.99</v>
      </c>
      <c r="F19" s="482"/>
    </row>
    <row r="20" spans="1:8" x14ac:dyDescent="0.2">
      <c r="A20" s="494"/>
      <c r="B20" s="274">
        <f>B18*B19</f>
        <v>15610.21</v>
      </c>
      <c r="C20" s="494"/>
      <c r="D20" s="274">
        <f>D18*D19</f>
        <v>1701.26</v>
      </c>
      <c r="F20" s="482"/>
    </row>
    <row r="21" spans="1:8" x14ac:dyDescent="0.2">
      <c r="A21" s="494"/>
      <c r="B21" s="274"/>
      <c r="C21" s="494"/>
      <c r="D21" s="274"/>
      <c r="F21" s="482"/>
    </row>
    <row r="22" spans="1:8" x14ac:dyDescent="0.2">
      <c r="A22" s="494"/>
      <c r="B22" s="328"/>
      <c r="C22" s="494"/>
      <c r="D22" s="274"/>
      <c r="F22" s="482"/>
    </row>
    <row r="23" spans="1:8" x14ac:dyDescent="0.2">
      <c r="A23" s="494"/>
      <c r="B23" s="328"/>
      <c r="C23" s="494"/>
      <c r="D23" s="328"/>
      <c r="F23" s="482"/>
    </row>
    <row r="24" spans="1:8" x14ac:dyDescent="0.2">
      <c r="A24" s="494" t="s">
        <v>5</v>
      </c>
      <c r="B24" s="328">
        <v>1156035</v>
      </c>
      <c r="C24" s="494" t="s">
        <v>6</v>
      </c>
      <c r="D24" s="328">
        <v>1107723</v>
      </c>
      <c r="F24" s="482"/>
    </row>
    <row r="25" spans="1:8" x14ac:dyDescent="0.2">
      <c r="A25" s="494"/>
      <c r="B25" s="328">
        <v>1155902</v>
      </c>
      <c r="C25" s="494"/>
      <c r="D25" s="328">
        <v>1107698</v>
      </c>
      <c r="F25" s="482"/>
    </row>
    <row r="26" spans="1:8" x14ac:dyDescent="0.2">
      <c r="A26" s="494"/>
      <c r="B26" s="328">
        <f>B24-B25</f>
        <v>133</v>
      </c>
      <c r="C26" s="494"/>
      <c r="D26" s="328">
        <f>D24-D25</f>
        <v>25</v>
      </c>
      <c r="F26" s="482"/>
      <c r="G26" s="283"/>
    </row>
    <row r="27" spans="1:8" x14ac:dyDescent="0.2">
      <c r="A27" s="494"/>
      <c r="B27" s="484">
        <f>B11</f>
        <v>22.99</v>
      </c>
      <c r="C27" s="494"/>
      <c r="D27" s="484">
        <f>B11</f>
        <v>22.99</v>
      </c>
      <c r="F27" s="482"/>
      <c r="G27" s="283"/>
    </row>
    <row r="28" spans="1:8" x14ac:dyDescent="0.2">
      <c r="A28" s="494"/>
      <c r="B28" s="274">
        <f>B26*B27</f>
        <v>3057.6699999999996</v>
      </c>
      <c r="C28" s="494"/>
      <c r="D28" s="274">
        <f>D26*D27</f>
        <v>574.75</v>
      </c>
      <c r="F28" s="482"/>
      <c r="G28" s="283"/>
    </row>
    <row r="29" spans="1:8" x14ac:dyDescent="0.2">
      <c r="A29" s="494"/>
      <c r="B29" s="274"/>
      <c r="C29" s="494"/>
      <c r="D29" s="274"/>
      <c r="F29" s="482"/>
      <c r="G29" s="283"/>
    </row>
    <row r="30" spans="1:8" x14ac:dyDescent="0.2">
      <c r="A30" s="494"/>
      <c r="B30" s="328"/>
      <c r="C30" s="494"/>
      <c r="D30" s="328"/>
      <c r="E30" s="42" t="s">
        <v>0</v>
      </c>
      <c r="F30"/>
    </row>
    <row r="31" spans="1:8" x14ac:dyDescent="0.2">
      <c r="A31" s="494"/>
      <c r="B31" s="328"/>
      <c r="C31" s="494"/>
      <c r="D31" s="328"/>
      <c r="F31"/>
    </row>
    <row r="32" spans="1:8" x14ac:dyDescent="0.2">
      <c r="A32" s="494" t="s">
        <v>7</v>
      </c>
      <c r="B32" s="328">
        <v>910906</v>
      </c>
      <c r="C32" s="494" t="s">
        <v>8</v>
      </c>
      <c r="D32" s="328">
        <v>723798</v>
      </c>
      <c r="F32" s="500">
        <f>B12+D12+B20+D20+B28+D28+B36+D36</f>
        <v>41450.969999999987</v>
      </c>
      <c r="H32" s="482"/>
    </row>
    <row r="33" spans="1:8" x14ac:dyDescent="0.2">
      <c r="A33" s="494"/>
      <c r="B33" s="328">
        <v>910601</v>
      </c>
      <c r="C33" s="494"/>
      <c r="D33" s="328">
        <v>723743</v>
      </c>
      <c r="F33"/>
      <c r="H33" s="482"/>
    </row>
    <row r="34" spans="1:8" x14ac:dyDescent="0.2">
      <c r="A34" s="494"/>
      <c r="B34" s="275">
        <f>B32-B33</f>
        <v>305</v>
      </c>
      <c r="C34" s="494"/>
      <c r="D34" s="275">
        <f>D32-D33</f>
        <v>55</v>
      </c>
      <c r="F34"/>
      <c r="H34" s="482"/>
    </row>
    <row r="35" spans="1:8" x14ac:dyDescent="0.2">
      <c r="A35" s="494"/>
      <c r="B35" s="484">
        <f>B11</f>
        <v>22.99</v>
      </c>
      <c r="C35" s="494"/>
      <c r="D35" s="484">
        <f>B11</f>
        <v>22.99</v>
      </c>
      <c r="F35"/>
      <c r="H35" s="482"/>
    </row>
    <row r="36" spans="1:8" x14ac:dyDescent="0.2">
      <c r="A36" s="494"/>
      <c r="B36" s="485">
        <f>B34*B35</f>
        <v>7011.95</v>
      </c>
      <c r="C36" s="494"/>
      <c r="D36" s="485">
        <f>D34*D35</f>
        <v>1264.4499999999998</v>
      </c>
      <c r="F36"/>
      <c r="H36" s="482"/>
    </row>
    <row r="37" spans="1:8" x14ac:dyDescent="0.2">
      <c r="A37" s="494"/>
      <c r="B37" s="328"/>
      <c r="C37" s="494"/>
      <c r="D37" s="328"/>
      <c r="F37"/>
      <c r="H37" s="482"/>
    </row>
    <row r="38" spans="1:8" x14ac:dyDescent="0.2">
      <c r="A38" s="494"/>
      <c r="B38" s="328"/>
      <c r="C38" s="494"/>
      <c r="D38" s="328"/>
      <c r="F38" s="486"/>
      <c r="H38" s="482"/>
    </row>
    <row r="39" spans="1:8" x14ac:dyDescent="0.2">
      <c r="A39" s="494"/>
      <c r="B39" s="495" t="s">
        <v>9</v>
      </c>
      <c r="C39" s="496"/>
      <c r="D39" s="497">
        <f>B10+D10+B18+D18+B26+D26+B34+D34</f>
        <v>1803</v>
      </c>
      <c r="F39" s="486"/>
      <c r="H39" s="482"/>
    </row>
    <row r="40" spans="1:8" x14ac:dyDescent="0.2">
      <c r="F40" s="486"/>
      <c r="H40" s="482"/>
    </row>
    <row r="41" spans="1:8" x14ac:dyDescent="0.2">
      <c r="F41" s="486"/>
      <c r="H41" s="482"/>
    </row>
    <row r="42" spans="1:8" x14ac:dyDescent="0.2">
      <c r="A42" s="460"/>
      <c r="C42" s="460"/>
      <c r="F42" s="486"/>
      <c r="H42" s="482"/>
    </row>
    <row r="43" spans="1:8" x14ac:dyDescent="0.2">
      <c r="A43" s="460"/>
      <c r="C43" s="460"/>
      <c r="F43" s="486"/>
      <c r="H43" s="482"/>
    </row>
    <row r="44" spans="1:8" x14ac:dyDescent="0.2">
      <c r="A44" s="460"/>
      <c r="C44" s="460"/>
      <c r="F44" s="486"/>
      <c r="H44" s="482"/>
    </row>
    <row r="45" spans="1:8" x14ac:dyDescent="0.2">
      <c r="A45" s="460"/>
      <c r="B45" s="22" t="s">
        <v>498</v>
      </c>
      <c r="C45" s="412"/>
      <c r="D45" s="22"/>
      <c r="E45" s="22"/>
      <c r="F45" s="486"/>
      <c r="H45" s="482"/>
    </row>
    <row r="46" spans="1:8" x14ac:dyDescent="0.2">
      <c r="A46" s="460"/>
      <c r="B46" s="14" t="s">
        <v>499</v>
      </c>
      <c r="C46" s="412"/>
      <c r="D46" s="14"/>
      <c r="E46" s="14"/>
      <c r="F46" s="486"/>
      <c r="H46" s="482"/>
    </row>
    <row r="47" spans="1:8" x14ac:dyDescent="0.2">
      <c r="A47" s="460"/>
      <c r="B47" s="14" t="s">
        <v>500</v>
      </c>
      <c r="C47" s="412"/>
      <c r="D47" s="14"/>
      <c r="E47" s="14"/>
      <c r="F47" s="486"/>
      <c r="H47" s="482"/>
    </row>
    <row r="48" spans="1:8" x14ac:dyDescent="0.2">
      <c r="F48" s="486"/>
      <c r="H48" s="482"/>
    </row>
    <row r="49" spans="1:9" x14ac:dyDescent="0.2">
      <c r="B49" s="3" t="s">
        <v>367</v>
      </c>
      <c r="F49" s="486"/>
      <c r="H49" s="482"/>
    </row>
    <row r="50" spans="1:9" x14ac:dyDescent="0.2">
      <c r="F50" s="486"/>
      <c r="H50" s="482"/>
    </row>
    <row r="51" spans="1:9" x14ac:dyDescent="0.2">
      <c r="A51" s="459" t="s">
        <v>22</v>
      </c>
      <c r="B51" s="42">
        <v>111488</v>
      </c>
      <c r="C51" s="459" t="s">
        <v>23</v>
      </c>
      <c r="D51" s="42">
        <v>104354</v>
      </c>
      <c r="F51" s="487"/>
    </row>
    <row r="52" spans="1:9" x14ac:dyDescent="0.2">
      <c r="B52" s="42">
        <v>110869</v>
      </c>
      <c r="D52" s="42">
        <v>103715</v>
      </c>
      <c r="G52" s="482"/>
    </row>
    <row r="53" spans="1:9" x14ac:dyDescent="0.2">
      <c r="B53" s="42">
        <f>B51-B52</f>
        <v>619</v>
      </c>
      <c r="D53" s="42">
        <f>D51-D52</f>
        <v>639</v>
      </c>
    </row>
    <row r="54" spans="1:9" x14ac:dyDescent="0.2">
      <c r="B54" s="488">
        <v>23.05</v>
      </c>
      <c r="D54" s="488">
        <f>B54</f>
        <v>23.05</v>
      </c>
    </row>
    <row r="55" spans="1:9" x14ac:dyDescent="0.2">
      <c r="B55" s="221">
        <f>B53*B54</f>
        <v>14267.95</v>
      </c>
      <c r="D55" s="274">
        <f>D53*D54</f>
        <v>14728.95</v>
      </c>
    </row>
    <row r="56" spans="1:9" x14ac:dyDescent="0.2">
      <c r="B56" s="42" t="s">
        <v>0</v>
      </c>
      <c r="H56" s="482"/>
    </row>
    <row r="58" spans="1:9" x14ac:dyDescent="0.2">
      <c r="A58" s="459" t="s">
        <v>24</v>
      </c>
      <c r="B58" s="256">
        <v>125505</v>
      </c>
      <c r="C58" s="459" t="s">
        <v>25</v>
      </c>
      <c r="D58" s="256">
        <v>108848</v>
      </c>
    </row>
    <row r="59" spans="1:9" x14ac:dyDescent="0.2">
      <c r="B59" s="256">
        <v>124705</v>
      </c>
      <c r="D59" s="256">
        <v>108163</v>
      </c>
      <c r="G59" s="482"/>
    </row>
    <row r="60" spans="1:9" x14ac:dyDescent="0.2">
      <c r="B60" s="42">
        <f>B58-B59</f>
        <v>800</v>
      </c>
      <c r="D60" s="42">
        <f>D58-D59</f>
        <v>685</v>
      </c>
    </row>
    <row r="61" spans="1:9" x14ac:dyDescent="0.2">
      <c r="B61" s="273">
        <f>B54</f>
        <v>23.05</v>
      </c>
      <c r="D61" s="273">
        <f>B54</f>
        <v>23.05</v>
      </c>
      <c r="F61" s="482"/>
      <c r="I61" s="482"/>
    </row>
    <row r="62" spans="1:9" x14ac:dyDescent="0.2">
      <c r="B62" s="221">
        <f>B60*B61</f>
        <v>18440</v>
      </c>
      <c r="D62" s="221">
        <f>D60*D61</f>
        <v>15789.25</v>
      </c>
    </row>
    <row r="65" spans="1:6" x14ac:dyDescent="0.2">
      <c r="D65" s="82"/>
    </row>
    <row r="67" spans="1:6" x14ac:dyDescent="0.2">
      <c r="A67" s="459" t="s">
        <v>26</v>
      </c>
      <c r="B67" s="276">
        <v>1263678</v>
      </c>
      <c r="C67" s="459" t="s">
        <v>27</v>
      </c>
      <c r="D67" s="256">
        <v>1394440</v>
      </c>
    </row>
    <row r="68" spans="1:6" x14ac:dyDescent="0.2">
      <c r="B68" s="276">
        <v>1263096</v>
      </c>
      <c r="D68" s="256">
        <v>1393624</v>
      </c>
    </row>
    <row r="69" spans="1:6" x14ac:dyDescent="0.2">
      <c r="B69" s="256">
        <f>B67-B68</f>
        <v>582</v>
      </c>
      <c r="D69" s="42">
        <f>D67-D68</f>
        <v>816</v>
      </c>
    </row>
    <row r="70" spans="1:6" x14ac:dyDescent="0.2">
      <c r="B70" s="273">
        <f>B54</f>
        <v>23.05</v>
      </c>
      <c r="D70" s="273">
        <f>B54</f>
        <v>23.05</v>
      </c>
    </row>
    <row r="71" spans="1:6" x14ac:dyDescent="0.2">
      <c r="B71" s="221">
        <f>B69*B70</f>
        <v>13415.1</v>
      </c>
      <c r="D71" s="221">
        <f>D69*D70</f>
        <v>18808.8</v>
      </c>
    </row>
    <row r="74" spans="1:6" x14ac:dyDescent="0.2">
      <c r="A74" s="459" t="s">
        <v>28</v>
      </c>
      <c r="B74" s="256">
        <v>1536443</v>
      </c>
      <c r="C74" s="459" t="s">
        <v>29</v>
      </c>
      <c r="D74" s="256">
        <v>1492938</v>
      </c>
    </row>
    <row r="75" spans="1:6" x14ac:dyDescent="0.2">
      <c r="B75" s="256">
        <v>1535631</v>
      </c>
      <c r="D75" s="256">
        <v>1491959</v>
      </c>
    </row>
    <row r="76" spans="1:6" x14ac:dyDescent="0.2">
      <c r="B76" s="42">
        <f>B74-B75</f>
        <v>812</v>
      </c>
      <c r="D76" s="42">
        <f>D74-D75</f>
        <v>979</v>
      </c>
      <c r="F76"/>
    </row>
    <row r="77" spans="1:6" x14ac:dyDescent="0.2">
      <c r="B77" s="273">
        <f>B54</f>
        <v>23.05</v>
      </c>
      <c r="D77" s="273">
        <f>B54</f>
        <v>23.05</v>
      </c>
      <c r="F77"/>
    </row>
    <row r="78" spans="1:6" x14ac:dyDescent="0.2">
      <c r="B78" s="221">
        <f>B76*B77</f>
        <v>18716.600000000002</v>
      </c>
      <c r="D78" s="256">
        <f>D76*D77</f>
        <v>22565.95</v>
      </c>
      <c r="F78"/>
    </row>
    <row r="79" spans="1:6" x14ac:dyDescent="0.2">
      <c r="F79"/>
    </row>
    <row r="80" spans="1:6" x14ac:dyDescent="0.2">
      <c r="F80"/>
    </row>
    <row r="81" spans="1:6" x14ac:dyDescent="0.2">
      <c r="A81" s="459" t="s">
        <v>30</v>
      </c>
      <c r="B81" s="256">
        <v>790783</v>
      </c>
      <c r="C81" s="459" t="s">
        <v>31</v>
      </c>
      <c r="D81" s="256">
        <v>584341</v>
      </c>
      <c r="F81"/>
    </row>
    <row r="82" spans="1:6" x14ac:dyDescent="0.2">
      <c r="B82" s="256">
        <v>790732</v>
      </c>
      <c r="D82" s="256">
        <v>584135</v>
      </c>
      <c r="F82" s="501">
        <f>B55+D55+B62+D62+B71+D71+B78+D7+D78+B85+D85</f>
        <v>142656.44999999998</v>
      </c>
    </row>
    <row r="83" spans="1:6" x14ac:dyDescent="0.2">
      <c r="B83" s="42">
        <f>B81-B82</f>
        <v>51</v>
      </c>
      <c r="D83" s="489">
        <f>D81-D82</f>
        <v>206</v>
      </c>
      <c r="F83"/>
    </row>
    <row r="84" spans="1:6" x14ac:dyDescent="0.2">
      <c r="B84" s="273">
        <f>B54</f>
        <v>23.05</v>
      </c>
      <c r="D84" s="273">
        <f>B54</f>
        <v>23.05</v>
      </c>
      <c r="F84"/>
    </row>
    <row r="85" spans="1:6" x14ac:dyDescent="0.2">
      <c r="B85" s="221">
        <f>B83*B84</f>
        <v>1175.55</v>
      </c>
      <c r="D85" s="221">
        <f>D83*D84</f>
        <v>4748.3</v>
      </c>
      <c r="F85"/>
    </row>
    <row r="86" spans="1:6" x14ac:dyDescent="0.2">
      <c r="F86"/>
    </row>
    <row r="87" spans="1:6" x14ac:dyDescent="0.2">
      <c r="B87" s="498" t="s">
        <v>41</v>
      </c>
      <c r="C87" s="499"/>
      <c r="D87" s="498">
        <f>B53+D53+B60+D60+B69+D69+B76+D76+B83+D83</f>
        <v>6189</v>
      </c>
      <c r="F87" s="486"/>
    </row>
    <row r="88" spans="1:6" x14ac:dyDescent="0.2">
      <c r="A88"/>
      <c r="B88"/>
      <c r="C88"/>
      <c r="D88"/>
      <c r="F88" s="486"/>
    </row>
    <row r="89" spans="1:6" x14ac:dyDescent="0.2">
      <c r="A89"/>
      <c r="B89"/>
      <c r="C89"/>
      <c r="D89"/>
      <c r="F89" s="486"/>
    </row>
    <row r="90" spans="1:6" x14ac:dyDescent="0.2">
      <c r="A90"/>
      <c r="B90"/>
      <c r="C90"/>
      <c r="D90"/>
      <c r="F90" s="486"/>
    </row>
    <row r="91" spans="1:6" x14ac:dyDescent="0.2">
      <c r="A91"/>
      <c r="B91" s="22" t="s">
        <v>498</v>
      </c>
      <c r="C91" s="22"/>
      <c r="D91" s="22"/>
      <c r="E91" s="14"/>
      <c r="F91" s="486"/>
    </row>
    <row r="92" spans="1:6" x14ac:dyDescent="0.2">
      <c r="A92"/>
      <c r="B92" s="14" t="s">
        <v>499</v>
      </c>
      <c r="C92" s="14"/>
      <c r="D92" s="14"/>
      <c r="E92" s="14"/>
      <c r="F92" s="486"/>
    </row>
    <row r="93" spans="1:6" x14ac:dyDescent="0.2">
      <c r="A93"/>
      <c r="B93" s="14" t="s">
        <v>500</v>
      </c>
      <c r="C93" s="14"/>
      <c r="D93" s="14"/>
      <c r="E93" s="14"/>
      <c r="F93" s="486"/>
    </row>
    <row r="94" spans="1:6" x14ac:dyDescent="0.2">
      <c r="A94"/>
      <c r="B94"/>
      <c r="C94"/>
      <c r="D94"/>
      <c r="F94" s="486"/>
    </row>
    <row r="95" spans="1:6" x14ac:dyDescent="0.2">
      <c r="A95"/>
      <c r="B95" s="3" t="s">
        <v>367</v>
      </c>
      <c r="C95" s="460"/>
      <c r="D95"/>
      <c r="E95"/>
      <c r="F95" s="486"/>
    </row>
    <row r="96" spans="1:6" x14ac:dyDescent="0.2">
      <c r="A96" s="3"/>
      <c r="B96"/>
      <c r="C96"/>
      <c r="D96"/>
      <c r="E96"/>
      <c r="F96" s="486"/>
    </row>
    <row r="97" spans="1:9" x14ac:dyDescent="0.2">
      <c r="A97" s="3" t="s">
        <v>321</v>
      </c>
      <c r="B97">
        <v>381029</v>
      </c>
      <c r="C97" t="s">
        <v>322</v>
      </c>
      <c r="D97">
        <v>395614</v>
      </c>
      <c r="E97"/>
      <c r="F97" s="487"/>
    </row>
    <row r="98" spans="1:9" x14ac:dyDescent="0.2">
      <c r="A98" s="3"/>
      <c r="B98">
        <v>379775</v>
      </c>
      <c r="C98"/>
      <c r="D98">
        <v>394158</v>
      </c>
      <c r="E98"/>
    </row>
    <row r="99" spans="1:9" x14ac:dyDescent="0.2">
      <c r="B99" s="42">
        <f>B97-B98</f>
        <v>1254</v>
      </c>
      <c r="D99" s="42">
        <f>D97-D98</f>
        <v>1456</v>
      </c>
      <c r="H99" s="482"/>
    </row>
    <row r="100" spans="1:9" x14ac:dyDescent="0.2">
      <c r="B100" s="488">
        <v>21.35</v>
      </c>
      <c r="C100" s="78"/>
      <c r="D100" s="488">
        <f>B100</f>
        <v>21.35</v>
      </c>
    </row>
    <row r="101" spans="1:9" x14ac:dyDescent="0.2">
      <c r="B101" s="274">
        <f>B99*B100</f>
        <v>26772.9</v>
      </c>
      <c r="C101" s="78"/>
      <c r="D101" s="274">
        <f>D99*D100</f>
        <v>31085.600000000002</v>
      </c>
    </row>
    <row r="103" spans="1:9" x14ac:dyDescent="0.2">
      <c r="G103" s="482"/>
      <c r="I103" s="502">
        <f>F32+F82+F126</f>
        <v>87402059.919999987</v>
      </c>
    </row>
    <row r="104" spans="1:9" x14ac:dyDescent="0.2">
      <c r="B104" s="42" t="s">
        <v>0</v>
      </c>
    </row>
    <row r="106" spans="1:9" x14ac:dyDescent="0.2">
      <c r="A106" s="459" t="s">
        <v>324</v>
      </c>
      <c r="B106" s="256">
        <v>4519001</v>
      </c>
      <c r="C106" s="78" t="s">
        <v>323</v>
      </c>
      <c r="D106" s="276">
        <v>460347</v>
      </c>
    </row>
    <row r="107" spans="1:9" x14ac:dyDescent="0.2">
      <c r="B107" s="256">
        <v>450376</v>
      </c>
      <c r="D107" s="276">
        <v>458939</v>
      </c>
    </row>
    <row r="108" spans="1:9" x14ac:dyDescent="0.2">
      <c r="B108" s="42">
        <f>B106-B107</f>
        <v>4068625</v>
      </c>
      <c r="D108" s="42">
        <f>D106-D107</f>
        <v>1408</v>
      </c>
    </row>
    <row r="109" spans="1:9" x14ac:dyDescent="0.2">
      <c r="B109" s="273">
        <f>B100</f>
        <v>21.35</v>
      </c>
      <c r="D109" s="273">
        <f>B100</f>
        <v>21.35</v>
      </c>
    </row>
    <row r="110" spans="1:9" x14ac:dyDescent="0.2">
      <c r="B110" s="221">
        <f>B108*B109</f>
        <v>86865143.75</v>
      </c>
      <c r="D110" s="254">
        <f>D108*D109</f>
        <v>30060.800000000003</v>
      </c>
    </row>
    <row r="111" spans="1:9" x14ac:dyDescent="0.2">
      <c r="D111" s="82"/>
    </row>
    <row r="112" spans="1:9" x14ac:dyDescent="0.2">
      <c r="D112" s="82"/>
    </row>
    <row r="113" spans="1:6" x14ac:dyDescent="0.2">
      <c r="A113" s="459" t="s">
        <v>325</v>
      </c>
      <c r="B113" s="256">
        <v>5427281</v>
      </c>
      <c r="C113" s="459" t="s">
        <v>326</v>
      </c>
      <c r="D113" s="277">
        <v>5944753</v>
      </c>
    </row>
    <row r="114" spans="1:6" x14ac:dyDescent="0.2">
      <c r="B114" s="256">
        <v>5426388</v>
      </c>
      <c r="D114" s="277">
        <v>5943815</v>
      </c>
    </row>
    <row r="115" spans="1:6" x14ac:dyDescent="0.2">
      <c r="B115" s="42">
        <f>B113-B114</f>
        <v>893</v>
      </c>
      <c r="D115" s="490">
        <f>D113-D114</f>
        <v>938</v>
      </c>
    </row>
    <row r="116" spans="1:6" x14ac:dyDescent="0.2">
      <c r="B116" s="273">
        <f>B100</f>
        <v>21.35</v>
      </c>
      <c r="D116" s="491">
        <f>B100</f>
        <v>21.35</v>
      </c>
    </row>
    <row r="117" spans="1:6" x14ac:dyDescent="0.2">
      <c r="B117" s="221">
        <f>B115*B116</f>
        <v>19065.550000000003</v>
      </c>
      <c r="D117" s="492">
        <f>D115*D116</f>
        <v>20026.300000000003</v>
      </c>
    </row>
    <row r="118" spans="1:6" x14ac:dyDescent="0.2">
      <c r="D118" s="82"/>
    </row>
    <row r="119" spans="1:6" x14ac:dyDescent="0.2">
      <c r="D119" s="82"/>
    </row>
    <row r="120" spans="1:6" x14ac:dyDescent="0.2">
      <c r="A120" s="459" t="s">
        <v>327</v>
      </c>
      <c r="B120" s="256">
        <v>6677026</v>
      </c>
      <c r="C120" s="459" t="s">
        <v>328</v>
      </c>
      <c r="D120" s="278">
        <v>6402662</v>
      </c>
    </row>
    <row r="121" spans="1:6" x14ac:dyDescent="0.2">
      <c r="B121" s="256">
        <v>6675872</v>
      </c>
      <c r="D121" s="278">
        <v>6401531</v>
      </c>
    </row>
    <row r="122" spans="1:6" x14ac:dyDescent="0.2">
      <c r="B122" s="42">
        <f>B120-B121</f>
        <v>1154</v>
      </c>
      <c r="D122" s="483">
        <f>D120-D121</f>
        <v>1131</v>
      </c>
    </row>
    <row r="123" spans="1:6" x14ac:dyDescent="0.2">
      <c r="B123" s="273">
        <f>B100</f>
        <v>21.35</v>
      </c>
      <c r="D123" s="488">
        <f>B100</f>
        <v>21.35</v>
      </c>
    </row>
    <row r="124" spans="1:6" x14ac:dyDescent="0.2">
      <c r="B124" s="221">
        <f>B122*B123</f>
        <v>24637.9</v>
      </c>
      <c r="D124" s="493">
        <f>D122*D123</f>
        <v>24146.850000000002</v>
      </c>
    </row>
    <row r="125" spans="1:6" x14ac:dyDescent="0.2">
      <c r="D125" s="82"/>
    </row>
    <row r="126" spans="1:6" x14ac:dyDescent="0.2">
      <c r="D126" s="82"/>
      <c r="F126" s="502">
        <f>B101+D101+B110+D110+B117+D117+B124+D124+B131+D131</f>
        <v>87217952.499999985</v>
      </c>
    </row>
    <row r="127" spans="1:6" x14ac:dyDescent="0.2">
      <c r="A127" s="459" t="s">
        <v>330</v>
      </c>
      <c r="B127" s="256">
        <v>3507698</v>
      </c>
      <c r="C127" s="459" t="s">
        <v>329</v>
      </c>
      <c r="D127" s="278">
        <v>2499087</v>
      </c>
    </row>
    <row r="128" spans="1:6" x14ac:dyDescent="0.2">
      <c r="B128" s="256">
        <v>3500678</v>
      </c>
      <c r="D128" s="278">
        <v>2497816</v>
      </c>
    </row>
    <row r="129" spans="2:4" x14ac:dyDescent="0.2">
      <c r="B129" s="42">
        <f>B127-B128</f>
        <v>7020</v>
      </c>
      <c r="D129" s="483">
        <f>D127-D128</f>
        <v>1271</v>
      </c>
    </row>
    <row r="130" spans="2:4" x14ac:dyDescent="0.2">
      <c r="B130" s="273">
        <f>B100</f>
        <v>21.35</v>
      </c>
      <c r="D130" s="488">
        <f>B100</f>
        <v>21.35</v>
      </c>
    </row>
    <row r="131" spans="2:4" x14ac:dyDescent="0.2">
      <c r="B131" s="221">
        <f>B129*B130</f>
        <v>149877</v>
      </c>
      <c r="D131" s="493">
        <f>D129*D130</f>
        <v>27135.850000000002</v>
      </c>
    </row>
    <row r="132" spans="2:4" x14ac:dyDescent="0.2">
      <c r="D132" s="82"/>
    </row>
    <row r="133" spans="2:4" x14ac:dyDescent="0.2">
      <c r="D133" s="82"/>
    </row>
    <row r="134" spans="2:4" x14ac:dyDescent="0.2">
      <c r="B134" s="498" t="s">
        <v>41</v>
      </c>
      <c r="C134" s="499"/>
      <c r="D134" s="499">
        <f>B99+D99+B108+D108+B115+D115+B122+D122+B129+D129</f>
        <v>4085150</v>
      </c>
    </row>
    <row r="135" spans="2:4" x14ac:dyDescent="0.2">
      <c r="D135" s="82"/>
    </row>
  </sheetData>
  <customSheetViews>
    <customSheetView guid="{79F0E626-27F7-4612-9CC9-F0A974973A7D}" scale="90" showPageBreaks="1" showRowCol="0" printArea="1">
      <selection activeCell="A72" sqref="A72:E108"/>
      <pageMargins left="0.82677165354330717" right="0.74803149606299213" top="0.23622047244094491" bottom="0.62992125984251968" header="0" footer="0"/>
      <pageSetup paperSize="9" scale="85" orientation="landscape" verticalDpi="72" r:id="rId1"/>
      <headerFooter alignWithMargins="0"/>
    </customSheetView>
    <customSheetView guid="{BF17821F-9570-4DD7-9AE6-83D9C9F4754D}" scale="96" showPageBreaks="1" showRowCol="0" printArea="1" topLeftCell="A31">
      <selection activeCell="B6" sqref="B6"/>
      <pageMargins left="0.81458333333333333" right="0.74803149606299213" top="0.23622047244094491" bottom="0.62992125984251968" header="0" footer="0"/>
      <pageSetup paperSize="9" scale="85" orientation="landscape" verticalDpi="72" r:id="rId2"/>
      <headerFooter alignWithMargins="0"/>
    </customSheetView>
    <customSheetView guid="{DEC257E9-9CD6-424D-88A2-5445FE9CFAAD}" scale="90" showPageBreaks="1" showRowCol="0" printArea="1">
      <selection activeCell="A72" sqref="A72:E108"/>
      <pageMargins left="0.82677165354330717" right="0.74803149606299213" top="0.23622047244094491" bottom="0.62992125984251968" header="0" footer="0"/>
      <pageSetup paperSize="9" scale="85" orientation="landscape" verticalDpi="72" r:id="rId3"/>
      <headerFooter alignWithMargins="0"/>
    </customSheetView>
    <customSheetView guid="{4DAAABAD-BC5F-44AC-9B3F-907B044CCA5F}" scale="96" showRowCol="0">
      <selection activeCell="B11" sqref="B11"/>
      <pageMargins left="0.81458333333333333" right="0.74803149606299213" top="0.23622047244094491" bottom="0.62992125984251968" header="0" footer="0"/>
      <pageSetup paperSize="9" scale="85" orientation="landscape" verticalDpi="72" r:id="rId4"/>
      <headerFooter alignWithMargins="0"/>
    </customSheetView>
  </customSheetViews>
  <phoneticPr fontId="7" type="noConversion"/>
  <pageMargins left="0.86614173228346458" right="0.74803149606299213" top="0.15748031496062992" bottom="0.3543307086614173" header="0" footer="0"/>
  <pageSetup paperSize="9" scale="80" orientation="landscape" verticalDpi="72" r:id="rId5"/>
  <headerFooter alignWithMargins="0"/>
  <rowBreaks count="2" manualBreakCount="2">
    <brk id="41" max="4" man="1"/>
    <brk id="88" max="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L68"/>
  <sheetViews>
    <sheetView topLeftCell="A21" zoomScaleNormal="100" workbookViewId="0">
      <selection activeCell="E30" sqref="E30"/>
    </sheetView>
  </sheetViews>
  <sheetFormatPr baseColWidth="10" defaultColWidth="9.140625" defaultRowHeight="12.75" x14ac:dyDescent="0.2"/>
  <cols>
    <col min="1" max="1" width="39.140625" customWidth="1"/>
    <col min="2" max="2" width="11.42578125" customWidth="1"/>
    <col min="3" max="3" width="10.42578125" customWidth="1"/>
    <col min="4" max="4" width="12.28515625" bestFit="1" customWidth="1"/>
    <col min="5" max="5" width="16.42578125" customWidth="1"/>
    <col min="6" max="6" width="2.7109375" customWidth="1"/>
    <col min="7" max="7" width="11.42578125" customWidth="1"/>
    <col min="8" max="8" width="12.85546875" bestFit="1" customWidth="1"/>
    <col min="9" max="9" width="15.85546875" bestFit="1" customWidth="1"/>
    <col min="10" max="13" width="15.7109375" customWidth="1"/>
    <col min="14" max="254" width="11.42578125" customWidth="1"/>
  </cols>
  <sheetData>
    <row r="1" spans="1:12" x14ac:dyDescent="0.2">
      <c r="A1" s="47"/>
      <c r="B1" s="324" t="str">
        <f>DIESEL!B1</f>
        <v>TEOTITLAN (5787) SABADO 01 DE ENERO DEL 2022</v>
      </c>
      <c r="C1" s="71"/>
      <c r="D1" s="71"/>
      <c r="E1" s="71"/>
      <c r="F1" s="71"/>
      <c r="G1" s="47"/>
    </row>
    <row r="2" spans="1:12" x14ac:dyDescent="0.2">
      <c r="A2" s="47"/>
      <c r="B2" s="71" t="str">
        <f>DIESEL!B2</f>
        <v>TRABAJARON : ARMANDO,JEREMIAS,JOSE,GUADALUPE,MANUEL,PEDRO.</v>
      </c>
      <c r="C2" s="71"/>
      <c r="D2" s="71"/>
      <c r="E2" s="71"/>
      <c r="F2" s="71"/>
      <c r="G2" s="47"/>
    </row>
    <row r="3" spans="1:12" x14ac:dyDescent="0.2">
      <c r="A3" s="47"/>
      <c r="B3" s="71" t="str">
        <f>DIESEL!B3</f>
        <v>ESTEBAN,EMANUEL,HUGO,ANTONIO,JOSE,NABOR</v>
      </c>
      <c r="C3" s="71"/>
      <c r="D3" s="71"/>
      <c r="E3" s="71"/>
      <c r="F3" s="71"/>
      <c r="G3" s="47"/>
    </row>
    <row r="4" spans="1:12" x14ac:dyDescent="0.2">
      <c r="A4" s="47"/>
      <c r="B4" s="71"/>
      <c r="C4" s="71"/>
      <c r="D4" s="71"/>
      <c r="E4" s="71"/>
      <c r="F4" s="71"/>
      <c r="G4" s="47"/>
    </row>
    <row r="5" spans="1:12" x14ac:dyDescent="0.2">
      <c r="A5" s="47"/>
      <c r="B5" s="13"/>
      <c r="C5" s="79"/>
      <c r="D5" s="80"/>
      <c r="E5" s="81"/>
      <c r="F5" s="61"/>
      <c r="G5" s="47"/>
    </row>
    <row r="6" spans="1:12" x14ac:dyDescent="0.2">
      <c r="A6" s="47"/>
      <c r="B6" s="326" t="s">
        <v>452</v>
      </c>
      <c r="C6" s="230"/>
      <c r="D6" s="409"/>
      <c r="E6" s="325">
        <v>420000</v>
      </c>
      <c r="F6" s="327"/>
      <c r="G6" s="71"/>
      <c r="H6" s="7"/>
      <c r="I6" s="7"/>
      <c r="J6" s="248"/>
    </row>
    <row r="7" spans="1:12" x14ac:dyDescent="0.2">
      <c r="A7" s="47"/>
      <c r="B7" s="148" t="s">
        <v>507</v>
      </c>
      <c r="C7" s="150"/>
      <c r="D7" s="150"/>
      <c r="E7" s="264">
        <v>1933.32</v>
      </c>
      <c r="F7" s="231"/>
      <c r="G7" s="71"/>
      <c r="H7" s="7"/>
      <c r="I7" s="7"/>
      <c r="J7" s="248"/>
    </row>
    <row r="8" spans="1:12" x14ac:dyDescent="0.2">
      <c r="A8" s="47"/>
      <c r="B8" s="148" t="s">
        <v>509</v>
      </c>
      <c r="C8" s="150"/>
      <c r="D8" s="150"/>
      <c r="E8" s="264">
        <v>855.16</v>
      </c>
      <c r="F8" s="231"/>
      <c r="G8" s="71"/>
      <c r="H8" s="7"/>
      <c r="I8" s="7"/>
      <c r="J8" s="248"/>
    </row>
    <row r="9" spans="1:12" x14ac:dyDescent="0.2">
      <c r="A9" s="47"/>
      <c r="B9" s="148" t="s">
        <v>510</v>
      </c>
      <c r="C9" s="150"/>
      <c r="D9" s="150"/>
      <c r="E9" s="264">
        <v>500</v>
      </c>
      <c r="F9" s="231"/>
      <c r="G9" s="71"/>
      <c r="H9" s="7"/>
      <c r="I9" s="7"/>
      <c r="J9" s="18">
        <v>1175</v>
      </c>
      <c r="K9" s="18"/>
      <c r="L9" s="18"/>
    </row>
    <row r="10" spans="1:12" x14ac:dyDescent="0.2">
      <c r="A10" s="47"/>
      <c r="B10" s="148" t="s">
        <v>511</v>
      </c>
      <c r="C10" s="150"/>
      <c r="D10" s="150"/>
      <c r="E10" s="264">
        <v>4974.55</v>
      </c>
      <c r="F10" s="231"/>
      <c r="G10" s="71"/>
      <c r="H10" s="7"/>
      <c r="I10" s="7"/>
      <c r="J10" s="18"/>
      <c r="K10" s="18"/>
      <c r="L10" s="18"/>
    </row>
    <row r="11" spans="1:12" x14ac:dyDescent="0.2">
      <c r="A11" s="47"/>
      <c r="B11" s="148" t="s">
        <v>512</v>
      </c>
      <c r="C11" s="150"/>
      <c r="D11" s="150"/>
      <c r="E11" s="264">
        <v>6862.75</v>
      </c>
      <c r="F11" s="231"/>
      <c r="G11" s="71"/>
      <c r="H11" s="7"/>
      <c r="I11" s="7"/>
      <c r="J11" s="18"/>
      <c r="K11" s="18"/>
      <c r="L11" s="18"/>
    </row>
    <row r="12" spans="1:12" x14ac:dyDescent="0.2">
      <c r="A12" s="47"/>
      <c r="B12" s="148" t="s">
        <v>501</v>
      </c>
      <c r="C12" s="150"/>
      <c r="D12" s="150"/>
      <c r="E12" s="264">
        <v>20562.099999999999</v>
      </c>
      <c r="F12" s="231"/>
      <c r="G12" s="71"/>
      <c r="H12" s="7"/>
      <c r="I12" s="7"/>
      <c r="J12" s="18"/>
      <c r="K12" s="18"/>
      <c r="L12" s="18"/>
    </row>
    <row r="13" spans="1:12" x14ac:dyDescent="0.2">
      <c r="A13" s="47"/>
      <c r="B13" s="148" t="s">
        <v>508</v>
      </c>
      <c r="C13" s="150"/>
      <c r="D13" s="150"/>
      <c r="E13" s="264">
        <v>200.06</v>
      </c>
      <c r="F13" s="231"/>
      <c r="G13" s="71"/>
      <c r="H13" s="7"/>
      <c r="I13" s="7"/>
      <c r="J13" s="18"/>
      <c r="K13" s="18"/>
      <c r="L13" s="18"/>
    </row>
    <row r="14" spans="1:12" x14ac:dyDescent="0.2">
      <c r="A14" s="47"/>
      <c r="B14" s="148" t="s">
        <v>513</v>
      </c>
      <c r="C14" s="150"/>
      <c r="D14" s="150"/>
      <c r="E14" s="264">
        <v>60</v>
      </c>
      <c r="F14" s="231"/>
      <c r="G14" s="71"/>
      <c r="H14" s="7"/>
      <c r="I14" s="7"/>
      <c r="J14" s="18"/>
      <c r="K14" s="18"/>
      <c r="L14" s="18"/>
    </row>
    <row r="15" spans="1:12" x14ac:dyDescent="0.2">
      <c r="A15" s="47"/>
      <c r="B15" s="148" t="s">
        <v>514</v>
      </c>
      <c r="C15" s="150"/>
      <c r="D15" s="150"/>
      <c r="E15" s="264">
        <v>130</v>
      </c>
      <c r="F15" s="231"/>
      <c r="G15" s="71"/>
      <c r="H15" s="7"/>
      <c r="I15" s="7"/>
      <c r="J15" s="18"/>
      <c r="K15" s="18"/>
      <c r="L15" s="18"/>
    </row>
    <row r="16" spans="1:12" x14ac:dyDescent="0.2">
      <c r="A16" s="47"/>
      <c r="B16" s="148" t="s">
        <v>515</v>
      </c>
      <c r="C16" s="150"/>
      <c r="D16" s="150"/>
      <c r="E16" s="264">
        <v>1500</v>
      </c>
      <c r="F16" s="231"/>
      <c r="G16" s="71"/>
      <c r="H16" s="7"/>
      <c r="I16" s="7"/>
      <c r="J16" s="18"/>
      <c r="K16" s="18"/>
      <c r="L16" s="18"/>
    </row>
    <row r="17" spans="1:12" x14ac:dyDescent="0.2">
      <c r="A17" s="47"/>
      <c r="B17" s="148" t="s">
        <v>516</v>
      </c>
      <c r="C17" s="150"/>
      <c r="D17" s="150"/>
      <c r="E17" s="264">
        <v>33925</v>
      </c>
      <c r="F17" s="231"/>
      <c r="G17" s="71"/>
      <c r="H17" s="7"/>
      <c r="I17" s="7"/>
      <c r="J17" s="18"/>
      <c r="K17" s="18"/>
      <c r="L17" s="18"/>
    </row>
    <row r="18" spans="1:12" x14ac:dyDescent="0.2">
      <c r="A18" s="47"/>
      <c r="B18" s="243"/>
      <c r="C18" s="150"/>
      <c r="D18" s="150"/>
      <c r="E18" s="264"/>
      <c r="F18" s="231"/>
      <c r="G18" s="71"/>
      <c r="H18" s="7"/>
      <c r="I18" s="7"/>
      <c r="J18" s="211"/>
      <c r="K18" s="210"/>
      <c r="L18" s="211"/>
    </row>
    <row r="19" spans="1:12" x14ac:dyDescent="0.2">
      <c r="A19" s="47"/>
      <c r="B19" s="148"/>
      <c r="C19" s="149"/>
      <c r="D19" s="151"/>
      <c r="E19" s="264"/>
      <c r="F19" s="231"/>
      <c r="G19" s="71"/>
      <c r="H19" s="7"/>
      <c r="I19" s="7"/>
      <c r="J19" s="211"/>
      <c r="K19" s="212"/>
      <c r="L19" s="18"/>
    </row>
    <row r="20" spans="1:12" x14ac:dyDescent="0.2">
      <c r="A20" s="47"/>
      <c r="B20" s="148"/>
      <c r="C20" s="149"/>
      <c r="D20" s="151"/>
      <c r="E20" s="264"/>
      <c r="F20" s="231"/>
      <c r="G20" s="71"/>
      <c r="H20" s="7"/>
      <c r="I20" s="7"/>
      <c r="J20" s="18"/>
      <c r="K20" s="18"/>
      <c r="L20" s="18"/>
    </row>
    <row r="21" spans="1:12" x14ac:dyDescent="0.2">
      <c r="A21" s="47"/>
      <c r="B21" s="148"/>
      <c r="C21" s="149"/>
      <c r="D21" s="151"/>
      <c r="E21" s="264"/>
      <c r="F21" s="231"/>
      <c r="G21" s="379"/>
      <c r="H21" s="53">
        <f>SUM(E7:E25)</f>
        <v>71502.94</v>
      </c>
      <c r="I21" s="7"/>
      <c r="J21" s="248"/>
    </row>
    <row r="22" spans="1:12" x14ac:dyDescent="0.2">
      <c r="A22" s="47"/>
      <c r="B22" s="148"/>
      <c r="C22" s="149"/>
      <c r="D22" s="151"/>
      <c r="E22" s="264"/>
      <c r="F22" s="375"/>
      <c r="G22" s="71"/>
      <c r="H22" s="18"/>
      <c r="I22" s="7"/>
      <c r="J22" s="248"/>
    </row>
    <row r="23" spans="1:12" x14ac:dyDescent="0.2">
      <c r="A23" s="47"/>
      <c r="B23" s="148"/>
      <c r="C23" s="149"/>
      <c r="D23" s="151"/>
      <c r="E23" s="116"/>
      <c r="F23" s="265"/>
      <c r="G23" s="71"/>
      <c r="H23" s="18"/>
      <c r="I23" s="7"/>
      <c r="J23" s="248"/>
    </row>
    <row r="24" spans="1:12" x14ac:dyDescent="0.2">
      <c r="A24" s="47"/>
      <c r="B24" s="148"/>
      <c r="C24" s="149"/>
      <c r="D24" s="151"/>
      <c r="E24" s="116"/>
      <c r="F24" s="265"/>
      <c r="G24" s="71"/>
      <c r="H24" s="18"/>
      <c r="I24" s="7"/>
      <c r="J24" s="248"/>
    </row>
    <row r="25" spans="1:12" x14ac:dyDescent="0.2">
      <c r="A25" s="47"/>
      <c r="B25" s="148"/>
      <c r="C25" s="149"/>
      <c r="D25" s="151"/>
      <c r="E25" s="116"/>
      <c r="F25" s="265"/>
      <c r="G25" s="71"/>
      <c r="H25" s="18"/>
      <c r="I25" s="7"/>
      <c r="J25" t="s">
        <v>0</v>
      </c>
    </row>
    <row r="26" spans="1:12" x14ac:dyDescent="0.2">
      <c r="A26" s="47"/>
      <c r="B26" s="148"/>
      <c r="C26" s="149"/>
      <c r="D26" s="151"/>
      <c r="E26" s="264"/>
      <c r="F26" s="265"/>
      <c r="G26" s="71"/>
      <c r="H26" s="330">
        <f>SUM(E7:E27)+E32+E33+E34+E3</f>
        <v>71502.94</v>
      </c>
      <c r="I26" s="7"/>
    </row>
    <row r="27" spans="1:12" x14ac:dyDescent="0.2">
      <c r="A27" s="47"/>
      <c r="B27" s="148"/>
      <c r="C27" s="149"/>
      <c r="D27" s="151"/>
      <c r="E27" s="264"/>
      <c r="F27" s="61"/>
      <c r="G27" s="47"/>
      <c r="H27" s="222"/>
    </row>
    <row r="28" spans="1:12" x14ac:dyDescent="0.2">
      <c r="A28" s="47"/>
      <c r="B28" s="148"/>
      <c r="C28" s="149"/>
      <c r="D28" s="151"/>
      <c r="E28" s="116"/>
      <c r="F28" s="61"/>
      <c r="G28" s="47"/>
      <c r="H28" s="222"/>
    </row>
    <row r="29" spans="1:12" x14ac:dyDescent="0.2">
      <c r="A29" s="47"/>
      <c r="B29" s="148"/>
      <c r="C29" s="149"/>
      <c r="D29" s="151"/>
      <c r="E29" s="116"/>
      <c r="F29" s="61"/>
      <c r="G29" s="47"/>
      <c r="H29" s="222"/>
    </row>
    <row r="30" spans="1:12" x14ac:dyDescent="0.2">
      <c r="A30" s="47"/>
      <c r="B30" s="52" t="s">
        <v>56</v>
      </c>
      <c r="C30" s="43"/>
      <c r="D30" s="43"/>
      <c r="E30" s="122">
        <f>SUM(E6:E29)</f>
        <v>491502.93999999994</v>
      </c>
      <c r="F30" s="102"/>
      <c r="G30" s="47"/>
      <c r="H30" s="55"/>
      <c r="I30" s="21"/>
      <c r="J30" s="6"/>
    </row>
    <row r="31" spans="1:12" x14ac:dyDescent="0.2">
      <c r="A31" s="47"/>
      <c r="B31" s="52"/>
      <c r="C31" s="43"/>
      <c r="D31" s="43"/>
      <c r="E31" s="261" t="s">
        <v>0</v>
      </c>
      <c r="F31" s="102"/>
      <c r="G31" s="47"/>
      <c r="H31" s="55"/>
      <c r="I31" s="262"/>
      <c r="J31" s="6"/>
    </row>
    <row r="32" spans="1:12" x14ac:dyDescent="0.2">
      <c r="A32" s="47" t="s">
        <v>144</v>
      </c>
      <c r="B32" s="263"/>
      <c r="C32" s="43"/>
      <c r="D32" s="43"/>
      <c r="E32" s="261"/>
      <c r="F32" s="102"/>
      <c r="G32" s="47"/>
      <c r="H32" s="55">
        <f>E38</f>
        <v>491502.93999999994</v>
      </c>
      <c r="I32" s="55">
        <f>DIESEL!D84</f>
        <v>515733.38000000006</v>
      </c>
      <c r="J32" s="6"/>
    </row>
    <row r="33" spans="1:10" x14ac:dyDescent="0.2">
      <c r="A33" s="47"/>
      <c r="B33" s="263"/>
      <c r="C33" s="43"/>
      <c r="D33" s="43"/>
      <c r="E33" s="101"/>
      <c r="F33" s="102"/>
      <c r="G33" s="47"/>
      <c r="H33" s="55"/>
      <c r="I33" s="21"/>
      <c r="J33" s="6"/>
    </row>
    <row r="34" spans="1:10" x14ac:dyDescent="0.2">
      <c r="A34" s="47"/>
      <c r="B34" s="263"/>
      <c r="C34" s="43"/>
      <c r="D34" s="43"/>
      <c r="E34" s="101"/>
      <c r="F34" s="102"/>
      <c r="G34" s="47"/>
      <c r="H34" s="55"/>
      <c r="I34" s="21"/>
      <c r="J34" s="6"/>
    </row>
    <row r="35" spans="1:10" x14ac:dyDescent="0.2">
      <c r="A35" s="47"/>
      <c r="B35" s="263"/>
      <c r="C35" s="43"/>
      <c r="D35" s="43"/>
      <c r="E35" s="101"/>
      <c r="F35" s="102"/>
      <c r="G35" s="47"/>
      <c r="H35" s="55">
        <f>I32-H32</f>
        <v>24230.440000000119</v>
      </c>
      <c r="I35" s="21"/>
      <c r="J35" s="6"/>
    </row>
    <row r="36" spans="1:10" x14ac:dyDescent="0.2">
      <c r="A36" s="47"/>
      <c r="B36" s="52"/>
      <c r="C36" s="43"/>
      <c r="D36" s="43"/>
      <c r="E36" s="101"/>
      <c r="F36" s="102"/>
      <c r="G36" s="47"/>
      <c r="H36" s="55"/>
      <c r="I36" s="21"/>
      <c r="J36" s="6"/>
    </row>
    <row r="37" spans="1:10" x14ac:dyDescent="0.2">
      <c r="A37" s="47"/>
      <c r="B37" s="51" t="s">
        <v>57</v>
      </c>
      <c r="C37" s="75"/>
      <c r="D37" s="75"/>
      <c r="E37" s="97"/>
      <c r="F37" s="102" t="s">
        <v>0</v>
      </c>
      <c r="G37" s="47"/>
      <c r="H37" s="6"/>
      <c r="I37" s="6"/>
      <c r="J37" s="6"/>
    </row>
    <row r="38" spans="1:10" x14ac:dyDescent="0.2">
      <c r="A38" s="47"/>
      <c r="B38" s="103"/>
      <c r="C38" s="17"/>
      <c r="D38" s="17"/>
      <c r="E38" s="77">
        <f>SUM(E30:E37)</f>
        <v>491502.93999999994</v>
      </c>
      <c r="F38" s="104"/>
      <c r="G38" s="47"/>
      <c r="H38" s="6"/>
      <c r="I38" s="6"/>
    </row>
    <row r="39" spans="1:10" x14ac:dyDescent="0.2">
      <c r="A39" s="47"/>
      <c r="B39" s="49"/>
      <c r="C39" s="48"/>
      <c r="D39" s="48"/>
      <c r="E39" s="48"/>
      <c r="F39" s="50"/>
      <c r="G39" s="63"/>
      <c r="I39" s="6"/>
    </row>
    <row r="40" spans="1:10" x14ac:dyDescent="0.2">
      <c r="A40" s="47"/>
      <c r="B40" s="47"/>
      <c r="C40" s="47"/>
      <c r="D40" s="47"/>
      <c r="E40" s="47"/>
      <c r="F40" s="47"/>
      <c r="G40" s="47"/>
      <c r="I40" s="6"/>
    </row>
    <row r="41" spans="1:10" x14ac:dyDescent="0.2">
      <c r="H41" t="s">
        <v>0</v>
      </c>
    </row>
    <row r="44" spans="1:10" x14ac:dyDescent="0.2">
      <c r="E44" s="76"/>
      <c r="G44" s="6"/>
    </row>
    <row r="47" spans="1:10" x14ac:dyDescent="0.2">
      <c r="H47" s="6"/>
    </row>
    <row r="49" spans="2:7" x14ac:dyDescent="0.2">
      <c r="G49" s="6"/>
    </row>
    <row r="50" spans="2:7" x14ac:dyDescent="0.2">
      <c r="E50" s="55">
        <f>E38-DIESEL!D84</f>
        <v>-24230.440000000119</v>
      </c>
    </row>
    <row r="57" spans="2:7" x14ac:dyDescent="0.2">
      <c r="B57" s="239"/>
      <c r="C57" s="239"/>
      <c r="D57" s="239"/>
      <c r="E57" s="240"/>
    </row>
    <row r="58" spans="2:7" x14ac:dyDescent="0.2">
      <c r="B58" s="239"/>
      <c r="C58" s="241"/>
      <c r="D58" s="242"/>
      <c r="E58" s="240"/>
    </row>
    <row r="59" spans="2:7" x14ac:dyDescent="0.2">
      <c r="B59" s="239"/>
      <c r="C59" s="239"/>
      <c r="D59" s="239"/>
      <c r="E59" s="240"/>
    </row>
    <row r="60" spans="2:7" x14ac:dyDescent="0.2">
      <c r="B60" s="239"/>
      <c r="C60" s="239"/>
      <c r="D60" s="239"/>
      <c r="E60" s="240"/>
    </row>
    <row r="61" spans="2:7" x14ac:dyDescent="0.2">
      <c r="B61" s="239"/>
      <c r="C61" s="241"/>
      <c r="D61" s="242"/>
      <c r="E61" s="240"/>
    </row>
    <row r="62" spans="2:7" x14ac:dyDescent="0.2">
      <c r="B62" s="239"/>
      <c r="C62" s="239"/>
      <c r="D62" s="242"/>
      <c r="E62" s="240"/>
    </row>
    <row r="63" spans="2:7" x14ac:dyDescent="0.2">
      <c r="B63" s="239"/>
      <c r="C63" s="241"/>
      <c r="D63" s="242"/>
      <c r="E63" s="240"/>
    </row>
    <row r="64" spans="2:7" x14ac:dyDescent="0.2">
      <c r="B64" s="239"/>
      <c r="C64" s="241"/>
      <c r="D64" s="239"/>
      <c r="E64" s="240"/>
    </row>
    <row r="65" spans="2:5" x14ac:dyDescent="0.2">
      <c r="B65" s="239"/>
      <c r="C65" s="239"/>
      <c r="D65" s="239"/>
      <c r="E65" s="240"/>
    </row>
    <row r="66" spans="2:5" x14ac:dyDescent="0.2">
      <c r="B66" s="239"/>
      <c r="C66" s="239"/>
      <c r="D66" s="239"/>
      <c r="E66" s="240"/>
    </row>
    <row r="67" spans="2:5" x14ac:dyDescent="0.2">
      <c r="B67" s="239"/>
      <c r="C67" s="239"/>
      <c r="D67" s="239"/>
      <c r="E67" s="240"/>
    </row>
    <row r="68" spans="2:5" x14ac:dyDescent="0.2">
      <c r="B68" s="239"/>
      <c r="C68" s="239"/>
      <c r="D68" s="239"/>
      <c r="E68" s="240"/>
    </row>
  </sheetData>
  <customSheetViews>
    <customSheetView guid="{79F0E626-27F7-4612-9CC9-F0A974973A7D}" showPageBreaks="1" printArea="1">
      <selection activeCell="G23" sqref="G23"/>
      <pageMargins left="0.74803149606299213" right="0.19685039370078741" top="0.31496062992125984" bottom="0.98425196850393704" header="0" footer="0"/>
      <pageSetup orientation="portrait" horizontalDpi="120" verticalDpi="72" r:id="rId1"/>
      <headerFooter alignWithMargins="0"/>
    </customSheetView>
    <customSheetView guid="{BF17821F-9570-4DD7-9AE6-83D9C9F4754D}" showPageBreaks="1" printArea="1" topLeftCell="A11">
      <selection activeCell="E6" sqref="E6"/>
      <pageMargins left="0.74803149606299213" right="0.19685039370078741" top="0.31496062992125984" bottom="0.98425196850393704" header="0" footer="0"/>
      <pageSetup orientation="portrait" horizontalDpi="120" verticalDpi="72" r:id="rId2"/>
      <headerFooter alignWithMargins="0"/>
    </customSheetView>
    <customSheetView guid="{DEC257E9-9CD6-424D-88A2-5445FE9CFAAD}" showPageBreaks="1" printArea="1" topLeftCell="A21">
      <selection activeCell="E36" sqref="E36"/>
      <pageMargins left="0.74803149606299213" right="0.19685039370078741" top="0.31496062992125984" bottom="0.98425196850393704" header="0" footer="0"/>
      <pageSetup orientation="portrait" horizontalDpi="120" verticalDpi="72" r:id="rId3"/>
      <headerFooter alignWithMargins="0"/>
    </customSheetView>
    <customSheetView guid="{4DAAABAD-BC5F-44AC-9B3F-907B044CCA5F}" printArea="1">
      <selection activeCell="E7" sqref="E7"/>
      <pageMargins left="0.74803149606299213" right="0.19685039370078741" top="0.31496062992125984" bottom="0.98425196850393704" header="0" footer="0"/>
      <pageSetup orientation="portrait" horizontalDpi="120" verticalDpi="72" r:id="rId4"/>
      <headerFooter alignWithMargins="0"/>
    </customSheetView>
  </customSheetViews>
  <phoneticPr fontId="7" type="noConversion"/>
  <pageMargins left="0.86614173228346458" right="0.74803149606299213" top="0.15748031496062992" bottom="0.3543307086614173" header="0" footer="0"/>
  <pageSetup scale="95" orientation="landscape" horizontalDpi="360" verticalDpi="360" r:id="rId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O108"/>
  <sheetViews>
    <sheetView topLeftCell="A84" zoomScale="90" zoomScaleNormal="90" workbookViewId="0">
      <selection activeCell="M38" sqref="M38"/>
    </sheetView>
  </sheetViews>
  <sheetFormatPr baseColWidth="10" defaultColWidth="9.140625" defaultRowHeight="12.75" x14ac:dyDescent="0.2"/>
  <cols>
    <col min="1" max="1" width="29.5703125" customWidth="1"/>
    <col min="2" max="2" width="4.7109375" customWidth="1"/>
    <col min="3" max="3" width="5.85546875" customWidth="1"/>
    <col min="4" max="4" width="6.28515625" customWidth="1"/>
    <col min="5" max="5" width="5.7109375" customWidth="1"/>
    <col min="6" max="6" width="5.5703125" bestFit="1" customWidth="1"/>
    <col min="7" max="7" width="10.85546875" customWidth="1"/>
    <col min="8" max="8" width="12.5703125" customWidth="1"/>
    <col min="9" max="256" width="11.42578125" customWidth="1"/>
  </cols>
  <sheetData>
    <row r="1" spans="1:13" ht="14.25" x14ac:dyDescent="0.2">
      <c r="A1" s="27"/>
      <c r="B1" s="23" t="str">
        <f>DIESEL!B1</f>
        <v>TEOTITLAN (5787) SABADO 01 DE ENERO DEL 2022</v>
      </c>
      <c r="C1" s="4"/>
      <c r="D1" s="4"/>
      <c r="E1" s="4"/>
      <c r="F1" s="4"/>
      <c r="G1" s="4"/>
      <c r="H1" s="4"/>
      <c r="I1" s="4"/>
    </row>
    <row r="2" spans="1:13" ht="14.25" x14ac:dyDescent="0.2">
      <c r="A2" s="140"/>
      <c r="B2" s="47" t="str">
        <f>DIESEL!B2</f>
        <v>TRABAJARON : ARMANDO,JEREMIAS,JOSE,GUADALUPE,MANUEL,PEDRO.</v>
      </c>
      <c r="C2" s="14"/>
      <c r="D2" s="14"/>
      <c r="E2" s="14"/>
      <c r="F2" s="17"/>
      <c r="G2" s="17"/>
      <c r="H2" s="17"/>
      <c r="I2" s="17"/>
      <c r="J2" s="7"/>
      <c r="K2" s="7"/>
      <c r="L2" s="7"/>
      <c r="M2" s="7"/>
    </row>
    <row r="3" spans="1:13" ht="14.25" x14ac:dyDescent="0.2">
      <c r="A3" s="124"/>
      <c r="B3" s="48" t="str">
        <f>DIESEL!B3</f>
        <v>ESTEBAN,EMANUEL,HUGO,ANTONIO,JOSE,NABOR</v>
      </c>
      <c r="C3" s="128"/>
      <c r="D3" s="128"/>
      <c r="E3" s="128"/>
      <c r="F3" s="105"/>
      <c r="G3" s="105"/>
      <c r="H3" s="105"/>
      <c r="I3" s="105"/>
      <c r="J3" s="7"/>
      <c r="K3" s="7"/>
      <c r="L3" s="7"/>
      <c r="M3" s="7"/>
    </row>
    <row r="4" spans="1:13" ht="15.75" thickBot="1" x14ac:dyDescent="0.3">
      <c r="A4" s="125" t="s">
        <v>93</v>
      </c>
      <c r="B4" s="358" t="s">
        <v>144</v>
      </c>
      <c r="C4" s="219" t="s">
        <v>139</v>
      </c>
      <c r="D4" s="126" t="s">
        <v>145</v>
      </c>
      <c r="E4" s="127" t="s">
        <v>141</v>
      </c>
      <c r="F4" s="126"/>
      <c r="G4" s="126" t="s">
        <v>146</v>
      </c>
      <c r="H4" s="126" t="s">
        <v>143</v>
      </c>
      <c r="I4" s="7"/>
      <c r="J4" s="78"/>
      <c r="K4" s="114"/>
      <c r="L4" s="7"/>
      <c r="M4" s="7"/>
    </row>
    <row r="5" spans="1:13" x14ac:dyDescent="0.2">
      <c r="A5" s="354" t="s">
        <v>153</v>
      </c>
      <c r="B5" s="359"/>
      <c r="C5" s="337">
        <v>25</v>
      </c>
      <c r="D5" s="131">
        <f>B5+C5</f>
        <v>25</v>
      </c>
      <c r="E5" s="130">
        <f>D5-F5</f>
        <v>25</v>
      </c>
      <c r="F5" s="131"/>
      <c r="G5" s="268">
        <v>90</v>
      </c>
      <c r="H5" s="132">
        <f>F5*G5</f>
        <v>0</v>
      </c>
    </row>
    <row r="6" spans="1:13" x14ac:dyDescent="0.2">
      <c r="A6" s="354" t="s">
        <v>154</v>
      </c>
      <c r="B6" s="352"/>
      <c r="C6" s="337">
        <v>69</v>
      </c>
      <c r="D6" s="131">
        <f t="shared" ref="D6:D75" si="0">B6+C6</f>
        <v>69</v>
      </c>
      <c r="E6" s="130">
        <f t="shared" ref="E6:E69" si="1">D6-F6</f>
        <v>69</v>
      </c>
      <c r="F6" s="131"/>
      <c r="G6" s="268">
        <v>85</v>
      </c>
      <c r="H6" s="132">
        <f>F6*G6</f>
        <v>0</v>
      </c>
      <c r="I6" s="147"/>
    </row>
    <row r="7" spans="1:13" x14ac:dyDescent="0.2">
      <c r="A7" s="354" t="s">
        <v>155</v>
      </c>
      <c r="B7" s="352"/>
      <c r="C7" s="337">
        <v>7</v>
      </c>
      <c r="D7" s="131">
        <f t="shared" si="0"/>
        <v>7</v>
      </c>
      <c r="E7" s="130">
        <f t="shared" si="1"/>
        <v>7</v>
      </c>
      <c r="F7" s="131"/>
      <c r="G7" s="268">
        <v>400</v>
      </c>
      <c r="H7" s="132">
        <f>F7*G7</f>
        <v>0</v>
      </c>
      <c r="I7" s="147"/>
    </row>
    <row r="8" spans="1:13" x14ac:dyDescent="0.2">
      <c r="A8" s="354" t="s">
        <v>156</v>
      </c>
      <c r="B8" s="350"/>
      <c r="C8" s="337">
        <v>4</v>
      </c>
      <c r="D8" s="131">
        <f t="shared" si="0"/>
        <v>4</v>
      </c>
      <c r="E8" s="130">
        <f>D8-F8</f>
        <v>4</v>
      </c>
      <c r="F8" s="131"/>
      <c r="G8" s="268">
        <v>450</v>
      </c>
      <c r="H8" s="132">
        <f t="shared" ref="H8:H105" si="2">F8*G8</f>
        <v>0</v>
      </c>
      <c r="I8" s="147"/>
    </row>
    <row r="9" spans="1:13" x14ac:dyDescent="0.2">
      <c r="A9" s="354" t="s">
        <v>157</v>
      </c>
      <c r="B9" s="350"/>
      <c r="C9" s="337">
        <v>0</v>
      </c>
      <c r="D9" s="131">
        <f t="shared" si="0"/>
        <v>0</v>
      </c>
      <c r="E9" s="130">
        <f>D9-F9</f>
        <v>0</v>
      </c>
      <c r="F9" s="131"/>
      <c r="G9" s="268">
        <v>1060</v>
      </c>
      <c r="H9" s="132">
        <f t="shared" si="2"/>
        <v>0</v>
      </c>
      <c r="I9" s="147"/>
    </row>
    <row r="10" spans="1:13" x14ac:dyDescent="0.2">
      <c r="A10" s="354" t="s">
        <v>158</v>
      </c>
      <c r="B10" s="350"/>
      <c r="C10" s="337">
        <v>0</v>
      </c>
      <c r="D10" s="131">
        <f t="shared" si="0"/>
        <v>0</v>
      </c>
      <c r="E10" s="130">
        <f t="shared" si="1"/>
        <v>0</v>
      </c>
      <c r="F10" s="131"/>
      <c r="G10" s="268">
        <v>1250</v>
      </c>
      <c r="H10" s="132">
        <f t="shared" si="2"/>
        <v>0</v>
      </c>
      <c r="I10" s="147"/>
    </row>
    <row r="11" spans="1:13" ht="25.5" x14ac:dyDescent="0.2">
      <c r="A11" s="186" t="s">
        <v>159</v>
      </c>
      <c r="B11" s="350"/>
      <c r="C11" s="337">
        <v>118</v>
      </c>
      <c r="D11" s="131">
        <f t="shared" si="0"/>
        <v>118</v>
      </c>
      <c r="E11" s="130">
        <f t="shared" si="1"/>
        <v>117</v>
      </c>
      <c r="F11" s="131">
        <v>1</v>
      </c>
      <c r="G11" s="268">
        <v>85</v>
      </c>
      <c r="H11" s="132">
        <f t="shared" si="2"/>
        <v>85</v>
      </c>
      <c r="I11" s="147"/>
    </row>
    <row r="12" spans="1:13" x14ac:dyDescent="0.2">
      <c r="A12" s="354" t="s">
        <v>160</v>
      </c>
      <c r="B12" s="350"/>
      <c r="C12" s="337">
        <v>0</v>
      </c>
      <c r="D12" s="131">
        <f t="shared" si="0"/>
        <v>0</v>
      </c>
      <c r="E12" s="130">
        <f t="shared" si="1"/>
        <v>0</v>
      </c>
      <c r="F12" s="131"/>
      <c r="G12" s="268">
        <v>85</v>
      </c>
      <c r="H12" s="132">
        <f t="shared" si="2"/>
        <v>0</v>
      </c>
      <c r="I12" s="147"/>
    </row>
    <row r="13" spans="1:13" x14ac:dyDescent="0.2">
      <c r="A13" s="354" t="s">
        <v>161</v>
      </c>
      <c r="B13" s="350"/>
      <c r="C13" s="337">
        <v>115</v>
      </c>
      <c r="D13" s="131">
        <f t="shared" si="0"/>
        <v>115</v>
      </c>
      <c r="E13" s="130">
        <f t="shared" si="1"/>
        <v>115</v>
      </c>
      <c r="F13" s="131"/>
      <c r="G13" s="268">
        <v>35</v>
      </c>
      <c r="H13" s="132">
        <f t="shared" si="2"/>
        <v>0</v>
      </c>
      <c r="I13" s="147"/>
    </row>
    <row r="14" spans="1:13" ht="25.5" x14ac:dyDescent="0.2">
      <c r="A14" s="186" t="s">
        <v>162</v>
      </c>
      <c r="B14" s="350"/>
      <c r="C14" s="337">
        <v>235</v>
      </c>
      <c r="D14" s="131">
        <f t="shared" si="0"/>
        <v>235</v>
      </c>
      <c r="E14" s="130">
        <f t="shared" si="1"/>
        <v>235</v>
      </c>
      <c r="F14" s="131"/>
      <c r="G14" s="268">
        <v>60</v>
      </c>
      <c r="H14" s="132">
        <f t="shared" si="2"/>
        <v>0</v>
      </c>
      <c r="I14" s="147"/>
    </row>
    <row r="15" spans="1:13" x14ac:dyDescent="0.2">
      <c r="A15" s="354" t="s">
        <v>163</v>
      </c>
      <c r="B15" s="350"/>
      <c r="C15" s="337">
        <v>7</v>
      </c>
      <c r="D15" s="131">
        <f t="shared" si="0"/>
        <v>7</v>
      </c>
      <c r="E15" s="130">
        <f t="shared" si="1"/>
        <v>7</v>
      </c>
      <c r="F15" s="131"/>
      <c r="G15" s="268">
        <v>60</v>
      </c>
      <c r="H15" s="132">
        <f t="shared" si="2"/>
        <v>0</v>
      </c>
      <c r="I15" s="147"/>
    </row>
    <row r="16" spans="1:13" x14ac:dyDescent="0.2">
      <c r="A16" s="355" t="s">
        <v>164</v>
      </c>
      <c r="B16" s="360"/>
      <c r="C16" s="337">
        <v>65</v>
      </c>
      <c r="D16" s="131">
        <f t="shared" si="0"/>
        <v>65</v>
      </c>
      <c r="E16" s="130">
        <f t="shared" si="1"/>
        <v>62</v>
      </c>
      <c r="F16" s="131">
        <v>3</v>
      </c>
      <c r="G16" s="268">
        <v>45</v>
      </c>
      <c r="H16" s="132">
        <f t="shared" si="2"/>
        <v>135</v>
      </c>
      <c r="I16" s="147"/>
    </row>
    <row r="17" spans="1:9" x14ac:dyDescent="0.2">
      <c r="A17" s="355" t="s">
        <v>165</v>
      </c>
      <c r="B17" s="360"/>
      <c r="C17" s="337">
        <v>13</v>
      </c>
      <c r="D17" s="131">
        <f t="shared" si="0"/>
        <v>13</v>
      </c>
      <c r="E17" s="130">
        <f t="shared" si="1"/>
        <v>13</v>
      </c>
      <c r="F17" s="131"/>
      <c r="G17" s="268">
        <v>110</v>
      </c>
      <c r="H17" s="132">
        <f t="shared" si="2"/>
        <v>0</v>
      </c>
      <c r="I17" s="147"/>
    </row>
    <row r="18" spans="1:9" x14ac:dyDescent="0.2">
      <c r="A18" s="355" t="s">
        <v>166</v>
      </c>
      <c r="B18" s="360"/>
      <c r="C18" s="337">
        <v>51</v>
      </c>
      <c r="D18" s="131">
        <f t="shared" si="0"/>
        <v>51</v>
      </c>
      <c r="E18" s="130">
        <f t="shared" si="1"/>
        <v>51</v>
      </c>
      <c r="F18" s="131"/>
      <c r="G18" s="268">
        <v>18</v>
      </c>
      <c r="H18" s="132">
        <f t="shared" si="2"/>
        <v>0</v>
      </c>
      <c r="I18" s="147"/>
    </row>
    <row r="19" spans="1:9" x14ac:dyDescent="0.2">
      <c r="A19" s="355" t="s">
        <v>167</v>
      </c>
      <c r="B19" s="360"/>
      <c r="C19" s="337">
        <v>362</v>
      </c>
      <c r="D19" s="131">
        <f t="shared" si="0"/>
        <v>362</v>
      </c>
      <c r="E19" s="130">
        <f t="shared" si="1"/>
        <v>362</v>
      </c>
      <c r="F19" s="131"/>
      <c r="G19" s="268">
        <v>50</v>
      </c>
      <c r="H19" s="132">
        <f t="shared" si="2"/>
        <v>0</v>
      </c>
      <c r="I19" s="147"/>
    </row>
    <row r="20" spans="1:9" x14ac:dyDescent="0.2">
      <c r="A20" s="355" t="s">
        <v>168</v>
      </c>
      <c r="B20" s="360"/>
      <c r="C20" s="337">
        <v>67</v>
      </c>
      <c r="D20" s="131">
        <f t="shared" si="0"/>
        <v>67</v>
      </c>
      <c r="E20" s="130">
        <f t="shared" si="1"/>
        <v>66</v>
      </c>
      <c r="F20" s="131">
        <v>1</v>
      </c>
      <c r="G20" s="268">
        <v>65</v>
      </c>
      <c r="H20" s="132">
        <f t="shared" si="2"/>
        <v>65</v>
      </c>
      <c r="I20" s="147"/>
    </row>
    <row r="21" spans="1:9" x14ac:dyDescent="0.2">
      <c r="A21" s="355" t="s">
        <v>169</v>
      </c>
      <c r="B21" s="360"/>
      <c r="C21" s="337">
        <v>8</v>
      </c>
      <c r="D21" s="131">
        <f t="shared" si="0"/>
        <v>8</v>
      </c>
      <c r="E21" s="130">
        <f t="shared" si="1"/>
        <v>8</v>
      </c>
      <c r="F21" s="131"/>
      <c r="G21" s="268">
        <v>65</v>
      </c>
      <c r="H21" s="132">
        <f t="shared" si="2"/>
        <v>0</v>
      </c>
      <c r="I21" s="147"/>
    </row>
    <row r="22" spans="1:9" x14ac:dyDescent="0.2">
      <c r="A22" s="355" t="s">
        <v>170</v>
      </c>
      <c r="B22" s="360"/>
      <c r="C22" s="337">
        <v>29</v>
      </c>
      <c r="D22" s="131">
        <f t="shared" si="0"/>
        <v>29</v>
      </c>
      <c r="E22" s="130">
        <f t="shared" si="1"/>
        <v>28</v>
      </c>
      <c r="F22" s="131">
        <v>1</v>
      </c>
      <c r="G22" s="268">
        <v>130</v>
      </c>
      <c r="H22" s="132">
        <f t="shared" si="2"/>
        <v>130</v>
      </c>
      <c r="I22" s="147"/>
    </row>
    <row r="23" spans="1:9" ht="25.5" x14ac:dyDescent="0.2">
      <c r="A23" s="186" t="s">
        <v>171</v>
      </c>
      <c r="B23" s="350"/>
      <c r="C23" s="337">
        <v>0</v>
      </c>
      <c r="D23" s="131">
        <f t="shared" si="0"/>
        <v>0</v>
      </c>
      <c r="E23" s="130">
        <f t="shared" si="1"/>
        <v>0</v>
      </c>
      <c r="F23" s="131"/>
      <c r="G23" s="268">
        <v>65</v>
      </c>
      <c r="H23" s="132">
        <f t="shared" si="2"/>
        <v>0</v>
      </c>
      <c r="I23" s="147"/>
    </row>
    <row r="24" spans="1:9" x14ac:dyDescent="0.2">
      <c r="A24" s="354" t="s">
        <v>172</v>
      </c>
      <c r="B24" s="350"/>
      <c r="C24" s="337">
        <v>69</v>
      </c>
      <c r="D24" s="131">
        <f t="shared" si="0"/>
        <v>69</v>
      </c>
      <c r="E24" s="130">
        <f t="shared" si="1"/>
        <v>69</v>
      </c>
      <c r="F24" s="131"/>
      <c r="G24" s="268">
        <v>69</v>
      </c>
      <c r="H24" s="132">
        <f t="shared" si="2"/>
        <v>0</v>
      </c>
      <c r="I24" s="147"/>
    </row>
    <row r="25" spans="1:9" x14ac:dyDescent="0.2">
      <c r="A25" s="355" t="s">
        <v>173</v>
      </c>
      <c r="B25" s="360"/>
      <c r="C25" s="337">
        <v>79</v>
      </c>
      <c r="D25" s="131">
        <f t="shared" si="0"/>
        <v>79</v>
      </c>
      <c r="E25" s="130">
        <f t="shared" si="1"/>
        <v>75</v>
      </c>
      <c r="F25" s="131">
        <v>4</v>
      </c>
      <c r="G25" s="268">
        <v>45</v>
      </c>
      <c r="H25" s="132">
        <f t="shared" si="2"/>
        <v>180</v>
      </c>
      <c r="I25" s="147"/>
    </row>
    <row r="26" spans="1:9" x14ac:dyDescent="0.2">
      <c r="A26" s="355" t="s">
        <v>174</v>
      </c>
      <c r="B26" s="360"/>
      <c r="C26" s="337">
        <v>21</v>
      </c>
      <c r="D26" s="131">
        <f t="shared" si="0"/>
        <v>21</v>
      </c>
      <c r="E26" s="130">
        <f t="shared" si="1"/>
        <v>21</v>
      </c>
      <c r="F26" s="131"/>
      <c r="G26" s="268">
        <v>170</v>
      </c>
      <c r="H26" s="132">
        <f t="shared" si="2"/>
        <v>0</v>
      </c>
      <c r="I26" s="147"/>
    </row>
    <row r="27" spans="1:9" x14ac:dyDescent="0.2">
      <c r="A27" s="355" t="s">
        <v>175</v>
      </c>
      <c r="B27" s="360"/>
      <c r="C27" s="337">
        <v>0</v>
      </c>
      <c r="D27" s="131">
        <f t="shared" si="0"/>
        <v>0</v>
      </c>
      <c r="E27" s="130">
        <f t="shared" si="1"/>
        <v>0</v>
      </c>
      <c r="F27" s="131"/>
      <c r="G27" s="268">
        <v>125</v>
      </c>
      <c r="H27" s="132">
        <f t="shared" si="2"/>
        <v>0</v>
      </c>
      <c r="I27" s="147"/>
    </row>
    <row r="28" spans="1:9" ht="25.5" x14ac:dyDescent="0.2">
      <c r="A28" s="186" t="s">
        <v>176</v>
      </c>
      <c r="B28" s="350"/>
      <c r="C28" s="337">
        <v>213</v>
      </c>
      <c r="D28" s="131">
        <f t="shared" si="0"/>
        <v>213</v>
      </c>
      <c r="E28" s="130">
        <f t="shared" si="1"/>
        <v>213</v>
      </c>
      <c r="F28" s="131"/>
      <c r="G28" s="268">
        <v>125</v>
      </c>
      <c r="H28" s="132">
        <f t="shared" si="2"/>
        <v>0</v>
      </c>
      <c r="I28" s="147"/>
    </row>
    <row r="29" spans="1:9" ht="25.5" x14ac:dyDescent="0.2">
      <c r="A29" s="186" t="s">
        <v>177</v>
      </c>
      <c r="B29" s="350"/>
      <c r="C29" s="337">
        <v>0</v>
      </c>
      <c r="D29" s="131">
        <f t="shared" si="0"/>
        <v>0</v>
      </c>
      <c r="E29" s="130">
        <f t="shared" si="1"/>
        <v>0</v>
      </c>
      <c r="F29" s="131"/>
      <c r="G29" s="268">
        <v>30</v>
      </c>
      <c r="H29" s="132">
        <f t="shared" si="2"/>
        <v>0</v>
      </c>
      <c r="I29" s="147"/>
    </row>
    <row r="30" spans="1:9" x14ac:dyDescent="0.2">
      <c r="A30" s="355" t="s">
        <v>505</v>
      </c>
      <c r="B30" s="360"/>
      <c r="C30" s="337">
        <v>0</v>
      </c>
      <c r="D30" s="131">
        <f t="shared" si="0"/>
        <v>0</v>
      </c>
      <c r="E30" s="130">
        <f t="shared" si="1"/>
        <v>0</v>
      </c>
      <c r="F30" s="131"/>
      <c r="G30" s="268">
        <v>40</v>
      </c>
      <c r="H30" s="132">
        <f t="shared" si="2"/>
        <v>0</v>
      </c>
      <c r="I30" s="147"/>
    </row>
    <row r="31" spans="1:9" ht="25.5" x14ac:dyDescent="0.2">
      <c r="A31" s="186" t="s">
        <v>178</v>
      </c>
      <c r="B31" s="350"/>
      <c r="C31" s="337">
        <v>0</v>
      </c>
      <c r="D31" s="131">
        <f t="shared" si="0"/>
        <v>0</v>
      </c>
      <c r="E31" s="130">
        <f t="shared" si="1"/>
        <v>0</v>
      </c>
      <c r="F31" s="131"/>
      <c r="G31" s="268">
        <v>35</v>
      </c>
      <c r="H31" s="132">
        <f t="shared" si="2"/>
        <v>0</v>
      </c>
      <c r="I31" s="147"/>
    </row>
    <row r="32" spans="1:9" ht="25.5" x14ac:dyDescent="0.2">
      <c r="A32" s="186" t="s">
        <v>179</v>
      </c>
      <c r="B32" s="350"/>
      <c r="C32" s="337">
        <v>136</v>
      </c>
      <c r="D32" s="131">
        <f t="shared" si="0"/>
        <v>136</v>
      </c>
      <c r="E32" s="130">
        <f t="shared" si="1"/>
        <v>136</v>
      </c>
      <c r="F32" s="131"/>
      <c r="G32" s="268">
        <v>55</v>
      </c>
      <c r="H32" s="132">
        <f t="shared" si="2"/>
        <v>0</v>
      </c>
      <c r="I32" s="147"/>
    </row>
    <row r="33" spans="1:11" ht="25.5" x14ac:dyDescent="0.2">
      <c r="A33" s="186" t="s">
        <v>180</v>
      </c>
      <c r="B33" s="350"/>
      <c r="C33" s="337">
        <v>67</v>
      </c>
      <c r="D33" s="131">
        <f t="shared" si="0"/>
        <v>67</v>
      </c>
      <c r="E33" s="130">
        <f t="shared" si="1"/>
        <v>66</v>
      </c>
      <c r="F33" s="131">
        <v>1</v>
      </c>
      <c r="G33" s="268">
        <v>40</v>
      </c>
      <c r="H33" s="132">
        <f t="shared" si="2"/>
        <v>40</v>
      </c>
      <c r="I33" s="147"/>
    </row>
    <row r="34" spans="1:11" ht="25.5" x14ac:dyDescent="0.2">
      <c r="A34" s="186" t="s">
        <v>181</v>
      </c>
      <c r="B34" s="350"/>
      <c r="C34" s="337">
        <v>18</v>
      </c>
      <c r="D34" s="131">
        <f t="shared" si="0"/>
        <v>18</v>
      </c>
      <c r="E34" s="130">
        <f t="shared" si="1"/>
        <v>18</v>
      </c>
      <c r="F34" s="131"/>
      <c r="G34" s="268">
        <v>95</v>
      </c>
      <c r="H34" s="132">
        <f t="shared" si="2"/>
        <v>0</v>
      </c>
      <c r="I34" s="147"/>
    </row>
    <row r="35" spans="1:11" ht="25.5" x14ac:dyDescent="0.2">
      <c r="A35" s="186" t="s">
        <v>182</v>
      </c>
      <c r="B35" s="350"/>
      <c r="C35" s="337">
        <v>19</v>
      </c>
      <c r="D35" s="131">
        <f t="shared" si="0"/>
        <v>19</v>
      </c>
      <c r="E35" s="130">
        <f t="shared" si="1"/>
        <v>19</v>
      </c>
      <c r="F35" s="131"/>
      <c r="G35" s="268">
        <v>31</v>
      </c>
      <c r="H35" s="132">
        <f t="shared" si="2"/>
        <v>0</v>
      </c>
      <c r="I35" s="147"/>
    </row>
    <row r="36" spans="1:11" x14ac:dyDescent="0.2">
      <c r="A36" s="186" t="s">
        <v>263</v>
      </c>
      <c r="B36" s="350"/>
      <c r="C36" s="337">
        <v>0</v>
      </c>
      <c r="D36" s="131">
        <f t="shared" si="0"/>
        <v>0</v>
      </c>
      <c r="E36" s="130">
        <f t="shared" si="1"/>
        <v>0</v>
      </c>
      <c r="F36" s="131"/>
      <c r="G36" s="268">
        <v>220</v>
      </c>
      <c r="H36" s="132">
        <f t="shared" si="2"/>
        <v>0</v>
      </c>
      <c r="I36" s="147"/>
    </row>
    <row r="37" spans="1:11" ht="25.5" x14ac:dyDescent="0.2">
      <c r="A37" s="186" t="s">
        <v>232</v>
      </c>
      <c r="B37" s="350"/>
      <c r="C37" s="337">
        <v>23</v>
      </c>
      <c r="D37" s="131">
        <f t="shared" si="0"/>
        <v>23</v>
      </c>
      <c r="E37" s="130">
        <f t="shared" si="1"/>
        <v>23</v>
      </c>
      <c r="F37" s="131"/>
      <c r="G37" s="268">
        <v>95</v>
      </c>
      <c r="H37" s="132">
        <f t="shared" si="2"/>
        <v>0</v>
      </c>
      <c r="I37" s="147"/>
    </row>
    <row r="38" spans="1:11" ht="25.5" x14ac:dyDescent="0.2">
      <c r="A38" s="186" t="s">
        <v>183</v>
      </c>
      <c r="B38" s="350"/>
      <c r="C38" s="337">
        <v>18</v>
      </c>
      <c r="D38" s="131">
        <f t="shared" si="0"/>
        <v>18</v>
      </c>
      <c r="E38" s="130">
        <f t="shared" si="1"/>
        <v>17</v>
      </c>
      <c r="F38" s="131">
        <v>1</v>
      </c>
      <c r="G38" s="268">
        <v>62</v>
      </c>
      <c r="H38" s="132">
        <f t="shared" si="2"/>
        <v>62</v>
      </c>
      <c r="I38" s="147"/>
    </row>
    <row r="39" spans="1:11" x14ac:dyDescent="0.2">
      <c r="A39" s="354" t="s">
        <v>184</v>
      </c>
      <c r="B39" s="350"/>
      <c r="C39" s="337">
        <v>7</v>
      </c>
      <c r="D39" s="131">
        <f t="shared" si="0"/>
        <v>7</v>
      </c>
      <c r="E39" s="130">
        <f t="shared" si="1"/>
        <v>7</v>
      </c>
      <c r="F39" s="131"/>
      <c r="G39" s="268">
        <v>70</v>
      </c>
      <c r="H39" s="132">
        <f t="shared" si="2"/>
        <v>0</v>
      </c>
      <c r="I39" s="147"/>
    </row>
    <row r="40" spans="1:11" ht="25.5" x14ac:dyDescent="0.2">
      <c r="A40" s="186" t="s">
        <v>185</v>
      </c>
      <c r="B40" s="350"/>
      <c r="C40" s="337">
        <v>33</v>
      </c>
      <c r="D40" s="131">
        <f t="shared" si="0"/>
        <v>33</v>
      </c>
      <c r="E40" s="130">
        <f t="shared" si="1"/>
        <v>33</v>
      </c>
      <c r="F40" s="131"/>
      <c r="G40" s="268">
        <v>55</v>
      </c>
      <c r="H40" s="132">
        <f t="shared" si="2"/>
        <v>0</v>
      </c>
      <c r="I40" s="147"/>
    </row>
    <row r="41" spans="1:11" ht="25.5" x14ac:dyDescent="0.2">
      <c r="A41" s="186" t="s">
        <v>186</v>
      </c>
      <c r="B41" s="350"/>
      <c r="C41" s="337">
        <v>39</v>
      </c>
      <c r="D41" s="131">
        <f t="shared" si="0"/>
        <v>39</v>
      </c>
      <c r="E41" s="130">
        <f t="shared" si="1"/>
        <v>39</v>
      </c>
      <c r="F41" s="131"/>
      <c r="G41" s="268">
        <v>45</v>
      </c>
      <c r="H41" s="132">
        <f t="shared" si="2"/>
        <v>0</v>
      </c>
      <c r="I41" s="147"/>
    </row>
    <row r="42" spans="1:11" x14ac:dyDescent="0.2">
      <c r="A42" s="355" t="s">
        <v>187</v>
      </c>
      <c r="B42" s="360"/>
      <c r="C42" s="337">
        <v>3</v>
      </c>
      <c r="D42" s="131">
        <f t="shared" si="0"/>
        <v>3</v>
      </c>
      <c r="E42" s="130">
        <f t="shared" si="1"/>
        <v>3</v>
      </c>
      <c r="F42" s="131"/>
      <c r="G42" s="268">
        <v>580</v>
      </c>
      <c r="H42" s="132">
        <f t="shared" si="2"/>
        <v>0</v>
      </c>
      <c r="I42" s="147"/>
    </row>
    <row r="43" spans="1:11" x14ac:dyDescent="0.2">
      <c r="A43" s="355" t="s">
        <v>188</v>
      </c>
      <c r="B43" s="360"/>
      <c r="C43" s="337">
        <v>5</v>
      </c>
      <c r="D43" s="131">
        <f t="shared" si="0"/>
        <v>5</v>
      </c>
      <c r="E43" s="130">
        <f t="shared" si="1"/>
        <v>5</v>
      </c>
      <c r="F43" s="131"/>
      <c r="G43" s="268">
        <v>410</v>
      </c>
      <c r="H43" s="132">
        <f t="shared" si="2"/>
        <v>0</v>
      </c>
      <c r="I43" s="147"/>
    </row>
    <row r="44" spans="1:11" x14ac:dyDescent="0.2">
      <c r="A44" s="186" t="s">
        <v>317</v>
      </c>
      <c r="B44" s="350"/>
      <c r="C44" s="337">
        <v>29</v>
      </c>
      <c r="D44" s="131">
        <f t="shared" si="0"/>
        <v>29</v>
      </c>
      <c r="E44" s="130">
        <f t="shared" si="1"/>
        <v>29</v>
      </c>
      <c r="F44" s="131"/>
      <c r="G44" s="268">
        <v>95</v>
      </c>
      <c r="H44" s="132">
        <f t="shared" si="2"/>
        <v>0</v>
      </c>
      <c r="I44" s="147"/>
    </row>
    <row r="45" spans="1:11" ht="25.5" x14ac:dyDescent="0.2">
      <c r="A45" s="186" t="s">
        <v>318</v>
      </c>
      <c r="B45" s="350"/>
      <c r="C45" s="337">
        <v>18</v>
      </c>
      <c r="D45" s="131">
        <f t="shared" si="0"/>
        <v>18</v>
      </c>
      <c r="E45" s="130">
        <f t="shared" si="1"/>
        <v>15</v>
      </c>
      <c r="F45" s="131">
        <v>3</v>
      </c>
      <c r="G45" s="268">
        <v>100</v>
      </c>
      <c r="H45" s="132">
        <f t="shared" si="2"/>
        <v>300</v>
      </c>
      <c r="I45" s="147"/>
    </row>
    <row r="46" spans="1:11" ht="25.5" x14ac:dyDescent="0.2">
      <c r="A46" s="186" t="s">
        <v>189</v>
      </c>
      <c r="B46" s="350"/>
      <c r="C46" s="337">
        <v>17</v>
      </c>
      <c r="D46" s="131">
        <f t="shared" si="0"/>
        <v>17</v>
      </c>
      <c r="E46" s="130">
        <f t="shared" si="1"/>
        <v>17</v>
      </c>
      <c r="F46" s="138"/>
      <c r="G46" s="268">
        <v>60</v>
      </c>
      <c r="H46" s="132">
        <f t="shared" si="2"/>
        <v>0</v>
      </c>
      <c r="I46" s="147"/>
    </row>
    <row r="47" spans="1:11" ht="13.5" thickBot="1" x14ac:dyDescent="0.25">
      <c r="A47" s="355" t="s">
        <v>190</v>
      </c>
      <c r="B47" s="360"/>
      <c r="C47" s="337">
        <v>139</v>
      </c>
      <c r="D47" s="131">
        <f t="shared" si="0"/>
        <v>139</v>
      </c>
      <c r="E47" s="130">
        <f t="shared" si="1"/>
        <v>138</v>
      </c>
      <c r="F47" s="131">
        <v>1</v>
      </c>
      <c r="G47" s="268">
        <v>90</v>
      </c>
      <c r="H47" s="132">
        <f t="shared" si="2"/>
        <v>90</v>
      </c>
      <c r="I47" s="147"/>
      <c r="J47" s="153"/>
    </row>
    <row r="48" spans="1:11" ht="13.5" thickTop="1" x14ac:dyDescent="0.2">
      <c r="A48" s="355" t="s">
        <v>191</v>
      </c>
      <c r="B48" s="360"/>
      <c r="C48" s="338">
        <v>158</v>
      </c>
      <c r="D48" s="131">
        <f t="shared" si="0"/>
        <v>158</v>
      </c>
      <c r="E48" s="130">
        <f t="shared" si="1"/>
        <v>153</v>
      </c>
      <c r="F48" s="131">
        <v>5</v>
      </c>
      <c r="G48" s="268">
        <v>69</v>
      </c>
      <c r="H48" s="132">
        <f t="shared" si="2"/>
        <v>345</v>
      </c>
      <c r="I48" s="147"/>
      <c r="J48" s="7"/>
      <c r="K48" s="7"/>
    </row>
    <row r="49" spans="1:11" x14ac:dyDescent="0.2">
      <c r="A49" s="354" t="s">
        <v>264</v>
      </c>
      <c r="B49" s="360"/>
      <c r="C49" s="338">
        <v>72</v>
      </c>
      <c r="D49" s="131">
        <f t="shared" si="0"/>
        <v>72</v>
      </c>
      <c r="E49" s="130">
        <f t="shared" si="1"/>
        <v>71</v>
      </c>
      <c r="F49" s="131">
        <v>1</v>
      </c>
      <c r="G49" s="268">
        <v>120</v>
      </c>
      <c r="H49" s="132">
        <f t="shared" si="2"/>
        <v>120</v>
      </c>
      <c r="I49" s="147"/>
      <c r="J49" s="7"/>
      <c r="K49" s="7"/>
    </row>
    <row r="50" spans="1:11" x14ac:dyDescent="0.2">
      <c r="A50" s="354" t="s">
        <v>192</v>
      </c>
      <c r="B50" s="350"/>
      <c r="C50" s="338">
        <v>5</v>
      </c>
      <c r="D50" s="131">
        <f t="shared" si="0"/>
        <v>5</v>
      </c>
      <c r="E50" s="130">
        <f t="shared" si="1"/>
        <v>5</v>
      </c>
      <c r="F50" s="131"/>
      <c r="G50" s="268">
        <v>35</v>
      </c>
      <c r="H50" s="132">
        <f t="shared" si="2"/>
        <v>0</v>
      </c>
      <c r="I50" s="147"/>
      <c r="J50" s="7"/>
    </row>
    <row r="51" spans="1:11" x14ac:dyDescent="0.2">
      <c r="A51" s="354" t="s">
        <v>193</v>
      </c>
      <c r="B51" s="350"/>
      <c r="C51" s="338">
        <v>289</v>
      </c>
      <c r="D51" s="131">
        <f t="shared" si="0"/>
        <v>289</v>
      </c>
      <c r="E51" s="130">
        <f t="shared" si="1"/>
        <v>279</v>
      </c>
      <c r="F51" s="131">
        <v>10</v>
      </c>
      <c r="G51" s="268">
        <v>95</v>
      </c>
      <c r="H51" s="132">
        <f t="shared" si="2"/>
        <v>950</v>
      </c>
      <c r="I51" s="147"/>
      <c r="J51" s="7"/>
    </row>
    <row r="52" spans="1:11" x14ac:dyDescent="0.2">
      <c r="A52" s="354" t="s">
        <v>335</v>
      </c>
      <c r="B52" s="351"/>
      <c r="C52" s="339">
        <v>170</v>
      </c>
      <c r="D52" s="131">
        <f t="shared" si="0"/>
        <v>170</v>
      </c>
      <c r="E52" s="130">
        <f t="shared" si="1"/>
        <v>170</v>
      </c>
      <c r="F52" s="191"/>
      <c r="G52" s="268">
        <v>85</v>
      </c>
      <c r="H52" s="134">
        <f t="shared" si="2"/>
        <v>0</v>
      </c>
      <c r="I52" s="147"/>
      <c r="J52" s="7"/>
    </row>
    <row r="53" spans="1:11" ht="25.5" x14ac:dyDescent="0.2">
      <c r="A53" s="270" t="s">
        <v>430</v>
      </c>
      <c r="B53" s="361"/>
      <c r="C53" s="339">
        <v>24</v>
      </c>
      <c r="D53" s="131">
        <f t="shared" si="0"/>
        <v>24</v>
      </c>
      <c r="E53" s="130">
        <f t="shared" si="1"/>
        <v>23</v>
      </c>
      <c r="F53" s="191">
        <v>1</v>
      </c>
      <c r="G53" s="269">
        <v>350</v>
      </c>
      <c r="H53" s="134">
        <f t="shared" si="2"/>
        <v>350</v>
      </c>
      <c r="I53" s="147"/>
    </row>
    <row r="54" spans="1:11" ht="22.5" x14ac:dyDescent="0.2">
      <c r="A54" s="271" t="s">
        <v>431</v>
      </c>
      <c r="B54" s="361"/>
      <c r="C54" s="339">
        <v>11</v>
      </c>
      <c r="D54" s="131">
        <f t="shared" si="0"/>
        <v>11</v>
      </c>
      <c r="E54" s="130">
        <f t="shared" si="1"/>
        <v>11</v>
      </c>
      <c r="F54" s="131"/>
      <c r="G54" s="269">
        <v>330</v>
      </c>
      <c r="H54" s="134">
        <f t="shared" si="2"/>
        <v>0</v>
      </c>
      <c r="I54" s="147"/>
    </row>
    <row r="55" spans="1:11" ht="22.5" x14ac:dyDescent="0.2">
      <c r="A55" s="185" t="s">
        <v>256</v>
      </c>
      <c r="B55" s="350"/>
      <c r="C55" s="338">
        <v>7</v>
      </c>
      <c r="D55" s="131">
        <f t="shared" si="0"/>
        <v>7</v>
      </c>
      <c r="E55" s="130">
        <f t="shared" si="1"/>
        <v>7</v>
      </c>
      <c r="F55" s="131"/>
      <c r="G55" s="268">
        <v>450</v>
      </c>
      <c r="H55" s="132">
        <f t="shared" si="2"/>
        <v>0</v>
      </c>
      <c r="I55" s="147"/>
      <c r="J55" s="7"/>
    </row>
    <row r="56" spans="1:11" ht="39.75" customHeight="1" x14ac:dyDescent="0.2">
      <c r="A56" s="186" t="s">
        <v>257</v>
      </c>
      <c r="B56" s="350"/>
      <c r="C56" s="338">
        <v>27</v>
      </c>
      <c r="D56" s="187">
        <f t="shared" si="0"/>
        <v>27</v>
      </c>
      <c r="E56" s="130">
        <f t="shared" si="1"/>
        <v>27</v>
      </c>
      <c r="F56" s="131"/>
      <c r="G56" s="268">
        <v>500</v>
      </c>
      <c r="H56" s="132">
        <f t="shared" si="2"/>
        <v>0</v>
      </c>
      <c r="I56" s="147"/>
      <c r="J56" s="74"/>
    </row>
    <row r="57" spans="1:11" ht="25.5" x14ac:dyDescent="0.2">
      <c r="A57" s="186" t="s">
        <v>258</v>
      </c>
      <c r="B57" s="350"/>
      <c r="C57" s="338">
        <v>4</v>
      </c>
      <c r="D57" s="131">
        <f t="shared" si="0"/>
        <v>4</v>
      </c>
      <c r="E57" s="130">
        <f t="shared" si="1"/>
        <v>4</v>
      </c>
      <c r="F57" s="131"/>
      <c r="G57" s="268">
        <v>490</v>
      </c>
      <c r="H57" s="132">
        <f t="shared" si="2"/>
        <v>0</v>
      </c>
      <c r="I57" s="147"/>
    </row>
    <row r="58" spans="1:11" x14ac:dyDescent="0.2">
      <c r="A58" s="186" t="s">
        <v>261</v>
      </c>
      <c r="B58" s="350"/>
      <c r="C58" s="338">
        <v>4</v>
      </c>
      <c r="D58" s="131">
        <f t="shared" si="0"/>
        <v>4</v>
      </c>
      <c r="E58" s="130">
        <f t="shared" si="1"/>
        <v>4</v>
      </c>
      <c r="F58" s="131"/>
      <c r="G58" s="268">
        <v>1820</v>
      </c>
      <c r="H58" s="132">
        <f t="shared" si="2"/>
        <v>0</v>
      </c>
      <c r="I58" s="147"/>
    </row>
    <row r="59" spans="1:11" ht="25.5" x14ac:dyDescent="0.2">
      <c r="A59" s="186" t="s">
        <v>259</v>
      </c>
      <c r="B59" s="350"/>
      <c r="C59" s="338">
        <v>4</v>
      </c>
      <c r="D59" s="131">
        <f t="shared" si="0"/>
        <v>4</v>
      </c>
      <c r="E59" s="130">
        <f t="shared" si="1"/>
        <v>4</v>
      </c>
      <c r="F59" s="131"/>
      <c r="G59" s="268">
        <v>1320</v>
      </c>
      <c r="H59" s="132">
        <f t="shared" si="2"/>
        <v>0</v>
      </c>
      <c r="I59" s="147"/>
    </row>
    <row r="60" spans="1:11" ht="25.5" x14ac:dyDescent="0.2">
      <c r="A60" s="186" t="s">
        <v>260</v>
      </c>
      <c r="B60" s="350"/>
      <c r="C60" s="338">
        <v>10</v>
      </c>
      <c r="D60" s="131">
        <f t="shared" si="0"/>
        <v>10</v>
      </c>
      <c r="E60" s="130">
        <f t="shared" si="1"/>
        <v>10</v>
      </c>
      <c r="F60" s="131"/>
      <c r="G60" s="268">
        <v>1060</v>
      </c>
      <c r="H60" s="132">
        <f t="shared" si="2"/>
        <v>0</v>
      </c>
      <c r="I60" s="147"/>
    </row>
    <row r="61" spans="1:11" ht="22.5" customHeight="1" x14ac:dyDescent="0.2">
      <c r="A61" s="355" t="s">
        <v>194</v>
      </c>
      <c r="B61" s="350"/>
      <c r="C61" s="338">
        <v>17</v>
      </c>
      <c r="D61" s="131">
        <f t="shared" si="0"/>
        <v>17</v>
      </c>
      <c r="E61" s="130">
        <f t="shared" si="1"/>
        <v>17</v>
      </c>
      <c r="F61" s="131"/>
      <c r="G61" s="268">
        <v>1250</v>
      </c>
      <c r="H61" s="132">
        <f t="shared" si="2"/>
        <v>0</v>
      </c>
      <c r="I61" s="147"/>
    </row>
    <row r="62" spans="1:11" ht="33.75" customHeight="1" x14ac:dyDescent="0.2">
      <c r="A62" s="186" t="s">
        <v>195</v>
      </c>
      <c r="B62" s="350"/>
      <c r="C62" s="338">
        <v>5</v>
      </c>
      <c r="D62" s="131">
        <f t="shared" si="0"/>
        <v>5</v>
      </c>
      <c r="E62" s="130">
        <f t="shared" si="1"/>
        <v>5</v>
      </c>
      <c r="F62" s="131"/>
      <c r="G62" s="268">
        <v>1430</v>
      </c>
      <c r="H62" s="132">
        <f t="shared" si="2"/>
        <v>0</v>
      </c>
      <c r="I62" s="147"/>
    </row>
    <row r="63" spans="1:11" ht="33.75" customHeight="1" x14ac:dyDescent="0.2">
      <c r="A63" s="186" t="s">
        <v>319</v>
      </c>
      <c r="B63" s="350"/>
      <c r="C63" s="338">
        <v>6</v>
      </c>
      <c r="D63" s="131">
        <f t="shared" si="0"/>
        <v>6</v>
      </c>
      <c r="E63" s="130">
        <f t="shared" si="1"/>
        <v>6</v>
      </c>
      <c r="F63" s="131"/>
      <c r="G63" s="268">
        <v>1830</v>
      </c>
      <c r="H63" s="132">
        <f t="shared" si="2"/>
        <v>0</v>
      </c>
      <c r="I63" s="147"/>
    </row>
    <row r="64" spans="1:11" ht="31.5" customHeight="1" x14ac:dyDescent="0.2">
      <c r="A64" s="186" t="s">
        <v>196</v>
      </c>
      <c r="B64" s="350"/>
      <c r="C64" s="338">
        <v>150</v>
      </c>
      <c r="D64" s="131">
        <f t="shared" si="0"/>
        <v>150</v>
      </c>
      <c r="E64" s="130">
        <f t="shared" si="1"/>
        <v>148</v>
      </c>
      <c r="F64" s="131">
        <v>2</v>
      </c>
      <c r="G64" s="268">
        <v>95</v>
      </c>
      <c r="H64" s="132">
        <f t="shared" si="2"/>
        <v>190</v>
      </c>
      <c r="I64" s="147"/>
    </row>
    <row r="65" spans="1:9" ht="25.5" x14ac:dyDescent="0.2">
      <c r="A65" s="186" t="s">
        <v>197</v>
      </c>
      <c r="B65" s="350"/>
      <c r="C65" s="338">
        <v>10</v>
      </c>
      <c r="D65" s="131">
        <f>B65+C65</f>
        <v>10</v>
      </c>
      <c r="E65" s="130">
        <f t="shared" si="1"/>
        <v>10</v>
      </c>
      <c r="F65" s="131"/>
      <c r="G65" s="268">
        <v>100</v>
      </c>
      <c r="H65" s="132">
        <f t="shared" si="2"/>
        <v>0</v>
      </c>
      <c r="I65" s="147"/>
    </row>
    <row r="66" spans="1:9" x14ac:dyDescent="0.2">
      <c r="A66" s="186" t="s">
        <v>334</v>
      </c>
      <c r="B66" s="350"/>
      <c r="C66" s="338">
        <v>14</v>
      </c>
      <c r="D66" s="131">
        <f t="shared" si="0"/>
        <v>14</v>
      </c>
      <c r="E66" s="130">
        <f t="shared" si="1"/>
        <v>14</v>
      </c>
      <c r="F66" s="131"/>
      <c r="G66" s="268">
        <v>480</v>
      </c>
      <c r="H66" s="132">
        <f t="shared" si="2"/>
        <v>0</v>
      </c>
      <c r="I66" s="147"/>
    </row>
    <row r="67" spans="1:9" ht="25.5" x14ac:dyDescent="0.2">
      <c r="A67" s="186" t="s">
        <v>198</v>
      </c>
      <c r="B67" s="350"/>
      <c r="C67" s="338">
        <v>40</v>
      </c>
      <c r="D67" s="131">
        <f t="shared" si="0"/>
        <v>40</v>
      </c>
      <c r="E67" s="130">
        <f t="shared" si="1"/>
        <v>39</v>
      </c>
      <c r="F67" s="131">
        <v>1</v>
      </c>
      <c r="G67" s="268">
        <v>125</v>
      </c>
      <c r="H67" s="132">
        <f t="shared" si="2"/>
        <v>125</v>
      </c>
      <c r="I67" s="147"/>
    </row>
    <row r="68" spans="1:9" x14ac:dyDescent="0.2">
      <c r="A68" s="356" t="s">
        <v>243</v>
      </c>
      <c r="B68" s="350"/>
      <c r="C68" s="357">
        <v>24</v>
      </c>
      <c r="D68" s="138">
        <f t="shared" si="0"/>
        <v>24</v>
      </c>
      <c r="E68" s="130">
        <f t="shared" si="1"/>
        <v>24</v>
      </c>
      <c r="F68" s="131"/>
      <c r="G68" s="268">
        <v>590</v>
      </c>
      <c r="H68" s="132">
        <f>F68*G68</f>
        <v>0</v>
      </c>
      <c r="I68" s="147"/>
    </row>
    <row r="69" spans="1:9" ht="25.5" x14ac:dyDescent="0.2">
      <c r="A69" s="186" t="s">
        <v>199</v>
      </c>
      <c r="B69" s="350"/>
      <c r="C69" s="338">
        <v>97</v>
      </c>
      <c r="D69" s="131">
        <f t="shared" si="0"/>
        <v>97</v>
      </c>
      <c r="E69" s="130">
        <f t="shared" si="1"/>
        <v>97</v>
      </c>
      <c r="F69" s="131"/>
      <c r="G69" s="268">
        <v>100</v>
      </c>
      <c r="H69" s="132">
        <f t="shared" si="2"/>
        <v>0</v>
      </c>
      <c r="I69" s="147"/>
    </row>
    <row r="70" spans="1:9" ht="25.5" x14ac:dyDescent="0.2">
      <c r="A70" s="186" t="s">
        <v>200</v>
      </c>
      <c r="B70" s="350"/>
      <c r="C70" s="338">
        <v>4</v>
      </c>
      <c r="D70" s="131">
        <f t="shared" si="0"/>
        <v>4</v>
      </c>
      <c r="E70" s="130">
        <f t="shared" ref="E70:E105" si="3">D70-F70</f>
        <v>4</v>
      </c>
      <c r="F70" s="131"/>
      <c r="G70" s="268">
        <v>800</v>
      </c>
      <c r="H70" s="132">
        <f t="shared" si="2"/>
        <v>0</v>
      </c>
      <c r="I70" s="147"/>
    </row>
    <row r="71" spans="1:9" ht="25.5" x14ac:dyDescent="0.2">
      <c r="A71" s="186" t="s">
        <v>201</v>
      </c>
      <c r="B71" s="350"/>
      <c r="C71" s="338">
        <v>1</v>
      </c>
      <c r="D71" s="131">
        <f t="shared" si="0"/>
        <v>1</v>
      </c>
      <c r="E71" s="130">
        <f t="shared" si="3"/>
        <v>1</v>
      </c>
      <c r="F71" s="131"/>
      <c r="G71" s="268">
        <v>1030</v>
      </c>
      <c r="H71" s="132">
        <f t="shared" si="2"/>
        <v>0</v>
      </c>
      <c r="I71" s="147"/>
    </row>
    <row r="72" spans="1:9" ht="25.5" x14ac:dyDescent="0.2">
      <c r="A72" s="186" t="s">
        <v>202</v>
      </c>
      <c r="B72" s="350"/>
      <c r="C72" s="338">
        <v>119</v>
      </c>
      <c r="D72" s="131">
        <f t="shared" si="0"/>
        <v>119</v>
      </c>
      <c r="E72" s="130">
        <f t="shared" si="3"/>
        <v>117</v>
      </c>
      <c r="F72" s="131">
        <v>2</v>
      </c>
      <c r="G72" s="268">
        <v>45</v>
      </c>
      <c r="H72" s="132">
        <f t="shared" si="2"/>
        <v>90</v>
      </c>
      <c r="I72" s="147"/>
    </row>
    <row r="73" spans="1:9" ht="25.5" x14ac:dyDescent="0.2">
      <c r="A73" s="186" t="s">
        <v>203</v>
      </c>
      <c r="B73" s="350"/>
      <c r="C73" s="338">
        <v>46</v>
      </c>
      <c r="D73" s="131">
        <f t="shared" si="0"/>
        <v>46</v>
      </c>
      <c r="E73" s="130">
        <f t="shared" si="3"/>
        <v>46</v>
      </c>
      <c r="F73" s="131"/>
      <c r="G73" s="268">
        <v>165</v>
      </c>
      <c r="H73" s="132">
        <f t="shared" si="2"/>
        <v>0</v>
      </c>
      <c r="I73" s="147"/>
    </row>
    <row r="74" spans="1:9" ht="25.5" x14ac:dyDescent="0.2">
      <c r="A74" s="186" t="s">
        <v>204</v>
      </c>
      <c r="B74" s="350"/>
      <c r="C74" s="338">
        <v>15</v>
      </c>
      <c r="D74" s="131">
        <f t="shared" si="0"/>
        <v>15</v>
      </c>
      <c r="E74" s="130">
        <f t="shared" si="3"/>
        <v>15</v>
      </c>
      <c r="F74" s="131"/>
      <c r="G74" s="268">
        <v>850</v>
      </c>
      <c r="H74" s="132">
        <f t="shared" si="2"/>
        <v>0</v>
      </c>
      <c r="I74" s="147"/>
    </row>
    <row r="75" spans="1:9" x14ac:dyDescent="0.2">
      <c r="A75" s="355" t="s">
        <v>205</v>
      </c>
      <c r="B75" s="360"/>
      <c r="C75" s="338">
        <v>22</v>
      </c>
      <c r="D75" s="131">
        <f t="shared" si="0"/>
        <v>22</v>
      </c>
      <c r="E75" s="130">
        <f t="shared" si="3"/>
        <v>22</v>
      </c>
      <c r="F75" s="131"/>
      <c r="G75" s="268">
        <v>1130</v>
      </c>
      <c r="H75" s="132">
        <f t="shared" si="2"/>
        <v>0</v>
      </c>
      <c r="I75" s="147"/>
    </row>
    <row r="76" spans="1:9" ht="38.25" x14ac:dyDescent="0.2">
      <c r="A76" s="186" t="s">
        <v>206</v>
      </c>
      <c r="B76" s="350"/>
      <c r="C76" s="338">
        <v>9</v>
      </c>
      <c r="D76" s="131">
        <f t="shared" ref="D76:D83" si="4">B76+C76</f>
        <v>9</v>
      </c>
      <c r="E76" s="130">
        <f t="shared" si="3"/>
        <v>9</v>
      </c>
      <c r="F76" s="131"/>
      <c r="G76" s="268">
        <v>95</v>
      </c>
      <c r="H76" s="132">
        <f t="shared" si="2"/>
        <v>0</v>
      </c>
      <c r="I76" s="147"/>
    </row>
    <row r="77" spans="1:9" ht="25.5" x14ac:dyDescent="0.2">
      <c r="A77" s="186" t="s">
        <v>207</v>
      </c>
      <c r="B77" s="350"/>
      <c r="C77" s="338">
        <v>18</v>
      </c>
      <c r="D77" s="131">
        <f t="shared" si="4"/>
        <v>18</v>
      </c>
      <c r="E77" s="130">
        <f t="shared" si="3"/>
        <v>18</v>
      </c>
      <c r="F77" s="131"/>
      <c r="G77" s="268">
        <v>95</v>
      </c>
      <c r="H77" s="132">
        <f t="shared" si="2"/>
        <v>0</v>
      </c>
      <c r="I77" s="147"/>
    </row>
    <row r="78" spans="1:9" ht="25.5" x14ac:dyDescent="0.2">
      <c r="A78" s="186" t="s">
        <v>208</v>
      </c>
      <c r="B78" s="350"/>
      <c r="C78" s="342">
        <v>9</v>
      </c>
      <c r="D78" s="131">
        <f t="shared" si="4"/>
        <v>9</v>
      </c>
      <c r="E78" s="130">
        <f t="shared" si="3"/>
        <v>9</v>
      </c>
      <c r="F78" s="131"/>
      <c r="G78" s="268">
        <v>115</v>
      </c>
      <c r="H78" s="132">
        <f t="shared" si="2"/>
        <v>0</v>
      </c>
      <c r="I78" s="147"/>
    </row>
    <row r="79" spans="1:9" ht="18.75" customHeight="1" x14ac:dyDescent="0.2">
      <c r="A79" s="354" t="s">
        <v>209</v>
      </c>
      <c r="B79" s="350"/>
      <c r="C79" s="342">
        <v>36</v>
      </c>
      <c r="D79" s="131">
        <f t="shared" si="4"/>
        <v>36</v>
      </c>
      <c r="E79" s="130">
        <f t="shared" si="3"/>
        <v>36</v>
      </c>
      <c r="F79" s="131"/>
      <c r="G79" s="268">
        <v>85</v>
      </c>
      <c r="H79" s="132">
        <f t="shared" si="2"/>
        <v>0</v>
      </c>
      <c r="I79" s="147"/>
    </row>
    <row r="80" spans="1:9" ht="25.5" x14ac:dyDescent="0.2">
      <c r="A80" s="186" t="s">
        <v>210</v>
      </c>
      <c r="B80" s="344"/>
      <c r="C80" s="342">
        <v>40</v>
      </c>
      <c r="D80" s="131">
        <f t="shared" si="4"/>
        <v>40</v>
      </c>
      <c r="E80" s="130">
        <f t="shared" si="3"/>
        <v>40</v>
      </c>
      <c r="F80" s="131"/>
      <c r="G80" s="268">
        <v>76</v>
      </c>
      <c r="H80" s="132">
        <f t="shared" si="2"/>
        <v>0</v>
      </c>
      <c r="I80" s="147"/>
    </row>
    <row r="81" spans="1:15" ht="25.5" x14ac:dyDescent="0.2">
      <c r="A81" s="186" t="s">
        <v>211</v>
      </c>
      <c r="B81" s="345"/>
      <c r="C81" s="343">
        <v>23</v>
      </c>
      <c r="D81" s="133">
        <f t="shared" si="4"/>
        <v>23</v>
      </c>
      <c r="E81" s="130">
        <f t="shared" si="3"/>
        <v>23</v>
      </c>
      <c r="F81" s="133"/>
      <c r="G81" s="268">
        <v>250</v>
      </c>
      <c r="H81" s="132">
        <f t="shared" si="2"/>
        <v>0</v>
      </c>
      <c r="I81" s="147"/>
    </row>
    <row r="82" spans="1:15" x14ac:dyDescent="0.2">
      <c r="A82" s="355" t="s">
        <v>212</v>
      </c>
      <c r="B82" s="362"/>
      <c r="C82" s="342">
        <v>1</v>
      </c>
      <c r="D82" s="131">
        <f t="shared" si="4"/>
        <v>1</v>
      </c>
      <c r="E82" s="130">
        <f t="shared" si="3"/>
        <v>1</v>
      </c>
      <c r="F82" s="131"/>
      <c r="G82" s="268">
        <v>1420</v>
      </c>
      <c r="H82" s="132">
        <f t="shared" si="2"/>
        <v>0</v>
      </c>
      <c r="I82" s="147"/>
    </row>
    <row r="83" spans="1:15" x14ac:dyDescent="0.2">
      <c r="A83" s="355" t="s">
        <v>213</v>
      </c>
      <c r="B83" s="362"/>
      <c r="C83" s="342">
        <v>2</v>
      </c>
      <c r="D83" s="131">
        <f t="shared" si="4"/>
        <v>2</v>
      </c>
      <c r="E83" s="130">
        <f t="shared" si="3"/>
        <v>2</v>
      </c>
      <c r="F83" s="131"/>
      <c r="G83" s="268">
        <v>1420</v>
      </c>
      <c r="H83" s="132">
        <f t="shared" si="2"/>
        <v>0</v>
      </c>
      <c r="I83" s="147"/>
    </row>
    <row r="84" spans="1:15" x14ac:dyDescent="0.2">
      <c r="A84" s="355" t="s">
        <v>214</v>
      </c>
      <c r="B84" s="362"/>
      <c r="C84" s="342">
        <v>7</v>
      </c>
      <c r="D84" s="131">
        <f>B84+C84</f>
        <v>7</v>
      </c>
      <c r="E84" s="130">
        <f t="shared" si="3"/>
        <v>7</v>
      </c>
      <c r="F84" s="131"/>
      <c r="G84" s="268">
        <v>1980</v>
      </c>
      <c r="H84" s="134">
        <f t="shared" si="2"/>
        <v>0</v>
      </c>
      <c r="I84" s="147"/>
    </row>
    <row r="85" spans="1:15" ht="25.5" x14ac:dyDescent="0.2">
      <c r="A85" s="186" t="s">
        <v>215</v>
      </c>
      <c r="B85" s="344"/>
      <c r="C85" s="342">
        <v>118</v>
      </c>
      <c r="D85" s="131">
        <f>B85+C85</f>
        <v>118</v>
      </c>
      <c r="E85" s="130">
        <f t="shared" si="3"/>
        <v>118</v>
      </c>
      <c r="F85" s="131"/>
      <c r="G85" s="268">
        <v>40</v>
      </c>
      <c r="H85" s="134">
        <f t="shared" si="2"/>
        <v>0</v>
      </c>
      <c r="I85" s="147"/>
    </row>
    <row r="86" spans="1:15" ht="26.25" thickBot="1" x14ac:dyDescent="0.25">
      <c r="A86" s="186" t="s">
        <v>216</v>
      </c>
      <c r="B86" s="344"/>
      <c r="C86" s="342">
        <v>0</v>
      </c>
      <c r="D86" s="131">
        <f t="shared" ref="D86:D105" si="5">B86+C86</f>
        <v>0</v>
      </c>
      <c r="E86" s="130">
        <f t="shared" si="3"/>
        <v>0</v>
      </c>
      <c r="F86" s="131"/>
      <c r="G86" s="268">
        <v>53</v>
      </c>
      <c r="H86" s="134">
        <f t="shared" si="2"/>
        <v>0</v>
      </c>
      <c r="I86" s="147"/>
      <c r="K86" s="153"/>
    </row>
    <row r="87" spans="1:15" ht="13.5" thickTop="1" x14ac:dyDescent="0.2">
      <c r="A87" s="355" t="s">
        <v>217</v>
      </c>
      <c r="B87" s="362"/>
      <c r="C87" s="342">
        <v>69</v>
      </c>
      <c r="D87" s="131">
        <f t="shared" si="5"/>
        <v>69</v>
      </c>
      <c r="E87" s="130">
        <f t="shared" si="3"/>
        <v>69</v>
      </c>
      <c r="F87" s="131"/>
      <c r="G87" s="268">
        <v>60</v>
      </c>
      <c r="H87" s="134">
        <f t="shared" si="2"/>
        <v>0</v>
      </c>
      <c r="I87" s="147"/>
    </row>
    <row r="88" spans="1:15" ht="25.5" x14ac:dyDescent="0.2">
      <c r="A88" s="186" t="s">
        <v>218</v>
      </c>
      <c r="B88" s="344"/>
      <c r="C88" s="342">
        <v>91</v>
      </c>
      <c r="D88" s="131">
        <f t="shared" si="5"/>
        <v>91</v>
      </c>
      <c r="E88" s="130">
        <f t="shared" si="3"/>
        <v>90</v>
      </c>
      <c r="F88" s="131">
        <v>1</v>
      </c>
      <c r="G88" s="268">
        <v>33</v>
      </c>
      <c r="H88" s="134">
        <f t="shared" si="2"/>
        <v>33</v>
      </c>
      <c r="I88" s="147"/>
    </row>
    <row r="89" spans="1:15" x14ac:dyDescent="0.2">
      <c r="A89" s="355" t="s">
        <v>219</v>
      </c>
      <c r="B89" s="362"/>
      <c r="C89" s="342">
        <v>0</v>
      </c>
      <c r="D89" s="131">
        <f t="shared" si="5"/>
        <v>0</v>
      </c>
      <c r="E89" s="130">
        <f t="shared" si="3"/>
        <v>0</v>
      </c>
      <c r="F89" s="131"/>
      <c r="G89" s="268">
        <v>50</v>
      </c>
      <c r="H89" s="134">
        <f t="shared" si="2"/>
        <v>0</v>
      </c>
      <c r="I89" s="147"/>
    </row>
    <row r="90" spans="1:15" x14ac:dyDescent="0.2">
      <c r="A90" s="355" t="s">
        <v>380</v>
      </c>
      <c r="B90" s="362"/>
      <c r="C90" s="342">
        <v>134</v>
      </c>
      <c r="D90" s="131">
        <f t="shared" si="5"/>
        <v>134</v>
      </c>
      <c r="E90" s="130">
        <f t="shared" si="3"/>
        <v>134</v>
      </c>
      <c r="F90" s="131"/>
      <c r="G90" s="268">
        <v>100</v>
      </c>
      <c r="H90" s="134">
        <f t="shared" si="2"/>
        <v>0</v>
      </c>
      <c r="I90" s="147"/>
    </row>
    <row r="91" spans="1:15" x14ac:dyDescent="0.2">
      <c r="A91" s="355" t="s">
        <v>220</v>
      </c>
      <c r="B91" s="362"/>
      <c r="C91" s="342">
        <v>26</v>
      </c>
      <c r="D91" s="131">
        <f t="shared" si="5"/>
        <v>26</v>
      </c>
      <c r="E91" s="130">
        <f t="shared" si="3"/>
        <v>26</v>
      </c>
      <c r="F91" s="131"/>
      <c r="G91" s="268">
        <v>65</v>
      </c>
      <c r="H91" s="134">
        <f t="shared" si="2"/>
        <v>0</v>
      </c>
      <c r="I91" s="147"/>
    </row>
    <row r="92" spans="1:15" x14ac:dyDescent="0.2">
      <c r="A92" s="355" t="s">
        <v>221</v>
      </c>
      <c r="B92" s="362"/>
      <c r="C92" s="342">
        <v>101</v>
      </c>
      <c r="D92" s="131">
        <f t="shared" si="5"/>
        <v>101</v>
      </c>
      <c r="E92" s="130">
        <f t="shared" si="3"/>
        <v>98</v>
      </c>
      <c r="F92" s="131">
        <v>3</v>
      </c>
      <c r="G92" s="268">
        <v>35</v>
      </c>
      <c r="H92" s="134">
        <f t="shared" si="2"/>
        <v>105</v>
      </c>
      <c r="I92" s="147"/>
    </row>
    <row r="93" spans="1:15" x14ac:dyDescent="0.2">
      <c r="A93" s="355" t="s">
        <v>222</v>
      </c>
      <c r="B93" s="362"/>
      <c r="C93" s="342">
        <v>103</v>
      </c>
      <c r="D93" s="131">
        <f t="shared" si="5"/>
        <v>103</v>
      </c>
      <c r="E93" s="130">
        <f t="shared" si="3"/>
        <v>101</v>
      </c>
      <c r="F93" s="131">
        <v>2</v>
      </c>
      <c r="G93" s="268">
        <v>50</v>
      </c>
      <c r="H93" s="134">
        <f t="shared" si="2"/>
        <v>100</v>
      </c>
      <c r="I93" s="147"/>
    </row>
    <row r="94" spans="1:15" x14ac:dyDescent="0.2">
      <c r="A94" s="355" t="s">
        <v>223</v>
      </c>
      <c r="B94" s="362"/>
      <c r="C94" s="342">
        <v>145</v>
      </c>
      <c r="D94" s="131">
        <f t="shared" si="5"/>
        <v>145</v>
      </c>
      <c r="E94" s="130">
        <f t="shared" si="3"/>
        <v>144</v>
      </c>
      <c r="F94" s="131">
        <v>1</v>
      </c>
      <c r="G94" s="268">
        <v>50</v>
      </c>
      <c r="H94" s="134">
        <f t="shared" si="2"/>
        <v>50</v>
      </c>
      <c r="I94" s="147"/>
    </row>
    <row r="95" spans="1:15" x14ac:dyDescent="0.2">
      <c r="A95" s="354" t="s">
        <v>224</v>
      </c>
      <c r="B95" s="344"/>
      <c r="C95" s="342">
        <v>145</v>
      </c>
      <c r="D95" s="131">
        <f t="shared" si="5"/>
        <v>145</v>
      </c>
      <c r="E95" s="130">
        <f t="shared" si="3"/>
        <v>145</v>
      </c>
      <c r="F95" s="131"/>
      <c r="G95" s="268">
        <v>50</v>
      </c>
      <c r="H95" s="134">
        <f t="shared" si="2"/>
        <v>0</v>
      </c>
      <c r="I95" s="147"/>
    </row>
    <row r="96" spans="1:15" ht="25.5" x14ac:dyDescent="0.2">
      <c r="A96" s="186" t="s">
        <v>225</v>
      </c>
      <c r="B96" s="344"/>
      <c r="C96" s="342">
        <v>5</v>
      </c>
      <c r="D96" s="131">
        <f t="shared" si="5"/>
        <v>5</v>
      </c>
      <c r="E96" s="130">
        <f t="shared" si="3"/>
        <v>5</v>
      </c>
      <c r="F96" s="131"/>
      <c r="G96" s="268">
        <v>1000</v>
      </c>
      <c r="H96" s="134">
        <f t="shared" si="2"/>
        <v>0</v>
      </c>
      <c r="I96" s="147"/>
      <c r="O96" s="42"/>
    </row>
    <row r="97" spans="1:15" x14ac:dyDescent="0.2">
      <c r="A97" s="354" t="s">
        <v>226</v>
      </c>
      <c r="B97" s="346"/>
      <c r="C97" s="342">
        <v>5</v>
      </c>
      <c r="D97" s="131">
        <f t="shared" si="5"/>
        <v>5</v>
      </c>
      <c r="E97" s="130">
        <f t="shared" si="3"/>
        <v>5</v>
      </c>
      <c r="F97" s="131"/>
      <c r="G97" s="268">
        <v>210</v>
      </c>
      <c r="H97" s="134">
        <f t="shared" si="2"/>
        <v>0</v>
      </c>
      <c r="I97" s="147"/>
      <c r="O97" s="42"/>
    </row>
    <row r="98" spans="1:15" x14ac:dyDescent="0.2">
      <c r="A98" s="354" t="s">
        <v>227</v>
      </c>
      <c r="B98" s="346"/>
      <c r="C98" s="342">
        <v>0</v>
      </c>
      <c r="D98" s="131">
        <f t="shared" si="5"/>
        <v>0</v>
      </c>
      <c r="E98" s="130">
        <f t="shared" si="3"/>
        <v>0</v>
      </c>
      <c r="F98" s="131"/>
      <c r="G98" s="268">
        <v>250</v>
      </c>
      <c r="H98" s="134">
        <f t="shared" si="2"/>
        <v>0</v>
      </c>
      <c r="I98" s="147"/>
    </row>
    <row r="99" spans="1:15" ht="25.5" x14ac:dyDescent="0.2">
      <c r="A99" s="186" t="s">
        <v>228</v>
      </c>
      <c r="B99" s="346"/>
      <c r="C99" s="342">
        <v>0</v>
      </c>
      <c r="D99" s="131">
        <f t="shared" si="5"/>
        <v>0</v>
      </c>
      <c r="E99" s="130">
        <f t="shared" si="3"/>
        <v>0</v>
      </c>
      <c r="F99" s="131"/>
      <c r="G99" s="268">
        <v>85</v>
      </c>
      <c r="H99" s="134">
        <f t="shared" si="2"/>
        <v>0</v>
      </c>
      <c r="I99" s="147"/>
    </row>
    <row r="100" spans="1:15" ht="25.5" x14ac:dyDescent="0.2">
      <c r="A100" s="186" t="s">
        <v>229</v>
      </c>
      <c r="B100" s="346"/>
      <c r="C100" s="342">
        <v>21</v>
      </c>
      <c r="D100" s="131">
        <f t="shared" si="5"/>
        <v>21</v>
      </c>
      <c r="E100" s="130">
        <f t="shared" si="3"/>
        <v>21</v>
      </c>
      <c r="F100" s="131"/>
      <c r="G100" s="268">
        <v>445</v>
      </c>
      <c r="H100" s="134">
        <f t="shared" si="2"/>
        <v>0</v>
      </c>
      <c r="I100" s="147"/>
    </row>
    <row r="101" spans="1:15" x14ac:dyDescent="0.2">
      <c r="A101" s="148" t="s">
        <v>230</v>
      </c>
      <c r="B101" s="346"/>
      <c r="C101" s="342">
        <v>21</v>
      </c>
      <c r="D101" s="131">
        <f t="shared" si="5"/>
        <v>21</v>
      </c>
      <c r="E101" s="130">
        <f t="shared" si="3"/>
        <v>21</v>
      </c>
      <c r="F101" s="131"/>
      <c r="G101" s="268">
        <v>490</v>
      </c>
      <c r="H101" s="135">
        <f t="shared" si="2"/>
        <v>0</v>
      </c>
      <c r="I101" s="147"/>
      <c r="L101">
        <v>382</v>
      </c>
    </row>
    <row r="102" spans="1:15" x14ac:dyDescent="0.2">
      <c r="A102" s="243" t="s">
        <v>451</v>
      </c>
      <c r="B102" s="363"/>
      <c r="C102" s="342">
        <v>7</v>
      </c>
      <c r="D102" s="137">
        <f t="shared" si="5"/>
        <v>7</v>
      </c>
      <c r="E102" s="130">
        <f t="shared" si="3"/>
        <v>7</v>
      </c>
      <c r="F102" s="137"/>
      <c r="G102" s="268">
        <v>490</v>
      </c>
      <c r="H102" s="135">
        <f t="shared" si="2"/>
        <v>0</v>
      </c>
      <c r="I102" s="147"/>
      <c r="L102">
        <v>185</v>
      </c>
    </row>
    <row r="103" spans="1:15" x14ac:dyDescent="0.2">
      <c r="A103" s="243" t="s">
        <v>381</v>
      </c>
      <c r="B103" s="363"/>
      <c r="C103" s="342">
        <v>16</v>
      </c>
      <c r="D103" s="137">
        <f t="shared" si="5"/>
        <v>16</v>
      </c>
      <c r="E103" s="130">
        <f t="shared" si="3"/>
        <v>16</v>
      </c>
      <c r="F103" s="137"/>
      <c r="G103" s="268">
        <v>490</v>
      </c>
      <c r="H103" s="135">
        <f t="shared" si="2"/>
        <v>0</v>
      </c>
      <c r="I103" s="147"/>
      <c r="L103">
        <v>864</v>
      </c>
    </row>
    <row r="104" spans="1:15" x14ac:dyDescent="0.2">
      <c r="A104" s="136" t="s">
        <v>353</v>
      </c>
      <c r="B104" s="363"/>
      <c r="C104" s="342">
        <v>19</v>
      </c>
      <c r="D104" s="137">
        <f t="shared" si="5"/>
        <v>19</v>
      </c>
      <c r="E104" s="130">
        <f t="shared" si="3"/>
        <v>19</v>
      </c>
      <c r="F104" s="137"/>
      <c r="G104" s="268">
        <v>220</v>
      </c>
      <c r="H104" s="135">
        <f t="shared" si="2"/>
        <v>0</v>
      </c>
      <c r="I104" s="147"/>
      <c r="L104" s="42">
        <v>1241</v>
      </c>
    </row>
    <row r="105" spans="1:15" ht="19.5" customHeight="1" thickBot="1" x14ac:dyDescent="0.25">
      <c r="A105" s="186" t="s">
        <v>231</v>
      </c>
      <c r="B105" s="364"/>
      <c r="C105" s="342">
        <v>84</v>
      </c>
      <c r="D105" s="131">
        <f t="shared" si="5"/>
        <v>84</v>
      </c>
      <c r="E105" s="131">
        <f t="shared" si="3"/>
        <v>84</v>
      </c>
      <c r="F105" s="131"/>
      <c r="G105" s="268">
        <v>190</v>
      </c>
      <c r="H105" s="135">
        <f t="shared" si="2"/>
        <v>0</v>
      </c>
      <c r="I105" s="147"/>
      <c r="L105" s="42">
        <v>873</v>
      </c>
    </row>
    <row r="106" spans="1:15" ht="27.75" customHeight="1" thickBot="1" x14ac:dyDescent="0.3">
      <c r="A106" s="7"/>
      <c r="B106" s="7"/>
      <c r="C106" s="218"/>
      <c r="D106" s="238"/>
      <c r="E106" s="218"/>
      <c r="F106" s="7"/>
      <c r="G106" s="458"/>
      <c r="H106" s="228">
        <f>SUM(H5:H105)</f>
        <v>3545</v>
      </c>
      <c r="K106" s="46"/>
      <c r="L106">
        <f>SUM(L99:L105)</f>
        <v>3545</v>
      </c>
    </row>
    <row r="107" spans="1:15" x14ac:dyDescent="0.2">
      <c r="L107" s="3"/>
    </row>
    <row r="108" spans="1:15" x14ac:dyDescent="0.2">
      <c r="N108" t="s">
        <v>0</v>
      </c>
    </row>
  </sheetData>
  <customSheetViews>
    <customSheetView guid="{79F0E626-27F7-4612-9CC9-F0A974973A7D}" showPageBreaks="1" printArea="1" topLeftCell="A4">
      <selection activeCell="G16" sqref="G16"/>
      <pageMargins left="0.9055118110236221" right="0.74803149606299213" top="0.23622047244094491" bottom="0.98425196850393704" header="0" footer="0"/>
      <pageSetup scale="60" orientation="landscape" horizontalDpi="120" verticalDpi="72" r:id="rId1"/>
      <headerFooter alignWithMargins="0"/>
    </customSheetView>
    <customSheetView guid="{BF17821F-9570-4DD7-9AE6-83D9C9F4754D}" showPageBreaks="1" printArea="1">
      <selection activeCell="C107" sqref="C107"/>
      <pageMargins left="0.9055118110236221" right="0.74803149606299213" top="0.23622047244094491" bottom="0.98425196850393704" header="0" footer="0"/>
      <pageSetup scale="65" orientation="landscape" horizontalDpi="120" verticalDpi="72" r:id="rId2"/>
      <headerFooter alignWithMargins="0"/>
    </customSheetView>
    <customSheetView guid="{DEC257E9-9CD6-424D-88A2-5445FE9CFAAD}" showPageBreaks="1" printArea="1" topLeftCell="A33">
      <selection activeCell="F49" sqref="F49"/>
      <pageMargins left="0.9055118110236221" right="0.74803149606299213" top="0.23622047244094491" bottom="0.98425196850393704" header="0" footer="0"/>
      <pageSetup scale="60" orientation="landscape" horizontalDpi="120" verticalDpi="72" r:id="rId3"/>
      <headerFooter alignWithMargins="0"/>
    </customSheetView>
    <customSheetView guid="{4DAAABAD-BC5F-44AC-9B3F-907B044CCA5F}" topLeftCell="A101">
      <selection activeCell="I120" sqref="I120"/>
      <pageMargins left="0.9055118110236221" right="0.74803149606299213" top="0.23622047244094491" bottom="0.98425196850393704" header="0" footer="0"/>
      <pageSetup scale="65" orientation="landscape" horizontalDpi="120" verticalDpi="72" r:id="rId4"/>
      <headerFooter alignWithMargins="0"/>
    </customSheetView>
  </customSheetViews>
  <phoneticPr fontId="7" type="noConversion"/>
  <pageMargins left="0.82677165354330706" right="0.74803149606299213" top="0.11811023622047244" bottom="0.98425196850393704" header="0" footer="0"/>
  <pageSetup scale="65" orientation="landscape" horizontalDpi="120" verticalDpi="72" r:id="rId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I41"/>
  <sheetViews>
    <sheetView topLeftCell="B1" zoomScale="90" zoomScaleNormal="90" workbookViewId="0">
      <selection activeCell="G75" sqref="G75"/>
    </sheetView>
  </sheetViews>
  <sheetFormatPr baseColWidth="10" defaultRowHeight="12.75" x14ac:dyDescent="0.2"/>
  <cols>
    <col min="1" max="1" width="0.28515625" hidden="1" customWidth="1"/>
    <col min="2" max="2" width="18.85546875" customWidth="1"/>
    <col min="3" max="3" width="5" customWidth="1"/>
    <col min="4" max="4" width="5.5703125" customWidth="1"/>
    <col min="5" max="5" width="6.140625" customWidth="1"/>
    <col min="6" max="6" width="4.42578125" customWidth="1"/>
    <col min="7" max="7" width="5.85546875" customWidth="1"/>
    <col min="8" max="8" width="10" customWidth="1"/>
    <col min="9" max="9" width="9.7109375" customWidth="1"/>
  </cols>
  <sheetData>
    <row r="1" spans="2:9" ht="14.25" x14ac:dyDescent="0.2">
      <c r="B1" s="27"/>
      <c r="C1" s="23" t="str">
        <f>DIESEL!B1</f>
        <v>TEOTITLAN (5787) SABADO 01 DE ENERO DEL 2022</v>
      </c>
      <c r="D1" s="4"/>
      <c r="E1" s="4"/>
      <c r="F1" s="4"/>
      <c r="G1" s="4"/>
      <c r="H1" s="4"/>
      <c r="I1" s="4"/>
    </row>
    <row r="2" spans="2:9" ht="14.25" x14ac:dyDescent="0.2">
      <c r="B2" s="140"/>
      <c r="C2" s="47" t="str">
        <f>DIESEL!B2</f>
        <v>TRABAJARON : ARMANDO,JEREMIAS,JOSE,GUADALUPE,MANUEL,PEDRO.</v>
      </c>
      <c r="D2" s="14"/>
      <c r="E2" s="14"/>
      <c r="F2" s="14"/>
      <c r="G2" s="17"/>
      <c r="H2" s="17"/>
      <c r="I2" s="17"/>
    </row>
    <row r="3" spans="2:9" ht="14.25" x14ac:dyDescent="0.2">
      <c r="B3" s="140"/>
      <c r="C3" s="71" t="str">
        <f>DIESEL!B3</f>
        <v>ESTEBAN,EMANUEL,HUGO,ANTONIO,JOSE,NABOR</v>
      </c>
      <c r="D3" s="105"/>
      <c r="E3" s="105"/>
      <c r="F3" s="105"/>
      <c r="G3" s="105"/>
      <c r="H3" s="105"/>
      <c r="I3" s="105"/>
    </row>
    <row r="4" spans="2:9" ht="14.25" x14ac:dyDescent="0.2">
      <c r="B4" s="140"/>
      <c r="C4" s="71"/>
      <c r="D4" s="105"/>
      <c r="E4" s="105"/>
      <c r="F4" s="105"/>
      <c r="G4" s="105"/>
      <c r="H4" s="105"/>
      <c r="I4" s="105"/>
    </row>
    <row r="5" spans="2:9" ht="15.75" x14ac:dyDescent="0.25">
      <c r="B5" s="124"/>
      <c r="C5" s="195" t="s">
        <v>280</v>
      </c>
      <c r="D5" s="195"/>
      <c r="E5" s="195"/>
      <c r="F5" s="128"/>
      <c r="G5" s="105"/>
      <c r="H5" s="105"/>
      <c r="I5" s="105"/>
    </row>
    <row r="6" spans="2:9" ht="15" x14ac:dyDescent="0.25">
      <c r="B6" s="192" t="s">
        <v>93</v>
      </c>
      <c r="C6" s="193" t="s">
        <v>144</v>
      </c>
      <c r="D6" s="194" t="s">
        <v>139</v>
      </c>
      <c r="E6" s="193" t="s">
        <v>145</v>
      </c>
      <c r="F6" s="194" t="s">
        <v>141</v>
      </c>
      <c r="G6" s="126" t="s">
        <v>142</v>
      </c>
      <c r="H6" s="126" t="s">
        <v>146</v>
      </c>
      <c r="I6" s="126" t="s">
        <v>143</v>
      </c>
    </row>
    <row r="7" spans="2:9" x14ac:dyDescent="0.2">
      <c r="B7" s="139" t="s">
        <v>284</v>
      </c>
      <c r="C7" s="129"/>
      <c r="D7" s="201">
        <v>0</v>
      </c>
      <c r="E7" s="131">
        <f>C7+D7</f>
        <v>0</v>
      </c>
      <c r="F7" s="130">
        <f>E7-G7</f>
        <v>0</v>
      </c>
      <c r="G7" s="131"/>
      <c r="H7" s="197">
        <v>91</v>
      </c>
      <c r="I7" s="132">
        <f>G7*H7</f>
        <v>0</v>
      </c>
    </row>
    <row r="8" spans="2:9" x14ac:dyDescent="0.2">
      <c r="B8" s="139" t="s">
        <v>285</v>
      </c>
      <c r="C8" s="129"/>
      <c r="D8" s="201">
        <v>0</v>
      </c>
      <c r="E8" s="131">
        <f t="shared" ref="E8:E38" si="0">C8+D8</f>
        <v>0</v>
      </c>
      <c r="F8" s="130">
        <f t="shared" ref="F8:F38" si="1">E8-G8</f>
        <v>0</v>
      </c>
      <c r="G8" s="131"/>
      <c r="H8" s="197">
        <v>91</v>
      </c>
      <c r="I8" s="132">
        <f>G8*H8</f>
        <v>0</v>
      </c>
    </row>
    <row r="9" spans="2:9" x14ac:dyDescent="0.2">
      <c r="B9" s="139" t="s">
        <v>286</v>
      </c>
      <c r="C9" s="131"/>
      <c r="D9" s="201">
        <v>0</v>
      </c>
      <c r="E9" s="131">
        <f t="shared" si="0"/>
        <v>0</v>
      </c>
      <c r="F9" s="130">
        <f t="shared" si="1"/>
        <v>0</v>
      </c>
      <c r="G9" s="131"/>
      <c r="H9" s="197">
        <v>91</v>
      </c>
      <c r="I9" s="132">
        <f>G9*H9</f>
        <v>0</v>
      </c>
    </row>
    <row r="10" spans="2:9" x14ac:dyDescent="0.2">
      <c r="B10" s="139" t="s">
        <v>287</v>
      </c>
      <c r="C10" s="131"/>
      <c r="D10" s="201">
        <v>0</v>
      </c>
      <c r="E10" s="131">
        <f t="shared" si="0"/>
        <v>0</v>
      </c>
      <c r="F10" s="130">
        <f>E10-G10</f>
        <v>0</v>
      </c>
      <c r="G10" s="131"/>
      <c r="H10" s="197">
        <v>91</v>
      </c>
      <c r="I10" s="132">
        <f t="shared" ref="I10" si="2">G10*H10</f>
        <v>0</v>
      </c>
    </row>
    <row r="11" spans="2:9" x14ac:dyDescent="0.2">
      <c r="B11" s="139" t="s">
        <v>288</v>
      </c>
      <c r="C11" s="131"/>
      <c r="D11" s="201">
        <v>0</v>
      </c>
      <c r="E11" s="131">
        <f t="shared" si="0"/>
        <v>0</v>
      </c>
      <c r="F11" s="130">
        <f>E11-G11</f>
        <v>0</v>
      </c>
      <c r="G11" s="131"/>
      <c r="H11" s="197">
        <v>91</v>
      </c>
      <c r="I11" s="132">
        <f>G11*H11</f>
        <v>0</v>
      </c>
    </row>
    <row r="12" spans="2:9" ht="14.25" customHeight="1" x14ac:dyDescent="0.2">
      <c r="B12" s="139" t="s">
        <v>289</v>
      </c>
      <c r="C12" s="131"/>
      <c r="D12" s="201">
        <v>0</v>
      </c>
      <c r="E12" s="131">
        <f t="shared" si="0"/>
        <v>0</v>
      </c>
      <c r="F12" s="130">
        <f t="shared" si="1"/>
        <v>0</v>
      </c>
      <c r="G12" s="131"/>
      <c r="H12" s="197">
        <v>91</v>
      </c>
      <c r="I12" s="132">
        <f t="shared" ref="I12:I38" si="3">G12*H12</f>
        <v>0</v>
      </c>
    </row>
    <row r="13" spans="2:9" x14ac:dyDescent="0.2">
      <c r="B13" s="16" t="s">
        <v>290</v>
      </c>
      <c r="C13" s="196"/>
      <c r="D13" s="202">
        <v>0</v>
      </c>
      <c r="E13" s="131">
        <f t="shared" si="0"/>
        <v>0</v>
      </c>
      <c r="F13" s="130">
        <f t="shared" si="1"/>
        <v>0</v>
      </c>
      <c r="G13" s="196"/>
      <c r="H13" s="198">
        <v>410</v>
      </c>
      <c r="I13" s="132">
        <f t="shared" si="3"/>
        <v>0</v>
      </c>
    </row>
    <row r="14" spans="2:9" x14ac:dyDescent="0.2">
      <c r="B14" s="16" t="s">
        <v>291</v>
      </c>
      <c r="C14" s="196"/>
      <c r="D14" s="202">
        <v>0</v>
      </c>
      <c r="E14" s="131">
        <f t="shared" si="0"/>
        <v>0</v>
      </c>
      <c r="F14" s="130">
        <f t="shared" si="1"/>
        <v>0</v>
      </c>
      <c r="G14" s="196"/>
      <c r="H14" s="198">
        <v>410</v>
      </c>
      <c r="I14" s="132">
        <f t="shared" si="3"/>
        <v>0</v>
      </c>
    </row>
    <row r="15" spans="2:9" x14ac:dyDescent="0.2">
      <c r="B15" s="16" t="s">
        <v>292</v>
      </c>
      <c r="C15" s="196"/>
      <c r="D15" s="202">
        <v>0</v>
      </c>
      <c r="E15" s="131">
        <f t="shared" si="0"/>
        <v>0</v>
      </c>
      <c r="F15" s="130">
        <f t="shared" si="1"/>
        <v>0</v>
      </c>
      <c r="G15" s="196"/>
      <c r="H15" s="198">
        <v>224</v>
      </c>
      <c r="I15" s="132">
        <f t="shared" si="3"/>
        <v>0</v>
      </c>
    </row>
    <row r="16" spans="2:9" x14ac:dyDescent="0.2">
      <c r="B16" s="16" t="s">
        <v>293</v>
      </c>
      <c r="C16" s="196"/>
      <c r="D16" s="202">
        <v>0</v>
      </c>
      <c r="E16" s="131">
        <f t="shared" si="0"/>
        <v>0</v>
      </c>
      <c r="F16" s="130">
        <f t="shared" si="1"/>
        <v>0</v>
      </c>
      <c r="G16" s="196"/>
      <c r="H16" s="198">
        <v>224</v>
      </c>
      <c r="I16" s="132">
        <f t="shared" si="3"/>
        <v>0</v>
      </c>
    </row>
    <row r="17" spans="2:9" x14ac:dyDescent="0.2">
      <c r="B17" s="16" t="s">
        <v>294</v>
      </c>
      <c r="C17" s="196"/>
      <c r="D17" s="202">
        <v>0</v>
      </c>
      <c r="E17" s="131">
        <f t="shared" si="0"/>
        <v>0</v>
      </c>
      <c r="F17" s="130">
        <f t="shared" si="1"/>
        <v>0</v>
      </c>
      <c r="G17" s="196"/>
      <c r="H17" s="198">
        <v>224</v>
      </c>
      <c r="I17" s="132">
        <f t="shared" si="3"/>
        <v>0</v>
      </c>
    </row>
    <row r="18" spans="2:9" x14ac:dyDescent="0.2">
      <c r="B18" s="16" t="s">
        <v>295</v>
      </c>
      <c r="C18" s="196"/>
      <c r="D18" s="202">
        <v>3</v>
      </c>
      <c r="E18" s="131">
        <f t="shared" si="0"/>
        <v>3</v>
      </c>
      <c r="F18" s="130">
        <f t="shared" si="1"/>
        <v>3</v>
      </c>
      <c r="G18" s="196"/>
      <c r="H18" s="198">
        <v>224</v>
      </c>
      <c r="I18" s="132">
        <f t="shared" si="3"/>
        <v>0</v>
      </c>
    </row>
    <row r="19" spans="2:9" x14ac:dyDescent="0.2">
      <c r="B19" s="16" t="s">
        <v>296</v>
      </c>
      <c r="C19" s="196"/>
      <c r="D19" s="202">
        <v>3</v>
      </c>
      <c r="E19" s="131">
        <f t="shared" si="0"/>
        <v>3</v>
      </c>
      <c r="F19" s="130">
        <f t="shared" si="1"/>
        <v>3</v>
      </c>
      <c r="G19" s="196"/>
      <c r="H19" s="198">
        <v>1057</v>
      </c>
      <c r="I19" s="132">
        <f t="shared" si="3"/>
        <v>0</v>
      </c>
    </row>
    <row r="20" spans="2:9" x14ac:dyDescent="0.2">
      <c r="B20" s="16" t="s">
        <v>297</v>
      </c>
      <c r="C20" s="196"/>
      <c r="D20" s="202">
        <v>0</v>
      </c>
      <c r="E20" s="131">
        <f t="shared" si="0"/>
        <v>0</v>
      </c>
      <c r="F20" s="130">
        <f t="shared" si="1"/>
        <v>0</v>
      </c>
      <c r="G20" s="196"/>
      <c r="H20" s="198">
        <v>126</v>
      </c>
      <c r="I20" s="132">
        <f t="shared" si="3"/>
        <v>0</v>
      </c>
    </row>
    <row r="21" spans="2:9" x14ac:dyDescent="0.2">
      <c r="B21" s="16" t="s">
        <v>298</v>
      </c>
      <c r="C21" s="196"/>
      <c r="D21" s="202">
        <v>0</v>
      </c>
      <c r="E21" s="131">
        <f t="shared" si="0"/>
        <v>0</v>
      </c>
      <c r="F21" s="130">
        <f t="shared" si="1"/>
        <v>0</v>
      </c>
      <c r="G21" s="196"/>
      <c r="H21" s="198">
        <v>126</v>
      </c>
      <c r="I21" s="132">
        <f t="shared" si="3"/>
        <v>0</v>
      </c>
    </row>
    <row r="22" spans="2:9" x14ac:dyDescent="0.2">
      <c r="B22" s="16" t="s">
        <v>299</v>
      </c>
      <c r="C22" s="196"/>
      <c r="D22" s="202">
        <v>0</v>
      </c>
      <c r="E22" s="131">
        <f t="shared" si="0"/>
        <v>0</v>
      </c>
      <c r="F22" s="130">
        <f t="shared" si="1"/>
        <v>0</v>
      </c>
      <c r="G22" s="196"/>
      <c r="H22" s="198">
        <v>126</v>
      </c>
      <c r="I22" s="132">
        <f t="shared" si="3"/>
        <v>0</v>
      </c>
    </row>
    <row r="23" spans="2:9" x14ac:dyDescent="0.2">
      <c r="B23" s="16" t="s">
        <v>300</v>
      </c>
      <c r="C23" s="196"/>
      <c r="D23" s="202">
        <v>0</v>
      </c>
      <c r="E23" s="131">
        <f t="shared" si="0"/>
        <v>0</v>
      </c>
      <c r="F23" s="130">
        <f t="shared" si="1"/>
        <v>0</v>
      </c>
      <c r="G23" s="196"/>
      <c r="H23" s="198">
        <v>611</v>
      </c>
      <c r="I23" s="132">
        <f t="shared" si="3"/>
        <v>0</v>
      </c>
    </row>
    <row r="24" spans="2:9" x14ac:dyDescent="0.2">
      <c r="B24" s="16" t="s">
        <v>301</v>
      </c>
      <c r="C24" s="196"/>
      <c r="D24" s="202">
        <v>0</v>
      </c>
      <c r="E24" s="131">
        <f t="shared" si="0"/>
        <v>0</v>
      </c>
      <c r="F24" s="130">
        <f t="shared" si="1"/>
        <v>0</v>
      </c>
      <c r="G24" s="196"/>
      <c r="H24" s="198">
        <v>72</v>
      </c>
      <c r="I24" s="132">
        <f t="shared" si="3"/>
        <v>0</v>
      </c>
    </row>
    <row r="25" spans="2:9" x14ac:dyDescent="0.2">
      <c r="B25" s="16" t="s">
        <v>302</v>
      </c>
      <c r="C25" s="196"/>
      <c r="D25" s="202">
        <v>0</v>
      </c>
      <c r="E25" s="131">
        <f t="shared" si="0"/>
        <v>0</v>
      </c>
      <c r="F25" s="130">
        <f t="shared" si="1"/>
        <v>0</v>
      </c>
      <c r="G25" s="196"/>
      <c r="H25" s="198">
        <v>72</v>
      </c>
      <c r="I25" s="132">
        <f t="shared" si="3"/>
        <v>0</v>
      </c>
    </row>
    <row r="26" spans="2:9" x14ac:dyDescent="0.2">
      <c r="B26" s="16" t="s">
        <v>303</v>
      </c>
      <c r="C26" s="196"/>
      <c r="D26" s="202">
        <v>0</v>
      </c>
      <c r="E26" s="131">
        <f t="shared" si="0"/>
        <v>0</v>
      </c>
      <c r="F26" s="130">
        <f t="shared" si="1"/>
        <v>0</v>
      </c>
      <c r="G26" s="196"/>
      <c r="H26" s="198">
        <v>79</v>
      </c>
      <c r="I26" s="132">
        <f t="shared" si="3"/>
        <v>0</v>
      </c>
    </row>
    <row r="27" spans="2:9" x14ac:dyDescent="0.2">
      <c r="B27" s="16" t="s">
        <v>304</v>
      </c>
      <c r="C27" s="196"/>
      <c r="D27" s="202">
        <v>4</v>
      </c>
      <c r="E27" s="131">
        <f t="shared" si="0"/>
        <v>4</v>
      </c>
      <c r="F27" s="130">
        <f t="shared" si="1"/>
        <v>4</v>
      </c>
      <c r="G27" s="196"/>
      <c r="H27" s="198">
        <v>139</v>
      </c>
      <c r="I27" s="132">
        <f t="shared" si="3"/>
        <v>0</v>
      </c>
    </row>
    <row r="28" spans="2:9" x14ac:dyDescent="0.2">
      <c r="B28" s="16" t="s">
        <v>305</v>
      </c>
      <c r="C28" s="196"/>
      <c r="D28" s="202">
        <v>0</v>
      </c>
      <c r="E28" s="131">
        <f t="shared" si="0"/>
        <v>0</v>
      </c>
      <c r="F28" s="130">
        <f t="shared" si="1"/>
        <v>0</v>
      </c>
      <c r="G28" s="196"/>
      <c r="H28" s="198">
        <v>97</v>
      </c>
      <c r="I28" s="132">
        <f t="shared" si="3"/>
        <v>0</v>
      </c>
    </row>
    <row r="29" spans="2:9" x14ac:dyDescent="0.2">
      <c r="B29" s="16" t="s">
        <v>306</v>
      </c>
      <c r="C29" s="196"/>
      <c r="D29" s="202">
        <v>0</v>
      </c>
      <c r="E29" s="131">
        <f t="shared" si="0"/>
        <v>0</v>
      </c>
      <c r="F29" s="130">
        <f t="shared" si="1"/>
        <v>0</v>
      </c>
      <c r="G29" s="196"/>
      <c r="H29" s="198">
        <v>80</v>
      </c>
      <c r="I29" s="132">
        <f t="shared" si="3"/>
        <v>0</v>
      </c>
    </row>
    <row r="30" spans="2:9" x14ac:dyDescent="0.2">
      <c r="B30" s="16" t="s">
        <v>307</v>
      </c>
      <c r="C30" s="196"/>
      <c r="D30" s="202">
        <v>4</v>
      </c>
      <c r="E30" s="131">
        <f t="shared" si="0"/>
        <v>4</v>
      </c>
      <c r="F30" s="130">
        <f t="shared" si="1"/>
        <v>4</v>
      </c>
      <c r="G30" s="196"/>
      <c r="H30" s="198">
        <v>183</v>
      </c>
      <c r="I30" s="132">
        <f t="shared" si="3"/>
        <v>0</v>
      </c>
    </row>
    <row r="31" spans="2:9" x14ac:dyDescent="0.2">
      <c r="B31" s="16" t="s">
        <v>308</v>
      </c>
      <c r="C31" s="196"/>
      <c r="D31" s="202">
        <v>0</v>
      </c>
      <c r="E31" s="131">
        <f t="shared" si="0"/>
        <v>0</v>
      </c>
      <c r="F31" s="130">
        <f t="shared" si="1"/>
        <v>0</v>
      </c>
      <c r="G31" s="196"/>
      <c r="H31" s="198">
        <v>111</v>
      </c>
      <c r="I31" s="132">
        <f t="shared" si="3"/>
        <v>0</v>
      </c>
    </row>
    <row r="32" spans="2:9" x14ac:dyDescent="0.2">
      <c r="B32" s="16" t="s">
        <v>309</v>
      </c>
      <c r="C32" s="196"/>
      <c r="D32" s="202">
        <v>0</v>
      </c>
      <c r="E32" s="131">
        <f t="shared" si="0"/>
        <v>0</v>
      </c>
      <c r="F32" s="130">
        <f t="shared" si="1"/>
        <v>0</v>
      </c>
      <c r="G32" s="196"/>
      <c r="H32" s="198">
        <v>72</v>
      </c>
      <c r="I32" s="132">
        <f t="shared" si="3"/>
        <v>0</v>
      </c>
    </row>
    <row r="33" spans="2:9" x14ac:dyDescent="0.2">
      <c r="B33" s="16" t="s">
        <v>310</v>
      </c>
      <c r="C33" s="196"/>
      <c r="D33" s="202">
        <v>0</v>
      </c>
      <c r="E33" s="131">
        <f t="shared" si="0"/>
        <v>0</v>
      </c>
      <c r="F33" s="130">
        <f t="shared" si="1"/>
        <v>0</v>
      </c>
      <c r="G33" s="196"/>
      <c r="H33" s="198">
        <v>84</v>
      </c>
      <c r="I33" s="132">
        <f t="shared" si="3"/>
        <v>0</v>
      </c>
    </row>
    <row r="34" spans="2:9" x14ac:dyDescent="0.2">
      <c r="B34" s="16" t="s">
        <v>311</v>
      </c>
      <c r="C34" s="196"/>
      <c r="D34" s="202">
        <v>2</v>
      </c>
      <c r="E34" s="131">
        <f t="shared" si="0"/>
        <v>2</v>
      </c>
      <c r="F34" s="130">
        <f t="shared" si="1"/>
        <v>2</v>
      </c>
      <c r="G34" s="196"/>
      <c r="H34" s="198">
        <v>362</v>
      </c>
      <c r="I34" s="132">
        <f t="shared" si="3"/>
        <v>0</v>
      </c>
    </row>
    <row r="35" spans="2:9" x14ac:dyDescent="0.2">
      <c r="B35" s="16" t="s">
        <v>312</v>
      </c>
      <c r="C35" s="196"/>
      <c r="D35" s="202">
        <v>0</v>
      </c>
      <c r="E35" s="131">
        <f t="shared" si="0"/>
        <v>0</v>
      </c>
      <c r="F35" s="130">
        <f t="shared" si="1"/>
        <v>0</v>
      </c>
      <c r="G35" s="196"/>
      <c r="H35" s="198">
        <v>1600</v>
      </c>
      <c r="I35" s="132">
        <f t="shared" si="3"/>
        <v>0</v>
      </c>
    </row>
    <row r="36" spans="2:9" x14ac:dyDescent="0.2">
      <c r="B36" s="16" t="s">
        <v>313</v>
      </c>
      <c r="C36" s="196"/>
      <c r="D36" s="202">
        <v>2</v>
      </c>
      <c r="E36" s="131">
        <f t="shared" si="0"/>
        <v>2</v>
      </c>
      <c r="F36" s="130">
        <f t="shared" si="1"/>
        <v>2</v>
      </c>
      <c r="G36" s="196"/>
      <c r="H36" s="198">
        <v>90</v>
      </c>
      <c r="I36" s="132">
        <f t="shared" si="3"/>
        <v>0</v>
      </c>
    </row>
    <row r="37" spans="2:9" x14ac:dyDescent="0.2">
      <c r="B37" s="16" t="s">
        <v>315</v>
      </c>
      <c r="C37" s="196"/>
      <c r="D37" s="202">
        <v>0</v>
      </c>
      <c r="E37" s="131">
        <f t="shared" si="0"/>
        <v>0</v>
      </c>
      <c r="F37" s="130">
        <f t="shared" si="1"/>
        <v>0</v>
      </c>
      <c r="G37" s="196"/>
      <c r="H37" s="198">
        <v>292</v>
      </c>
      <c r="I37" s="132">
        <f t="shared" si="3"/>
        <v>0</v>
      </c>
    </row>
    <row r="38" spans="2:9" ht="13.5" thickBot="1" x14ac:dyDescent="0.25">
      <c r="B38" s="16" t="s">
        <v>314</v>
      </c>
      <c r="C38" s="196"/>
      <c r="D38" s="202">
        <v>2</v>
      </c>
      <c r="E38" s="131">
        <f t="shared" si="0"/>
        <v>2</v>
      </c>
      <c r="F38" s="130">
        <f t="shared" si="1"/>
        <v>2</v>
      </c>
      <c r="G38" s="196"/>
      <c r="H38" s="198">
        <v>1280</v>
      </c>
      <c r="I38" s="134">
        <f t="shared" si="3"/>
        <v>0</v>
      </c>
    </row>
    <row r="39" spans="2:9" x14ac:dyDescent="0.2">
      <c r="B39" s="17"/>
      <c r="C39" s="7"/>
      <c r="D39" s="7"/>
      <c r="E39" s="7"/>
      <c r="F39" s="7"/>
      <c r="G39" s="7"/>
      <c r="H39" s="7"/>
      <c r="I39" s="199"/>
    </row>
    <row r="40" spans="2:9" x14ac:dyDescent="0.2">
      <c r="I40" s="203">
        <f>SUM(I7:I38)</f>
        <v>0</v>
      </c>
    </row>
    <row r="41" spans="2:9" ht="13.5" thickBot="1" x14ac:dyDescent="0.25">
      <c r="I41" s="200"/>
    </row>
  </sheetData>
  <customSheetViews>
    <customSheetView guid="{79F0E626-27F7-4612-9CC9-F0A974973A7D}" showPageBreaks="1" printArea="1" hiddenColumns="1" topLeftCell="B1">
      <selection activeCell="K5" sqref="K5"/>
      <pageMargins left="0.7" right="0.7" top="0.75" bottom="0.75" header="0.3" footer="0.3"/>
      <pageSetup scale="75" orientation="landscape" verticalDpi="360" r:id="rId1"/>
    </customSheetView>
    <customSheetView guid="{BF17821F-9570-4DD7-9AE6-83D9C9F4754D}" showPageBreaks="1" printArea="1" hiddenColumns="1" topLeftCell="B1">
      <selection activeCell="G28" sqref="G28"/>
      <pageMargins left="0.70866141732283472" right="0.70866141732283472" top="0.74803149606299213" bottom="0.74803149606299213" header="0.31496062992125984" footer="0.31496062992125984"/>
      <pageSetup scale="70" orientation="landscape" verticalDpi="360" r:id="rId2"/>
    </customSheetView>
    <customSheetView guid="{DEC257E9-9CD6-424D-88A2-5445FE9CFAAD}" showPageBreaks="1" printArea="1" hiddenColumns="1" topLeftCell="B1">
      <selection activeCell="K5" sqref="K5"/>
      <pageMargins left="0.7" right="0.7" top="0.75" bottom="0.75" header="0.3" footer="0.3"/>
      <pageSetup scale="75" orientation="landscape" verticalDpi="360" r:id="rId3"/>
    </customSheetView>
    <customSheetView guid="{4DAAABAD-BC5F-44AC-9B3F-907B044CCA5F}" hiddenColumns="1" topLeftCell="B1">
      <selection activeCell="M11" sqref="M11"/>
      <pageMargins left="0.70866141732283472" right="0.70866141732283472" top="0.74803149606299213" bottom="0.74803149606299213" header="0.31496062992125984" footer="0.31496062992125984"/>
      <pageSetup scale="70" orientation="landscape" verticalDpi="360" r:id="rId4"/>
    </customSheetView>
  </customSheetViews>
  <pageMargins left="0.62992125984251968" right="0.74803149606299213" top="0.11811023622047245" bottom="0.98425196850393704" header="0" footer="0"/>
  <pageSetup scale="75" orientation="landscape" horizontalDpi="360" verticalDpi="36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28</vt:i4>
      </vt:variant>
      <vt:variant>
        <vt:lpstr>Rangos con nombre</vt:lpstr>
      </vt:variant>
      <vt:variant>
        <vt:i4>16</vt:i4>
      </vt:variant>
    </vt:vector>
  </HeadingPairs>
  <TitlesOfParts>
    <vt:vector size="44" baseType="lpstr">
      <vt:lpstr>Hoja2</vt:lpstr>
      <vt:lpstr>Hoja3</vt:lpstr>
      <vt:lpstr>DIESEL</vt:lpstr>
      <vt:lpstr>PREMIUM</vt:lpstr>
      <vt:lpstr>MAGNA</vt:lpstr>
      <vt:lpstr>PRECIO VIEJO</vt:lpstr>
      <vt:lpstr>NOTAS</vt:lpstr>
      <vt:lpstr>ACEITES</vt:lpstr>
      <vt:lpstr>CASTROL</vt:lpstr>
      <vt:lpstr>TIENDA</vt:lpstr>
      <vt:lpstr>PALETAS</vt:lpstr>
      <vt:lpstr>COMPROVACION</vt:lpstr>
      <vt:lpstr>COMPROVACION2</vt:lpstr>
      <vt:lpstr>Hoja6</vt:lpstr>
      <vt:lpstr>Hoja5</vt:lpstr>
      <vt:lpstr>Hoja9</vt:lpstr>
      <vt:lpstr>Hoja4</vt:lpstr>
      <vt:lpstr>Hoja8</vt:lpstr>
      <vt:lpstr>DESPACH</vt:lpstr>
      <vt:lpstr>TIENDA (2)</vt:lpstr>
      <vt:lpstr>Hoja7</vt:lpstr>
      <vt:lpstr>Hoja10</vt:lpstr>
      <vt:lpstr>Hoja1</vt:lpstr>
      <vt:lpstr>FAJILLAS</vt:lpstr>
      <vt:lpstr>Hoja11</vt:lpstr>
      <vt:lpstr>CONTAR</vt:lpstr>
      <vt:lpstr>HOJA DE REPARTO</vt:lpstr>
      <vt:lpstr>FOLIOS</vt:lpstr>
      <vt:lpstr>ACEITES!Área_de_impresión</vt:lpstr>
      <vt:lpstr>CASTROL!Área_de_impresión</vt:lpstr>
      <vt:lpstr>COMPROVACION!Área_de_impresión</vt:lpstr>
      <vt:lpstr>COMPROVACION2!Área_de_impresión</vt:lpstr>
      <vt:lpstr>CONTAR!Área_de_impresión</vt:lpstr>
      <vt:lpstr>DIESEL!Área_de_impresión</vt:lpstr>
      <vt:lpstr>FAJILLAS!Área_de_impresión</vt:lpstr>
      <vt:lpstr>'HOJA DE REPARTO'!Área_de_impresión</vt:lpstr>
      <vt:lpstr>Hoja5!Área_de_impresión</vt:lpstr>
      <vt:lpstr>MAGNA!Área_de_impresión</vt:lpstr>
      <vt:lpstr>NOTAS!Área_de_impresión</vt:lpstr>
      <vt:lpstr>PALETAS!Área_de_impresión</vt:lpstr>
      <vt:lpstr>'PRECIO VIEJO'!Área_de_impresión</vt:lpstr>
      <vt:lpstr>PREMIUM!Área_de_impresión</vt:lpstr>
      <vt:lpstr>TIENDA!Área_de_impresión</vt:lpstr>
      <vt:lpstr>'TIENDA (2)'!Área_de_impresión</vt:lpstr>
    </vt:vector>
  </TitlesOfParts>
  <Company>OEM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operador</cp:lastModifiedBy>
  <cp:revision/>
  <cp:lastPrinted>2022-01-02T14:27:00Z</cp:lastPrinted>
  <dcterms:created xsi:type="dcterms:W3CDTF">2008-04-04T16:42:18Z</dcterms:created>
  <dcterms:modified xsi:type="dcterms:W3CDTF">2022-01-02T14:56:27Z</dcterms:modified>
</cp:coreProperties>
</file>