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Sauron\Desktop\СВОДКИ_СКТП\Апрель\"/>
    </mc:Choice>
  </mc:AlternateContent>
  <xr:revisionPtr revIDLastSave="0" documentId="13_ncr:1_{9B35BD05-02DE-4A5D-B783-CCFBE65CB60E}" xr6:coauthVersionLast="47" xr6:coauthVersionMax="47" xr10:uidLastSave="{00000000-0000-0000-0000-000000000000}"/>
  <bookViews>
    <workbookView xWindow="-110" yWindow="-110" windowWidth="25820" windowHeight="14020" tabRatio="843" firstSheet="44" activeTab="52" xr2:uid="{00000000-000D-0000-FFFF-FFFF00000000}"/>
  </bookViews>
  <sheets>
    <sheet name="02.04.2023 06.00" sheetId="659" r:id="rId1"/>
    <sheet name="02.04.2023 18.00" sheetId="660" r:id="rId2"/>
    <sheet name="03.04.2023 06.00" sheetId="661" r:id="rId3"/>
    <sheet name="03.04.2023 18.00" sheetId="662" r:id="rId4"/>
    <sheet name="04.04.2023 06.00" sheetId="663" r:id="rId5"/>
    <sheet name="04.04.2023 18.00" sheetId="664" r:id="rId6"/>
    <sheet name="05.04.2023 06.00" sheetId="665" r:id="rId7"/>
    <sheet name="06.04.2023 06.00" sheetId="666" r:id="rId8"/>
    <sheet name="06.04.2023 18.00" sheetId="667" r:id="rId9"/>
    <sheet name="07.04.2023 06.00" sheetId="668" r:id="rId10"/>
    <sheet name="07.04.2023 18.00" sheetId="669" r:id="rId11"/>
    <sheet name="08.04.2023 06.00" sheetId="670" r:id="rId12"/>
    <sheet name="08.04.2023 18.00" sheetId="671" r:id="rId13"/>
    <sheet name="09.04.2023 06.00" sheetId="672" r:id="rId14"/>
    <sheet name="09.04.2023 18.00" sheetId="673" r:id="rId15"/>
    <sheet name="10.04.2023 06.00" sheetId="674" r:id="rId16"/>
    <sheet name="10.04.2023 18.00" sheetId="675" r:id="rId17"/>
    <sheet name="11.04.2023 06.00" sheetId="676" r:id="rId18"/>
    <sheet name="11.04.2023 18.00" sheetId="677" r:id="rId19"/>
    <sheet name="12.04.2023 06.00" sheetId="678" r:id="rId20"/>
    <sheet name="12.04.2023 18.00" sheetId="679" r:id="rId21"/>
    <sheet name="13.04.2023 06.00" sheetId="680" r:id="rId22"/>
    <sheet name="13.04.2023 18.00" sheetId="681" r:id="rId23"/>
    <sheet name="14.04.2023 06.00" sheetId="682" r:id="rId24"/>
    <sheet name="14.04.2023 18.00" sheetId="683" r:id="rId25"/>
    <sheet name="15.04.2023 06.00" sheetId="684" r:id="rId26"/>
    <sheet name="15.04.2023 18.00" sheetId="685" r:id="rId27"/>
    <sheet name="16.04.2023 06.00" sheetId="686" r:id="rId28"/>
    <sheet name="17.04.2023 06.00" sheetId="687" r:id="rId29"/>
    <sheet name="17.04.2023 18.00" sheetId="688" r:id="rId30"/>
    <sheet name="18.04.2023 06.00" sheetId="689" r:id="rId31"/>
    <sheet name="18.04.2023 18.00" sheetId="690" r:id="rId32"/>
    <sheet name="19.04.2023 06.00" sheetId="691" r:id="rId33"/>
    <sheet name="19.04.2023 18.00" sheetId="692" r:id="rId34"/>
    <sheet name="20.04.2023 06.00" sheetId="693" r:id="rId35"/>
    <sheet name="20.04.2023 18.00" sheetId="694" r:id="rId36"/>
    <sheet name="21.04.2023 06.00" sheetId="695" r:id="rId37"/>
    <sheet name="21.04.2023 18.00" sheetId="696" r:id="rId38"/>
    <sheet name="22.04.2023 06.00" sheetId="697" r:id="rId39"/>
    <sheet name="22.04.2023 18.00" sheetId="698" r:id="rId40"/>
    <sheet name="23.04.2023 06.00" sheetId="699" r:id="rId41"/>
    <sheet name="23.04.2023 18.00" sheetId="700" r:id="rId42"/>
    <sheet name="24.04.2023 06.00" sheetId="701" r:id="rId43"/>
    <sheet name="Нормативы времени" sheetId="612" r:id="rId44"/>
    <sheet name="24.04.2023 18.00" sheetId="702" r:id="rId45"/>
    <sheet name="25.04.2023 06.00" sheetId="703" r:id="rId46"/>
    <sheet name="25.04.2023 18.00" sheetId="704" r:id="rId47"/>
    <sheet name="26.04.2023 06.00" sheetId="705" r:id="rId48"/>
    <sheet name="26.04.2023 18.00" sheetId="706" r:id="rId49"/>
    <sheet name="27.04.2023 06.00" sheetId="707" r:id="rId50"/>
    <sheet name="27.04.2023 18.00" sheetId="708" r:id="rId51"/>
    <sheet name="28.04.2023 06.00" sheetId="709" r:id="rId52"/>
    <sheet name="28.04.2023 18.00" sheetId="710" r:id="rId5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709" l="1"/>
  <c r="M13" i="709"/>
  <c r="S9" i="709"/>
  <c r="S8" i="709"/>
  <c r="S7" i="709"/>
  <c r="S6" i="709"/>
  <c r="O11" i="709"/>
  <c r="O10" i="709"/>
  <c r="O9" i="709"/>
  <c r="O8" i="709"/>
  <c r="O7" i="709"/>
  <c r="O6" i="709"/>
  <c r="I11" i="709"/>
  <c r="K11" i="709" s="1"/>
  <c r="V11" i="709" s="1"/>
  <c r="I10" i="709"/>
  <c r="K10" i="709" s="1"/>
  <c r="V10" i="709" s="1"/>
  <c r="I9" i="709"/>
  <c r="K9" i="709" s="1"/>
  <c r="V9" i="709" s="1"/>
  <c r="I8" i="709"/>
  <c r="K8" i="709" s="1"/>
  <c r="V8" i="709" s="1"/>
  <c r="I7" i="709"/>
  <c r="K7" i="709" s="1"/>
  <c r="V7" i="709" s="1"/>
  <c r="I6" i="709"/>
  <c r="K6" i="709" s="1"/>
  <c r="V6" i="709" s="1"/>
  <c r="W6" i="709" s="1"/>
  <c r="Q68" i="709"/>
  <c r="M68" i="709"/>
  <c r="S67" i="709"/>
  <c r="S66" i="709"/>
  <c r="S65" i="709"/>
  <c r="S64" i="709"/>
  <c r="S63" i="709"/>
  <c r="O66" i="709"/>
  <c r="O65" i="709"/>
  <c r="O64" i="709"/>
  <c r="O63" i="709"/>
  <c r="I67" i="709"/>
  <c r="K67" i="709" s="1"/>
  <c r="V67" i="709" s="1"/>
  <c r="I66" i="709"/>
  <c r="K66" i="709" s="1"/>
  <c r="V66" i="709" s="1"/>
  <c r="I65" i="709"/>
  <c r="K65" i="709" s="1"/>
  <c r="V65" i="709" s="1"/>
  <c r="I64" i="709"/>
  <c r="K64" i="709" s="1"/>
  <c r="V64" i="709" s="1"/>
  <c r="I63" i="709"/>
  <c r="K63" i="709" s="1"/>
  <c r="V63" i="709" s="1"/>
  <c r="W63" i="709" s="1"/>
  <c r="Q44" i="709"/>
  <c r="M44" i="709"/>
  <c r="S43" i="709"/>
  <c r="S42" i="709"/>
  <c r="S41" i="709"/>
  <c r="S40" i="709"/>
  <c r="S39" i="709"/>
  <c r="S38" i="709"/>
  <c r="O43" i="709"/>
  <c r="O42" i="709"/>
  <c r="O41" i="709"/>
  <c r="O40" i="709"/>
  <c r="O39" i="709"/>
  <c r="O38" i="709"/>
  <c r="I38" i="709"/>
  <c r="K38" i="709" s="1"/>
  <c r="V38" i="709" s="1"/>
  <c r="W38" i="709" s="1"/>
  <c r="O13" i="709" l="1"/>
  <c r="S13" i="709"/>
  <c r="W7" i="709"/>
  <c r="W8" i="709" s="1"/>
  <c r="W9" i="709" s="1"/>
  <c r="W10" i="709" s="1"/>
  <c r="W11" i="709" s="1"/>
  <c r="S68" i="709"/>
  <c r="O68" i="709"/>
  <c r="W64" i="709"/>
  <c r="W65" i="709" s="1"/>
  <c r="W66" i="709" s="1"/>
  <c r="W67" i="709" s="1"/>
  <c r="O44" i="709"/>
  <c r="S44" i="709"/>
  <c r="K66" i="708"/>
  <c r="I66" i="708"/>
  <c r="G66" i="708"/>
  <c r="O68" i="708"/>
  <c r="O64" i="708"/>
  <c r="O44" i="708"/>
  <c r="O40" i="708"/>
  <c r="O41" i="708"/>
  <c r="O42" i="708"/>
  <c r="O43" i="708"/>
  <c r="O39" i="708"/>
  <c r="G11" i="708"/>
  <c r="S68" i="707" l="1"/>
  <c r="Q68" i="707"/>
  <c r="M68" i="707"/>
  <c r="S67" i="707"/>
  <c r="S66" i="707"/>
  <c r="S65" i="707"/>
  <c r="S64" i="707"/>
  <c r="S63" i="707"/>
  <c r="O66" i="707"/>
  <c r="O65" i="707"/>
  <c r="O64" i="707"/>
  <c r="O63" i="707"/>
  <c r="W65" i="707"/>
  <c r="W64" i="707"/>
  <c r="V64" i="707"/>
  <c r="V65" i="707"/>
  <c r="K64" i="707"/>
  <c r="K65" i="707"/>
  <c r="J65" i="707"/>
  <c r="I65" i="707"/>
  <c r="G65" i="707"/>
  <c r="I64" i="707"/>
  <c r="I63" i="707"/>
  <c r="K63" i="707" s="1"/>
  <c r="V63" i="707" s="1"/>
  <c r="Q44" i="707"/>
  <c r="M44" i="707"/>
  <c r="S43" i="707"/>
  <c r="S42" i="707"/>
  <c r="O42" i="707"/>
  <c r="S41" i="707"/>
  <c r="O41" i="707"/>
  <c r="S40" i="707"/>
  <c r="O40" i="707"/>
  <c r="S39" i="707"/>
  <c r="O39" i="707"/>
  <c r="S38" i="707"/>
  <c r="S44" i="707" s="1"/>
  <c r="O38" i="707"/>
  <c r="I38" i="707"/>
  <c r="K38" i="707"/>
  <c r="V38" i="707" s="1"/>
  <c r="W38" i="707" s="1"/>
  <c r="W10" i="707"/>
  <c r="W9" i="707"/>
  <c r="W8" i="707"/>
  <c r="W7" i="707"/>
  <c r="J38" i="707"/>
  <c r="Q13" i="707"/>
  <c r="M13" i="707"/>
  <c r="O11" i="707"/>
  <c r="O10" i="707"/>
  <c r="S9" i="707"/>
  <c r="O9" i="707"/>
  <c r="S8" i="707"/>
  <c r="O8" i="707"/>
  <c r="S7" i="707"/>
  <c r="O7" i="707"/>
  <c r="S6" i="707"/>
  <c r="S13" i="707" s="1"/>
  <c r="O6" i="707"/>
  <c r="V7" i="707"/>
  <c r="V8" i="707"/>
  <c r="V9" i="707"/>
  <c r="V10" i="707"/>
  <c r="V80" i="707"/>
  <c r="V57" i="707"/>
  <c r="V6" i="707"/>
  <c r="K7" i="707"/>
  <c r="K8" i="707"/>
  <c r="K9" i="707"/>
  <c r="K10" i="707"/>
  <c r="K6" i="707"/>
  <c r="I10" i="707"/>
  <c r="I8" i="707"/>
  <c r="I9" i="707"/>
  <c r="I7" i="707"/>
  <c r="I6" i="707"/>
  <c r="O68" i="707" l="1"/>
  <c r="O44" i="707"/>
  <c r="O13" i="707"/>
  <c r="Q68" i="706" l="1"/>
  <c r="M68" i="706"/>
  <c r="S67" i="706"/>
  <c r="S66" i="706"/>
  <c r="S65" i="706"/>
  <c r="S64" i="706"/>
  <c r="S63" i="706"/>
  <c r="O66" i="706"/>
  <c r="O65" i="706"/>
  <c r="O64" i="706"/>
  <c r="O63" i="706"/>
  <c r="I64" i="706"/>
  <c r="K64" i="706" s="1"/>
  <c r="V64" i="706" s="1"/>
  <c r="I63" i="706"/>
  <c r="K63" i="706" s="1"/>
  <c r="V63" i="706" s="1"/>
  <c r="W63" i="706" s="1"/>
  <c r="Q44" i="706"/>
  <c r="M44" i="706"/>
  <c r="S43" i="706"/>
  <c r="S42" i="706"/>
  <c r="S41" i="706"/>
  <c r="S40" i="706"/>
  <c r="S39" i="706"/>
  <c r="S38" i="706"/>
  <c r="O42" i="706"/>
  <c r="O41" i="706"/>
  <c r="O40" i="706"/>
  <c r="O39" i="706"/>
  <c r="O38" i="706"/>
  <c r="I38" i="706"/>
  <c r="K38" i="706" s="1"/>
  <c r="V38" i="706" s="1"/>
  <c r="W38" i="706" s="1"/>
  <c r="Q22" i="706"/>
  <c r="M22" i="706"/>
  <c r="S21" i="706"/>
  <c r="S20" i="706"/>
  <c r="S19" i="706"/>
  <c r="S18" i="706"/>
  <c r="S17" i="706"/>
  <c r="S16" i="706"/>
  <c r="O20" i="706"/>
  <c r="O19" i="706"/>
  <c r="O18" i="706"/>
  <c r="O17" i="706"/>
  <c r="O16" i="706"/>
  <c r="Q13" i="706"/>
  <c r="M13" i="706"/>
  <c r="S9" i="706"/>
  <c r="S8" i="706"/>
  <c r="S7" i="706"/>
  <c r="S6" i="706"/>
  <c r="O11" i="706"/>
  <c r="O10" i="706"/>
  <c r="O9" i="706"/>
  <c r="O8" i="706"/>
  <c r="O7" i="706"/>
  <c r="O6" i="706"/>
  <c r="I10" i="706"/>
  <c r="K10" i="706" s="1"/>
  <c r="V10" i="706" s="1"/>
  <c r="I9" i="706"/>
  <c r="K9" i="706" s="1"/>
  <c r="V9" i="706" s="1"/>
  <c r="I8" i="706"/>
  <c r="K8" i="706" s="1"/>
  <c r="V8" i="706" s="1"/>
  <c r="I7" i="706"/>
  <c r="K7" i="706" s="1"/>
  <c r="V7" i="706" s="1"/>
  <c r="I6" i="706"/>
  <c r="K6" i="706" s="1"/>
  <c r="V6" i="706" s="1"/>
  <c r="W6" i="706" s="1"/>
  <c r="S68" i="706" l="1"/>
  <c r="W64" i="706"/>
  <c r="O68" i="706"/>
  <c r="O44" i="706"/>
  <c r="S44" i="706"/>
  <c r="S22" i="706"/>
  <c r="O22" i="706"/>
  <c r="O13" i="706"/>
  <c r="S13" i="706"/>
  <c r="W7" i="706"/>
  <c r="W8" i="706" s="1"/>
  <c r="W9" i="706" s="1"/>
  <c r="W10" i="706" s="1"/>
  <c r="Q68" i="705" l="1"/>
  <c r="M68" i="705"/>
  <c r="S67" i="705"/>
  <c r="S66" i="705"/>
  <c r="S65" i="705"/>
  <c r="S68" i="705" s="1"/>
  <c r="S64" i="705"/>
  <c r="S63" i="705"/>
  <c r="O66" i="705"/>
  <c r="O65" i="705"/>
  <c r="O64" i="705"/>
  <c r="O63" i="705"/>
  <c r="O68" i="705" s="1"/>
  <c r="I63" i="705"/>
  <c r="K63" i="705" s="1"/>
  <c r="V63" i="705" s="1"/>
  <c r="W63" i="705" s="1"/>
  <c r="Q44" i="705" l="1"/>
  <c r="M44" i="705"/>
  <c r="S43" i="705"/>
  <c r="S42" i="705"/>
  <c r="S41" i="705"/>
  <c r="S40" i="705"/>
  <c r="S39" i="705"/>
  <c r="S38" i="705"/>
  <c r="O42" i="705"/>
  <c r="O41" i="705"/>
  <c r="O40" i="705"/>
  <c r="O39" i="705"/>
  <c r="O38" i="705"/>
  <c r="I38" i="705"/>
  <c r="K38" i="705" s="1"/>
  <c r="V38" i="705" s="1"/>
  <c r="W38" i="705" s="1"/>
  <c r="S44" i="705" l="1"/>
  <c r="O44" i="705"/>
  <c r="Q13" i="705"/>
  <c r="M13" i="705"/>
  <c r="S9" i="705"/>
  <c r="S8" i="705"/>
  <c r="S7" i="705"/>
  <c r="S6" i="705"/>
  <c r="O11" i="705"/>
  <c r="O10" i="705"/>
  <c r="O9" i="705"/>
  <c r="O8" i="705"/>
  <c r="O7" i="705"/>
  <c r="O6" i="705"/>
  <c r="I9" i="705"/>
  <c r="K9" i="705" s="1"/>
  <c r="V9" i="705" s="1"/>
  <c r="I8" i="705"/>
  <c r="K8" i="705" s="1"/>
  <c r="V8" i="705" s="1"/>
  <c r="I7" i="705"/>
  <c r="K7" i="705" s="1"/>
  <c r="V7" i="705" s="1"/>
  <c r="I6" i="705"/>
  <c r="K6" i="705" s="1"/>
  <c r="V6" i="705" s="1"/>
  <c r="W6" i="705" s="1"/>
  <c r="O13" i="705" l="1"/>
  <c r="W7" i="705"/>
  <c r="W8" i="705" s="1"/>
  <c r="W9" i="705" s="1"/>
  <c r="S13" i="705"/>
  <c r="W63" i="704" l="1"/>
  <c r="V63" i="704"/>
  <c r="K63" i="704"/>
  <c r="J63" i="704"/>
  <c r="I63" i="704"/>
  <c r="W38" i="704"/>
  <c r="I38" i="704"/>
  <c r="K38" i="704" s="1"/>
  <c r="V38" i="704" s="1"/>
  <c r="Q44" i="704"/>
  <c r="M44" i="704"/>
  <c r="S43" i="704"/>
  <c r="S42" i="704"/>
  <c r="O42" i="704"/>
  <c r="S41" i="704"/>
  <c r="O41" i="704"/>
  <c r="S40" i="704"/>
  <c r="O40" i="704"/>
  <c r="S39" i="704"/>
  <c r="O39" i="704"/>
  <c r="S38" i="704"/>
  <c r="S44" i="704" s="1"/>
  <c r="O38" i="704"/>
  <c r="O44" i="704" l="1"/>
  <c r="K9" i="704"/>
  <c r="V9" i="704" s="1"/>
  <c r="J9" i="704"/>
  <c r="I9" i="704"/>
  <c r="I8" i="704"/>
  <c r="K8" i="704" s="1"/>
  <c r="V8" i="704" s="1"/>
  <c r="I7" i="704"/>
  <c r="K7" i="704" s="1"/>
  <c r="V7" i="704" s="1"/>
  <c r="W7" i="704" s="1"/>
  <c r="I6" i="704"/>
  <c r="K6" i="704"/>
  <c r="V6" i="704" s="1"/>
  <c r="Q13" i="704"/>
  <c r="M13" i="704"/>
  <c r="O11" i="704"/>
  <c r="O10" i="704"/>
  <c r="S9" i="704"/>
  <c r="O9" i="704"/>
  <c r="S8" i="704"/>
  <c r="O8" i="704"/>
  <c r="S7" i="704"/>
  <c r="O7" i="704"/>
  <c r="S6" i="704"/>
  <c r="O6" i="704"/>
  <c r="G9" i="703"/>
  <c r="W8" i="704" l="1"/>
  <c r="W9" i="704" s="1"/>
  <c r="O13" i="704"/>
  <c r="S13" i="704"/>
  <c r="O39" i="703"/>
  <c r="O40" i="703"/>
  <c r="O41" i="703"/>
  <c r="O38" i="703"/>
  <c r="O44" i="703" s="1"/>
  <c r="O7" i="703"/>
  <c r="O8" i="703"/>
  <c r="O9" i="703"/>
  <c r="O10" i="703"/>
  <c r="O11" i="703"/>
  <c r="O6" i="703"/>
  <c r="O13" i="703" s="1"/>
  <c r="Q68" i="702" l="1"/>
  <c r="M68" i="702"/>
  <c r="S67" i="702"/>
  <c r="S66" i="702"/>
  <c r="S65" i="702"/>
  <c r="S64" i="702"/>
  <c r="S63" i="702"/>
  <c r="O66" i="702"/>
  <c r="O65" i="702"/>
  <c r="O64" i="702"/>
  <c r="O63" i="702"/>
  <c r="I63" i="702"/>
  <c r="K63" i="702" s="1"/>
  <c r="V63" i="702" s="1"/>
  <c r="W63" i="702" s="1"/>
  <c r="Q44" i="702"/>
  <c r="M44" i="702"/>
  <c r="S43" i="702"/>
  <c r="S42" i="702"/>
  <c r="S41" i="702"/>
  <c r="S40" i="702"/>
  <c r="S39" i="702"/>
  <c r="S38" i="702"/>
  <c r="O42" i="702"/>
  <c r="O41" i="702"/>
  <c r="O40" i="702"/>
  <c r="O39" i="702"/>
  <c r="O38" i="702"/>
  <c r="I38" i="702"/>
  <c r="K38" i="702" s="1"/>
  <c r="V38" i="702" s="1"/>
  <c r="W38" i="702" s="1"/>
  <c r="Q13" i="702"/>
  <c r="M13" i="702"/>
  <c r="S9" i="702"/>
  <c r="S8" i="702"/>
  <c r="S7" i="702"/>
  <c r="S6" i="702"/>
  <c r="O11" i="702"/>
  <c r="O10" i="702"/>
  <c r="O9" i="702"/>
  <c r="O8" i="702"/>
  <c r="O7" i="702"/>
  <c r="O6" i="702"/>
  <c r="I7" i="702"/>
  <c r="K7" i="702" s="1"/>
  <c r="V7" i="702" s="1"/>
  <c r="I6" i="702"/>
  <c r="K6" i="702" s="1"/>
  <c r="V6" i="702" s="1"/>
  <c r="W6" i="702" s="1"/>
  <c r="G8" i="702"/>
  <c r="I8" i="702" s="1"/>
  <c r="K8" i="702" s="1"/>
  <c r="V8" i="702" s="1"/>
  <c r="O68" i="702" l="1"/>
  <c r="S68" i="702"/>
  <c r="O44" i="702"/>
  <c r="S44" i="702"/>
  <c r="S13" i="702"/>
  <c r="O13" i="702"/>
  <c r="W7" i="702"/>
  <c r="W8" i="702" s="1"/>
  <c r="Q82" i="701" l="1"/>
  <c r="M82" i="701"/>
  <c r="S81" i="701"/>
  <c r="S80" i="701"/>
  <c r="O81" i="701"/>
  <c r="O80" i="701"/>
  <c r="Q77" i="701"/>
  <c r="M77" i="701"/>
  <c r="S75" i="701"/>
  <c r="S77" i="701" s="1"/>
  <c r="O75" i="701"/>
  <c r="O77" i="701" s="1"/>
  <c r="S72" i="701"/>
  <c r="Q72" i="701"/>
  <c r="O72" i="701"/>
  <c r="M72" i="701"/>
  <c r="Q68" i="701"/>
  <c r="M68" i="701"/>
  <c r="S67" i="701"/>
  <c r="S66" i="701"/>
  <c r="S65" i="701"/>
  <c r="S64" i="701"/>
  <c r="S63" i="701"/>
  <c r="O66" i="701"/>
  <c r="O65" i="701"/>
  <c r="O64" i="701"/>
  <c r="O63" i="701"/>
  <c r="I63" i="701"/>
  <c r="K63" i="701" s="1"/>
  <c r="V63" i="701" s="1"/>
  <c r="W63" i="701" s="1"/>
  <c r="Q44" i="701"/>
  <c r="M44" i="701"/>
  <c r="S43" i="701"/>
  <c r="S42" i="701"/>
  <c r="S41" i="701"/>
  <c r="S40" i="701"/>
  <c r="S39" i="701"/>
  <c r="S38" i="701"/>
  <c r="O42" i="701"/>
  <c r="O41" i="701"/>
  <c r="O40" i="701"/>
  <c r="O39" i="701"/>
  <c r="O38" i="701"/>
  <c r="I38" i="701"/>
  <c r="K38" i="701" s="1"/>
  <c r="V38" i="701" s="1"/>
  <c r="W38" i="701" s="1"/>
  <c r="Q35" i="701"/>
  <c r="M35" i="701"/>
  <c r="S34" i="701"/>
  <c r="S33" i="701"/>
  <c r="S32" i="701"/>
  <c r="S31" i="701"/>
  <c r="S30" i="701"/>
  <c r="S29" i="701"/>
  <c r="O32" i="701"/>
  <c r="O31" i="701"/>
  <c r="O30" i="701"/>
  <c r="O29" i="701"/>
  <c r="S26" i="701"/>
  <c r="Q26" i="701"/>
  <c r="O26" i="701"/>
  <c r="M26" i="701"/>
  <c r="Q22" i="701"/>
  <c r="M22" i="701"/>
  <c r="S21" i="701"/>
  <c r="S20" i="701"/>
  <c r="S19" i="701"/>
  <c r="S18" i="701"/>
  <c r="S17" i="701"/>
  <c r="S16" i="701"/>
  <c r="O20" i="701"/>
  <c r="O19" i="701"/>
  <c r="O18" i="701"/>
  <c r="O17" i="701"/>
  <c r="O16" i="701"/>
  <c r="Q13" i="701"/>
  <c r="M13" i="701"/>
  <c r="S9" i="701"/>
  <c r="S8" i="701"/>
  <c r="S7" i="701"/>
  <c r="S6" i="701"/>
  <c r="O11" i="701"/>
  <c r="O10" i="701"/>
  <c r="O9" i="701"/>
  <c r="O8" i="701"/>
  <c r="O7" i="701"/>
  <c r="O6" i="701"/>
  <c r="I7" i="701"/>
  <c r="K7" i="701" s="1"/>
  <c r="V7" i="701" s="1"/>
  <c r="I6" i="701"/>
  <c r="K6" i="701" s="1"/>
  <c r="V6" i="701" s="1"/>
  <c r="W6" i="701" s="1"/>
  <c r="G7" i="700"/>
  <c r="S82" i="701" l="1"/>
  <c r="O82" i="701"/>
  <c r="O68" i="701"/>
  <c r="S68" i="701"/>
  <c r="S44" i="701"/>
  <c r="O44" i="701"/>
  <c r="S35" i="701"/>
  <c r="O35" i="701"/>
  <c r="O22" i="701"/>
  <c r="S22" i="701"/>
  <c r="S13" i="701"/>
  <c r="O13" i="701"/>
  <c r="W7" i="701"/>
  <c r="S68" i="699"/>
  <c r="Q68" i="699"/>
  <c r="M68" i="699"/>
  <c r="S67" i="699"/>
  <c r="S66" i="699"/>
  <c r="S65" i="699"/>
  <c r="S64" i="699"/>
  <c r="S63" i="699"/>
  <c r="O66" i="699"/>
  <c r="O65" i="699"/>
  <c r="O64" i="699"/>
  <c r="O63" i="699"/>
  <c r="O68" i="699" l="1"/>
  <c r="W38" i="699" l="1"/>
  <c r="V38" i="699"/>
  <c r="K38" i="699"/>
  <c r="I38" i="699"/>
  <c r="Q44" i="699"/>
  <c r="M44" i="699"/>
  <c r="S43" i="699"/>
  <c r="S42" i="699"/>
  <c r="O42" i="699"/>
  <c r="S41" i="699"/>
  <c r="O41" i="699"/>
  <c r="S40" i="699"/>
  <c r="O40" i="699"/>
  <c r="S39" i="699"/>
  <c r="O39" i="699"/>
  <c r="S38" i="699"/>
  <c r="S44" i="699" s="1"/>
  <c r="O38" i="699"/>
  <c r="O44" i="699" l="1"/>
  <c r="W6" i="699"/>
  <c r="V6" i="699"/>
  <c r="K6" i="699"/>
  <c r="I6" i="699"/>
  <c r="Q13" i="699"/>
  <c r="M13" i="699"/>
  <c r="O11" i="699"/>
  <c r="O10" i="699"/>
  <c r="S9" i="699"/>
  <c r="O9" i="699"/>
  <c r="S8" i="699"/>
  <c r="O8" i="699"/>
  <c r="S7" i="699"/>
  <c r="O7" i="699"/>
  <c r="S6" i="699"/>
  <c r="O6" i="699"/>
  <c r="Q68" i="698"/>
  <c r="M68" i="698"/>
  <c r="S67" i="698"/>
  <c r="S66" i="698"/>
  <c r="S65" i="698"/>
  <c r="S64" i="698"/>
  <c r="S63" i="698"/>
  <c r="O66" i="698"/>
  <c r="O65" i="698"/>
  <c r="O64" i="698"/>
  <c r="O63" i="698"/>
  <c r="I63" i="698"/>
  <c r="K63" i="698" s="1"/>
  <c r="V63" i="698" s="1"/>
  <c r="W63" i="698" s="1"/>
  <c r="Q44" i="698"/>
  <c r="M44" i="698"/>
  <c r="S43" i="698"/>
  <c r="S42" i="698"/>
  <c r="S41" i="698"/>
  <c r="S40" i="698"/>
  <c r="S39" i="698"/>
  <c r="S38" i="698"/>
  <c r="O41" i="698"/>
  <c r="O40" i="698"/>
  <c r="O39" i="698"/>
  <c r="O38" i="698"/>
  <c r="I38" i="698"/>
  <c r="K38" i="698" s="1"/>
  <c r="V38" i="698" s="1"/>
  <c r="W38" i="698" s="1"/>
  <c r="S13" i="699" l="1"/>
  <c r="O13" i="699"/>
  <c r="O68" i="698"/>
  <c r="S68" i="698"/>
  <c r="S44" i="698"/>
  <c r="O44" i="698"/>
  <c r="V42" i="698" l="1"/>
  <c r="K41" i="698"/>
  <c r="V41" i="698" s="1"/>
  <c r="K40" i="698"/>
  <c r="V40" i="698" s="1"/>
  <c r="K39" i="698"/>
  <c r="V39" i="698" s="1"/>
  <c r="W39" i="698" s="1"/>
  <c r="Q13" i="698"/>
  <c r="M13" i="698"/>
  <c r="S10" i="698"/>
  <c r="S9" i="698"/>
  <c r="S8" i="698"/>
  <c r="S7" i="698"/>
  <c r="S6" i="698"/>
  <c r="O11" i="698"/>
  <c r="O10" i="698"/>
  <c r="O9" i="698"/>
  <c r="O8" i="698"/>
  <c r="O7" i="698"/>
  <c r="O6" i="698"/>
  <c r="I6" i="698"/>
  <c r="K6" i="698" s="1"/>
  <c r="V6" i="698" s="1"/>
  <c r="W6" i="698" s="1"/>
  <c r="W40" i="698" l="1"/>
  <c r="W41" i="698" s="1"/>
  <c r="W42" i="698" s="1"/>
  <c r="S13" i="698"/>
  <c r="O13" i="698"/>
  <c r="V8" i="698" l="1"/>
  <c r="V7" i="698"/>
  <c r="Q77" i="697"/>
  <c r="M77" i="697"/>
  <c r="S75" i="697"/>
  <c r="S77" i="697" s="1"/>
  <c r="O75" i="697"/>
  <c r="O77" i="697" s="1"/>
  <c r="I75" i="697"/>
  <c r="K75" i="697" s="1"/>
  <c r="V75" i="697" s="1"/>
  <c r="W75" i="697" s="1"/>
  <c r="Q68" i="697"/>
  <c r="M68" i="697"/>
  <c r="S67" i="697"/>
  <c r="S66" i="697"/>
  <c r="S65" i="697"/>
  <c r="S64" i="697"/>
  <c r="S63" i="697"/>
  <c r="O66" i="697"/>
  <c r="O65" i="697"/>
  <c r="O64" i="697"/>
  <c r="O63" i="697"/>
  <c r="I63" i="697"/>
  <c r="K63" i="697" s="1"/>
  <c r="V63" i="697" s="1"/>
  <c r="W63" i="697" s="1"/>
  <c r="Q44" i="697"/>
  <c r="M44" i="697"/>
  <c r="S43" i="697"/>
  <c r="S42" i="697"/>
  <c r="S41" i="697"/>
  <c r="S40" i="697"/>
  <c r="S39" i="697"/>
  <c r="S38" i="697"/>
  <c r="O41" i="697"/>
  <c r="O40" i="697"/>
  <c r="O39" i="697"/>
  <c r="O38" i="697"/>
  <c r="I42" i="697"/>
  <c r="K42" i="697" s="1"/>
  <c r="V42" i="697" s="1"/>
  <c r="I41" i="697"/>
  <c r="K41" i="697" s="1"/>
  <c r="V41" i="697" s="1"/>
  <c r="I40" i="697"/>
  <c r="K40" i="697" s="1"/>
  <c r="V40" i="697" s="1"/>
  <c r="I39" i="697"/>
  <c r="K39" i="697" s="1"/>
  <c r="V39" i="697" s="1"/>
  <c r="I38" i="697"/>
  <c r="K38" i="697" s="1"/>
  <c r="V38" i="697" s="1"/>
  <c r="W38" i="697" s="1"/>
  <c r="Q13" i="697"/>
  <c r="M13" i="697"/>
  <c r="S9" i="697"/>
  <c r="S8" i="697"/>
  <c r="S7" i="697"/>
  <c r="S6" i="697"/>
  <c r="O11" i="697"/>
  <c r="O10" i="697"/>
  <c r="O9" i="697"/>
  <c r="O8" i="697"/>
  <c r="O7" i="697"/>
  <c r="O6" i="697"/>
  <c r="I8" i="697"/>
  <c r="K8" i="697" s="1"/>
  <c r="V8" i="697" s="1"/>
  <c r="I7" i="697"/>
  <c r="K7" i="697" s="1"/>
  <c r="V7" i="697" s="1"/>
  <c r="I6" i="697"/>
  <c r="K6" i="697" s="1"/>
  <c r="V6" i="697" s="1"/>
  <c r="W6" i="697" s="1"/>
  <c r="W7" i="698" l="1"/>
  <c r="W8" i="698" s="1"/>
  <c r="S68" i="697"/>
  <c r="O68" i="697"/>
  <c r="S44" i="697"/>
  <c r="O44" i="697"/>
  <c r="W39" i="697"/>
  <c r="W40" i="697" s="1"/>
  <c r="W41" i="697" s="1"/>
  <c r="W42" i="697" s="1"/>
  <c r="O13" i="697"/>
  <c r="S13" i="697"/>
  <c r="W7" i="697"/>
  <c r="W8" i="697" s="1"/>
  <c r="J75" i="696" l="1"/>
  <c r="K75" i="696" s="1"/>
  <c r="V75" i="696" s="1"/>
  <c r="W75" i="696" s="1"/>
  <c r="I75" i="696"/>
  <c r="Q44" i="696" l="1"/>
  <c r="M44" i="696"/>
  <c r="S43" i="696"/>
  <c r="S42" i="696"/>
  <c r="O42" i="696"/>
  <c r="S41" i="696"/>
  <c r="O41" i="696"/>
  <c r="S40" i="696"/>
  <c r="O40" i="696"/>
  <c r="S39" i="696"/>
  <c r="O39" i="696"/>
  <c r="S38" i="696"/>
  <c r="S44" i="696" s="1"/>
  <c r="O38" i="696"/>
  <c r="O44" i="696" l="1"/>
  <c r="J42" i="696" l="1"/>
  <c r="K42" i="696" s="1"/>
  <c r="V42" i="696" s="1"/>
  <c r="J41" i="696"/>
  <c r="K41" i="696" s="1"/>
  <c r="V41" i="696" s="1"/>
  <c r="W41" i="696" s="1"/>
  <c r="I40" i="696"/>
  <c r="K40" i="696" s="1"/>
  <c r="V40" i="696" s="1"/>
  <c r="W40" i="696" s="1"/>
  <c r="I41" i="696"/>
  <c r="I39" i="696"/>
  <c r="K39" i="696" s="1"/>
  <c r="V39" i="696" s="1"/>
  <c r="W39" i="696" s="1"/>
  <c r="I38" i="696"/>
  <c r="K38" i="696" s="1"/>
  <c r="V38" i="696" s="1"/>
  <c r="I42" i="696"/>
  <c r="G42" i="696"/>
  <c r="G41" i="696"/>
  <c r="O11" i="696"/>
  <c r="W42" i="696" l="1"/>
  <c r="Q13" i="696"/>
  <c r="M13" i="696"/>
  <c r="O10" i="696"/>
  <c r="S9" i="696"/>
  <c r="O9" i="696"/>
  <c r="S8" i="696"/>
  <c r="O8" i="696"/>
  <c r="S7" i="696"/>
  <c r="O7" i="696"/>
  <c r="S6" i="696"/>
  <c r="O6" i="696"/>
  <c r="I7" i="696"/>
  <c r="K7" i="696" s="1"/>
  <c r="V7" i="696" s="1"/>
  <c r="W7" i="696" s="1"/>
  <c r="K6" i="696"/>
  <c r="V6" i="696" s="1"/>
  <c r="J8" i="696"/>
  <c r="I8" i="696"/>
  <c r="K8" i="696" l="1"/>
  <c r="V8" i="696" s="1"/>
  <c r="W8" i="696" s="1"/>
  <c r="S13" i="696"/>
  <c r="O13" i="696"/>
  <c r="I14" i="689" l="1"/>
  <c r="Q45" i="694" l="1"/>
  <c r="M45" i="694"/>
  <c r="S44" i="694"/>
  <c r="S43" i="694"/>
  <c r="S42" i="694"/>
  <c r="S41" i="694"/>
  <c r="S40" i="694"/>
  <c r="S39" i="694"/>
  <c r="O43" i="694"/>
  <c r="O42" i="694"/>
  <c r="O41" i="694"/>
  <c r="O40" i="694"/>
  <c r="O39" i="694"/>
  <c r="I40" i="694"/>
  <c r="K40" i="694" s="1"/>
  <c r="V40" i="694" s="1"/>
  <c r="I39" i="694"/>
  <c r="K39" i="694" s="1"/>
  <c r="V39" i="694" s="1"/>
  <c r="W39" i="694" s="1"/>
  <c r="S45" i="694" l="1"/>
  <c r="O45" i="694"/>
  <c r="W40" i="694"/>
  <c r="Q14" i="694"/>
  <c r="M14" i="694"/>
  <c r="S9" i="694"/>
  <c r="S8" i="694"/>
  <c r="S7" i="694"/>
  <c r="S6" i="694"/>
  <c r="O9" i="694"/>
  <c r="O8" i="694"/>
  <c r="O7" i="694"/>
  <c r="O6" i="694"/>
  <c r="I6" i="694"/>
  <c r="K6" i="694" s="1"/>
  <c r="V6" i="694" s="1"/>
  <c r="W6" i="694" s="1"/>
  <c r="G7" i="694"/>
  <c r="I7" i="694" s="1"/>
  <c r="K7" i="694" s="1"/>
  <c r="V7" i="694" s="1"/>
  <c r="O14" i="694" l="1"/>
  <c r="S14" i="694"/>
  <c r="W7" i="694"/>
  <c r="Q69" i="693" l="1"/>
  <c r="O69" i="693"/>
  <c r="M69" i="693"/>
  <c r="S68" i="693"/>
  <c r="S67" i="693"/>
  <c r="S66" i="693"/>
  <c r="S69" i="693" s="1"/>
  <c r="S65" i="693"/>
  <c r="S64" i="693"/>
  <c r="O67" i="693"/>
  <c r="O66" i="693"/>
  <c r="O65" i="693"/>
  <c r="O64" i="693"/>
  <c r="I64" i="693"/>
  <c r="K64" i="693" s="1"/>
  <c r="V64" i="693" s="1"/>
  <c r="W64" i="693" s="1"/>
  <c r="Q36" i="693"/>
  <c r="M36" i="693"/>
  <c r="S35" i="693"/>
  <c r="S34" i="693"/>
  <c r="S33" i="693"/>
  <c r="S32" i="693"/>
  <c r="S31" i="693"/>
  <c r="S30" i="693"/>
  <c r="O33" i="693"/>
  <c r="O32" i="693"/>
  <c r="O31" i="693"/>
  <c r="O30" i="693"/>
  <c r="I30" i="693"/>
  <c r="K30" i="693" s="1"/>
  <c r="V30" i="693" s="1"/>
  <c r="W30" i="693" s="1"/>
  <c r="Q14" i="693"/>
  <c r="M14" i="693"/>
  <c r="S9" i="693"/>
  <c r="S8" i="693"/>
  <c r="S7" i="693"/>
  <c r="S6" i="693"/>
  <c r="O9" i="693"/>
  <c r="O8" i="693"/>
  <c r="O7" i="693"/>
  <c r="O6" i="693"/>
  <c r="I6" i="693"/>
  <c r="K6" i="693" s="1"/>
  <c r="V6" i="693" s="1"/>
  <c r="W6" i="693" s="1"/>
  <c r="Q23" i="693"/>
  <c r="M23" i="693"/>
  <c r="S22" i="693"/>
  <c r="S21" i="693"/>
  <c r="S20" i="693"/>
  <c r="S19" i="693"/>
  <c r="S18" i="693"/>
  <c r="S17" i="693"/>
  <c r="O21" i="693"/>
  <c r="O20" i="693"/>
  <c r="O19" i="693"/>
  <c r="O18" i="693"/>
  <c r="O17" i="693"/>
  <c r="I17" i="693"/>
  <c r="K17" i="693" s="1"/>
  <c r="V17" i="693" s="1"/>
  <c r="W17" i="693" s="1"/>
  <c r="S36" i="693" l="1"/>
  <c r="O36" i="693"/>
  <c r="O14" i="693"/>
  <c r="S14" i="693"/>
  <c r="S23" i="693"/>
  <c r="O23" i="693"/>
  <c r="Q45" i="693"/>
  <c r="M45" i="693"/>
  <c r="S44" i="693"/>
  <c r="S43" i="693"/>
  <c r="S42" i="693"/>
  <c r="S41" i="693"/>
  <c r="S40" i="693"/>
  <c r="S39" i="693"/>
  <c r="O43" i="693"/>
  <c r="O42" i="693"/>
  <c r="O41" i="693"/>
  <c r="O40" i="693"/>
  <c r="O39" i="693"/>
  <c r="I40" i="693"/>
  <c r="K40" i="693" s="1"/>
  <c r="V40" i="693" s="1"/>
  <c r="I39" i="693"/>
  <c r="K39" i="693" s="1"/>
  <c r="V39" i="693" s="1"/>
  <c r="W39" i="693" s="1"/>
  <c r="O67" i="691"/>
  <c r="O66" i="691"/>
  <c r="O65" i="691"/>
  <c r="O64" i="691"/>
  <c r="O45" i="693" l="1"/>
  <c r="S45" i="693"/>
  <c r="W40" i="693"/>
  <c r="V58" i="691"/>
  <c r="V64" i="691"/>
  <c r="K64" i="691"/>
  <c r="J64" i="691"/>
  <c r="I64" i="691"/>
  <c r="S69" i="691"/>
  <c r="Q69" i="691"/>
  <c r="O69" i="691"/>
  <c r="M69" i="691"/>
  <c r="Q45" i="691" l="1"/>
  <c r="M45" i="691"/>
  <c r="S44" i="691"/>
  <c r="S43" i="691"/>
  <c r="O43" i="691"/>
  <c r="S42" i="691"/>
  <c r="O42" i="691"/>
  <c r="S41" i="691"/>
  <c r="O41" i="691"/>
  <c r="S40" i="691"/>
  <c r="O40" i="691"/>
  <c r="S39" i="691"/>
  <c r="S45" i="691" s="1"/>
  <c r="O39" i="691"/>
  <c r="V81" i="691"/>
  <c r="V76" i="691"/>
  <c r="V39" i="691"/>
  <c r="V30" i="691"/>
  <c r="I39" i="691"/>
  <c r="S36" i="691"/>
  <c r="O33" i="691"/>
  <c r="O32" i="691"/>
  <c r="O31" i="691"/>
  <c r="O30" i="691"/>
  <c r="S37" i="690"/>
  <c r="J30" i="691"/>
  <c r="I30" i="691"/>
  <c r="O36" i="691" l="1"/>
  <c r="O45" i="691"/>
  <c r="Q14" i="691"/>
  <c r="M14" i="691"/>
  <c r="S9" i="691"/>
  <c r="O9" i="691"/>
  <c r="S8" i="691"/>
  <c r="O8" i="691"/>
  <c r="S7" i="691"/>
  <c r="O7" i="691"/>
  <c r="S6" i="691"/>
  <c r="S14" i="691" s="1"/>
  <c r="O6" i="691"/>
  <c r="V11" i="691"/>
  <c r="V6" i="691"/>
  <c r="I11" i="691"/>
  <c r="K11" i="691"/>
  <c r="I7" i="691"/>
  <c r="K7" i="691" s="1"/>
  <c r="V7" i="691" s="1"/>
  <c r="W7" i="691" s="1"/>
  <c r="I8" i="691"/>
  <c r="K8" i="691" s="1"/>
  <c r="V8" i="691" s="1"/>
  <c r="I9" i="691"/>
  <c r="K9" i="691" s="1"/>
  <c r="V9" i="691" s="1"/>
  <c r="I10" i="691"/>
  <c r="K10" i="691" s="1"/>
  <c r="V10" i="691" s="1"/>
  <c r="I6" i="691"/>
  <c r="K6" i="691" s="1"/>
  <c r="K30" i="691"/>
  <c r="K39" i="691"/>
  <c r="Q62" i="690"/>
  <c r="M62" i="690"/>
  <c r="S59" i="690"/>
  <c r="S62" i="690" s="1"/>
  <c r="O61" i="690"/>
  <c r="O60" i="690"/>
  <c r="O59" i="690"/>
  <c r="Q79" i="690"/>
  <c r="M79" i="690"/>
  <c r="V77" i="690"/>
  <c r="W77" i="690" s="1"/>
  <c r="S77" i="690"/>
  <c r="S79" i="690" s="1"/>
  <c r="O77" i="690"/>
  <c r="O79" i="690" s="1"/>
  <c r="Q70" i="690"/>
  <c r="M70" i="690"/>
  <c r="S69" i="690"/>
  <c r="S68" i="690"/>
  <c r="S67" i="690"/>
  <c r="S66" i="690"/>
  <c r="S65" i="690"/>
  <c r="O68" i="690"/>
  <c r="O67" i="690"/>
  <c r="O66" i="690"/>
  <c r="O65" i="690"/>
  <c r="Q37" i="690"/>
  <c r="M37" i="690"/>
  <c r="S36" i="690"/>
  <c r="S35" i="690"/>
  <c r="S34" i="690"/>
  <c r="S33" i="690"/>
  <c r="S32" i="690"/>
  <c r="S31" i="690"/>
  <c r="O34" i="690"/>
  <c r="O33" i="690"/>
  <c r="O32" i="690"/>
  <c r="O31" i="690"/>
  <c r="K31" i="690"/>
  <c r="V31" i="690" s="1"/>
  <c r="W31" i="690" s="1"/>
  <c r="Q24" i="690"/>
  <c r="M24" i="690"/>
  <c r="V23" i="690"/>
  <c r="V22" i="690"/>
  <c r="V21" i="690"/>
  <c r="V20" i="690"/>
  <c r="V19" i="690"/>
  <c r="V18" i="690"/>
  <c r="V17" i="690"/>
  <c r="V16" i="690"/>
  <c r="V15" i="690"/>
  <c r="V14" i="690"/>
  <c r="W14" i="690" s="1"/>
  <c r="S19" i="690"/>
  <c r="S18" i="690"/>
  <c r="S17" i="690"/>
  <c r="S16" i="690"/>
  <c r="S15" i="690"/>
  <c r="S14" i="690"/>
  <c r="O18" i="690"/>
  <c r="O17" i="690"/>
  <c r="O16" i="690"/>
  <c r="O15" i="690"/>
  <c r="O14" i="690"/>
  <c r="Q46" i="690"/>
  <c r="M46" i="690"/>
  <c r="S45" i="690"/>
  <c r="S44" i="690"/>
  <c r="S43" i="690"/>
  <c r="S42" i="690"/>
  <c r="S41" i="690"/>
  <c r="S40" i="690"/>
  <c r="O44" i="690"/>
  <c r="O43" i="690"/>
  <c r="O42" i="690"/>
  <c r="O41" i="690"/>
  <c r="O40" i="690"/>
  <c r="I40" i="690"/>
  <c r="K40" i="690" s="1"/>
  <c r="V40" i="690" s="1"/>
  <c r="W40" i="690" s="1"/>
  <c r="V45" i="690"/>
  <c r="V44" i="690"/>
  <c r="V43" i="690"/>
  <c r="V42" i="690"/>
  <c r="V41" i="690"/>
  <c r="I11" i="690"/>
  <c r="K11" i="690" s="1"/>
  <c r="V11" i="690" s="1"/>
  <c r="Q11" i="690"/>
  <c r="M11" i="690"/>
  <c r="S9" i="690"/>
  <c r="S8" i="690"/>
  <c r="S7" i="690"/>
  <c r="S6" i="690"/>
  <c r="O9" i="690"/>
  <c r="O8" i="690"/>
  <c r="O7" i="690"/>
  <c r="O6" i="690"/>
  <c r="I10" i="690"/>
  <c r="K10" i="690" s="1"/>
  <c r="V10" i="690" s="1"/>
  <c r="I9" i="690"/>
  <c r="K9" i="690" s="1"/>
  <c r="V9" i="690" s="1"/>
  <c r="I8" i="690"/>
  <c r="K8" i="690" s="1"/>
  <c r="V8" i="690" s="1"/>
  <c r="I7" i="690"/>
  <c r="K7" i="690" s="1"/>
  <c r="V7" i="690" s="1"/>
  <c r="I6" i="690"/>
  <c r="K6" i="690" s="1"/>
  <c r="V6" i="690" s="1"/>
  <c r="W6" i="690" s="1"/>
  <c r="Q24" i="689"/>
  <c r="M24" i="689"/>
  <c r="S19" i="689"/>
  <c r="S18" i="689"/>
  <c r="S17" i="689"/>
  <c r="S16" i="689"/>
  <c r="S15" i="689"/>
  <c r="S14" i="689"/>
  <c r="S24" i="689" s="1"/>
  <c r="O18" i="689"/>
  <c r="O17" i="689"/>
  <c r="O16" i="689"/>
  <c r="O15" i="689"/>
  <c r="O14" i="689"/>
  <c r="O24" i="689" s="1"/>
  <c r="K23" i="689"/>
  <c r="V23" i="689" s="1"/>
  <c r="K19" i="689"/>
  <c r="V19" i="689" s="1"/>
  <c r="I23" i="689"/>
  <c r="I22" i="689"/>
  <c r="K22" i="689" s="1"/>
  <c r="V22" i="689" s="1"/>
  <c r="I21" i="689"/>
  <c r="K21" i="689" s="1"/>
  <c r="V21" i="689" s="1"/>
  <c r="I20" i="689"/>
  <c r="K20" i="689" s="1"/>
  <c r="V20" i="689" s="1"/>
  <c r="I19" i="689"/>
  <c r="I18" i="689"/>
  <c r="K18" i="689" s="1"/>
  <c r="V18" i="689" s="1"/>
  <c r="I17" i="689"/>
  <c r="K17" i="689" s="1"/>
  <c r="V17" i="689" s="1"/>
  <c r="I16" i="689"/>
  <c r="K16" i="689" s="1"/>
  <c r="V16" i="689" s="1"/>
  <c r="I15" i="689"/>
  <c r="K15" i="689" s="1"/>
  <c r="V15" i="689" s="1"/>
  <c r="K14" i="689"/>
  <c r="V14" i="689" s="1"/>
  <c r="W14" i="689" s="1"/>
  <c r="W15" i="689" l="1"/>
  <c r="W16" i="689" s="1"/>
  <c r="W17" i="689" s="1"/>
  <c r="W18" i="689" s="1"/>
  <c r="W19" i="689" s="1"/>
  <c r="W20" i="689" s="1"/>
  <c r="W21" i="689" s="1"/>
  <c r="W22" i="689" s="1"/>
  <c r="W23" i="689" s="1"/>
  <c r="W8" i="691"/>
  <c r="W9" i="691" s="1"/>
  <c r="W10" i="691" s="1"/>
  <c r="W11" i="691" s="1"/>
  <c r="O14" i="691"/>
  <c r="O62" i="690"/>
  <c r="O70" i="690"/>
  <c r="S70" i="690"/>
  <c r="O37" i="690"/>
  <c r="O24" i="690"/>
  <c r="S24" i="690"/>
  <c r="W15" i="690"/>
  <c r="W16" i="690" s="1"/>
  <c r="W17" i="690" s="1"/>
  <c r="W18" i="690" s="1"/>
  <c r="W19" i="690" s="1"/>
  <c r="W20" i="690" s="1"/>
  <c r="W21" i="690" s="1"/>
  <c r="W22" i="690" s="1"/>
  <c r="W23" i="690" s="1"/>
  <c r="S46" i="690"/>
  <c r="O46" i="690"/>
  <c r="W41" i="690"/>
  <c r="W42" i="690" s="1"/>
  <c r="W43" i="690" s="1"/>
  <c r="W44" i="690" s="1"/>
  <c r="W45" i="690" s="1"/>
  <c r="O11" i="690"/>
  <c r="S11" i="690"/>
  <c r="W7" i="690"/>
  <c r="W8" i="690" s="1"/>
  <c r="W9" i="690" s="1"/>
  <c r="W10" i="690" s="1"/>
  <c r="W11" i="690" s="1"/>
  <c r="Q70" i="689"/>
  <c r="M70" i="689"/>
  <c r="S69" i="689"/>
  <c r="S68" i="689"/>
  <c r="S67" i="689"/>
  <c r="S66" i="689"/>
  <c r="S65" i="689"/>
  <c r="O68" i="689"/>
  <c r="O67" i="689"/>
  <c r="O66" i="689"/>
  <c r="O65" i="689"/>
  <c r="O70" i="689" l="1"/>
  <c r="S70" i="689"/>
  <c r="Q79" i="689" l="1"/>
  <c r="M79" i="689"/>
  <c r="S77" i="689"/>
  <c r="S79" i="689" s="1"/>
  <c r="O77" i="689"/>
  <c r="O79" i="689" s="1"/>
  <c r="K77" i="689"/>
  <c r="V77" i="689" s="1"/>
  <c r="W77" i="689" s="1"/>
  <c r="Q46" i="689"/>
  <c r="M46" i="689"/>
  <c r="S45" i="689"/>
  <c r="S44" i="689"/>
  <c r="S43" i="689"/>
  <c r="S42" i="689"/>
  <c r="S41" i="689"/>
  <c r="S40" i="689"/>
  <c r="O44" i="689"/>
  <c r="O43" i="689"/>
  <c r="O42" i="689"/>
  <c r="O41" i="689"/>
  <c r="O40" i="689"/>
  <c r="I40" i="689"/>
  <c r="K40" i="689" s="1"/>
  <c r="V40" i="689" s="1"/>
  <c r="W40" i="689" s="1"/>
  <c r="Q37" i="689"/>
  <c r="M37" i="689"/>
  <c r="S36" i="689"/>
  <c r="S35" i="689"/>
  <c r="S34" i="689"/>
  <c r="S33" i="689"/>
  <c r="S32" i="689"/>
  <c r="S31" i="689"/>
  <c r="O34" i="689"/>
  <c r="O33" i="689"/>
  <c r="O32" i="689"/>
  <c r="O31" i="689"/>
  <c r="I31" i="689"/>
  <c r="K31" i="689" s="1"/>
  <c r="V31" i="689" s="1"/>
  <c r="W31" i="689" s="1"/>
  <c r="Q11" i="689"/>
  <c r="M11" i="689"/>
  <c r="S9" i="689"/>
  <c r="S8" i="689"/>
  <c r="S7" i="689"/>
  <c r="S6" i="689"/>
  <c r="O9" i="689"/>
  <c r="O8" i="689"/>
  <c r="O7" i="689"/>
  <c r="O6" i="689"/>
  <c r="I9" i="689"/>
  <c r="K9" i="689" s="1"/>
  <c r="V9" i="689" s="1"/>
  <c r="I8" i="689"/>
  <c r="K8" i="689" s="1"/>
  <c r="V8" i="689" s="1"/>
  <c r="I7" i="689"/>
  <c r="K7" i="689" s="1"/>
  <c r="V7" i="689" s="1"/>
  <c r="I6" i="689"/>
  <c r="K6" i="689" s="1"/>
  <c r="V6" i="689" s="1"/>
  <c r="W6" i="689" s="1"/>
  <c r="G10" i="689"/>
  <c r="I10" i="689" s="1"/>
  <c r="K10" i="689" s="1"/>
  <c r="V10" i="689" s="1"/>
  <c r="O46" i="689" l="1"/>
  <c r="S46" i="689"/>
  <c r="S37" i="689"/>
  <c r="O37" i="689"/>
  <c r="S11" i="689"/>
  <c r="O11" i="689"/>
  <c r="W7" i="689"/>
  <c r="W8" i="689" s="1"/>
  <c r="W9" i="689" s="1"/>
  <c r="W10" i="689" s="1"/>
  <c r="Q70" i="688" l="1"/>
  <c r="M70" i="688"/>
  <c r="S69" i="688"/>
  <c r="S68" i="688"/>
  <c r="O68" i="688"/>
  <c r="S67" i="688"/>
  <c r="S70" i="688" s="1"/>
  <c r="O67" i="688"/>
  <c r="S66" i="688"/>
  <c r="O66" i="688"/>
  <c r="S65" i="688"/>
  <c r="O65" i="688"/>
  <c r="I66" i="688"/>
  <c r="I67" i="688"/>
  <c r="I68" i="688"/>
  <c r="I65" i="688"/>
  <c r="O70" i="688" l="1"/>
  <c r="S46" i="688"/>
  <c r="Q46" i="688"/>
  <c r="M46" i="688"/>
  <c r="S45" i="688"/>
  <c r="S44" i="688"/>
  <c r="O44" i="688"/>
  <c r="S43" i="688"/>
  <c r="O43" i="688"/>
  <c r="S42" i="688"/>
  <c r="O42" i="688"/>
  <c r="S41" i="688"/>
  <c r="O41" i="688"/>
  <c r="S40" i="688"/>
  <c r="O40" i="688"/>
  <c r="W44" i="688"/>
  <c r="V44" i="688"/>
  <c r="K44" i="688"/>
  <c r="I44" i="688"/>
  <c r="I41" i="688"/>
  <c r="I42" i="688"/>
  <c r="I43" i="688"/>
  <c r="I40" i="688"/>
  <c r="O46" i="688" l="1"/>
  <c r="M24" i="688"/>
  <c r="Q24" i="688"/>
  <c r="S19" i="688"/>
  <c r="S18" i="688"/>
  <c r="O18" i="688"/>
  <c r="S17" i="688"/>
  <c r="O17" i="688"/>
  <c r="S16" i="688"/>
  <c r="O16" i="688"/>
  <c r="S15" i="688"/>
  <c r="O15" i="688"/>
  <c r="S14" i="688"/>
  <c r="O14" i="688"/>
  <c r="I23" i="688"/>
  <c r="K23" i="688"/>
  <c r="J23" i="688"/>
  <c r="I15" i="688"/>
  <c r="I16" i="688"/>
  <c r="I17" i="688"/>
  <c r="I18" i="688"/>
  <c r="I19" i="688"/>
  <c r="I20" i="688"/>
  <c r="I21" i="688"/>
  <c r="I22" i="688"/>
  <c r="I8" i="688"/>
  <c r="I9" i="688"/>
  <c r="I7" i="688"/>
  <c r="I6" i="688"/>
  <c r="I14" i="688"/>
  <c r="Q11" i="688"/>
  <c r="M11" i="688"/>
  <c r="S9" i="688"/>
  <c r="S11" i="688" s="1"/>
  <c r="O9" i="688"/>
  <c r="S8" i="688"/>
  <c r="O8" i="688"/>
  <c r="S7" i="688"/>
  <c r="O7" i="688"/>
  <c r="S6" i="688"/>
  <c r="O6" i="688"/>
  <c r="O24" i="688" l="1"/>
  <c r="S24" i="688"/>
  <c r="O11" i="688"/>
  <c r="W95" i="688" l="1"/>
  <c r="W94" i="688"/>
  <c r="W73" i="688"/>
  <c r="W59" i="688"/>
  <c r="W31" i="688"/>
  <c r="V95" i="688"/>
  <c r="V42" i="688"/>
  <c r="V43" i="688"/>
  <c r="V17" i="688"/>
  <c r="V7" i="688"/>
  <c r="V82" i="688"/>
  <c r="W82" i="688" s="1"/>
  <c r="V94" i="688"/>
  <c r="V73" i="688"/>
  <c r="V59" i="688"/>
  <c r="V31" i="688"/>
  <c r="V14" i="688"/>
  <c r="W14" i="688" s="1"/>
  <c r="V6" i="688"/>
  <c r="W6" i="688" s="1"/>
  <c r="K66" i="688"/>
  <c r="V66" i="688" s="1"/>
  <c r="K67" i="688"/>
  <c r="V67" i="688" s="1"/>
  <c r="K68" i="688"/>
  <c r="V68" i="688" s="1"/>
  <c r="K41" i="688"/>
  <c r="V41" i="688" s="1"/>
  <c r="K42" i="688"/>
  <c r="K43" i="688"/>
  <c r="K15" i="688"/>
  <c r="V15" i="688" s="1"/>
  <c r="K16" i="688"/>
  <c r="V16" i="688" s="1"/>
  <c r="K17" i="688"/>
  <c r="K18" i="688"/>
  <c r="V18" i="688" s="1"/>
  <c r="K19" i="688"/>
  <c r="V19" i="688" s="1"/>
  <c r="K20" i="688"/>
  <c r="V20" i="688" s="1"/>
  <c r="K21" i="688"/>
  <c r="V21" i="688" s="1"/>
  <c r="K22" i="688"/>
  <c r="V22" i="688" s="1"/>
  <c r="K7" i="688"/>
  <c r="K8" i="688"/>
  <c r="V8" i="688" s="1"/>
  <c r="K9" i="688"/>
  <c r="V9" i="688" s="1"/>
  <c r="V77" i="688"/>
  <c r="W77" i="688" s="1"/>
  <c r="K65" i="688"/>
  <c r="V65" i="688" s="1"/>
  <c r="W65" i="688" s="1"/>
  <c r="K40" i="688"/>
  <c r="V40" i="688" s="1"/>
  <c r="W40" i="688" s="1"/>
  <c r="K14" i="688"/>
  <c r="K6" i="688"/>
  <c r="M10" i="687"/>
  <c r="W66" i="688" l="1"/>
  <c r="W67" i="688" s="1"/>
  <c r="W68" i="688" s="1"/>
  <c r="W41" i="688"/>
  <c r="W42" i="688" s="1"/>
  <c r="W43" i="688" s="1"/>
  <c r="W15" i="688"/>
  <c r="W16" i="688" s="1"/>
  <c r="W17" i="688" s="1"/>
  <c r="W18" i="688" s="1"/>
  <c r="W19" i="688" s="1"/>
  <c r="W20" i="688" s="1"/>
  <c r="W21" i="688" s="1"/>
  <c r="W22" i="688" s="1"/>
  <c r="W7" i="688"/>
  <c r="W8" i="688" s="1"/>
  <c r="W9" i="688" s="1"/>
  <c r="G43" i="687"/>
  <c r="G22" i="687"/>
  <c r="Q10" i="686" l="1"/>
  <c r="M10" i="686"/>
  <c r="S9" i="686"/>
  <c r="S8" i="686"/>
  <c r="S7" i="686"/>
  <c r="S6" i="686"/>
  <c r="S10" i="686" s="1"/>
  <c r="O9" i="686"/>
  <c r="O8" i="686"/>
  <c r="O7" i="686"/>
  <c r="O6" i="686"/>
  <c r="O10" i="686" s="1"/>
  <c r="K8" i="686"/>
  <c r="V8" i="686" s="1"/>
  <c r="I9" i="686"/>
  <c r="K9" i="686" s="1"/>
  <c r="V9" i="686" s="1"/>
  <c r="I8" i="686"/>
  <c r="I7" i="686"/>
  <c r="K7" i="686" s="1"/>
  <c r="V7" i="686" s="1"/>
  <c r="I6" i="686"/>
  <c r="K6" i="686" s="1"/>
  <c r="V6" i="686" s="1"/>
  <c r="W6" i="686" s="1"/>
  <c r="Q96" i="686"/>
  <c r="M96" i="686"/>
  <c r="S94" i="686"/>
  <c r="S93" i="686"/>
  <c r="S92" i="686"/>
  <c r="O95" i="686"/>
  <c r="O94" i="686"/>
  <c r="O93" i="686"/>
  <c r="O92" i="686"/>
  <c r="V92" i="686"/>
  <c r="W92" i="686" s="1"/>
  <c r="Q85" i="686"/>
  <c r="M85" i="686"/>
  <c r="S81" i="686"/>
  <c r="S80" i="686"/>
  <c r="O81" i="686"/>
  <c r="O80" i="686"/>
  <c r="I80" i="686"/>
  <c r="K80" i="686" s="1"/>
  <c r="V80" i="686" s="1"/>
  <c r="W80" i="686" s="1"/>
  <c r="Q44" i="686"/>
  <c r="M44" i="686"/>
  <c r="S43" i="686"/>
  <c r="S42" i="686"/>
  <c r="S41" i="686"/>
  <c r="S40" i="686"/>
  <c r="S39" i="686"/>
  <c r="S38" i="686"/>
  <c r="O42" i="686"/>
  <c r="O41" i="686"/>
  <c r="O40" i="686"/>
  <c r="O39" i="686"/>
  <c r="O38" i="686"/>
  <c r="I41" i="686"/>
  <c r="K41" i="686" s="1"/>
  <c r="V41" i="686" s="1"/>
  <c r="I40" i="686"/>
  <c r="K40" i="686" s="1"/>
  <c r="V40" i="686" s="1"/>
  <c r="I39" i="686"/>
  <c r="K39" i="686" s="1"/>
  <c r="V39" i="686" s="1"/>
  <c r="I38" i="686"/>
  <c r="K38" i="686" s="1"/>
  <c r="V38" i="686" s="1"/>
  <c r="W38" i="686" s="1"/>
  <c r="Q68" i="686"/>
  <c r="M68" i="686"/>
  <c r="S67" i="686"/>
  <c r="S66" i="686"/>
  <c r="S65" i="686"/>
  <c r="S64" i="686"/>
  <c r="S63" i="686"/>
  <c r="O66" i="686"/>
  <c r="O65" i="686"/>
  <c r="O64" i="686"/>
  <c r="O63" i="686"/>
  <c r="I66" i="686"/>
  <c r="K66" i="686" s="1"/>
  <c r="V66" i="686" s="1"/>
  <c r="I65" i="686"/>
  <c r="K65" i="686" s="1"/>
  <c r="V65" i="686" s="1"/>
  <c r="I64" i="686"/>
  <c r="K64" i="686" s="1"/>
  <c r="V64" i="686" s="1"/>
  <c r="I63" i="686"/>
  <c r="K63" i="686" s="1"/>
  <c r="V63" i="686" s="1"/>
  <c r="W63" i="686" s="1"/>
  <c r="M22" i="686"/>
  <c r="W7" i="686" l="1"/>
  <c r="W8" i="686" s="1"/>
  <c r="W9" i="686" s="1"/>
  <c r="S96" i="686"/>
  <c r="O96" i="686"/>
  <c r="O85" i="686"/>
  <c r="S85" i="686"/>
  <c r="S44" i="686"/>
  <c r="O44" i="686"/>
  <c r="W39" i="686"/>
  <c r="W40" i="686" s="1"/>
  <c r="W41" i="686" s="1"/>
  <c r="S68" i="686"/>
  <c r="O68" i="686"/>
  <c r="W64" i="686"/>
  <c r="W65" i="686" s="1"/>
  <c r="W66" i="686" s="1"/>
  <c r="G66" i="685" l="1"/>
  <c r="G8" i="685"/>
  <c r="S96" i="684" l="1"/>
  <c r="Q96" i="684"/>
  <c r="O96" i="684"/>
  <c r="M96" i="684"/>
  <c r="Q85" i="684" l="1"/>
  <c r="M85" i="684"/>
  <c r="S81" i="684"/>
  <c r="S85" i="684" s="1"/>
  <c r="O81" i="684"/>
  <c r="S80" i="684"/>
  <c r="O80" i="684"/>
  <c r="O85" i="684" s="1"/>
  <c r="W80" i="684"/>
  <c r="V80" i="684"/>
  <c r="K80" i="684"/>
  <c r="V75" i="684"/>
  <c r="S68" i="684" l="1"/>
  <c r="Q68" i="684"/>
  <c r="M68" i="684"/>
  <c r="S67" i="684"/>
  <c r="S66" i="684"/>
  <c r="S65" i="684"/>
  <c r="S64" i="684"/>
  <c r="S63" i="684"/>
  <c r="O66" i="684"/>
  <c r="O65" i="684"/>
  <c r="O64" i="684"/>
  <c r="O63" i="684"/>
  <c r="O68" i="684" s="1"/>
  <c r="O44" i="684"/>
  <c r="M44" i="684"/>
  <c r="M22" i="684"/>
  <c r="O14" i="684"/>
  <c r="O13" i="684"/>
  <c r="O42" i="684"/>
  <c r="O41" i="684"/>
  <c r="O40" i="684"/>
  <c r="O39" i="684"/>
  <c r="O38" i="684"/>
  <c r="W65" i="684"/>
  <c r="W64" i="684"/>
  <c r="V64" i="684"/>
  <c r="V65" i="684"/>
  <c r="V63" i="684"/>
  <c r="K64" i="684"/>
  <c r="K65" i="684"/>
  <c r="K63" i="684"/>
  <c r="W40" i="684" l="1"/>
  <c r="W39" i="684"/>
  <c r="V40" i="684"/>
  <c r="V39" i="684"/>
  <c r="V38" i="684"/>
  <c r="K40" i="684"/>
  <c r="K39" i="684"/>
  <c r="K38" i="684"/>
  <c r="J40" i="684"/>
  <c r="I40" i="684"/>
  <c r="G40" i="684"/>
  <c r="I39" i="684"/>
  <c r="W21" i="684" l="1"/>
  <c r="W20" i="684"/>
  <c r="W19" i="684"/>
  <c r="W18" i="684"/>
  <c r="W17" i="684"/>
  <c r="W16" i="684"/>
  <c r="W15" i="684"/>
  <c r="W14" i="684"/>
  <c r="V21" i="684"/>
  <c r="V20" i="684"/>
  <c r="V19" i="684"/>
  <c r="V18" i="684"/>
  <c r="V17" i="684"/>
  <c r="V16" i="684"/>
  <c r="V15" i="684"/>
  <c r="V14" i="684"/>
  <c r="V13" i="684"/>
  <c r="K21" i="684"/>
  <c r="K20" i="684"/>
  <c r="K19" i="684"/>
  <c r="K18" i="684"/>
  <c r="K17" i="684"/>
  <c r="K16" i="684"/>
  <c r="K15" i="684"/>
  <c r="K14" i="684"/>
  <c r="K13" i="684"/>
  <c r="J21" i="684"/>
  <c r="J20" i="684"/>
  <c r="I21" i="684"/>
  <c r="G21" i="684"/>
  <c r="I20" i="684"/>
  <c r="Q22" i="684"/>
  <c r="S18" i="684"/>
  <c r="S17" i="684"/>
  <c r="O17" i="684"/>
  <c r="S16" i="684"/>
  <c r="O16" i="684"/>
  <c r="S15" i="684"/>
  <c r="O15" i="684"/>
  <c r="S14" i="684"/>
  <c r="S13" i="684"/>
  <c r="O22" i="684" l="1"/>
  <c r="S22" i="684"/>
  <c r="J7" i="684"/>
  <c r="G7" i="684"/>
  <c r="I7" i="684" s="1"/>
  <c r="I6" i="684"/>
  <c r="K6" i="684" s="1"/>
  <c r="V6" i="684" s="1"/>
  <c r="W6" i="684" s="1"/>
  <c r="Q10" i="684"/>
  <c r="M10" i="684"/>
  <c r="S9" i="684"/>
  <c r="O9" i="684"/>
  <c r="S8" i="684"/>
  <c r="O8" i="684"/>
  <c r="S7" i="684"/>
  <c r="O7" i="684"/>
  <c r="S6" i="684"/>
  <c r="O6" i="684"/>
  <c r="K7" i="684" l="1"/>
  <c r="V7" i="684" s="1"/>
  <c r="W7" i="684" s="1"/>
  <c r="O10" i="684"/>
  <c r="S10" i="684"/>
  <c r="Q95" i="683" l="1"/>
  <c r="M95" i="683"/>
  <c r="S93" i="683"/>
  <c r="S92" i="683"/>
  <c r="S91" i="683"/>
  <c r="S95" i="683" s="1"/>
  <c r="O94" i="683"/>
  <c r="O93" i="683"/>
  <c r="O92" i="683"/>
  <c r="O91" i="683"/>
  <c r="I91" i="683"/>
  <c r="K91" i="683" s="1"/>
  <c r="V91" i="683" s="1"/>
  <c r="W91" i="683" s="1"/>
  <c r="V92" i="683"/>
  <c r="Q84" i="683"/>
  <c r="M84" i="683"/>
  <c r="S80" i="683"/>
  <c r="S79" i="683"/>
  <c r="O82" i="683"/>
  <c r="O81" i="683"/>
  <c r="O80" i="683"/>
  <c r="O79" i="683"/>
  <c r="I79" i="683"/>
  <c r="K79" i="683" s="1"/>
  <c r="V79" i="683" s="1"/>
  <c r="W79" i="683" s="1"/>
  <c r="Q67" i="683"/>
  <c r="M67" i="683"/>
  <c r="S66" i="683"/>
  <c r="S65" i="683"/>
  <c r="S64" i="683"/>
  <c r="S63" i="683"/>
  <c r="S62" i="683"/>
  <c r="O65" i="683"/>
  <c r="O64" i="683"/>
  <c r="O63" i="683"/>
  <c r="O62" i="683"/>
  <c r="I64" i="683"/>
  <c r="K64" i="683" s="1"/>
  <c r="V64" i="683" s="1"/>
  <c r="I63" i="683"/>
  <c r="K63" i="683" s="1"/>
  <c r="V63" i="683" s="1"/>
  <c r="I62" i="683"/>
  <c r="K62" i="683" s="1"/>
  <c r="V62" i="683" s="1"/>
  <c r="W62" i="683" s="1"/>
  <c r="O95" i="683" l="1"/>
  <c r="W92" i="683"/>
  <c r="S84" i="683"/>
  <c r="O84" i="683"/>
  <c r="O67" i="683"/>
  <c r="S67" i="683"/>
  <c r="W63" i="683"/>
  <c r="W64" i="683" s="1"/>
  <c r="Q43" i="683" l="1"/>
  <c r="M43" i="683"/>
  <c r="S42" i="683"/>
  <c r="S41" i="683"/>
  <c r="S40" i="683"/>
  <c r="S39" i="683"/>
  <c r="S38" i="683"/>
  <c r="S37" i="683"/>
  <c r="O41" i="683"/>
  <c r="O40" i="683"/>
  <c r="O39" i="683"/>
  <c r="O38" i="683"/>
  <c r="O37" i="683"/>
  <c r="I38" i="683"/>
  <c r="K38" i="683" s="1"/>
  <c r="V38" i="683" s="1"/>
  <c r="I37" i="683"/>
  <c r="K37" i="683" s="1"/>
  <c r="V37" i="683" s="1"/>
  <c r="W37" i="683" s="1"/>
  <c r="S43" i="683" l="1"/>
  <c r="W38" i="683"/>
  <c r="O43" i="683"/>
  <c r="Q10" i="683" l="1"/>
  <c r="M10" i="683"/>
  <c r="S9" i="683"/>
  <c r="S8" i="683"/>
  <c r="S7" i="683"/>
  <c r="S6" i="683"/>
  <c r="O9" i="683"/>
  <c r="O8" i="683"/>
  <c r="O7" i="683"/>
  <c r="O6" i="683"/>
  <c r="I6" i="683"/>
  <c r="K6" i="683" s="1"/>
  <c r="V6" i="683" s="1"/>
  <c r="W6" i="683" s="1"/>
  <c r="Q84" i="682"/>
  <c r="M84" i="682"/>
  <c r="S80" i="682"/>
  <c r="S79" i="682"/>
  <c r="O82" i="682"/>
  <c r="O81" i="682"/>
  <c r="O80" i="682"/>
  <c r="O79" i="682"/>
  <c r="O10" i="683" l="1"/>
  <c r="S10" i="683"/>
  <c r="S84" i="682"/>
  <c r="O84" i="682"/>
  <c r="Q76" i="682" l="1"/>
  <c r="M76" i="682"/>
  <c r="S74" i="682"/>
  <c r="S76" i="682" s="1"/>
  <c r="O74" i="682"/>
  <c r="O76" i="682" s="1"/>
  <c r="V74" i="682"/>
  <c r="W74" i="682" s="1"/>
  <c r="Q67" i="682" l="1"/>
  <c r="M67" i="682"/>
  <c r="S66" i="682"/>
  <c r="S65" i="682"/>
  <c r="S64" i="682"/>
  <c r="S63" i="682"/>
  <c r="S62" i="682"/>
  <c r="O65" i="682"/>
  <c r="O64" i="682"/>
  <c r="O63" i="682"/>
  <c r="O62" i="682"/>
  <c r="I63" i="682"/>
  <c r="K63" i="682" s="1"/>
  <c r="V63" i="682" s="1"/>
  <c r="I62" i="682"/>
  <c r="K62" i="682" s="1"/>
  <c r="V62" i="682" s="1"/>
  <c r="W62" i="682" s="1"/>
  <c r="S67" i="682" l="1"/>
  <c r="W63" i="682"/>
  <c r="O67" i="682"/>
  <c r="Q10" i="682" l="1"/>
  <c r="M10" i="682"/>
  <c r="S9" i="682"/>
  <c r="S8" i="682"/>
  <c r="S7" i="682"/>
  <c r="S6" i="682"/>
  <c r="O9" i="682"/>
  <c r="O8" i="682"/>
  <c r="O7" i="682"/>
  <c r="O6" i="682"/>
  <c r="I6" i="682"/>
  <c r="K6" i="682" s="1"/>
  <c r="V6" i="682" s="1"/>
  <c r="W6" i="682" s="1"/>
  <c r="O10" i="682" l="1"/>
  <c r="S10" i="682"/>
  <c r="Q95" i="682" l="1"/>
  <c r="M95" i="682"/>
  <c r="S93" i="682"/>
  <c r="S92" i="682"/>
  <c r="S91" i="682"/>
  <c r="O94" i="682"/>
  <c r="O93" i="682"/>
  <c r="O92" i="682"/>
  <c r="O91" i="682"/>
  <c r="I92" i="682"/>
  <c r="K92" i="682" s="1"/>
  <c r="V92" i="682" s="1"/>
  <c r="I91" i="682"/>
  <c r="K91" i="682" s="1"/>
  <c r="V91" i="682" s="1"/>
  <c r="W91" i="682" s="1"/>
  <c r="Q43" i="682"/>
  <c r="M43" i="682"/>
  <c r="S42" i="682"/>
  <c r="S41" i="682"/>
  <c r="S40" i="682"/>
  <c r="S39" i="682"/>
  <c r="S38" i="682"/>
  <c r="S37" i="682"/>
  <c r="O41" i="682"/>
  <c r="O40" i="682"/>
  <c r="O39" i="682"/>
  <c r="O38" i="682"/>
  <c r="O37" i="682"/>
  <c r="I37" i="682"/>
  <c r="K37" i="682" s="1"/>
  <c r="V37" i="682" s="1"/>
  <c r="W37" i="682" s="1"/>
  <c r="G38" i="682"/>
  <c r="I38" i="682" s="1"/>
  <c r="K38" i="682" s="1"/>
  <c r="V38" i="682" s="1"/>
  <c r="Q21" i="682"/>
  <c r="M21" i="682"/>
  <c r="S18" i="682"/>
  <c r="S17" i="682"/>
  <c r="S16" i="682"/>
  <c r="S15" i="682"/>
  <c r="S14" i="682"/>
  <c r="S13" i="682"/>
  <c r="O17" i="682"/>
  <c r="O16" i="682"/>
  <c r="O15" i="682"/>
  <c r="O14" i="682"/>
  <c r="O13" i="682"/>
  <c r="I19" i="682"/>
  <c r="K19" i="682" s="1"/>
  <c r="V19" i="682" s="1"/>
  <c r="I18" i="682"/>
  <c r="K18" i="682" s="1"/>
  <c r="V18" i="682" s="1"/>
  <c r="I17" i="682"/>
  <c r="K17" i="682" s="1"/>
  <c r="V17" i="682" s="1"/>
  <c r="I16" i="682"/>
  <c r="K16" i="682" s="1"/>
  <c r="V16" i="682" s="1"/>
  <c r="I15" i="682"/>
  <c r="K15" i="682" s="1"/>
  <c r="V15" i="682" s="1"/>
  <c r="I14" i="682"/>
  <c r="K14" i="682" s="1"/>
  <c r="V14" i="682" s="1"/>
  <c r="I13" i="682"/>
  <c r="K13" i="682" s="1"/>
  <c r="V13" i="682" s="1"/>
  <c r="W13" i="682" s="1"/>
  <c r="G20" i="682"/>
  <c r="I20" i="682" s="1"/>
  <c r="K20" i="682" s="1"/>
  <c r="V20" i="682" s="1"/>
  <c r="O95" i="682" l="1"/>
  <c r="S95" i="682"/>
  <c r="W92" i="682"/>
  <c r="O43" i="682"/>
  <c r="S43" i="682"/>
  <c r="W38" i="682"/>
  <c r="O21" i="682"/>
  <c r="S21" i="682"/>
  <c r="W14" i="682"/>
  <c r="W15" i="682" s="1"/>
  <c r="W16" i="682" s="1"/>
  <c r="W17" i="682" s="1"/>
  <c r="W18" i="682" s="1"/>
  <c r="W19" i="682" s="1"/>
  <c r="W20" i="682" s="1"/>
  <c r="W91" i="681" l="1"/>
  <c r="V91" i="681"/>
  <c r="K91" i="681"/>
  <c r="W90" i="681"/>
  <c r="V90" i="681"/>
  <c r="V78" i="681"/>
  <c r="K73" i="681"/>
  <c r="V73" i="681" s="1"/>
  <c r="W73" i="681" s="1"/>
  <c r="J91" i="681"/>
  <c r="I91" i="681"/>
  <c r="G91" i="681"/>
  <c r="I90" i="681"/>
  <c r="S94" i="681"/>
  <c r="Q94" i="681"/>
  <c r="O94" i="681"/>
  <c r="M94" i="681"/>
  <c r="S83" i="681" l="1"/>
  <c r="Q83" i="681"/>
  <c r="M83" i="681"/>
  <c r="O81" i="681"/>
  <c r="O80" i="681"/>
  <c r="S79" i="681"/>
  <c r="O79" i="681"/>
  <c r="S78" i="681"/>
  <c r="O78" i="681"/>
  <c r="O83" i="681" s="1"/>
  <c r="M75" i="681"/>
  <c r="S72" i="680"/>
  <c r="S74" i="680"/>
  <c r="O74" i="680"/>
  <c r="M74" i="680"/>
  <c r="O72" i="680"/>
  <c r="S64" i="681" l="1"/>
  <c r="S65" i="681"/>
  <c r="Q66" i="681" l="1"/>
  <c r="M66" i="681"/>
  <c r="O64" i="681"/>
  <c r="S63" i="681"/>
  <c r="O63" i="681"/>
  <c r="S62" i="681"/>
  <c r="O62" i="681"/>
  <c r="S61" i="681"/>
  <c r="S66" i="681" s="1"/>
  <c r="O61" i="681"/>
  <c r="W62" i="681"/>
  <c r="W61" i="681"/>
  <c r="V62" i="681"/>
  <c r="V61" i="681"/>
  <c r="K62" i="681"/>
  <c r="K61" i="681"/>
  <c r="J62" i="681"/>
  <c r="J61" i="681"/>
  <c r="I62" i="681"/>
  <c r="G62" i="681"/>
  <c r="I61" i="681"/>
  <c r="O66" i="681" l="1"/>
  <c r="W36" i="681"/>
  <c r="V36" i="681"/>
  <c r="K36" i="681"/>
  <c r="J36" i="681"/>
  <c r="I36" i="681"/>
  <c r="Q42" i="681"/>
  <c r="M42" i="681"/>
  <c r="S41" i="681"/>
  <c r="S40" i="681"/>
  <c r="O40" i="681"/>
  <c r="S39" i="681"/>
  <c r="O39" i="681"/>
  <c r="S38" i="681"/>
  <c r="O38" i="681"/>
  <c r="S37" i="681"/>
  <c r="O37" i="681"/>
  <c r="S36" i="681"/>
  <c r="S42" i="681" s="1"/>
  <c r="O36" i="681"/>
  <c r="S20" i="681"/>
  <c r="Q20" i="681"/>
  <c r="O20" i="681"/>
  <c r="M20" i="681"/>
  <c r="S18" i="681"/>
  <c r="S17" i="681"/>
  <c r="O17" i="681"/>
  <c r="S16" i="681"/>
  <c r="O16" i="681"/>
  <c r="S15" i="681"/>
  <c r="O15" i="681"/>
  <c r="S14" i="681"/>
  <c r="O14" i="681"/>
  <c r="S13" i="681"/>
  <c r="O13" i="681"/>
  <c r="W19" i="681"/>
  <c r="W18" i="681"/>
  <c r="W17" i="681"/>
  <c r="W16" i="681"/>
  <c r="W15" i="681"/>
  <c r="W14" i="681"/>
  <c r="W13" i="681"/>
  <c r="V14" i="681"/>
  <c r="V15" i="681"/>
  <c r="V16" i="681"/>
  <c r="V17" i="681"/>
  <c r="V18" i="681"/>
  <c r="V19" i="681"/>
  <c r="V13" i="681"/>
  <c r="K14" i="681"/>
  <c r="K15" i="681"/>
  <c r="K16" i="681"/>
  <c r="K17" i="681"/>
  <c r="K18" i="681"/>
  <c r="K19" i="681"/>
  <c r="K13" i="681"/>
  <c r="J19" i="681"/>
  <c r="J18" i="681"/>
  <c r="J17" i="681"/>
  <c r="J16" i="681"/>
  <c r="J15" i="681"/>
  <c r="J14" i="681"/>
  <c r="J13" i="681"/>
  <c r="I19" i="681"/>
  <c r="I18" i="681"/>
  <c r="I17" i="681"/>
  <c r="I16" i="681"/>
  <c r="I15" i="681"/>
  <c r="I14" i="681"/>
  <c r="I13" i="681"/>
  <c r="G19" i="681"/>
  <c r="O42" i="681" l="1"/>
  <c r="Q10" i="681"/>
  <c r="M10" i="681"/>
  <c r="S9" i="681"/>
  <c r="O9" i="681"/>
  <c r="S8" i="681"/>
  <c r="O8" i="681"/>
  <c r="S7" i="681"/>
  <c r="O7" i="681"/>
  <c r="S6" i="681"/>
  <c r="O6" i="681"/>
  <c r="S10" i="681" l="1"/>
  <c r="O10" i="681"/>
  <c r="J6" i="681" l="1"/>
  <c r="K6" i="681" s="1"/>
  <c r="V6" i="681" s="1"/>
  <c r="W6" i="681" s="1"/>
  <c r="I6" i="681"/>
  <c r="Q93" i="679" l="1"/>
  <c r="M93" i="679"/>
  <c r="S91" i="679"/>
  <c r="S90" i="679"/>
  <c r="S89" i="679"/>
  <c r="O92" i="679"/>
  <c r="O91" i="679"/>
  <c r="O90" i="679"/>
  <c r="O89" i="679"/>
  <c r="I89" i="679"/>
  <c r="K89" i="679" s="1"/>
  <c r="V89" i="679" s="1"/>
  <c r="W89" i="679" s="1"/>
  <c r="S93" i="679" l="1"/>
  <c r="O93" i="679"/>
  <c r="Q82" i="679" l="1"/>
  <c r="M82" i="679"/>
  <c r="S78" i="679"/>
  <c r="S77" i="679"/>
  <c r="O81" i="679"/>
  <c r="O80" i="679"/>
  <c r="O79" i="679"/>
  <c r="O78" i="679"/>
  <c r="O77" i="679"/>
  <c r="I77" i="679"/>
  <c r="K77" i="679" s="1"/>
  <c r="V77" i="679" s="1"/>
  <c r="W77" i="679" s="1"/>
  <c r="S82" i="679" l="1"/>
  <c r="O82" i="679"/>
  <c r="Q65" i="679" l="1"/>
  <c r="M65" i="679"/>
  <c r="S64" i="679"/>
  <c r="S63" i="679"/>
  <c r="S62" i="679"/>
  <c r="S61" i="679"/>
  <c r="S60" i="679"/>
  <c r="O63" i="679"/>
  <c r="O62" i="679"/>
  <c r="O61" i="679"/>
  <c r="O60" i="679"/>
  <c r="I60" i="679"/>
  <c r="K60" i="679" s="1"/>
  <c r="V60" i="679" s="1"/>
  <c r="W60" i="679" s="1"/>
  <c r="O65" i="679" l="1"/>
  <c r="S65" i="679"/>
  <c r="Q10" i="679" l="1"/>
  <c r="M10" i="679"/>
  <c r="S9" i="679"/>
  <c r="S8" i="679"/>
  <c r="S7" i="679"/>
  <c r="S6" i="679"/>
  <c r="O9" i="679"/>
  <c r="O8" i="679"/>
  <c r="O7" i="679"/>
  <c r="O6" i="679"/>
  <c r="I7" i="679"/>
  <c r="K7" i="679" s="1"/>
  <c r="V7" i="679" s="1"/>
  <c r="I6" i="679"/>
  <c r="K6" i="679" s="1"/>
  <c r="V6" i="679" s="1"/>
  <c r="W6" i="679" s="1"/>
  <c r="O10" i="679" l="1"/>
  <c r="W7" i="679"/>
  <c r="S10" i="679"/>
  <c r="Q74" i="679" l="1"/>
  <c r="M74" i="679"/>
  <c r="S72" i="679"/>
  <c r="S74" i="679" s="1"/>
  <c r="O72" i="679"/>
  <c r="O74" i="679" s="1"/>
  <c r="K72" i="679"/>
  <c r="V72" i="679" s="1"/>
  <c r="W72" i="679" s="1"/>
  <c r="Q41" i="679"/>
  <c r="M41" i="679"/>
  <c r="S40" i="679"/>
  <c r="S39" i="679"/>
  <c r="S38" i="679"/>
  <c r="S37" i="679"/>
  <c r="S36" i="679"/>
  <c r="S35" i="679"/>
  <c r="O39" i="679"/>
  <c r="O38" i="679"/>
  <c r="O37" i="679"/>
  <c r="O36" i="679"/>
  <c r="O35" i="679"/>
  <c r="I35" i="679"/>
  <c r="K35" i="679" s="1"/>
  <c r="V35" i="679" s="1"/>
  <c r="W35" i="679" s="1"/>
  <c r="Q19" i="679"/>
  <c r="M19" i="679"/>
  <c r="S13" i="679"/>
  <c r="S19" i="679" s="1"/>
  <c r="O17" i="679"/>
  <c r="O16" i="679"/>
  <c r="O15" i="679"/>
  <c r="O14" i="679"/>
  <c r="O13" i="679"/>
  <c r="I17" i="679"/>
  <c r="K17" i="679" s="1"/>
  <c r="V17" i="679" s="1"/>
  <c r="I16" i="679"/>
  <c r="K16" i="679" s="1"/>
  <c r="V16" i="679" s="1"/>
  <c r="I15" i="679"/>
  <c r="K15" i="679" s="1"/>
  <c r="V15" i="679" s="1"/>
  <c r="I14" i="679"/>
  <c r="K14" i="679" s="1"/>
  <c r="V14" i="679" s="1"/>
  <c r="I13" i="679"/>
  <c r="K13" i="679" s="1"/>
  <c r="V13" i="679" s="1"/>
  <c r="W13" i="679" s="1"/>
  <c r="G18" i="679"/>
  <c r="I18" i="679" s="1"/>
  <c r="K18" i="679" s="1"/>
  <c r="V18" i="679" s="1"/>
  <c r="O41" i="679" l="1"/>
  <c r="S41" i="679"/>
  <c r="O19" i="679"/>
  <c r="W14" i="679"/>
  <c r="W15" i="679" s="1"/>
  <c r="W16" i="679" s="1"/>
  <c r="W17" i="679" s="1"/>
  <c r="W18" i="679" s="1"/>
  <c r="I61" i="678" l="1"/>
  <c r="K61" i="678" s="1"/>
  <c r="V61" i="678" s="1"/>
  <c r="Q65" i="678"/>
  <c r="M65" i="678"/>
  <c r="S62" i="678"/>
  <c r="S61" i="678"/>
  <c r="S60" i="678"/>
  <c r="O63" i="678"/>
  <c r="O62" i="678"/>
  <c r="O61" i="678"/>
  <c r="O60" i="678"/>
  <c r="I60" i="678"/>
  <c r="K60" i="678" s="1"/>
  <c r="V60" i="678" s="1"/>
  <c r="W60" i="678" s="1"/>
  <c r="O65" i="678" l="1"/>
  <c r="S65" i="678"/>
  <c r="W61" i="678"/>
  <c r="Q74" i="678" l="1"/>
  <c r="M74" i="678"/>
  <c r="S72" i="678"/>
  <c r="S74" i="678" s="1"/>
  <c r="O72" i="678"/>
  <c r="O74" i="678" s="1"/>
  <c r="Q19" i="678" l="1"/>
  <c r="M19" i="678"/>
  <c r="S13" i="678"/>
  <c r="O17" i="678"/>
  <c r="O16" i="678"/>
  <c r="O15" i="678"/>
  <c r="O14" i="678"/>
  <c r="O13" i="678"/>
  <c r="I17" i="678"/>
  <c r="K17" i="678" s="1"/>
  <c r="V17" i="678" s="1"/>
  <c r="I16" i="678"/>
  <c r="K16" i="678" s="1"/>
  <c r="V16" i="678" s="1"/>
  <c r="I15" i="678"/>
  <c r="K15" i="678" s="1"/>
  <c r="V15" i="678" s="1"/>
  <c r="I14" i="678"/>
  <c r="K14" i="678" s="1"/>
  <c r="V14" i="678" s="1"/>
  <c r="I13" i="678"/>
  <c r="K13" i="678" s="1"/>
  <c r="V13" i="678" s="1"/>
  <c r="W13" i="678" s="1"/>
  <c r="S18" i="678"/>
  <c r="S17" i="678"/>
  <c r="S16" i="678"/>
  <c r="S15" i="678"/>
  <c r="Q10" i="678"/>
  <c r="M10" i="678"/>
  <c r="S9" i="678"/>
  <c r="S8" i="678"/>
  <c r="S7" i="678"/>
  <c r="S6" i="678"/>
  <c r="O9" i="678"/>
  <c r="O8" i="678"/>
  <c r="O7" i="678"/>
  <c r="O6" i="678"/>
  <c r="I7" i="678"/>
  <c r="K7" i="678" s="1"/>
  <c r="V7" i="678" s="1"/>
  <c r="I6" i="678"/>
  <c r="K6" i="678" s="1"/>
  <c r="V6" i="678" s="1"/>
  <c r="W6" i="678" s="1"/>
  <c r="Q94" i="678"/>
  <c r="M94" i="678"/>
  <c r="S89" i="678"/>
  <c r="S94" i="678" s="1"/>
  <c r="O92" i="678"/>
  <c r="O91" i="678"/>
  <c r="O90" i="678"/>
  <c r="O89" i="678"/>
  <c r="I89" i="678"/>
  <c r="K89" i="678" s="1"/>
  <c r="V89" i="678" s="1"/>
  <c r="W89" i="678" s="1"/>
  <c r="S19" i="678" l="1"/>
  <c r="W14" i="678"/>
  <c r="W15" i="678" s="1"/>
  <c r="W16" i="678" s="1"/>
  <c r="W17" i="678" s="1"/>
  <c r="S10" i="678"/>
  <c r="O10" i="678"/>
  <c r="O19" i="678"/>
  <c r="O94" i="678"/>
  <c r="W7" i="678"/>
  <c r="Q41" i="678"/>
  <c r="M41" i="678"/>
  <c r="V35" i="678"/>
  <c r="W35" i="678" s="1"/>
  <c r="S40" i="678"/>
  <c r="S39" i="678"/>
  <c r="S38" i="678"/>
  <c r="S37" i="678"/>
  <c r="S36" i="678"/>
  <c r="S35" i="678"/>
  <c r="O39" i="678"/>
  <c r="O38" i="678"/>
  <c r="O37" i="678"/>
  <c r="O36" i="678"/>
  <c r="O35" i="678"/>
  <c r="I61" i="677"/>
  <c r="K61" i="677"/>
  <c r="G17" i="677"/>
  <c r="G61" i="677"/>
  <c r="S41" i="678" l="1"/>
  <c r="O41" i="678"/>
  <c r="I77" i="676"/>
  <c r="I60" i="676" l="1"/>
  <c r="I35" i="676" l="1"/>
  <c r="I13" i="676" l="1"/>
  <c r="I14" i="676"/>
  <c r="I15" i="676"/>
  <c r="I16" i="676"/>
  <c r="J6" i="676" l="1"/>
  <c r="I6" i="676"/>
  <c r="Q94" i="676" l="1"/>
  <c r="M94" i="676"/>
  <c r="O92" i="676"/>
  <c r="O91" i="676"/>
  <c r="O90" i="676"/>
  <c r="S89" i="676"/>
  <c r="S94" i="676" s="1"/>
  <c r="O89" i="676"/>
  <c r="O94" i="676" s="1"/>
  <c r="Q82" i="676"/>
  <c r="M82" i="676"/>
  <c r="O80" i="676"/>
  <c r="O79" i="676"/>
  <c r="S78" i="676"/>
  <c r="S82" i="676" s="1"/>
  <c r="O78" i="676"/>
  <c r="S77" i="676"/>
  <c r="O77" i="676"/>
  <c r="Q74" i="676"/>
  <c r="O74" i="676"/>
  <c r="M74" i="676"/>
  <c r="S74" i="676"/>
  <c r="S72" i="676"/>
  <c r="O72" i="676"/>
  <c r="Q65" i="676"/>
  <c r="M65" i="676"/>
  <c r="O63" i="676"/>
  <c r="S62" i="676"/>
  <c r="O62" i="676"/>
  <c r="S61" i="676"/>
  <c r="O61" i="676"/>
  <c r="S60" i="676"/>
  <c r="O60" i="676"/>
  <c r="Q41" i="676"/>
  <c r="M41" i="676"/>
  <c r="S40" i="676"/>
  <c r="S39" i="676"/>
  <c r="O39" i="676"/>
  <c r="S38" i="676"/>
  <c r="O38" i="676"/>
  <c r="S37" i="676"/>
  <c r="O37" i="676"/>
  <c r="S36" i="676"/>
  <c r="O36" i="676"/>
  <c r="S35" i="676"/>
  <c r="S41" i="676" s="1"/>
  <c r="O35" i="676"/>
  <c r="Q32" i="676"/>
  <c r="M32" i="676"/>
  <c r="S31" i="676"/>
  <c r="S30" i="676"/>
  <c r="S29" i="676"/>
  <c r="O29" i="676"/>
  <c r="S28" i="676"/>
  <c r="O28" i="676"/>
  <c r="S27" i="676"/>
  <c r="O27" i="676"/>
  <c r="S26" i="676"/>
  <c r="S32" i="676" s="1"/>
  <c r="O26" i="676"/>
  <c r="Q19" i="676"/>
  <c r="M19" i="676"/>
  <c r="S18" i="676"/>
  <c r="S17" i="676"/>
  <c r="O17" i="676"/>
  <c r="S16" i="676"/>
  <c r="O16" i="676"/>
  <c r="S15" i="676"/>
  <c r="O15" i="676"/>
  <c r="S14" i="676"/>
  <c r="O14" i="676"/>
  <c r="S13" i="676"/>
  <c r="O13" i="676"/>
  <c r="Q10" i="676"/>
  <c r="M10" i="676"/>
  <c r="S9" i="676"/>
  <c r="O9" i="676"/>
  <c r="S8" i="676"/>
  <c r="O8" i="676"/>
  <c r="S7" i="676"/>
  <c r="O7" i="676"/>
  <c r="S6" i="676"/>
  <c r="O6" i="676"/>
  <c r="W68" i="676"/>
  <c r="V72" i="676"/>
  <c r="W72" i="676" s="1"/>
  <c r="V54" i="676"/>
  <c r="W54" i="676" s="1"/>
  <c r="V26" i="676"/>
  <c r="W26" i="676" s="1"/>
  <c r="K16" i="676"/>
  <c r="V16" i="676" s="1"/>
  <c r="K15" i="676"/>
  <c r="V15" i="676" s="1"/>
  <c r="K14" i="676"/>
  <c r="V14" i="676" s="1"/>
  <c r="V89" i="676"/>
  <c r="W89" i="676" s="1"/>
  <c r="K77" i="676"/>
  <c r="V77" i="676" s="1"/>
  <c r="W77" i="676" s="1"/>
  <c r="K60" i="676"/>
  <c r="V60" i="676" s="1"/>
  <c r="W60" i="676" s="1"/>
  <c r="K35" i="676"/>
  <c r="V35" i="676" s="1"/>
  <c r="W35" i="676" s="1"/>
  <c r="K13" i="676"/>
  <c r="V13" i="676" s="1"/>
  <c r="W13" i="676" s="1"/>
  <c r="K6" i="676"/>
  <c r="V6" i="676" s="1"/>
  <c r="W6" i="676" s="1"/>
  <c r="Q32" i="675"/>
  <c r="M32" i="675"/>
  <c r="S31" i="675"/>
  <c r="S30" i="675"/>
  <c r="S29" i="675"/>
  <c r="S28" i="675"/>
  <c r="S27" i="675"/>
  <c r="S26" i="675"/>
  <c r="O29" i="675"/>
  <c r="O28" i="675"/>
  <c r="O27" i="675"/>
  <c r="O26" i="675"/>
  <c r="I30" i="675"/>
  <c r="K30" i="675" s="1"/>
  <c r="V30" i="675" s="1"/>
  <c r="I29" i="675"/>
  <c r="K29" i="675" s="1"/>
  <c r="V29" i="675" s="1"/>
  <c r="I28" i="675"/>
  <c r="K28" i="675" s="1"/>
  <c r="V28" i="675" s="1"/>
  <c r="I27" i="675"/>
  <c r="K27" i="675" s="1"/>
  <c r="V27" i="675" s="1"/>
  <c r="I26" i="675"/>
  <c r="K26" i="675" s="1"/>
  <c r="V26" i="675" s="1"/>
  <c r="W26" i="675" s="1"/>
  <c r="S65" i="676" l="1"/>
  <c r="O82" i="676"/>
  <c r="O65" i="676"/>
  <c r="O41" i="676"/>
  <c r="O32" i="676"/>
  <c r="S19" i="676"/>
  <c r="O19" i="676"/>
  <c r="W14" i="676"/>
  <c r="W15" i="676"/>
  <c r="W16" i="676" s="1"/>
  <c r="S10" i="676"/>
  <c r="O10" i="676"/>
  <c r="S32" i="675"/>
  <c r="O32" i="675"/>
  <c r="W27" i="675"/>
  <c r="W28" i="675" s="1"/>
  <c r="W29" i="675" s="1"/>
  <c r="W30" i="675" s="1"/>
  <c r="Q19" i="675" l="1"/>
  <c r="M19" i="675"/>
  <c r="S18" i="675"/>
  <c r="S17" i="675"/>
  <c r="S16" i="675"/>
  <c r="S15" i="675"/>
  <c r="S14" i="675"/>
  <c r="S13" i="675"/>
  <c r="O17" i="675"/>
  <c r="O16" i="675"/>
  <c r="O15" i="675"/>
  <c r="O14" i="675"/>
  <c r="O13" i="675"/>
  <c r="I16" i="675"/>
  <c r="K16" i="675" s="1"/>
  <c r="V16" i="675" s="1"/>
  <c r="I15" i="675"/>
  <c r="K15" i="675" s="1"/>
  <c r="V15" i="675" s="1"/>
  <c r="I14" i="675"/>
  <c r="K14" i="675" s="1"/>
  <c r="V14" i="675" s="1"/>
  <c r="I13" i="675"/>
  <c r="K13" i="675" s="1"/>
  <c r="V13" i="675" s="1"/>
  <c r="W13" i="675" s="1"/>
  <c r="S101" i="675"/>
  <c r="Q101" i="675"/>
  <c r="O101" i="675"/>
  <c r="M101" i="675"/>
  <c r="Q85" i="675"/>
  <c r="M85" i="675"/>
  <c r="S81" i="675"/>
  <c r="S80" i="675"/>
  <c r="O83" i="675"/>
  <c r="O82" i="675"/>
  <c r="O81" i="675"/>
  <c r="O80" i="675"/>
  <c r="I80" i="675"/>
  <c r="K80" i="675" s="1"/>
  <c r="V80" i="675" s="1"/>
  <c r="W80" i="675" s="1"/>
  <c r="S19" i="675" l="1"/>
  <c r="O19" i="675"/>
  <c r="W14" i="675"/>
  <c r="W15" i="675" s="1"/>
  <c r="W16" i="675" s="1"/>
  <c r="S85" i="675"/>
  <c r="O85" i="675"/>
  <c r="Q65" i="675"/>
  <c r="M65" i="675"/>
  <c r="S62" i="675"/>
  <c r="S61" i="675"/>
  <c r="S60" i="675"/>
  <c r="O63" i="675"/>
  <c r="O62" i="675"/>
  <c r="O61" i="675"/>
  <c r="O60" i="675"/>
  <c r="I60" i="675"/>
  <c r="K60" i="675" s="1"/>
  <c r="V60" i="675" s="1"/>
  <c r="W60" i="675" s="1"/>
  <c r="Q41" i="675"/>
  <c r="M41" i="675"/>
  <c r="S40" i="675"/>
  <c r="S39" i="675"/>
  <c r="S38" i="675"/>
  <c r="S37" i="675"/>
  <c r="S36" i="675"/>
  <c r="S35" i="675"/>
  <c r="O39" i="675"/>
  <c r="O38" i="675"/>
  <c r="O37" i="675"/>
  <c r="O36" i="675"/>
  <c r="O35" i="675"/>
  <c r="I35" i="675"/>
  <c r="K35" i="675" s="1"/>
  <c r="V35" i="675" s="1"/>
  <c r="W35" i="675" s="1"/>
  <c r="Q10" i="675"/>
  <c r="M10" i="675"/>
  <c r="S9" i="675"/>
  <c r="S8" i="675"/>
  <c r="S7" i="675"/>
  <c r="S6" i="675"/>
  <c r="O9" i="675"/>
  <c r="O8" i="675"/>
  <c r="O7" i="675"/>
  <c r="O6" i="675"/>
  <c r="I8" i="675"/>
  <c r="K8" i="675" s="1"/>
  <c r="V8" i="675" s="1"/>
  <c r="I7" i="675"/>
  <c r="K7" i="675" s="1"/>
  <c r="V7" i="675" s="1"/>
  <c r="I6" i="675"/>
  <c r="K6" i="675" s="1"/>
  <c r="V6" i="675" s="1"/>
  <c r="W6" i="675" s="1"/>
  <c r="S65" i="675" l="1"/>
  <c r="O65" i="675"/>
  <c r="S41" i="675"/>
  <c r="O41" i="675"/>
  <c r="S10" i="675"/>
  <c r="W7" i="675"/>
  <c r="W8" i="675" s="1"/>
  <c r="O10" i="675"/>
  <c r="Q97" i="674" l="1"/>
  <c r="M97" i="674"/>
  <c r="S92" i="674"/>
  <c r="S97" i="674" s="1"/>
  <c r="O95" i="674"/>
  <c r="O94" i="674"/>
  <c r="O93" i="674"/>
  <c r="O92" i="674"/>
  <c r="I96" i="674"/>
  <c r="K96" i="674" s="1"/>
  <c r="V96" i="674" s="1"/>
  <c r="I95" i="674"/>
  <c r="K95" i="674" s="1"/>
  <c r="V95" i="674" s="1"/>
  <c r="I94" i="674"/>
  <c r="K94" i="674" s="1"/>
  <c r="V94" i="674" s="1"/>
  <c r="I93" i="674"/>
  <c r="K93" i="674" s="1"/>
  <c r="V93" i="674" s="1"/>
  <c r="I92" i="674"/>
  <c r="K92" i="674" s="1"/>
  <c r="V92" i="674" s="1"/>
  <c r="W92" i="674" s="1"/>
  <c r="Q65" i="674"/>
  <c r="M65" i="674"/>
  <c r="S62" i="674"/>
  <c r="S61" i="674"/>
  <c r="S60" i="674"/>
  <c r="O63" i="674"/>
  <c r="O62" i="674"/>
  <c r="O61" i="674"/>
  <c r="O60" i="674"/>
  <c r="I60" i="674"/>
  <c r="K60" i="674" s="1"/>
  <c r="V60" i="674" s="1"/>
  <c r="W60" i="674" s="1"/>
  <c r="Q41" i="674"/>
  <c r="M41" i="674"/>
  <c r="S40" i="674"/>
  <c r="S39" i="674"/>
  <c r="S38" i="674"/>
  <c r="S37" i="674"/>
  <c r="S36" i="674"/>
  <c r="S35" i="674"/>
  <c r="O39" i="674"/>
  <c r="O38" i="674"/>
  <c r="O37" i="674"/>
  <c r="O36" i="674"/>
  <c r="O35" i="674"/>
  <c r="I35" i="674"/>
  <c r="K35" i="674" s="1"/>
  <c r="V35" i="674" s="1"/>
  <c r="W35" i="674" s="1"/>
  <c r="Q32" i="674"/>
  <c r="M32" i="674"/>
  <c r="S31" i="674"/>
  <c r="S30" i="674"/>
  <c r="S29" i="674"/>
  <c r="S28" i="674"/>
  <c r="S27" i="674"/>
  <c r="S26" i="674"/>
  <c r="O29" i="674"/>
  <c r="O28" i="674"/>
  <c r="O27" i="674"/>
  <c r="O26" i="674"/>
  <c r="I29" i="674"/>
  <c r="K29" i="674" s="1"/>
  <c r="V29" i="674" s="1"/>
  <c r="I28" i="674"/>
  <c r="K28" i="674" s="1"/>
  <c r="V28" i="674" s="1"/>
  <c r="I27" i="674"/>
  <c r="K27" i="674" s="1"/>
  <c r="V27" i="674" s="1"/>
  <c r="I26" i="674"/>
  <c r="K26" i="674" s="1"/>
  <c r="V26" i="674" s="1"/>
  <c r="W26" i="674" s="1"/>
  <c r="Q19" i="674"/>
  <c r="M19" i="674"/>
  <c r="S18" i="674"/>
  <c r="S17" i="674"/>
  <c r="S16" i="674"/>
  <c r="S15" i="674"/>
  <c r="S14" i="674"/>
  <c r="S13" i="674"/>
  <c r="O17" i="674"/>
  <c r="O16" i="674"/>
  <c r="O15" i="674"/>
  <c r="O14" i="674"/>
  <c r="O13" i="674"/>
  <c r="I15" i="674"/>
  <c r="K15" i="674" s="1"/>
  <c r="V15" i="674" s="1"/>
  <c r="I14" i="674"/>
  <c r="K14" i="674" s="1"/>
  <c r="V14" i="674" s="1"/>
  <c r="I13" i="674"/>
  <c r="K13" i="674" s="1"/>
  <c r="V13" i="674" s="1"/>
  <c r="W13" i="674" s="1"/>
  <c r="Q10" i="674"/>
  <c r="M10" i="674"/>
  <c r="S9" i="674"/>
  <c r="S8" i="674"/>
  <c r="S7" i="674"/>
  <c r="S6" i="674"/>
  <c r="O9" i="674"/>
  <c r="O8" i="674"/>
  <c r="O7" i="674"/>
  <c r="O6" i="674"/>
  <c r="I8" i="674"/>
  <c r="K8" i="674" s="1"/>
  <c r="V8" i="674" s="1"/>
  <c r="I7" i="674"/>
  <c r="K7" i="674" s="1"/>
  <c r="V7" i="674" s="1"/>
  <c r="I6" i="674"/>
  <c r="K6" i="674" s="1"/>
  <c r="V6" i="674" s="1"/>
  <c r="W6" i="674" s="1"/>
  <c r="O97" i="674" l="1"/>
  <c r="W93" i="674"/>
  <c r="W94" i="674" s="1"/>
  <c r="W95" i="674" s="1"/>
  <c r="W96" i="674" s="1"/>
  <c r="S65" i="674"/>
  <c r="O65" i="674"/>
  <c r="O41" i="674"/>
  <c r="S41" i="674"/>
  <c r="O32" i="674"/>
  <c r="S32" i="674"/>
  <c r="W27" i="674"/>
  <c r="W28" i="674" s="1"/>
  <c r="W29" i="674" s="1"/>
  <c r="S19" i="674"/>
  <c r="O19" i="674"/>
  <c r="W14" i="674"/>
  <c r="W15" i="674" s="1"/>
  <c r="O10" i="674"/>
  <c r="S10" i="674"/>
  <c r="W7" i="674"/>
  <c r="W8" i="674" s="1"/>
  <c r="V63" i="674"/>
  <c r="V62" i="674"/>
  <c r="V61" i="674"/>
  <c r="W61" i="674" l="1"/>
  <c r="W62" i="674" s="1"/>
  <c r="W63" i="674" s="1"/>
  <c r="S97" i="673" l="1"/>
  <c r="Q97" i="673"/>
  <c r="S92" i="673"/>
  <c r="O97" i="673"/>
  <c r="M97" i="673"/>
  <c r="O92" i="673"/>
  <c r="O93" i="673"/>
  <c r="O94" i="673"/>
  <c r="O95" i="673"/>
  <c r="W96" i="673"/>
  <c r="W95" i="673"/>
  <c r="W94" i="673"/>
  <c r="W93" i="673"/>
  <c r="W92" i="673"/>
  <c r="V96" i="673"/>
  <c r="V95" i="673"/>
  <c r="V94" i="673"/>
  <c r="V93" i="673"/>
  <c r="V92" i="673"/>
  <c r="I93" i="673"/>
  <c r="J92" i="673"/>
  <c r="K92" i="673" s="1"/>
  <c r="I92" i="673"/>
  <c r="K96" i="673"/>
  <c r="K93" i="673"/>
  <c r="K94" i="673"/>
  <c r="K95" i="673"/>
  <c r="J93" i="673"/>
  <c r="J94" i="673"/>
  <c r="J95" i="673"/>
  <c r="J96" i="673"/>
  <c r="I94" i="673"/>
  <c r="I96" i="673"/>
  <c r="I95" i="673"/>
  <c r="G96" i="673"/>
  <c r="S80" i="673"/>
  <c r="S81" i="673"/>
  <c r="O80" i="673"/>
  <c r="O81" i="673"/>
  <c r="O82" i="673"/>
  <c r="O83" i="673"/>
  <c r="S85" i="673"/>
  <c r="Q85" i="673"/>
  <c r="M85" i="673"/>
  <c r="S72" i="673"/>
  <c r="S73" i="673"/>
  <c r="S74" i="673"/>
  <c r="S75" i="673"/>
  <c r="S76" i="673"/>
  <c r="O72" i="673"/>
  <c r="O73" i="673"/>
  <c r="O74" i="673"/>
  <c r="O75" i="673"/>
  <c r="O76" i="673"/>
  <c r="Q77" i="673"/>
  <c r="M77" i="673"/>
  <c r="O85" i="673" l="1"/>
  <c r="S77" i="673"/>
  <c r="O77" i="673"/>
  <c r="M65" i="673"/>
  <c r="Q65" i="673"/>
  <c r="S60" i="673"/>
  <c r="S65" i="673" s="1"/>
  <c r="S61" i="673"/>
  <c r="S62" i="673"/>
  <c r="O61" i="673"/>
  <c r="O62" i="673"/>
  <c r="O63" i="673"/>
  <c r="O60" i="673"/>
  <c r="O65" i="673" s="1"/>
  <c r="J63" i="673"/>
  <c r="J62" i="673"/>
  <c r="J61" i="673"/>
  <c r="K61" i="673" s="1"/>
  <c r="V61" i="673" s="1"/>
  <c r="J60" i="673"/>
  <c r="K60" i="673" s="1"/>
  <c r="V60" i="673" s="1"/>
  <c r="W60" i="673" s="1"/>
  <c r="I63" i="673"/>
  <c r="I62" i="673"/>
  <c r="K62" i="673" s="1"/>
  <c r="V62" i="673" s="1"/>
  <c r="I61" i="673"/>
  <c r="I60" i="673"/>
  <c r="J35" i="673"/>
  <c r="K35" i="673" s="1"/>
  <c r="Q41" i="673"/>
  <c r="S38" i="673"/>
  <c r="S39" i="673"/>
  <c r="S40" i="673"/>
  <c r="S37" i="673"/>
  <c r="S36" i="673"/>
  <c r="S35" i="673"/>
  <c r="O39" i="673"/>
  <c r="O38" i="673"/>
  <c r="O37" i="673"/>
  <c r="O36" i="673"/>
  <c r="O35" i="673"/>
  <c r="M41" i="673"/>
  <c r="K63" i="673" l="1"/>
  <c r="V63" i="673" s="1"/>
  <c r="W61" i="673"/>
  <c r="W62" i="673" s="1"/>
  <c r="W63" i="673" s="1"/>
  <c r="O41" i="673"/>
  <c r="S41" i="673"/>
  <c r="Q32" i="673"/>
  <c r="S30" i="673"/>
  <c r="M32" i="673"/>
  <c r="S31" i="673"/>
  <c r="S29" i="673"/>
  <c r="S28" i="673"/>
  <c r="S27" i="673"/>
  <c r="S26" i="673"/>
  <c r="O29" i="673"/>
  <c r="O28" i="673"/>
  <c r="O27" i="673"/>
  <c r="O26" i="673"/>
  <c r="K27" i="673"/>
  <c r="J28" i="673"/>
  <c r="K28" i="673" s="1"/>
  <c r="V28" i="673" s="1"/>
  <c r="J27" i="673"/>
  <c r="J26" i="673"/>
  <c r="G29" i="673"/>
  <c r="G28" i="673"/>
  <c r="I28" i="673" s="1"/>
  <c r="I26" i="673"/>
  <c r="K26" i="673" s="1"/>
  <c r="S32" i="673" l="1"/>
  <c r="O32" i="673"/>
  <c r="Q19" i="673"/>
  <c r="M19" i="673"/>
  <c r="S18" i="673"/>
  <c r="S17" i="673"/>
  <c r="S16" i="673"/>
  <c r="S15" i="673"/>
  <c r="S14" i="673"/>
  <c r="S13" i="673"/>
  <c r="O17" i="673"/>
  <c r="O16" i="673"/>
  <c r="O15" i="673"/>
  <c r="O14" i="673"/>
  <c r="O13" i="673"/>
  <c r="J14" i="673"/>
  <c r="J13" i="673"/>
  <c r="I14" i="673"/>
  <c r="K14" i="673" s="1"/>
  <c r="I13" i="673"/>
  <c r="G15" i="673"/>
  <c r="Q10" i="673"/>
  <c r="S9" i="673"/>
  <c r="S8" i="673"/>
  <c r="S7" i="673"/>
  <c r="S6" i="673"/>
  <c r="O9" i="673"/>
  <c r="O8" i="673"/>
  <c r="O7" i="673"/>
  <c r="O6" i="673"/>
  <c r="M10" i="673"/>
  <c r="S19" i="672"/>
  <c r="K13" i="673" l="1"/>
  <c r="S19" i="673"/>
  <c r="S10" i="673"/>
  <c r="O19" i="673"/>
  <c r="O10" i="673"/>
  <c r="V27" i="673" l="1"/>
  <c r="V14" i="673"/>
  <c r="V72" i="673"/>
  <c r="V35" i="673"/>
  <c r="W35" i="673" s="1"/>
  <c r="V26" i="673"/>
  <c r="W26" i="673" s="1"/>
  <c r="V13" i="673"/>
  <c r="W13" i="673" s="1"/>
  <c r="W14" i="673" l="1"/>
  <c r="W27" i="673"/>
  <c r="W28" i="673" s="1"/>
  <c r="J8" i="673"/>
  <c r="G8" i="673"/>
  <c r="I8" i="673" s="1"/>
  <c r="I7" i="673"/>
  <c r="K7" i="673" s="1"/>
  <c r="V7" i="673" s="1"/>
  <c r="I6" i="673"/>
  <c r="K6" i="673" s="1"/>
  <c r="V6" i="673" s="1"/>
  <c r="W6" i="673" s="1"/>
  <c r="W7" i="673" l="1"/>
  <c r="K8" i="673"/>
  <c r="V8" i="673" s="1"/>
  <c r="W8" i="673" s="1"/>
  <c r="S17" i="672"/>
  <c r="S18" i="672"/>
  <c r="S16" i="672"/>
  <c r="S15" i="672"/>
  <c r="S14" i="672"/>
  <c r="S13" i="672"/>
  <c r="O15" i="672"/>
  <c r="O13" i="672"/>
  <c r="O17" i="672"/>
  <c r="O19" i="672" l="1"/>
  <c r="G96" i="672" l="1"/>
  <c r="Q10" i="671"/>
  <c r="M10" i="671"/>
  <c r="S9" i="671"/>
  <c r="S8" i="671"/>
  <c r="S7" i="671"/>
  <c r="S6" i="671"/>
  <c r="O9" i="671"/>
  <c r="O8" i="671"/>
  <c r="O7" i="671"/>
  <c r="O6" i="671"/>
  <c r="I6" i="671"/>
  <c r="K6" i="671" s="1"/>
  <c r="V6" i="671" s="1"/>
  <c r="W6" i="671" s="1"/>
  <c r="S10" i="671" l="1"/>
  <c r="O10" i="671"/>
  <c r="Q97" i="671" l="1"/>
  <c r="M97" i="671"/>
  <c r="S93" i="671"/>
  <c r="S97" i="671" s="1"/>
  <c r="O96" i="671"/>
  <c r="O95" i="671"/>
  <c r="O94" i="671"/>
  <c r="O93" i="671"/>
  <c r="I93" i="671"/>
  <c r="K93" i="671" s="1"/>
  <c r="V93" i="671" s="1"/>
  <c r="W93" i="671" s="1"/>
  <c r="G95" i="671"/>
  <c r="I95" i="671" s="1"/>
  <c r="K95" i="671" s="1"/>
  <c r="V95" i="671" s="1"/>
  <c r="G94" i="671"/>
  <c r="I94" i="671" s="1"/>
  <c r="K94" i="671" s="1"/>
  <c r="V94" i="671" s="1"/>
  <c r="Q65" i="671"/>
  <c r="M65" i="671"/>
  <c r="S62" i="671"/>
  <c r="S61" i="671"/>
  <c r="S60" i="671"/>
  <c r="O63" i="671"/>
  <c r="O62" i="671"/>
  <c r="O61" i="671"/>
  <c r="O60" i="671"/>
  <c r="I62" i="671"/>
  <c r="K62" i="671" s="1"/>
  <c r="V62" i="671" s="1"/>
  <c r="I61" i="671"/>
  <c r="K61" i="671" s="1"/>
  <c r="V61" i="671" s="1"/>
  <c r="I60" i="671"/>
  <c r="K60" i="671" s="1"/>
  <c r="V60" i="671" s="1"/>
  <c r="W60" i="671" s="1"/>
  <c r="G63" i="671"/>
  <c r="I63" i="671" s="1"/>
  <c r="K63" i="671" s="1"/>
  <c r="V63" i="671" s="1"/>
  <c r="Q41" i="671"/>
  <c r="M41" i="671"/>
  <c r="S40" i="671"/>
  <c r="S39" i="671"/>
  <c r="S38" i="671"/>
  <c r="S37" i="671"/>
  <c r="S36" i="671"/>
  <c r="S35" i="671"/>
  <c r="O39" i="671"/>
  <c r="O38" i="671"/>
  <c r="O37" i="671"/>
  <c r="O36" i="671"/>
  <c r="O35" i="671"/>
  <c r="I35" i="671"/>
  <c r="K35" i="671" s="1"/>
  <c r="V35" i="671" s="1"/>
  <c r="W35" i="671" s="1"/>
  <c r="Q32" i="671"/>
  <c r="M32" i="671"/>
  <c r="S31" i="671"/>
  <c r="S30" i="671"/>
  <c r="S29" i="671"/>
  <c r="S28" i="671"/>
  <c r="S27" i="671"/>
  <c r="S26" i="671"/>
  <c r="O29" i="671"/>
  <c r="O28" i="671"/>
  <c r="O27" i="671"/>
  <c r="O26" i="671"/>
  <c r="I27" i="671"/>
  <c r="K27" i="671" s="1"/>
  <c r="V27" i="671" s="1"/>
  <c r="I26" i="671"/>
  <c r="K26" i="671" s="1"/>
  <c r="V26" i="671" s="1"/>
  <c r="W26" i="671" s="1"/>
  <c r="Q19" i="671"/>
  <c r="M19" i="671"/>
  <c r="S18" i="671"/>
  <c r="S17" i="671"/>
  <c r="S16" i="671"/>
  <c r="S15" i="671"/>
  <c r="S14" i="671"/>
  <c r="S13" i="671"/>
  <c r="O16" i="671"/>
  <c r="O15" i="671"/>
  <c r="O14" i="671"/>
  <c r="O13" i="671"/>
  <c r="I13" i="671"/>
  <c r="K13" i="671" s="1"/>
  <c r="V13" i="671" s="1"/>
  <c r="W13" i="671" s="1"/>
  <c r="G14" i="671"/>
  <c r="I14" i="671" s="1"/>
  <c r="K14" i="671" s="1"/>
  <c r="V14" i="671" s="1"/>
  <c r="G7" i="671"/>
  <c r="I7" i="671" s="1"/>
  <c r="K7" i="671" s="1"/>
  <c r="V7" i="671" s="1"/>
  <c r="W7" i="671" s="1"/>
  <c r="Q69" i="670"/>
  <c r="M69" i="670"/>
  <c r="S68" i="670"/>
  <c r="S67" i="670"/>
  <c r="S66" i="670"/>
  <c r="S65" i="670"/>
  <c r="S64" i="670"/>
  <c r="O67" i="670"/>
  <c r="O66" i="670"/>
  <c r="O65" i="670"/>
  <c r="O64" i="670"/>
  <c r="I66" i="670"/>
  <c r="K66" i="670" s="1"/>
  <c r="V66" i="670" s="1"/>
  <c r="I65" i="670"/>
  <c r="K65" i="670" s="1"/>
  <c r="V65" i="670" s="1"/>
  <c r="I64" i="670"/>
  <c r="K64" i="670" s="1"/>
  <c r="V64" i="670" s="1"/>
  <c r="W64" i="670" s="1"/>
  <c r="Q91" i="670"/>
  <c r="M91" i="670"/>
  <c r="S85" i="670"/>
  <c r="S84" i="670"/>
  <c r="O87" i="670"/>
  <c r="O86" i="670"/>
  <c r="O85" i="670"/>
  <c r="O84" i="670"/>
  <c r="V90" i="670"/>
  <c r="V89" i="670"/>
  <c r="V88" i="670"/>
  <c r="V87" i="670"/>
  <c r="V86" i="670"/>
  <c r="V85" i="670"/>
  <c r="V84" i="670"/>
  <c r="W84" i="670" s="1"/>
  <c r="Q45" i="670"/>
  <c r="M45" i="670"/>
  <c r="S44" i="670"/>
  <c r="S43" i="670"/>
  <c r="S42" i="670"/>
  <c r="S41" i="670"/>
  <c r="S40" i="670"/>
  <c r="S39" i="670"/>
  <c r="O43" i="670"/>
  <c r="O42" i="670"/>
  <c r="O41" i="670"/>
  <c r="O40" i="670"/>
  <c r="O39" i="670"/>
  <c r="V39" i="670"/>
  <c r="W39" i="670" s="1"/>
  <c r="Q14" i="670"/>
  <c r="M14" i="670"/>
  <c r="S9" i="670"/>
  <c r="S8" i="670"/>
  <c r="S7" i="670"/>
  <c r="S6" i="670"/>
  <c r="O9" i="670"/>
  <c r="O8" i="670"/>
  <c r="O7" i="670"/>
  <c r="O6" i="670"/>
  <c r="I6" i="670"/>
  <c r="K6" i="670" s="1"/>
  <c r="V6" i="670" s="1"/>
  <c r="W6" i="670" s="1"/>
  <c r="K9" i="670"/>
  <c r="V9" i="670" s="1"/>
  <c r="K10" i="670"/>
  <c r="V10" i="670" s="1"/>
  <c r="K11" i="670"/>
  <c r="V11" i="670" s="1"/>
  <c r="K12" i="670"/>
  <c r="V12" i="670" s="1"/>
  <c r="K13" i="670"/>
  <c r="V13" i="670" s="1"/>
  <c r="K8" i="670"/>
  <c r="V8" i="670" s="1"/>
  <c r="K7" i="670"/>
  <c r="V7" i="670" s="1"/>
  <c r="Q36" i="670"/>
  <c r="M36" i="670"/>
  <c r="S35" i="670"/>
  <c r="S34" i="670"/>
  <c r="S33" i="670"/>
  <c r="S32" i="670"/>
  <c r="S31" i="670"/>
  <c r="S30" i="670"/>
  <c r="O33" i="670"/>
  <c r="O32" i="670"/>
  <c r="O31" i="670"/>
  <c r="O30" i="670"/>
  <c r="I31" i="670"/>
  <c r="K31" i="670" s="1"/>
  <c r="V31" i="670" s="1"/>
  <c r="I30" i="670"/>
  <c r="K30" i="670" s="1"/>
  <c r="V30" i="670" s="1"/>
  <c r="W30" i="670" s="1"/>
  <c r="Q23" i="670"/>
  <c r="M23" i="670"/>
  <c r="S22" i="670"/>
  <c r="S21" i="670"/>
  <c r="S20" i="670"/>
  <c r="S19" i="670"/>
  <c r="S18" i="670"/>
  <c r="S17" i="670"/>
  <c r="O20" i="670"/>
  <c r="O19" i="670"/>
  <c r="O18" i="670"/>
  <c r="O17" i="670"/>
  <c r="I17" i="670"/>
  <c r="K17" i="670" s="1"/>
  <c r="V17" i="670" s="1"/>
  <c r="W17" i="670" s="1"/>
  <c r="O97" i="671" l="1"/>
  <c r="W94" i="671"/>
  <c r="W95" i="671" s="1"/>
  <c r="S65" i="671"/>
  <c r="O65" i="671"/>
  <c r="W61" i="671"/>
  <c r="W62" i="671" s="1"/>
  <c r="W63" i="671" s="1"/>
  <c r="S41" i="671"/>
  <c r="O41" i="671"/>
  <c r="O19" i="671"/>
  <c r="O32" i="671"/>
  <c r="S32" i="671"/>
  <c r="W27" i="671"/>
  <c r="W14" i="671"/>
  <c r="S19" i="671"/>
  <c r="O69" i="670"/>
  <c r="S69" i="670"/>
  <c r="W65" i="670"/>
  <c r="W66" i="670" s="1"/>
  <c r="S91" i="670"/>
  <c r="O91" i="670"/>
  <c r="W85" i="670"/>
  <c r="W86" i="670" s="1"/>
  <c r="W87" i="670" s="1"/>
  <c r="W88" i="670" s="1"/>
  <c r="W89" i="670" s="1"/>
  <c r="W90" i="670" s="1"/>
  <c r="O45" i="670"/>
  <c r="S45" i="670"/>
  <c r="S14" i="670"/>
  <c r="O14" i="670"/>
  <c r="W7" i="670"/>
  <c r="W8" i="670" s="1"/>
  <c r="W9" i="670" s="1"/>
  <c r="W10" i="670" s="1"/>
  <c r="W11" i="670" s="1"/>
  <c r="W12" i="670" s="1"/>
  <c r="W13" i="670" s="1"/>
  <c r="S36" i="670"/>
  <c r="W31" i="670"/>
  <c r="O36" i="670"/>
  <c r="O23" i="670"/>
  <c r="S23" i="670"/>
  <c r="K39" i="669"/>
  <c r="I39" i="669"/>
  <c r="Q101" i="667" l="1"/>
  <c r="M101" i="667"/>
  <c r="S97" i="667"/>
  <c r="S101" i="667" s="1"/>
  <c r="O100" i="667"/>
  <c r="O99" i="667"/>
  <c r="O98" i="667"/>
  <c r="O97" i="667"/>
  <c r="I97" i="667"/>
  <c r="Q81" i="667"/>
  <c r="M81" i="667"/>
  <c r="S80" i="667"/>
  <c r="S79" i="667"/>
  <c r="S78" i="667"/>
  <c r="S77" i="667"/>
  <c r="S76" i="667"/>
  <c r="O80" i="667"/>
  <c r="O79" i="667"/>
  <c r="O78" i="667"/>
  <c r="O77" i="667"/>
  <c r="O76" i="667"/>
  <c r="Q23" i="667"/>
  <c r="M23" i="667"/>
  <c r="S22" i="667"/>
  <c r="S21" i="667"/>
  <c r="S20" i="667"/>
  <c r="S19" i="667"/>
  <c r="S18" i="667"/>
  <c r="S17" i="667"/>
  <c r="O20" i="667"/>
  <c r="O19" i="667"/>
  <c r="O18" i="667"/>
  <c r="O17" i="667"/>
  <c r="Q91" i="667"/>
  <c r="M91" i="667"/>
  <c r="S85" i="667"/>
  <c r="S84" i="667"/>
  <c r="O87" i="667"/>
  <c r="O86" i="667"/>
  <c r="O85" i="667"/>
  <c r="O84" i="667"/>
  <c r="I90" i="667"/>
  <c r="K90" i="667" s="1"/>
  <c r="V90" i="667" s="1"/>
  <c r="I89" i="667"/>
  <c r="K89" i="667" s="1"/>
  <c r="V89" i="667" s="1"/>
  <c r="I88" i="667"/>
  <c r="K88" i="667" s="1"/>
  <c r="V88" i="667" s="1"/>
  <c r="I87" i="667"/>
  <c r="K87" i="667" s="1"/>
  <c r="V87" i="667" s="1"/>
  <c r="I86" i="667"/>
  <c r="K86" i="667" s="1"/>
  <c r="V86" i="667" s="1"/>
  <c r="I85" i="667"/>
  <c r="K85" i="667" s="1"/>
  <c r="V85" i="667" s="1"/>
  <c r="I84" i="667"/>
  <c r="K84" i="667" s="1"/>
  <c r="V84" i="667" s="1"/>
  <c r="W84" i="667" s="1"/>
  <c r="Q69" i="667"/>
  <c r="M69" i="667"/>
  <c r="S68" i="667"/>
  <c r="S67" i="667"/>
  <c r="S66" i="667"/>
  <c r="S65" i="667"/>
  <c r="S64" i="667"/>
  <c r="O66" i="667"/>
  <c r="O65" i="667"/>
  <c r="O64" i="667"/>
  <c r="I65" i="667"/>
  <c r="K65" i="667" s="1"/>
  <c r="V65" i="667" s="1"/>
  <c r="I64" i="667"/>
  <c r="K64" i="667" s="1"/>
  <c r="V64" i="667" s="1"/>
  <c r="W64" i="667" s="1"/>
  <c r="I91" i="667"/>
  <c r="K91" i="667" s="1"/>
  <c r="Q36" i="667"/>
  <c r="M36" i="667"/>
  <c r="S35" i="667"/>
  <c r="S34" i="667"/>
  <c r="S33" i="667"/>
  <c r="S32" i="667"/>
  <c r="S31" i="667"/>
  <c r="S30" i="667"/>
  <c r="O33" i="667"/>
  <c r="O32" i="667"/>
  <c r="O31" i="667"/>
  <c r="O30" i="667"/>
  <c r="I31" i="667"/>
  <c r="K31" i="667" s="1"/>
  <c r="V31" i="667" s="1"/>
  <c r="I30" i="667"/>
  <c r="K30" i="667" s="1"/>
  <c r="V30" i="667" s="1"/>
  <c r="W30" i="667" s="1"/>
  <c r="Q14" i="667"/>
  <c r="M14" i="667"/>
  <c r="S9" i="667"/>
  <c r="S8" i="667"/>
  <c r="S7" i="667"/>
  <c r="S6" i="667"/>
  <c r="O9" i="667"/>
  <c r="O8" i="667"/>
  <c r="O7" i="667"/>
  <c r="O6" i="667"/>
  <c r="I8" i="667"/>
  <c r="K8" i="667" s="1"/>
  <c r="V8" i="667" s="1"/>
  <c r="I7" i="667"/>
  <c r="K7" i="667" s="1"/>
  <c r="V7" i="667" s="1"/>
  <c r="I6" i="667"/>
  <c r="K6" i="667" s="1"/>
  <c r="V6" i="667" s="1"/>
  <c r="W6" i="667" s="1"/>
  <c r="O101" i="667" l="1"/>
  <c r="S81" i="667"/>
  <c r="O81" i="667"/>
  <c r="S91" i="667"/>
  <c r="O23" i="667"/>
  <c r="S23" i="667"/>
  <c r="O91" i="667"/>
  <c r="W85" i="667"/>
  <c r="W86" i="667" s="1"/>
  <c r="W87" i="667" s="1"/>
  <c r="W88" i="667" s="1"/>
  <c r="W89" i="667" s="1"/>
  <c r="W90" i="667" s="1"/>
  <c r="S69" i="667"/>
  <c r="O69" i="667"/>
  <c r="W65" i="667"/>
  <c r="S36" i="667"/>
  <c r="W31" i="667"/>
  <c r="O36" i="667"/>
  <c r="S14" i="667"/>
  <c r="W7" i="667"/>
  <c r="W8" i="667" s="1"/>
  <c r="O14" i="667"/>
  <c r="K97" i="667" l="1"/>
  <c r="V97" i="667" s="1"/>
  <c r="W97" i="667" s="1"/>
  <c r="Q45" i="667"/>
  <c r="M45" i="667"/>
  <c r="S44" i="667"/>
  <c r="S43" i="667"/>
  <c r="S42" i="667"/>
  <c r="S41" i="667"/>
  <c r="S40" i="667"/>
  <c r="S39" i="667"/>
  <c r="O43" i="667"/>
  <c r="O42" i="667"/>
  <c r="O41" i="667"/>
  <c r="O40" i="667"/>
  <c r="O39" i="667"/>
  <c r="I39" i="667"/>
  <c r="K39" i="667" s="1"/>
  <c r="V39" i="667" s="1"/>
  <c r="W39" i="667" s="1"/>
  <c r="I17" i="667"/>
  <c r="K17" i="667" s="1"/>
  <c r="V17" i="667" s="1"/>
  <c r="W17" i="667" s="1"/>
  <c r="O45" i="667" l="1"/>
  <c r="S45" i="667"/>
  <c r="Q101" i="666"/>
  <c r="M101" i="666"/>
  <c r="S97" i="666"/>
  <c r="S101" i="666" s="1"/>
  <c r="O100" i="666"/>
  <c r="O99" i="666"/>
  <c r="O98" i="666"/>
  <c r="O97" i="666"/>
  <c r="I97" i="666"/>
  <c r="K97" i="666" s="1"/>
  <c r="V97" i="666" s="1"/>
  <c r="W97" i="666" s="1"/>
  <c r="Q91" i="666"/>
  <c r="M91" i="666"/>
  <c r="S85" i="666"/>
  <c r="S84" i="666"/>
  <c r="O85" i="666"/>
  <c r="O84" i="666"/>
  <c r="I88" i="666"/>
  <c r="K88" i="666" s="1"/>
  <c r="V88" i="666" s="1"/>
  <c r="I87" i="666"/>
  <c r="K87" i="666" s="1"/>
  <c r="V87" i="666" s="1"/>
  <c r="I86" i="666"/>
  <c r="K86" i="666" s="1"/>
  <c r="V86" i="666" s="1"/>
  <c r="I85" i="666"/>
  <c r="K85" i="666" s="1"/>
  <c r="V85" i="666" s="1"/>
  <c r="I84" i="666"/>
  <c r="K84" i="666" s="1"/>
  <c r="V84" i="666" s="1"/>
  <c r="W84" i="666" s="1"/>
  <c r="G90" i="666"/>
  <c r="I90" i="666" s="1"/>
  <c r="K90" i="666" s="1"/>
  <c r="V90" i="666" s="1"/>
  <c r="G89" i="666"/>
  <c r="I89" i="666" s="1"/>
  <c r="K89" i="666" s="1"/>
  <c r="V89" i="666" s="1"/>
  <c r="Q69" i="666"/>
  <c r="M69" i="666"/>
  <c r="S68" i="666"/>
  <c r="S67" i="666"/>
  <c r="S66" i="666"/>
  <c r="S65" i="666"/>
  <c r="S64" i="666"/>
  <c r="O67" i="666"/>
  <c r="O66" i="666"/>
  <c r="O65" i="666"/>
  <c r="O64" i="666"/>
  <c r="I64" i="666"/>
  <c r="K64" i="666" s="1"/>
  <c r="V64" i="666" s="1"/>
  <c r="W64" i="666" s="1"/>
  <c r="Q45" i="666"/>
  <c r="M45" i="666"/>
  <c r="S44" i="666"/>
  <c r="S43" i="666"/>
  <c r="S42" i="666"/>
  <c r="S41" i="666"/>
  <c r="S40" i="666"/>
  <c r="S39" i="666"/>
  <c r="O43" i="666"/>
  <c r="O42" i="666"/>
  <c r="O41" i="666"/>
  <c r="O40" i="666"/>
  <c r="O39" i="666"/>
  <c r="I39" i="666"/>
  <c r="K39" i="666" s="1"/>
  <c r="V39" i="666" s="1"/>
  <c r="W39" i="666" s="1"/>
  <c r="Q36" i="666"/>
  <c r="M36" i="666"/>
  <c r="S35" i="666"/>
  <c r="S34" i="666"/>
  <c r="S33" i="666"/>
  <c r="S32" i="666"/>
  <c r="S31" i="666"/>
  <c r="S30" i="666"/>
  <c r="O33" i="666"/>
  <c r="O32" i="666"/>
  <c r="O31" i="666"/>
  <c r="O30" i="666"/>
  <c r="I30" i="666"/>
  <c r="K30" i="666" s="1"/>
  <c r="V30" i="666" s="1"/>
  <c r="W30" i="666" s="1"/>
  <c r="Q23" i="666"/>
  <c r="M23" i="666"/>
  <c r="S22" i="666"/>
  <c r="S21" i="666"/>
  <c r="S20" i="666"/>
  <c r="S19" i="666"/>
  <c r="S18" i="666"/>
  <c r="S17" i="666"/>
  <c r="O20" i="666"/>
  <c r="O19" i="666"/>
  <c r="O18" i="666"/>
  <c r="O17" i="666"/>
  <c r="I17" i="666"/>
  <c r="K17" i="666" s="1"/>
  <c r="V17" i="666" s="1"/>
  <c r="W17" i="666" s="1"/>
  <c r="Q14" i="666"/>
  <c r="M14" i="666"/>
  <c r="S8" i="666"/>
  <c r="S7" i="666"/>
  <c r="S6" i="666"/>
  <c r="O9" i="666"/>
  <c r="O8" i="666"/>
  <c r="O7" i="666"/>
  <c r="O6" i="666"/>
  <c r="I6" i="666"/>
  <c r="K6" i="666" s="1"/>
  <c r="V6" i="666" s="1"/>
  <c r="W6" i="666" s="1"/>
  <c r="G7" i="666"/>
  <c r="I7" i="666" s="1"/>
  <c r="K7" i="666" s="1"/>
  <c r="V7" i="666" s="1"/>
  <c r="O101" i="666" l="1"/>
  <c r="S91" i="666"/>
  <c r="O91" i="666"/>
  <c r="W85" i="666"/>
  <c r="W86" i="666" s="1"/>
  <c r="W87" i="666" s="1"/>
  <c r="W88" i="666" s="1"/>
  <c r="W89" i="666" s="1"/>
  <c r="W90" i="666" s="1"/>
  <c r="O69" i="666"/>
  <c r="S69" i="666"/>
  <c r="O45" i="666"/>
  <c r="S45" i="666"/>
  <c r="S36" i="666"/>
  <c r="O36" i="666"/>
  <c r="O23" i="666"/>
  <c r="S23" i="666"/>
  <c r="W7" i="666"/>
  <c r="O14" i="666"/>
  <c r="S14" i="666"/>
  <c r="Q81" i="666" l="1"/>
  <c r="M81" i="666"/>
  <c r="S80" i="666"/>
  <c r="S79" i="666"/>
  <c r="S78" i="666"/>
  <c r="S77" i="666"/>
  <c r="S76" i="666"/>
  <c r="O80" i="666"/>
  <c r="O79" i="666"/>
  <c r="O78" i="666"/>
  <c r="O77" i="666"/>
  <c r="O76" i="666"/>
  <c r="O81" i="666" l="1"/>
  <c r="S81" i="666"/>
  <c r="G90" i="665" l="1"/>
  <c r="Q45" i="664" l="1"/>
  <c r="M45" i="664"/>
  <c r="S44" i="664"/>
  <c r="S43" i="664"/>
  <c r="S42" i="664"/>
  <c r="S41" i="664"/>
  <c r="S40" i="664"/>
  <c r="S39" i="664"/>
  <c r="O43" i="664"/>
  <c r="O42" i="664"/>
  <c r="O41" i="664"/>
  <c r="O40" i="664"/>
  <c r="O39" i="664"/>
  <c r="I39" i="664"/>
  <c r="K39" i="664" s="1"/>
  <c r="V39" i="664" s="1"/>
  <c r="W39" i="664" s="1"/>
  <c r="Q36" i="664"/>
  <c r="M36" i="664"/>
  <c r="S35" i="664"/>
  <c r="S34" i="664"/>
  <c r="S33" i="664"/>
  <c r="S32" i="664"/>
  <c r="S31" i="664"/>
  <c r="S30" i="664"/>
  <c r="O33" i="664"/>
  <c r="O32" i="664"/>
  <c r="O31" i="664"/>
  <c r="O30" i="664"/>
  <c r="I30" i="664"/>
  <c r="K30" i="664" s="1"/>
  <c r="V30" i="664" s="1"/>
  <c r="W30" i="664" s="1"/>
  <c r="S45" i="664" l="1"/>
  <c r="O45" i="664"/>
  <c r="S36" i="664"/>
  <c r="O36" i="664"/>
  <c r="Q14" i="664" l="1"/>
  <c r="M14" i="664"/>
  <c r="S8" i="664"/>
  <c r="S7" i="664"/>
  <c r="S6" i="664"/>
  <c r="O9" i="664"/>
  <c r="O8" i="664"/>
  <c r="O7" i="664"/>
  <c r="O6" i="664"/>
  <c r="I10" i="664"/>
  <c r="K10" i="664" s="1"/>
  <c r="I8" i="664"/>
  <c r="K8" i="664" s="1"/>
  <c r="V8" i="664" s="1"/>
  <c r="I7" i="664"/>
  <c r="K7" i="664" s="1"/>
  <c r="V7" i="664" s="1"/>
  <c r="I6" i="664"/>
  <c r="K6" i="664" s="1"/>
  <c r="V6" i="664" s="1"/>
  <c r="W6" i="664" s="1"/>
  <c r="S14" i="664" l="1"/>
  <c r="W7" i="664"/>
  <c r="W8" i="664" s="1"/>
  <c r="O14" i="664"/>
  <c r="Q56" i="663" l="1"/>
  <c r="M56" i="663"/>
  <c r="S53" i="663"/>
  <c r="S52" i="663"/>
  <c r="S51" i="663"/>
  <c r="S50" i="663"/>
  <c r="S49" i="663"/>
  <c r="S48" i="663"/>
  <c r="O51" i="663"/>
  <c r="O50" i="663"/>
  <c r="O49" i="663"/>
  <c r="O48" i="663"/>
  <c r="I55" i="663"/>
  <c r="K55" i="663" s="1"/>
  <c r="V55" i="663" s="1"/>
  <c r="I54" i="663"/>
  <c r="K54" i="663" s="1"/>
  <c r="V54" i="663" s="1"/>
  <c r="I53" i="663"/>
  <c r="K53" i="663" s="1"/>
  <c r="V53" i="663" s="1"/>
  <c r="I52" i="663"/>
  <c r="K52" i="663" s="1"/>
  <c r="V52" i="663" s="1"/>
  <c r="I51" i="663"/>
  <c r="K51" i="663" s="1"/>
  <c r="V51" i="663" s="1"/>
  <c r="I50" i="663"/>
  <c r="K50" i="663" s="1"/>
  <c r="V50" i="663" s="1"/>
  <c r="I49" i="663"/>
  <c r="K49" i="663" s="1"/>
  <c r="V49" i="663" s="1"/>
  <c r="I48" i="663"/>
  <c r="K48" i="663" s="1"/>
  <c r="V48" i="663" s="1"/>
  <c r="W48" i="663" s="1"/>
  <c r="Q45" i="663"/>
  <c r="M45" i="663"/>
  <c r="S44" i="663"/>
  <c r="S43" i="663"/>
  <c r="S42" i="663"/>
  <c r="S41" i="663"/>
  <c r="S40" i="663"/>
  <c r="S39" i="663"/>
  <c r="O43" i="663"/>
  <c r="O42" i="663"/>
  <c r="O41" i="663"/>
  <c r="O40" i="663"/>
  <c r="O39" i="663"/>
  <c r="I39" i="663"/>
  <c r="K39" i="663" s="1"/>
  <c r="V39" i="663" s="1"/>
  <c r="W39" i="663" s="1"/>
  <c r="Q14" i="663"/>
  <c r="M14" i="663"/>
  <c r="V12" i="663"/>
  <c r="V11" i="663"/>
  <c r="V10" i="663"/>
  <c r="S8" i="663"/>
  <c r="S7" i="663"/>
  <c r="S6" i="663"/>
  <c r="O9" i="663"/>
  <c r="O8" i="663"/>
  <c r="O7" i="663"/>
  <c r="O6" i="663"/>
  <c r="I9" i="663"/>
  <c r="K9" i="663" s="1"/>
  <c r="V9" i="663" s="1"/>
  <c r="I8" i="663"/>
  <c r="K8" i="663" s="1"/>
  <c r="V8" i="663" s="1"/>
  <c r="I7" i="663"/>
  <c r="K7" i="663" s="1"/>
  <c r="V7" i="663" s="1"/>
  <c r="I6" i="663"/>
  <c r="K6" i="663" s="1"/>
  <c r="V6" i="663" s="1"/>
  <c r="W6" i="663" s="1"/>
  <c r="Q91" i="663"/>
  <c r="M91" i="663"/>
  <c r="S88" i="663"/>
  <c r="S87" i="663"/>
  <c r="S86" i="663"/>
  <c r="O88" i="663"/>
  <c r="O87" i="663"/>
  <c r="O86" i="663"/>
  <c r="I89" i="663"/>
  <c r="K89" i="663" s="1"/>
  <c r="V89" i="663" s="1"/>
  <c r="I88" i="663"/>
  <c r="K88" i="663" s="1"/>
  <c r="V88" i="663" s="1"/>
  <c r="I87" i="663"/>
  <c r="K87" i="663" s="1"/>
  <c r="V87" i="663" s="1"/>
  <c r="I86" i="663"/>
  <c r="K86" i="663" s="1"/>
  <c r="V86" i="663" s="1"/>
  <c r="W86" i="663" s="1"/>
  <c r="Q101" i="663"/>
  <c r="M101" i="663"/>
  <c r="S97" i="663"/>
  <c r="S101" i="663" s="1"/>
  <c r="O100" i="663"/>
  <c r="O99" i="663"/>
  <c r="O98" i="663"/>
  <c r="O97" i="663"/>
  <c r="I100" i="663"/>
  <c r="K100" i="663" s="1"/>
  <c r="V100" i="663" s="1"/>
  <c r="I99" i="663"/>
  <c r="K99" i="663" s="1"/>
  <c r="V99" i="663" s="1"/>
  <c r="I98" i="663"/>
  <c r="K98" i="663" s="1"/>
  <c r="V98" i="663" s="1"/>
  <c r="I97" i="663"/>
  <c r="K97" i="663" s="1"/>
  <c r="V97" i="663" s="1"/>
  <c r="W97" i="663" s="1"/>
  <c r="Q71" i="663"/>
  <c r="M71" i="663"/>
  <c r="S70" i="663"/>
  <c r="S69" i="663"/>
  <c r="S68" i="663"/>
  <c r="S67" i="663"/>
  <c r="S66" i="663"/>
  <c r="O69" i="663"/>
  <c r="O68" i="663"/>
  <c r="O67" i="663"/>
  <c r="O66" i="663"/>
  <c r="Q36" i="663"/>
  <c r="M36" i="663"/>
  <c r="V34" i="663"/>
  <c r="V33" i="663"/>
  <c r="V32" i="663"/>
  <c r="V31" i="663"/>
  <c r="V30" i="663"/>
  <c r="W30" i="663" s="1"/>
  <c r="S35" i="663"/>
  <c r="S34" i="663"/>
  <c r="S33" i="663"/>
  <c r="S32" i="663"/>
  <c r="S31" i="663"/>
  <c r="S30" i="663"/>
  <c r="O33" i="663"/>
  <c r="O32" i="663"/>
  <c r="O31" i="663"/>
  <c r="O30" i="663"/>
  <c r="I30" i="663"/>
  <c r="G88" i="662"/>
  <c r="K87" i="662"/>
  <c r="I87" i="662"/>
  <c r="G87" i="662"/>
  <c r="G86" i="661"/>
  <c r="K54" i="662"/>
  <c r="I54" i="662"/>
  <c r="G55" i="662"/>
  <c r="O56" i="663" l="1"/>
  <c r="S56" i="663"/>
  <c r="W49" i="663"/>
  <c r="W50" i="663" s="1"/>
  <c r="W51" i="663" s="1"/>
  <c r="W52" i="663" s="1"/>
  <c r="W53" i="663" s="1"/>
  <c r="W54" i="663" s="1"/>
  <c r="W55" i="663" s="1"/>
  <c r="S45" i="663"/>
  <c r="O45" i="663"/>
  <c r="O14" i="663"/>
  <c r="S14" i="663"/>
  <c r="W7" i="663"/>
  <c r="W8" i="663" s="1"/>
  <c r="W9" i="663" s="1"/>
  <c r="W10" i="663" s="1"/>
  <c r="W11" i="663" s="1"/>
  <c r="W12" i="663" s="1"/>
  <c r="O91" i="663"/>
  <c r="S91" i="663"/>
  <c r="W87" i="663"/>
  <c r="W88" i="663" s="1"/>
  <c r="W89" i="663" s="1"/>
  <c r="O101" i="663"/>
  <c r="W98" i="663"/>
  <c r="W99" i="663" s="1"/>
  <c r="W100" i="663" s="1"/>
  <c r="S71" i="663"/>
  <c r="O71" i="663"/>
  <c r="O36" i="663"/>
  <c r="S36" i="663"/>
  <c r="W31" i="663"/>
  <c r="W32" i="663" s="1"/>
  <c r="W33" i="663" s="1"/>
  <c r="W34" i="663" s="1"/>
  <c r="G98" i="661"/>
  <c r="G54" i="661"/>
  <c r="G7" i="661"/>
  <c r="Q54" i="660"/>
  <c r="M54" i="660"/>
  <c r="S53" i="660"/>
  <c r="S52" i="660"/>
  <c r="S51" i="660"/>
  <c r="S50" i="660"/>
  <c r="S49" i="660"/>
  <c r="S48" i="660"/>
  <c r="O51" i="660"/>
  <c r="O50" i="660"/>
  <c r="O49" i="660"/>
  <c r="O48" i="660"/>
  <c r="I53" i="660"/>
  <c r="K53" i="660" s="1"/>
  <c r="V53" i="660" s="1"/>
  <c r="I52" i="660"/>
  <c r="K52" i="660" s="1"/>
  <c r="V52" i="660" s="1"/>
  <c r="I51" i="660"/>
  <c r="K51" i="660" s="1"/>
  <c r="V51" i="660" s="1"/>
  <c r="I50" i="660"/>
  <c r="K50" i="660" s="1"/>
  <c r="V50" i="660" s="1"/>
  <c r="I49" i="660"/>
  <c r="K49" i="660" s="1"/>
  <c r="V49" i="660" s="1"/>
  <c r="I48" i="660"/>
  <c r="K48" i="660" s="1"/>
  <c r="V48" i="660" s="1"/>
  <c r="W48" i="660" s="1"/>
  <c r="Q14" i="660"/>
  <c r="M14" i="660"/>
  <c r="S8" i="660"/>
  <c r="S7" i="660"/>
  <c r="S6" i="660"/>
  <c r="O9" i="660"/>
  <c r="O8" i="660"/>
  <c r="O7" i="660"/>
  <c r="O6" i="660"/>
  <c r="I6" i="660"/>
  <c r="K6" i="660" s="1"/>
  <c r="V6" i="660" s="1"/>
  <c r="W6" i="660" s="1"/>
  <c r="Q45" i="660"/>
  <c r="M45" i="660"/>
  <c r="S44" i="660"/>
  <c r="S43" i="660"/>
  <c r="S42" i="660"/>
  <c r="S41" i="660"/>
  <c r="S40" i="660"/>
  <c r="S39" i="660"/>
  <c r="O43" i="660"/>
  <c r="O42" i="660"/>
  <c r="O41" i="660"/>
  <c r="O40" i="660"/>
  <c r="O39" i="660"/>
  <c r="I39" i="660"/>
  <c r="K39" i="660" s="1"/>
  <c r="V39" i="660" s="1"/>
  <c r="W39" i="660" s="1"/>
  <c r="Q99" i="660"/>
  <c r="M99" i="660"/>
  <c r="S95" i="660"/>
  <c r="S99" i="660" s="1"/>
  <c r="O98" i="660"/>
  <c r="O97" i="660"/>
  <c r="O96" i="660"/>
  <c r="O95" i="660"/>
  <c r="I96" i="660"/>
  <c r="K96" i="660" s="1"/>
  <c r="V96" i="660" s="1"/>
  <c r="I95" i="660"/>
  <c r="K95" i="660" s="1"/>
  <c r="V95" i="660" s="1"/>
  <c r="W95" i="660" s="1"/>
  <c r="Q89" i="660"/>
  <c r="M89" i="660"/>
  <c r="S86" i="660"/>
  <c r="S85" i="660"/>
  <c r="S84" i="660"/>
  <c r="O86" i="660"/>
  <c r="O85" i="660"/>
  <c r="O84" i="660"/>
  <c r="I84" i="660"/>
  <c r="K84" i="660" s="1"/>
  <c r="V84" i="660" s="1"/>
  <c r="W84" i="660" s="1"/>
  <c r="Q81" i="660"/>
  <c r="M81" i="660"/>
  <c r="S80" i="660"/>
  <c r="S79" i="660"/>
  <c r="S78" i="660"/>
  <c r="S77" i="660"/>
  <c r="S76" i="660"/>
  <c r="O80" i="660"/>
  <c r="O79" i="660"/>
  <c r="O78" i="660"/>
  <c r="O77" i="660"/>
  <c r="O76" i="660"/>
  <c r="I76" i="660"/>
  <c r="K76" i="660" s="1"/>
  <c r="V76" i="660" s="1"/>
  <c r="W76" i="660" s="1"/>
  <c r="Q36" i="660"/>
  <c r="M36" i="660"/>
  <c r="S35" i="660"/>
  <c r="S34" i="660"/>
  <c r="S33" i="660"/>
  <c r="S32" i="660"/>
  <c r="S31" i="660"/>
  <c r="S30" i="660"/>
  <c r="O33" i="660"/>
  <c r="O32" i="660"/>
  <c r="O31" i="660"/>
  <c r="O30" i="660"/>
  <c r="K34" i="660"/>
  <c r="V34" i="660" s="1"/>
  <c r="K33" i="660"/>
  <c r="V33" i="660" s="1"/>
  <c r="K32" i="660"/>
  <c r="V32" i="660" s="1"/>
  <c r="K31" i="660"/>
  <c r="V31" i="660" s="1"/>
  <c r="K30" i="660"/>
  <c r="V30" i="660" s="1"/>
  <c r="W30" i="660" s="1"/>
  <c r="O54" i="660" l="1"/>
  <c r="S54" i="660"/>
  <c r="W49" i="660"/>
  <c r="W50" i="660" s="1"/>
  <c r="W51" i="660" s="1"/>
  <c r="W52" i="660" s="1"/>
  <c r="W53" i="660" s="1"/>
  <c r="O14" i="660"/>
  <c r="S14" i="660"/>
  <c r="S45" i="660"/>
  <c r="O45" i="660"/>
  <c r="O99" i="660"/>
  <c r="W96" i="660"/>
  <c r="S89" i="660"/>
  <c r="O89" i="660"/>
  <c r="O81" i="660"/>
  <c r="S81" i="660"/>
  <c r="S36" i="660"/>
  <c r="W31" i="660"/>
  <c r="W32" i="660" s="1"/>
  <c r="W33" i="660" s="1"/>
  <c r="W34" i="660" s="1"/>
  <c r="O36" i="660"/>
  <c r="Q23" i="660"/>
  <c r="M23" i="660"/>
  <c r="S22" i="660"/>
  <c r="S21" i="660"/>
  <c r="S20" i="660"/>
  <c r="S19" i="660"/>
  <c r="S18" i="660"/>
  <c r="S17" i="660"/>
  <c r="O20" i="660"/>
  <c r="O19" i="660"/>
  <c r="O18" i="660"/>
  <c r="O17" i="660"/>
  <c r="K12" i="660"/>
  <c r="V12" i="660" s="1"/>
  <c r="K11" i="660"/>
  <c r="V11" i="660" s="1"/>
  <c r="K10" i="660"/>
  <c r="V10" i="660" s="1"/>
  <c r="K9" i="660"/>
  <c r="V9" i="660" s="1"/>
  <c r="K8" i="660"/>
  <c r="V8" i="660" s="1"/>
  <c r="K7" i="660"/>
  <c r="V7" i="660" s="1"/>
  <c r="W7" i="660" s="1"/>
  <c r="W8" i="660" l="1"/>
  <c r="W9" i="660" s="1"/>
  <c r="W10" i="660" s="1"/>
  <c r="W11" i="660" s="1"/>
  <c r="W12" i="660" s="1"/>
  <c r="O23" i="660"/>
  <c r="S23" i="660"/>
  <c r="G4" i="612" l="1"/>
  <c r="H4" i="612" s="1"/>
  <c r="I4" i="612" s="1"/>
  <c r="J4" i="612" s="1"/>
  <c r="K4" i="612" s="1"/>
  <c r="L4" i="612" s="1"/>
  <c r="M4" i="612" s="1"/>
  <c r="N4" i="612" s="1"/>
  <c r="O4" i="612" s="1"/>
  <c r="P4" i="612" s="1"/>
  <c r="Q4" i="612" s="1"/>
  <c r="R4" i="612" s="1"/>
  <c r="S4" i="612" s="1"/>
  <c r="T4" i="612" s="1"/>
  <c r="U4" i="612" s="1"/>
  <c r="V4" i="612" s="1"/>
  <c r="W4" i="612" s="1"/>
  <c r="X4" i="612" s="1"/>
  <c r="Y4" i="612" s="1"/>
  <c r="Z4" i="612" s="1"/>
  <c r="AA4" i="612" s="1"/>
  <c r="G3" i="612"/>
  <c r="H3" i="612" s="1"/>
  <c r="I3" i="612" s="1"/>
  <c r="J3" i="612" s="1"/>
  <c r="K3" i="612" s="1"/>
  <c r="L3" i="612" s="1"/>
  <c r="M3" i="612" s="1"/>
  <c r="N3" i="612" s="1"/>
  <c r="O3" i="612" s="1"/>
  <c r="P3" i="612" s="1"/>
  <c r="Q3" i="612" s="1"/>
  <c r="R3" i="612" s="1"/>
  <c r="S3" i="612" s="1"/>
  <c r="T3" i="612" s="1"/>
  <c r="U3" i="612" s="1"/>
  <c r="V3" i="612" s="1"/>
  <c r="W3" i="612" s="1"/>
  <c r="X3" i="612" s="1"/>
  <c r="Y3" i="612" s="1"/>
  <c r="Z3" i="612" s="1"/>
  <c r="AA3" i="612" s="1"/>
  <c r="G2" i="612"/>
  <c r="H2" i="612" s="1"/>
  <c r="I2" i="612" s="1"/>
  <c r="J2" i="612" s="1"/>
  <c r="K2" i="612" s="1"/>
  <c r="L2" i="612" s="1"/>
  <c r="M2" i="612" s="1"/>
  <c r="N2" i="612" s="1"/>
  <c r="O2" i="612" s="1"/>
  <c r="P2" i="612" s="1"/>
  <c r="Q2" i="612" s="1"/>
  <c r="R2" i="612" s="1"/>
  <c r="S2" i="612" s="1"/>
  <c r="T2" i="612" s="1"/>
  <c r="U2" i="612" s="1"/>
  <c r="V2" i="612" s="1"/>
  <c r="W2" i="612" s="1"/>
  <c r="X2" i="612" s="1"/>
  <c r="Y2" i="612" s="1"/>
  <c r="Z2" i="612" s="1"/>
  <c r="AA2" i="612" s="1"/>
</calcChain>
</file>

<file path=xl/sharedStrings.xml><?xml version="1.0" encoding="utf-8"?>
<sst xmlns="http://schemas.openxmlformats.org/spreadsheetml/2006/main" count="16528" uniqueCount="1162">
  <si>
    <t>№  Флота</t>
  </si>
  <si>
    <t>Мастер</t>
  </si>
  <si>
    <t>№ скв.</t>
  </si>
  <si>
    <t>Месторождение</t>
  </si>
  <si>
    <t>Дизайн</t>
  </si>
  <si>
    <t>Текущая стадия</t>
  </si>
  <si>
    <t>Завоз</t>
  </si>
  <si>
    <t>Отчет о работе видеокамер</t>
  </si>
  <si>
    <t>Нарушения (ОТ, ПБ и ООС; оборудование; технология)</t>
  </si>
  <si>
    <t>Примечание</t>
  </si>
  <si>
    <t>базовая жидкость</t>
  </si>
  <si>
    <t>расклинивающий агент</t>
  </si>
  <si>
    <t>Гос. № ТС</t>
  </si>
  <si>
    <t>Гос № ТС</t>
  </si>
  <si>
    <t>М, т</t>
  </si>
  <si>
    <t>ГРП- 1</t>
  </si>
  <si>
    <t>ГРП- 2</t>
  </si>
  <si>
    <t>ГРП- 3</t>
  </si>
  <si>
    <t>ГРП- 4</t>
  </si>
  <si>
    <t>ГРП- 5</t>
  </si>
  <si>
    <t>ГРП- 6</t>
  </si>
  <si>
    <t>ГРП- 7</t>
  </si>
  <si>
    <t>ГРП- 8</t>
  </si>
  <si>
    <t>ГРП- 9</t>
  </si>
  <si>
    <t xml:space="preserve"> -</t>
  </si>
  <si>
    <t>Изображение отсутствует</t>
  </si>
  <si>
    <t>ГРП- 14</t>
  </si>
  <si>
    <t>ГРП- 15</t>
  </si>
  <si>
    <t>Кол- во рейсов, шт.</t>
  </si>
  <si>
    <t>Грузоподъемность ТС, т</t>
  </si>
  <si>
    <t>Окончание работ</t>
  </si>
  <si>
    <t>∆, ч.</t>
  </si>
  <si>
    <t>Норматив ГРП, ч.</t>
  </si>
  <si>
    <t>Начало работ по стадийно</t>
  </si>
  <si>
    <t xml:space="preserve">НПВ </t>
  </si>
  <si>
    <t>Накопительно по скважине, ч.</t>
  </si>
  <si>
    <t>в процессе</t>
  </si>
  <si>
    <t>Текущая стадию, ч.</t>
  </si>
  <si>
    <t>Затраченое время на текущую стадию ГРП, ч.</t>
  </si>
  <si>
    <t>в413та 186</t>
  </si>
  <si>
    <t>т242ак 186</t>
  </si>
  <si>
    <t>у036вк 186</t>
  </si>
  <si>
    <t>план расклинивающего агента м,т</t>
  </si>
  <si>
    <t>план завоза бж v,м3</t>
  </si>
  <si>
    <t>Технологическое дежурство.</t>
  </si>
  <si>
    <t>в914на 186</t>
  </si>
  <si>
    <t>е589ах 186</t>
  </si>
  <si>
    <t>в411та 186</t>
  </si>
  <si>
    <t>в324тр 186</t>
  </si>
  <si>
    <t>-</t>
  </si>
  <si>
    <t>в996сх 186</t>
  </si>
  <si>
    <t>ГРП- 16</t>
  </si>
  <si>
    <t>Заказчик</t>
  </si>
  <si>
    <t xml:space="preserve">на 1 стадию, ч. </t>
  </si>
  <si>
    <t xml:space="preserve">на 2 стадию и последующие, неболее, ч. </t>
  </si>
  <si>
    <t>ННК- Варьеганнефтегаз</t>
  </si>
  <si>
    <t>ООО "НЯГАНЬНЕФТЬ"</t>
  </si>
  <si>
    <t>С-Талинское Ю-Талинское.</t>
  </si>
  <si>
    <t>ПАО НК "Русснефть"</t>
  </si>
  <si>
    <t>Ноябрь - март</t>
  </si>
  <si>
    <t>Апрель -октябрь</t>
  </si>
  <si>
    <t>Норматив ПС</t>
  </si>
  <si>
    <t>Для робота</t>
  </si>
  <si>
    <t>1 - 15</t>
  </si>
  <si>
    <t>16 - 30</t>
  </si>
  <si>
    <t>31 - 40</t>
  </si>
  <si>
    <t>41 - 50</t>
  </si>
  <si>
    <t>51 - 60</t>
  </si>
  <si>
    <t>61 - 80</t>
  </si>
  <si>
    <t>81 - 100</t>
  </si>
  <si>
    <t>101 - 120</t>
  </si>
  <si>
    <t>121 - 150</t>
  </si>
  <si>
    <t>151 - 200</t>
  </si>
  <si>
    <t>201 - 300</t>
  </si>
  <si>
    <t>300 - 400</t>
  </si>
  <si>
    <t>barsuk</t>
  </si>
  <si>
    <t>taras</t>
  </si>
  <si>
    <t>festival</t>
  </si>
  <si>
    <t>harampur</t>
  </si>
  <si>
    <t>kuyumba</t>
  </si>
  <si>
    <t>urub</t>
  </si>
  <si>
    <t>dulcie</t>
  </si>
  <si>
    <t>kiren</t>
  </si>
  <si>
    <t>shohr</t>
  </si>
  <si>
    <t>vke</t>
  </si>
  <si>
    <t>koshil</t>
  </si>
  <si>
    <t>uzun</t>
  </si>
  <si>
    <t>hohr</t>
  </si>
  <si>
    <t>svaryog</t>
  </si>
  <si>
    <t>stalin</t>
  </si>
  <si>
    <t>utalin</t>
  </si>
  <si>
    <t xml:space="preserve">tagrin </t>
  </si>
  <si>
    <t>Nov</t>
  </si>
  <si>
    <t>Apr</t>
  </si>
  <si>
    <t>sandy</t>
  </si>
  <si>
    <t>zvaryog</t>
  </si>
  <si>
    <t>PS</t>
  </si>
  <si>
    <t>в433мт 186</t>
  </si>
  <si>
    <t>в378мр186</t>
  </si>
  <si>
    <t>в374мр186</t>
  </si>
  <si>
    <t>в387мр186</t>
  </si>
  <si>
    <t>в729ка186</t>
  </si>
  <si>
    <t>Е050НМ186</t>
  </si>
  <si>
    <t>Е067НМ186</t>
  </si>
  <si>
    <t>а778ен 186</t>
  </si>
  <si>
    <t>в385мр186</t>
  </si>
  <si>
    <t>в717ка186</t>
  </si>
  <si>
    <t>в868мт186</t>
  </si>
  <si>
    <t>в368мр186</t>
  </si>
  <si>
    <t>а089те 186</t>
  </si>
  <si>
    <t>у500ае 186</t>
  </si>
  <si>
    <t>в598мм186</t>
  </si>
  <si>
    <t>в586мм 186</t>
  </si>
  <si>
    <t>в730ка186</t>
  </si>
  <si>
    <t>Мосиян А.</t>
  </si>
  <si>
    <t>в967сх 186</t>
  </si>
  <si>
    <t>в336мр186</t>
  </si>
  <si>
    <t>Е079НМ186</t>
  </si>
  <si>
    <t>в618нт186</t>
  </si>
  <si>
    <t>а064ав 186</t>
  </si>
  <si>
    <t>в992сх 186</t>
  </si>
  <si>
    <t>в805мт186</t>
  </si>
  <si>
    <t>а065ав 186</t>
  </si>
  <si>
    <t>Дулисьминское</t>
  </si>
  <si>
    <t>в721ка186</t>
  </si>
  <si>
    <t>КП 8</t>
  </si>
  <si>
    <t>ГРП- 17</t>
  </si>
  <si>
    <t>Формирование флота.</t>
  </si>
  <si>
    <t>Романов А.А.</t>
  </si>
  <si>
    <t>а095те 186</t>
  </si>
  <si>
    <t>Песчаное</t>
  </si>
  <si>
    <t>у724вм186</t>
  </si>
  <si>
    <t>в871мт186</t>
  </si>
  <si>
    <r>
      <t>Объем АЦН, м</t>
    </r>
    <r>
      <rPr>
        <b/>
        <vertAlign val="superscript"/>
        <sz val="12"/>
        <rFont val="Calibri"/>
        <family val="2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</si>
  <si>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scheme val="minor"/>
      </rPr>
      <t>3</t>
    </r>
  </si>
  <si>
    <r>
      <t>∑</t>
    </r>
    <r>
      <rPr>
        <vertAlign val="subscript"/>
        <sz val="12"/>
        <rFont val="Calibri"/>
        <family val="2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</si>
  <si>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</si>
  <si>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scheme val="minor"/>
      </rPr>
      <t>рейсов</t>
    </r>
  </si>
  <si>
    <r>
      <t>М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</si>
  <si>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t>Подготовка ТС к демобилизации с месторождения.</t>
  </si>
  <si>
    <t>в904на 186</t>
  </si>
  <si>
    <t>в435тр 186</t>
  </si>
  <si>
    <t>в590мм 186</t>
  </si>
  <si>
    <t>Е769РА186</t>
  </si>
  <si>
    <t xml:space="preserve"> </t>
  </si>
  <si>
    <t>ООО "ТБС"</t>
  </si>
  <si>
    <t>Песчаное, З/Иркинское</t>
  </si>
  <si>
    <t>Тагринское, Западно-Варьеганское</t>
  </si>
  <si>
    <t>ПАО "НК "РОСНЕФТЬ"</t>
  </si>
  <si>
    <t xml:space="preserve">Барсуковское, Тарасовское, Фестивальное, Юрубчено-Тохомское </t>
  </si>
  <si>
    <t>ООО «РН-Пурнефтегаз»</t>
  </si>
  <si>
    <t xml:space="preserve">Усть-Харампурское, Северо-Харампурское, 
Верхне-Пурпейское, 
Западно-Пурпейское, 
Комсомольское, Южно-Тарасовское </t>
  </si>
  <si>
    <t xml:space="preserve">ООО «Славнефть-Красноярскнефтегаз» </t>
  </si>
  <si>
    <t>Куюмбинское</t>
  </si>
  <si>
    <t>ПАО "Газпром"</t>
  </si>
  <si>
    <t>ООО «РН-ЮНГ»</t>
  </si>
  <si>
    <t xml:space="preserve">Приразломное, Правдинское, Восточно-Правдинское, Северо-Салымское, Западно-Салымское, Лемпинская площадь, Приобское, Малобалыкское, Среднебалыкское, Южно-Балыкское, Усть-Балыкское, Петелинское, Кудринское,
Тепловское, Южно-Тепловское, Чупальское, месторождение им. О.А. Московцева, Соровское, Западно-Угутское, Средне-Угутское, Угутское, Встречное, Киняминское,
Восточно-Сургутское, Южно-Сургутское, Фаинское, Солкинское, Майское, Мамонтовское, Энтельская площадь Мамонтовского месторождения, Ефремовское, Омбинское </t>
  </si>
  <si>
    <t>ОАО "НК "ЯНГПУР"</t>
  </si>
  <si>
    <t xml:space="preserve">Метельное, Осеннее, Известинское, 
Вьюжное </t>
  </si>
  <si>
    <t>Период</t>
  </si>
  <si>
    <t xml:space="preserve">на одну стадию 1- 20 тн </t>
  </si>
  <si>
    <t xml:space="preserve">на одну  стадию 21- 30 тн </t>
  </si>
  <si>
    <t xml:space="preserve">на одну  стадию 31- 40 тн </t>
  </si>
  <si>
    <t xml:space="preserve">на одну  стадию 41- 50 тн </t>
  </si>
  <si>
    <t xml:space="preserve">на одну  стадию 51- 60 тн </t>
  </si>
  <si>
    <t xml:space="preserve">на одну  стадию 61- 70 тн </t>
  </si>
  <si>
    <t xml:space="preserve">на одну  стадию 71- 80 тн </t>
  </si>
  <si>
    <t xml:space="preserve">на одну  стадию 81- 90 тн </t>
  </si>
  <si>
    <t xml:space="preserve">на одну  стадию 91- 100 тн </t>
  </si>
  <si>
    <t xml:space="preserve">на одну  стадию 101- 110 тн </t>
  </si>
  <si>
    <t xml:space="preserve">на одну  стадию 111- 120 тн </t>
  </si>
  <si>
    <t xml:space="preserve">на одну  стадию 121- 130 тн </t>
  </si>
  <si>
    <t xml:space="preserve">на одну  стадию 131- 140 тн </t>
  </si>
  <si>
    <t xml:space="preserve">на одну  стадию 141- 150 тн </t>
  </si>
  <si>
    <t xml:space="preserve">на одну  стадию 151- 160 тн </t>
  </si>
  <si>
    <t xml:space="preserve">на одну  стадию 161- 170 тн </t>
  </si>
  <si>
    <t xml:space="preserve">на одну  стадию 171- 180 тн </t>
  </si>
  <si>
    <t xml:space="preserve">на одну  стадию 181- 190 тн </t>
  </si>
  <si>
    <t xml:space="preserve">на одну  стадию 191- 200 тн </t>
  </si>
  <si>
    <t xml:space="preserve">на одну  стадию 201- 210 тн </t>
  </si>
  <si>
    <t xml:space="preserve">на одну  стадию 211- 220 тн </t>
  </si>
  <si>
    <t xml:space="preserve">на одну  стадию 221- 230 тн </t>
  </si>
  <si>
    <t xml:space="preserve">на одну стадию 1- 15 тн </t>
  </si>
  <si>
    <t xml:space="preserve">на одну  стадию 16- 30 тн </t>
  </si>
  <si>
    <t xml:space="preserve">на одну  стадию 61- 80 тн </t>
  </si>
  <si>
    <t xml:space="preserve">на одну  стадию 81- 100 тн </t>
  </si>
  <si>
    <t xml:space="preserve">на одну  стадию 101- 120 тн </t>
  </si>
  <si>
    <t xml:space="preserve">на одну  стадию 121- 150 тн </t>
  </si>
  <si>
    <t xml:space="preserve">на одну  стадию 151- 200 тн </t>
  </si>
  <si>
    <t xml:space="preserve">на одну  стадию 201- 300 тн </t>
  </si>
  <si>
    <t xml:space="preserve">на одну  стадию 301- 400 тн </t>
  </si>
  <si>
    <t>С- Хохряковское, Верхнеколик-Еганское, Кошильское,  Хохряковское, С- Варьеганское, Бахиловское</t>
  </si>
  <si>
    <t>Хаминов А.</t>
  </si>
  <si>
    <t>З/Иркинское</t>
  </si>
  <si>
    <t>Киринское, Вынгапуровское</t>
  </si>
  <si>
    <t>Переезд</t>
  </si>
  <si>
    <t>в938сх186</t>
  </si>
  <si>
    <t>Е645РВ186</t>
  </si>
  <si>
    <t>а694мв 186</t>
  </si>
  <si>
    <t>Лаврентьев С.В.</t>
  </si>
  <si>
    <t xml:space="preserve"> - </t>
  </si>
  <si>
    <t>в092ка 186</t>
  </si>
  <si>
    <t>в111ка 186</t>
  </si>
  <si>
    <t>в324тр 186 - нет актуальных данных в Омникомм</t>
  </si>
  <si>
    <t>С 00:00 простой по завозу воды-неподготовленность подъездных путей(гололед) со стороны Заказчика. Телефонограммы поданы.</t>
  </si>
  <si>
    <t>В 518 ТР 186 - нет актуальных данных по Омникомм</t>
  </si>
  <si>
    <t>ГРП- 18</t>
  </si>
  <si>
    <t>Ежесуточная сводка инженера СКТП и КУ по видеоконтролю флотов ГРП ООО "Пакер Сервис" c 18:00 01.04.2023 по 06:00 02.04.2023</t>
  </si>
  <si>
    <t>Шиллер М.Н.</t>
  </si>
  <si>
    <t>Вынгапуровское м/р</t>
  </si>
  <si>
    <t>7ст*30т</t>
  </si>
  <si>
    <t>29.03.2023 08:00</t>
  </si>
  <si>
    <t>31.03.2023 01:10</t>
  </si>
  <si>
    <t>31.03.2023 12:10</t>
  </si>
  <si>
    <t>Е060НМ186</t>
  </si>
  <si>
    <t>В282УЕ186</t>
  </si>
  <si>
    <t>в569ма 186</t>
  </si>
  <si>
    <t>в581мм 186</t>
  </si>
  <si>
    <t>Мышлянов Сергей</t>
  </si>
  <si>
    <t>207Г</t>
  </si>
  <si>
    <t>'м/р им.Черномырдина</t>
  </si>
  <si>
    <t xml:space="preserve">'5ст (20,30,40,35,25т). </t>
  </si>
  <si>
    <t>28.03.2023 15:00</t>
  </si>
  <si>
    <t>31.03.2023 01:05</t>
  </si>
  <si>
    <t>в031ат 186</t>
  </si>
  <si>
    <t>а021кв 186</t>
  </si>
  <si>
    <t>в784се 186</t>
  </si>
  <si>
    <t>Чаяков В.В.</t>
  </si>
  <si>
    <t>'Ю-Талинское м/р</t>
  </si>
  <si>
    <t>в412та 186</t>
  </si>
  <si>
    <t>в414та 186</t>
  </si>
  <si>
    <t>Ковалев Ю.</t>
  </si>
  <si>
    <t>Тагульское</t>
  </si>
  <si>
    <t>'8ст*10тн</t>
  </si>
  <si>
    <t>у039вк 186</t>
  </si>
  <si>
    <t>В401ТА186</t>
  </si>
  <si>
    <t>а173уе 186</t>
  </si>
  <si>
    <t xml:space="preserve">2 единицы – На территории Дулисьминского м/р  А670СУ186 кран, в706ка186 КМУ
5 единиц – К935УТ186 (Кислотник) + Вагон УВ 0378 86, У036ВК186 (АЦ 10) + Емкость НХ 7708 77, У196ВМ186 (АДПМ) + Емкость 9943 ТВ 186, А062АВ186 (АЦ 10) + Емкость НХ 7717 77,  А552УХ 186 (С/Т) + НВД ВА 7134 86 Александровка 110 км от Братска
К756УУ 186 Вакуумка(последние данные 16.03.2023 на территории Дулисьминского м/р) 
1 единица - А508УА 186 (Станция контроля) - проехал 150км от г. Усть-Кут.
6 единиц – г.Усть-Кут
6 единиц – БПО г.Сургут
9 единиц – нет актуальных данных в программном комплексе Омникомм
12 единиц – не оснащены Омникомм (прицепы, емкости, вагон-дома)
3 единицы – задействованы в работе других флотов Службы ГРП </t>
  </si>
  <si>
    <t>в380мр186</t>
  </si>
  <si>
    <t>424Г</t>
  </si>
  <si>
    <t>Южно-Мессояхское</t>
  </si>
  <si>
    <t>20тн</t>
  </si>
  <si>
    <t xml:space="preserve"> У193ВМ 186</t>
  </si>
  <si>
    <t>в449тр 186</t>
  </si>
  <si>
    <t>Лушников Евгений</t>
  </si>
  <si>
    <t>7Г</t>
  </si>
  <si>
    <t>Луцеяхское</t>
  </si>
  <si>
    <t>8ст*15тн</t>
  </si>
  <si>
    <t>19.03.2023 14:00</t>
  </si>
  <si>
    <t>в495кх186</t>
  </si>
  <si>
    <t>Степанов А.</t>
  </si>
  <si>
    <t>'Трайгородско-Кондаковское м/р</t>
  </si>
  <si>
    <t>Технологическое дежурство.  Флот в полном составе на кустовой площадке №3 Трайгородско-Кондаковское м/р.</t>
  </si>
  <si>
    <t>Бурцев Евгений
89195302137</t>
  </si>
  <si>
    <t>Хохряковское</t>
  </si>
  <si>
    <t>е074нм186</t>
  </si>
  <si>
    <t>р436нм72</t>
  </si>
  <si>
    <t>01.04.2023 12:25</t>
  </si>
  <si>
    <t>01.04.2023 23:20</t>
  </si>
  <si>
    <t>'Дефектоскопия оборудования в процессе. Ориентировочно до 03.04.23г.</t>
  </si>
  <si>
    <t>02.04.2023 00:25</t>
  </si>
  <si>
    <t>'70тн</t>
  </si>
  <si>
    <t>01.04.2023 15:00</t>
  </si>
  <si>
    <t>01.04.2023 13:25</t>
  </si>
  <si>
    <t>01.04.2023 22:50</t>
  </si>
  <si>
    <t>Переезд на скважину 2502 куст 1 Хохряковское, ЮВ1 (1-2), ЗБС, 3,4ст×3т (дизайн согласован); Расстояние переезда 400км.</t>
  </si>
  <si>
    <t>01.04.2023 18:00</t>
  </si>
  <si>
    <t>ПР к основному ГРП. Технологическое дежурство. 
Перед посадкой "стингера" вышел из строя подъемник КРС-неисправность ШПМ (шинно-пневматическая муфта), СПО не возможны, запчасть привезут 31.03.2023г с г.Новый-Уренгой, ориентировочно к 14:00 (31.03.2023г)</t>
  </si>
  <si>
    <t>4ст: 5т (refrac)×10т×10т×10т</t>
  </si>
  <si>
    <t>01.04.2023 19:00</t>
  </si>
  <si>
    <t>БЖ не предоставляется с 15.03.23</t>
  </si>
  <si>
    <t>А149ТО186</t>
  </si>
  <si>
    <t>Е171НС186</t>
  </si>
  <si>
    <t>Е784ТО82</t>
  </si>
  <si>
    <t>К746ОХ 186</t>
  </si>
  <si>
    <t>Е784ТО82, К746ОХ 186 - не зарегистрированы в Омникомм, Wialon</t>
  </si>
  <si>
    <t>е381со186</t>
  </si>
  <si>
    <t>к924вк186</t>
  </si>
  <si>
    <t>н997тн72</t>
  </si>
  <si>
    <t>в721ка186 - в пути на 'Южно-Мессояхское</t>
  </si>
  <si>
    <t>в449тр 186 - нет актуальных данных по Омникомм</t>
  </si>
  <si>
    <t>р436нм72, е381со186, к924вк186, н997тн72 - не зарегистрированы в Омникомм, Wialon</t>
  </si>
  <si>
    <t>Ежесуточная сводка инженера СКТП и КУ по видеоконтролю флотов ГРП ООО "Пакер Сервис" c 06:00 02.04.2023 по 18:00 02.04.2023</t>
  </si>
  <si>
    <t>Полуэктов А.С.</t>
  </si>
  <si>
    <t>02.04.2023 11:15</t>
  </si>
  <si>
    <t>02.04.2023 09:40</t>
  </si>
  <si>
    <t>9:40  Основной ГРП +.</t>
  </si>
  <si>
    <t>3ст*50т</t>
  </si>
  <si>
    <t>02.04.2023 10:35</t>
  </si>
  <si>
    <t>02.04.2023 12:00</t>
  </si>
  <si>
    <t>5 стадия из 8: 18:30  Основной ГРП  (+)</t>
  </si>
  <si>
    <t>5 стадия из 8: 15:50  Активация + Замещение (+)</t>
  </si>
  <si>
    <t>02.04.2023 18:30</t>
  </si>
  <si>
    <t>214Г</t>
  </si>
  <si>
    <t>им. Черномырдина</t>
  </si>
  <si>
    <t>5ст (70,100,50,40,20т)</t>
  </si>
  <si>
    <t>Е769РА186, Е784ТО82, К746ОХ 186 - не зарегистрированы в Омникомм, Wialon</t>
  </si>
  <si>
    <t>ПР к переезду  на Паяхинское м/р
БПО г.Губкинский:
Камаз 870 площадка- Загрузка химией (+), Камаз 877 площадка-Загрузка химией (+), Камаз 629 площадка-Загрузка химией (+), Камаз 435 площадка- Загрузка химией (+), МАН 388+площадка 8619- Загрузка химией (+), бассейн, Камаз 605+песколента., Мерс-808-площадка- Загрузка химией (+), Мерс-790-площадка- Загрузка химией (+)
Мерс-818-ПР к погрузке, Мерс-079-ПР к погрузке</t>
  </si>
  <si>
    <t>в449тр 186 - нет актуальных данных по Омникомм с 31.03.2023</t>
  </si>
  <si>
    <t>Дефектоскопия оборудования в процессе. Ориентировочно до 03.04.23</t>
  </si>
  <si>
    <t>Перестановка на скважину 214Г.
М/Ж флота. 
1 стадия из 5: ПР к активации и замещению.
Начало работ по открытию зимника и завоза ДТ.</t>
  </si>
  <si>
    <t>Переезд на скважину 4836 куст 456Б Ю-Талинское м/е. Освобождение бригадой КРС на 23:00</t>
  </si>
  <si>
    <t xml:space="preserve">1 единица – На территории Дулисьминского м/р  А670СУ186 кран, 
1 единица - в пути на Усть Кут район п.Верхнемарковов706ка186 КМУ
5 единиц – А508УА 186 (Станция контроля) К935УТ186 (Кислотник) + Вагон УВ 0378 86, У196ВМ186 (АДПМ) + Емкость 9943 ТВ 186, А062АВ186 (АЦ 10) + Емкость НХ 7717 77,  А552УХ 186 (С/Т) + НВД ВА 7134 86 г. Ачинск
1 единица - У036ВК186 (АЦ 10) + Емкость НХ 7708 77 п. Старцево возле г. Красноярск 
К756УУ 186 Вакуумка(последние данные 16.03.2023 на территории Дулисьминского м/р) 
6 единиц – г.Усть-Кут
6 единиц – БПО г.Сургут
9 единиц – нет актуальных данных в программном комплексе Омникомм
12 единиц – не оснащены Омникомм (прицепы, емкости, вагон-дома)
3 единицы – задействованы в работе других флотов Службы ГРП </t>
  </si>
  <si>
    <t>Прима Евгений</t>
  </si>
  <si>
    <t>3,4ст×3т</t>
  </si>
  <si>
    <t>Флот находится возле куста в полном составе кроме хим машины. Попытка подключить станцию контроля с хим машиной 17-го флота не удалась. Ожидание принятия решения по дальнейшим действиям.</t>
  </si>
  <si>
    <t>Завоз БЖ производится одной машиной.</t>
  </si>
  <si>
    <t>1 стадия из 8: ПР к ОГРП.
В связи с осложнёнными скважинными условиями проводится изменение и согласование плана закачки основного ГРП.</t>
  </si>
  <si>
    <t>Сводку по завозу БЖ не предоставил</t>
  </si>
  <si>
    <t>Технологическое дежурство.  Флот в полном составе на кустовой площадке №3 Трайгородско-Кондаковское м/р. 
Завезено диз-топлива 300м3</t>
  </si>
  <si>
    <t xml:space="preserve">1 стадия из 4:  10:35 Основной ГРП  +
При выполнении ОГРП 1 стадии, наблюдалось отклонение расхода жидкости в 5%. Объем закачанного пропанта 4.5т. План 4.5т. Сбой программы в работе блендера. Перед сбросом шара 2й стадии производится настройка и калибровка блендера.
</t>
  </si>
  <si>
    <t>6 стадия из 8:  21:25 Активация + Замещение (+)</t>
  </si>
  <si>
    <t>1 стадия из 3: 20:05 Активация + замещение (+)</t>
  </si>
  <si>
    <t>02.04.2023 23:30</t>
  </si>
  <si>
    <t>6 стадия из 8:  23:30  ОГРП  (+)</t>
  </si>
  <si>
    <t>03.04.2023 18:00</t>
  </si>
  <si>
    <t>Хаметов Ф.А.</t>
  </si>
  <si>
    <t>Ежесуточная сводка инженера СКТП и КУ по видеоконтролю флотов ГРП ООО "Пакер Сервис" c 18:00 02.04.2023 по 06:00 03.04.2023</t>
  </si>
  <si>
    <t>1 стадия из 3: МиниГРП (+). 22:50-23:05</t>
  </si>
  <si>
    <t>1 стадия из 3: ОГРП (+)</t>
  </si>
  <si>
    <t>2 стадия из 3: Активация + замещение на 11:30.</t>
  </si>
  <si>
    <t>Далее переезд 60км на 5407-152Г Тарасовское Ач4 МГРП (10х60т).</t>
  </si>
  <si>
    <t>'1 стадия из 5: ПР к активации и замещению, ориентировочно на 10:00.</t>
  </si>
  <si>
    <t>Начало работ по открытию зимника и завоза ДТ. Открытие зимника ориентировочно в 21:00.</t>
  </si>
  <si>
    <t>Флот в режиме готовности.</t>
  </si>
  <si>
    <t>Освобождение устья бригадой КРС ориентировочно на 10:00</t>
  </si>
  <si>
    <t>6 стадия из 8: Активация + Замещение (+). 21:05-21:25</t>
  </si>
  <si>
    <t>6 стадия из 8: ГРП  +. 23:10-23:30</t>
  </si>
  <si>
    <t>7 стадия из 8: 10:35-11:00. Активация + Замещение (+)</t>
  </si>
  <si>
    <t>Флот на стоянке Хохряковского м/р возле ЦДНГ</t>
  </si>
  <si>
    <t>Ожидание ремонтных работ хим.машины.</t>
  </si>
  <si>
    <t>Технологическое дежурство.
На кусту: мотористы: Чернов И.А. , Важенин А.М., крановой Стерликов Д.И.
Персонал здоров. 
Камаз 870 площадка- Загрузка химией (+) в пути п. Сывдарма
Камаз 877 площадка-Загрузка химией (+) в пути 40км до п. Коротчаевоо
Мерс-808-площадка- Загрузка химией (+) в пути п. Сывдарма
Мерс-790-площадка- Загрузка химией (+) в пути п. Сывдарма
Мерс-818- Загрузка химией (+) в пути п. Сывдарма
Мерс-079- Загрузка химией (+) в пути п. Сывдарма .</t>
  </si>
  <si>
    <t>ОГРП +. 01:05-01:35.</t>
  </si>
  <si>
    <t>Демонтаж, освобождение на 06:00.</t>
  </si>
  <si>
    <t>2 стадия из 8: Акт+Замещение +. 23:15 - 23:55</t>
  </si>
  <si>
    <t>2 стадия из 8: Мини грп+. 01:15 - 01:35</t>
  </si>
  <si>
    <t>2 стадия из 4: ГРП  +</t>
  </si>
  <si>
    <t>2 стадия из 4: ОПП +. Расход 1,5 м3/мин. Vж – 3 м3. 04:15-04:18</t>
  </si>
  <si>
    <t>3 стадия из 4: Активация + Замещение. 05:10-05:20.</t>
  </si>
  <si>
    <t>Е769РА186- нет данных в Омникомм, Wialon</t>
  </si>
  <si>
    <t>р436нм72,  к924вк186, н997тн72 - не зарегистрированы в Омникомм, Wialon</t>
  </si>
  <si>
    <t>Ежесуточная сводка инженера СКТП и КУ по видеоконтролю флотов ГРП ООО "Пакер Сервис" c 06:00 03.04.2023 по 18:00 03.04.2023</t>
  </si>
  <si>
    <t>2 стадия из 3: 10:05-10:25 Активация + замещение (+)</t>
  </si>
  <si>
    <t>2 стадия из 3: ПР к основному ГРП, на 17:00</t>
  </si>
  <si>
    <t>Дефектоскопия оборудования и СПТ (НВД).</t>
  </si>
  <si>
    <t>Далее переезд  на скважину 603Р Сев-Комсомольское НБ1 40т, ОД. Подготовка КП. Готова (согласован)</t>
  </si>
  <si>
    <t>1 стадия из 5: 10:00-10:06 Активация+ОПП +</t>
  </si>
  <si>
    <t>1 стадия из 5: 10:40-10:52 Замещение +</t>
  </si>
  <si>
    <t>1 стадия из 5: ПР к МИНИ ГРП, на 16:00</t>
  </si>
  <si>
    <t>90тн</t>
  </si>
  <si>
    <t>Разгрузка оборудования. Завоз расстановка емкостного парка.Расстановка СПТ. М/Ж флота.</t>
  </si>
  <si>
    <t xml:space="preserve">ПР к замещению, на 19:00. </t>
  </si>
  <si>
    <t xml:space="preserve">7 стадия из 8: Основной ГРП  +. </t>
  </si>
  <si>
    <t xml:space="preserve">8 стадия из 8: 17:00-17:15. Активация + Замещение (+) </t>
  </si>
  <si>
    <t>8 стадия из 8: ПР к основному ГРП</t>
  </si>
  <si>
    <t>Ремонт Камаз (химмашина) г/н В264ЕУ186</t>
  </si>
  <si>
    <t>Технологическое дежурство.
На кусту: мотористы: Чернов И.А. , Важенин А.М., крановой Стерликов Д.И.
Персонал здоров. 
Камаз 870 площадка - Загрузка химией (+) - п. Коротчаево
Камаз 877 площадка - Загрузка химией (+) - п. Коротчаево
Камаз 629 площадка - Загрузка химией (+) - п. Коротчаево
Камаз 435 площадка - Загрузка химией (+) - п. Коротчаево
Мерс - 808-площадка - Загрузка химией (+) - п. Коротчаево
Мерс - 790-площадка - Загрузка химией (+) - п. Коротчаево
Мерс - 818 - Загрузка химией (+) - п. Коротчаево
Мерс - 079 - Загрузка химией (+) - п. Коротчаево. 
Камаз 883 площадка - Загрузка химией (+) - п. Коротчаево
Камаз 618 площадка - Загрузка химией (+) - п. Коротчаево
Камаз 605+песколента - в пути п. Пурпе
Камаз 336 площадка - Загрузка химией (+) - в пути п. Пурпе
МАН 388+площадка 8619 - Загрузка химией (+), бассейн – в пути п. Пурпе</t>
  </si>
  <si>
    <t>Флот около КП 7 Южно-Мессояхское м/р.</t>
  </si>
  <si>
    <t>Зимник закрыт. Открытие зимника орентировочно в 21:00.</t>
  </si>
  <si>
    <t>На контроле: 17П_Салекаптское_Ач_~5т. Готовность под ГРП ~05.04. (Дизайн в разработке)</t>
  </si>
  <si>
    <t>2 стадия из 8: Основной ГРП +</t>
  </si>
  <si>
    <t>3 стадия из 4: 
ОГРП (Преждевременная остановка НВД по причине разрыва ШВД. После выявления и устранения причины было принято решение произвести перепродавку. Пропанта в НКТ – 0тн, в пласт – 4,5т);</t>
  </si>
  <si>
    <t xml:space="preserve">3 стадия из 4:  ОГРП № 2 подход на 16:00; </t>
  </si>
  <si>
    <t>Ежесуточная сводка инженера СКТП и КУ по видеоконтролю флотов ГРП ООО "Пакер Сервис" c 18:00 03.04.2023 по 06:00 04.04.2023</t>
  </si>
  <si>
    <t>3 стадия из 3: Активация + замещение (+). 20:55</t>
  </si>
  <si>
    <t>03.04.2023 17:40</t>
  </si>
  <si>
    <t>8 стадия из 8:  19:35 Основной ГРП (+)</t>
  </si>
  <si>
    <t>03.04.2023 19:35</t>
  </si>
  <si>
    <t>3 стадия из 8: Мини ГРП+   16:00</t>
  </si>
  <si>
    <t>4 стадия из 4: ГРП  +  21:40</t>
  </si>
  <si>
    <t>03.04.2023 21:40</t>
  </si>
  <si>
    <t>03.04.2023 16:20</t>
  </si>
  <si>
    <t>03.04.2023 23:03</t>
  </si>
  <si>
    <t>3 стадия из 8: ГРП +   23:03</t>
  </si>
  <si>
    <t>03.04.2023 09:50</t>
  </si>
  <si>
    <t>04.04.2023 03:10</t>
  </si>
  <si>
    <t>Стадия 3 из 3: ОГРП (+). 03:10</t>
  </si>
  <si>
    <t>Технологическое дежурство.
На кусту: мотористы: Чернов И.А. , Важенин А.М., крановой Стерликов Д.И.
Персонал здоров. 
Камаз 870 площадка - Загрузка химией (+) - п. Коротчаево
Камаз 877 площадка - Загрузка химией (+) -по данным омникомм (Зимник на Ванкор)
Камаз 629 площадка - Загрузка химией (+) - г. Уренгой
Камаз 435 площадка - Загрузка химией (+) - г. Уренгой
Мерс - 808-площадка - Загрузка химией (+) - п. Коротчаево
Мерс - 790-площадка - Загрузка химией (+) - п. Коротчаево
Мерс - 818 - Загрузка химией (+) - п. Коротчаево
Мерс АДПМ - 079 - Загрузка химией (+) - п. Коротчаево. 
Камаз 883 площадка - Загрузка химией (+) - п. Коротчаево
Камаз 618 площадка - Загрузка химией (+) - п. Коротчаево(нет актуальных данных в омникомм)
Камаз 605+песколента - п. Коротчаево
Камаз 336 площадка - Загрузка химией (+) - п. Коротчаево
МАН 388+площадка 8619 - Загрузка химией (+), бассейн – п. Коротчаево
Камаз 072 площадка - Загрузка химией (+) - Губкинский</t>
  </si>
  <si>
    <t>Демонтаж, освобождение на 08:00.</t>
  </si>
  <si>
    <t>Завоз КВД-7шт, КШД-6шт, ОК-2шт, тройник-2шт, 4трубки, фланец-1шт - нанесение номерных лент. Сборка малого манифольда. Сборка НВД.
Далее переезд 160км на скважину 603Р Сев-Комсомольское НБ1 40т, ОД. Подготовка КП. Готова (согласован)-ориентировочно во 2 смену.</t>
  </si>
  <si>
    <t>БПО г.Губкинский</t>
  </si>
  <si>
    <t>Продолжение работ по завозу ДТ и открытию зимника. Открытие зимника ориентировочно на 21:00 04.04.23.</t>
  </si>
  <si>
    <t>Мини-ГРП +   19:20</t>
  </si>
  <si>
    <t>ПР к основному ГРП на 10:00</t>
  </si>
  <si>
    <t>Демонтаж флота, освобождение на 23:00.
ПР к переезду на Дудинку, Восток-Ойл</t>
  </si>
  <si>
    <t xml:space="preserve">1 единица – На территории Дулисьминского м/р
5 единиц – в пути, п.Дмитриевка Кемеровская обл.
1 единица – г.Краноярск (последние данные по СПТ 02.04.2023)
5 единиц – г.Усть-Кут
2 единицы – в пути на Дулисьминское м/р
6 единиц – БПО г.Сургут
1 единица – БПО г.Губкинский
7 единиц – нет актуальных данных в программном комплексе Омникомм
12 единиц – не оснащены Омникомм (прицепы, емкости, вагон-дома)
4 единицы – задействованы в работе других флотов Службы ГРП </t>
  </si>
  <si>
    <t>Далее переезд на 1561-354 Вынгапуровское МСГРП-3ст по 50т. Освобождение на 07.04.2023</t>
  </si>
  <si>
    <t>ПР к ОГРП 4ст, производится завоз и нагрев жидкости. ОГРП планируется на 14:00/04.04.23</t>
  </si>
  <si>
    <t>Демонтаж, освобождение на 07:00.
В 10:00 начало переезда 200км на 9322-51 Ван-Еганское, поинтервальное ГРП на селективном пакере, 2ст×40т (дизайн в разработке).</t>
  </si>
  <si>
    <t>Ежесуточная сводка инженера СКТП и КУ по видеоконтролю флотов ГРП ООО "Пакер Сервис" c 06:00 04.04.2023 по 18:00 04.04.2023</t>
  </si>
  <si>
    <t>'Вынгапуровское м/р</t>
  </si>
  <si>
    <t>'3ст*50тн</t>
  </si>
  <si>
    <t>04.04.2023 14:00</t>
  </si>
  <si>
    <t>Сев-Комсомольское</t>
  </si>
  <si>
    <t>603Р</t>
  </si>
  <si>
    <t>Мастер
Высоцкий Евгений</t>
  </si>
  <si>
    <t>'40тн</t>
  </si>
  <si>
    <t>04.04.2023 12:15</t>
  </si>
  <si>
    <t>'90тн</t>
  </si>
  <si>
    <t>ПР к мобилизации</t>
  </si>
  <si>
    <t>ПР к мобилизации (расстояние переезда 800км) флота на Дудинку, РН "Восток-Ойл" (Бейкер Хьюз). Оформление мат.пропусков (+)</t>
  </si>
  <si>
    <t>Кислотник</t>
  </si>
  <si>
    <t>НВД-4ед</t>
  </si>
  <si>
    <t>ППУ</t>
  </si>
  <si>
    <t>Хим.машина</t>
  </si>
  <si>
    <t>А/кран</t>
  </si>
  <si>
    <t>Площадка с оборудованием</t>
  </si>
  <si>
    <t>АДПМ</t>
  </si>
  <si>
    <t>БПО г.Сургут 6
г. Кемерово 2
г. Новый Уренгой 1
г.Усть-Кут.  6
г.Красноярск, п.Емельяново 1
Движется в сторону г. Кемерово 1
Дулисьминское м/р 3
Луцеяхское м/р 1
м/р им.Черномырдина 1
Не оснащен Омникомм 12
Нет актуальных данных в Омникомм 6
п. Березовский Кемеровская обл. 1
п.Дмитриевка Кемеровская обл. 1
Пякяхинское м/р 1
Хохряковское м/р 1</t>
  </si>
  <si>
    <t>'Флот на стоянке Хохряковского м/р возле ЦДНГ.</t>
  </si>
  <si>
    <t>Ремонт Камаз (хим.машина) г/н В264ЕУ186 (завоз запчастей с г.Нижневартовск)</t>
  </si>
  <si>
    <t>Движение флота на скв.'822Г-13 Кошильское, ЮВ1(2), ЗБС, 1ст×40т; 2,3,4ст×60т (дизайн на согласовании);</t>
  </si>
  <si>
    <t>Заезд планируется на 08:00 (05.04.2023г)</t>
  </si>
  <si>
    <t>'Флот отъехал от КП 7 Южно-Мессояхское м/р 40км.</t>
  </si>
  <si>
    <t>Зимник закрыт. Открытие зимника ориентировочно в 21:00 04.04.23.</t>
  </si>
  <si>
    <t>Дальнейшее движение флота на скв.17П_Салекаптское_Ач_~5т. Готовность под ГРП ~05.04. 05:00 (Дизайн в разработке).</t>
  </si>
  <si>
    <t>в442тр 186</t>
  </si>
  <si>
    <t>Мастер флота
Романов Николай</t>
  </si>
  <si>
    <t>'Ван-Еганское м/р.</t>
  </si>
  <si>
    <t>'3ст*40тн, 6ст*40тн</t>
  </si>
  <si>
    <t>Ежесуточная сводка инженера СКТП и КУ по видеоконтролю флотов ГРП ООО "Пакер Сервис" c 18:00 04.04.2023 по 06:00 05.04.2023</t>
  </si>
  <si>
    <t>В 453 ТР 186</t>
  </si>
  <si>
    <t>В 407 ТР 186</t>
  </si>
  <si>
    <t>В 453 ТР 186 - посл.данные 19.03.2023 03:40</t>
  </si>
  <si>
    <t>в449тр 186- нет данных</t>
  </si>
  <si>
    <t>В890КУ186</t>
  </si>
  <si>
    <t>Е769РА186, В890КУ186, Е171НС186 - нет данных в Омникомм, Wialon</t>
  </si>
  <si>
    <t>Е784ТО82 посл.данные 04.04.2023</t>
  </si>
  <si>
    <t>в368мр186-посл.данные 02.04.2023; в730ка186 - посл.данные 04.04.2023;</t>
  </si>
  <si>
    <t>04.04.2023 23;27</t>
  </si>
  <si>
    <t>4 стадия из 8:  ОГРП +</t>
  </si>
  <si>
    <t xml:space="preserve">5 стадия из 8: Активация + Замещение + .03:45 - 04:30. </t>
  </si>
  <si>
    <t>в992сх186 - посл.данные 04.04.2023</t>
  </si>
  <si>
    <t>Стадия 1 из 3: Опр-ка ЛВД 650атм(+) . 22:15 - 22:20</t>
  </si>
  <si>
    <t>Опр-ка хвостовика 100атм(+). Падение 40атм за 30мин. 22:25 - 22:55.</t>
  </si>
  <si>
    <t>Стадия 1 из 3: Активация + ОПП (+).</t>
  </si>
  <si>
    <t xml:space="preserve">Стадия 1 из 3: Замещение (+) </t>
  </si>
  <si>
    <t>Стадия 1 из 3: МиниГРП (+).</t>
  </si>
  <si>
    <t>Расстановка СПТ Флота ГРП.</t>
  </si>
  <si>
    <t>Монтаж оборудования.</t>
  </si>
  <si>
    <t>Заправка СПТ Флота Д/Т (+).</t>
  </si>
  <si>
    <t>В пути АДПМ, песковоз. Открытие участка зимней автодороги ( м/р им.Черномырдина-Пякяхинское м/р в 09:00).</t>
  </si>
  <si>
    <t>1 стадия из 5: ПР ОГРП . По завозу пропанта.</t>
  </si>
  <si>
    <t>Расстанова СПТ Флота ГРП.</t>
  </si>
  <si>
    <t>Монтаж оборудования Флота ГРП. Продолжают</t>
  </si>
  <si>
    <t>Переезд флота на скв.'822Г-13 Кошильское, ЮВ1(2), ЗБС, 1ст×40т; 2,3,4ст×60т (дизайн на согласовании);</t>
  </si>
  <si>
    <t>СПТ Флота рядом с КП№-13 Кошильское м/р</t>
  </si>
  <si>
    <t>Ремонт Камаз (хим.машина) г/н В264ЕУ186 (завоз запчастей с г.Нижневартовск +). Ремонт продолжают</t>
  </si>
  <si>
    <t>По завершению ремонта, Камаз (хим.машина) г/н В264ЕУ186 . 
Заезд и расстановка СПТ Флота.</t>
  </si>
  <si>
    <t>4 стадия из 8:  ГРП +</t>
  </si>
  <si>
    <t>5ст ОГРП планируется на 12:00</t>
  </si>
  <si>
    <t xml:space="preserve">Технологическое дежурство.  </t>
  </si>
  <si>
    <t>Освобождение под ГРП на 10:00.</t>
  </si>
  <si>
    <t>мобилизация флота на Таймыр</t>
  </si>
  <si>
    <t>БПО г.Радужный 2
Ван-Еганское м/р 1
Зимник 5
Кудринское м/р 1
м/р им. Черномырдина 1
Русское м/р 2
Тагульское  м/р 2
Тортасинское м/р 1
Нет актуальных данных по Омникомм 6
Не зарегистрирован в Омникомм 1</t>
  </si>
  <si>
    <t>15 км. от п. Новозаполярный 1
БПО г.Сургут 5
Ван-Еганское м/р 1
Возле н/п Барабинск 5
Возле н/п Катковский, Новосибирск 1
г. Усть-Кут 5
Дулисьминское м/р 3
Зимник возле Пякяхинского м/р 1
м/р им.Черномырдина 1
Не оснащен Омникомм 7
Нет актуальных данных в Омникомм 8</t>
  </si>
  <si>
    <t>15 км от п. Новозаполярный 9
18 км от г. г. Уренгой 1
БПО г. Губкинский 2
Возле Пякяхинского м/р 1
г. Уренгой 2
Нет актуальных данных по Омникомм 2</t>
  </si>
  <si>
    <t>05.04.2023 16:50</t>
  </si>
  <si>
    <t>05.04.2023 15:00</t>
  </si>
  <si>
    <t>06.04.2023 06:45</t>
  </si>
  <si>
    <t>193Р</t>
  </si>
  <si>
    <t>'80тн</t>
  </si>
  <si>
    <t>05.04.2023 10:30</t>
  </si>
  <si>
    <t>06.04.2023 05:20</t>
  </si>
  <si>
    <t>822Г</t>
  </si>
  <si>
    <t>'Кошильское м/р</t>
  </si>
  <si>
    <t>' 1ст×40т; 2,3,4ст×60т</t>
  </si>
  <si>
    <t>Салекаптское м/р</t>
  </si>
  <si>
    <t>05.04.2023 13:35</t>
  </si>
  <si>
    <t>05.04.2023 22:55</t>
  </si>
  <si>
    <t>05.04.2023 14:00</t>
  </si>
  <si>
    <t>в871мт186 Нет актуальных данных</t>
  </si>
  <si>
    <t>в368мр186, в730ка186 - Нет актуальных данных</t>
  </si>
  <si>
    <t>в453тр 186</t>
  </si>
  <si>
    <t>в407та 186</t>
  </si>
  <si>
    <t>В 904 НА 186</t>
  </si>
  <si>
    <t>А 190 АТ 186</t>
  </si>
  <si>
    <t>У 298 МС 186</t>
  </si>
  <si>
    <t>Ежесуточная сводка инженера СКТП и КУ по видеоконтролю флотов ГРП ООО "Пакер Сервис" c 06:00 06.04.2023 по 18:00 06.04.2023</t>
  </si>
  <si>
    <t>Е590АХ186</t>
  </si>
  <si>
    <t>В 111 КА 186</t>
  </si>
  <si>
    <t>3 стадия из 3:    10:55 Активация + замещение (+)</t>
  </si>
  <si>
    <t>Стадия 2 из 3:   07:40 ОГРП (+)</t>
  </si>
  <si>
    <t>06.04.2023 07:40</t>
  </si>
  <si>
    <t>1 стадия из 5:     13:00 Основной ГРП +</t>
  </si>
  <si>
    <t>06.04.2023 13:00</t>
  </si>
  <si>
    <t>1 стадия из 4:    12:40 Мини ГРП</t>
  </si>
  <si>
    <t>17П</t>
  </si>
  <si>
    <t>5тн</t>
  </si>
  <si>
    <t>06.04.2023 11:35</t>
  </si>
  <si>
    <t>7 стадия из 8: Основной ГРП (+) 11:35</t>
  </si>
  <si>
    <t>8 стадия из 8: Активация + Замещение (+)  14:00</t>
  </si>
  <si>
    <t>1 стадия из 4: 18:20 Основной ГРП  (+)</t>
  </si>
  <si>
    <t>06.04.2023 18:20</t>
  </si>
  <si>
    <t>В 967 СХ 186</t>
  </si>
  <si>
    <t>В 746 КА 186</t>
  </si>
  <si>
    <t>В 746 КА 186 - последние данные 17.03.2023</t>
  </si>
  <si>
    <t>Сводка по завозу БЖ не предоставлена</t>
  </si>
  <si>
    <t xml:space="preserve">Переезд на скважину 5407 куст 152Г Тарасовское м/е. Расстояние переезда 220км.
Заезд флота на КП ориентировочно на 23:00 </t>
  </si>
  <si>
    <t>10ст*60тн</t>
  </si>
  <si>
    <t xml:space="preserve">Переезд на скважину 2577 куст 150 С-Талинское м/е.
</t>
  </si>
  <si>
    <t>50тн</t>
  </si>
  <si>
    <t>В пути на зимнике Сузун-Дудинка: 8 единиц
п.Коротчаево: Камаз(тягач) В 927 СХ 186 + Блендер ВА6912 86
Тагульское м/р: Гидра АХ 4547 86, в пути С/Т-680 КПП Русского м/р(согласование пропусков).
НВД ТТ 1560 54, С\Т 799  в пути 35км до п.Тарко-сале
Нет актуальных данных по Омникомм 6
Не зарегистрирован в Омникомм 1</t>
  </si>
  <si>
    <t>15 км. от п. Новозаполярный 1 единица
БПО г.Сургут 5 единиц
Ван-Еганское м/р 1 единиц
п.Ивановка 76км от  г.Омск 5 единиц
Возле н/пТруновское, 276км от г. Новосибирск 1 единица
г. Усть-Кут 4 единицы
Ярактинское м/р 3 единицы
Дулисьминское м/р 1 единица
Зимник возле Пякяхинского м/р 1 единица
Пякяхинское м/р 1 единица
Не оснащен Омникомм 7 единиц
Нет актуальных данных в Омникомм 8 единиц</t>
  </si>
  <si>
    <t>2 стадия из 4:  20:58  Активация + Замещение</t>
  </si>
  <si>
    <t>15 км от п. Новозаполярный, на КПП Русского м/р 14 единиц
БПО г. Губкинский 3 единицы
Возле Пякяхинского м/р 1
Нет актуальных данных по Омникомм 2</t>
  </si>
  <si>
    <t>СПТ флота движение по автозимнику на скважину 17П Салекаптское м/е
Готовность скважины под ГРП ~08.04</t>
  </si>
  <si>
    <t>пос.Тазовский: 7 единиц</t>
  </si>
  <si>
    <t>Смена движения на куст 54 скважина 9227 'Ван-Еганское м/р.
Д/Ж флота</t>
  </si>
  <si>
    <t xml:space="preserve">3 из 3  ОГРП (+) </t>
  </si>
  <si>
    <t>Демонтаж флота, освобождение в 05:00.</t>
  </si>
  <si>
    <t>Переезд флота на скв.5142-517 Вынгапуровское</t>
  </si>
  <si>
    <t>Переезд флота на скважину 5407 куст 152Г Тарасовское м/е. Расстояние переезда 220км.</t>
  </si>
  <si>
    <t>Заезд флота на КП в 23:00</t>
  </si>
  <si>
    <t>Расстановка СПТ и оборудования. Монтаж флота
Расстановка емкостного парка (завоз жидкости 60/300м3). Хим.реагенты в наличии, пропанта-0тн</t>
  </si>
  <si>
    <t>2 стадия из 5: ПР к активации и замещению ориентировочно на 12:00  (жидкости завезено 120/290м3, пропанта завезено 40тн, 20 в пути по зимнику, хим.реагенты в наличии)</t>
  </si>
  <si>
    <t>Замещение +  00:05 - 00:10</t>
  </si>
  <si>
    <t>'Расстановка СПТ.'Монтаж СПТ и оборудования.ПР к замещению</t>
  </si>
  <si>
    <t>Мобилизация на Пайяхское м/р.
В пути на зимнике  20км до г.Дудинка(нет связи):
МВ(НВД) У 461 ВМ 186
МВ(НВД) В 078 МВ 186
МВ(НВД) А 003 АЕ 186
МВ(АДПМ) А434 КР 186
Камаз(тягач) В 401 ТА 186+блок манифольдов ЛВД
Камаз(А\Кран) В 205 КР 186
Камаз ЮТС (АЦ-17) В 433 МТ 186
Камаз ЮТС (АЦ-17) В 387 МР 186.
Камаз(тягач) В 927 СХ 186 + Блендер ВА6912 86- КПП Русского м/р.</t>
  </si>
  <si>
    <t>Тагульское м/р:
Гидра АХ 4547 86, в пути С/Т-680 КПП Русского м/р(согласование пропусков).
НВД ТТ 1560 54, С\Т 799  40км до п.Коротчаево</t>
  </si>
  <si>
    <t>ПР к осн.ГРП 2ст ориентировочно на 11:00 (завоз жидкости 180/219м3
пропант - 60т, завезено 32т (30т в пути), хим.реагенты в наличии.</t>
  </si>
  <si>
    <t>СПТ (С/Т431+НВД, Станция контроля 420, С/Т 314+Блендер 7070, С/Т+площака (хим.реагенты), Вахтовка 910, Площадка 293+манифольд)  движение флота по автозимнику (проехали ~25км, осталось 42км)  движение на п.Тазовский далее на "РН-Ванкор"</t>
  </si>
  <si>
    <t>пос.Тазовский: 6 единиц</t>
  </si>
  <si>
    <t>ГРП (-)  20:00 - 20:25  Получен СТОП.</t>
  </si>
  <si>
    <t>Заезд Флота на куст на 08:00;</t>
  </si>
  <si>
    <t>А243СМ186</t>
  </si>
  <si>
    <t>В900УК186</t>
  </si>
  <si>
    <t>Е443РХ186</t>
  </si>
  <si>
    <t>Е526РХ186</t>
  </si>
  <si>
    <t>Е526РХ186- нет данных</t>
  </si>
  <si>
    <t>а738ка 186</t>
  </si>
  <si>
    <t>а064ав186</t>
  </si>
  <si>
    <t>Ежесуточная сводка инженера СКТП и КУ по видеоконтролю флотов ГРП ООО "Пакер Сервис" c 18:00 06.04.2023 по 06:00 07.04.2023</t>
  </si>
  <si>
    <t>Переезд флота по зимнику до Надыма. 'Мобилизация на Пайяхское м/р.</t>
  </si>
  <si>
    <t>Ежесуточная сводка инженера СКТП и КУ по видеоконтролю флотов ГРП ООО "Пакер Сервис" c 06:00 07.04.2023 по 18:00 07.04.2023</t>
  </si>
  <si>
    <t>07.04.2023 18:00</t>
  </si>
  <si>
    <t>Хаметов Ф.А</t>
  </si>
  <si>
    <t>4ст*60т</t>
  </si>
  <si>
    <t>Переезд флота на скв.5142-517 Вынгапуровское м/е.
Заезд флота на куст в 08:00. Расстанвока СПТ и оборудования. М/Ж флота.</t>
  </si>
  <si>
    <t>1 стадия из 3: ПР к активации и замещению</t>
  </si>
  <si>
    <t>Активация + ОПП (+)</t>
  </si>
  <si>
    <t>1 стадия из 3: ПР к МИНИ ГРП.</t>
  </si>
  <si>
    <t>М/Ж флота.</t>
  </si>
  <si>
    <t>1 стадия из 10: ПР к активации и замещению, на 19:00</t>
  </si>
  <si>
    <t>На КП: Проппанта 60т. Тех.жидкости 300м3; нагретой 150м3</t>
  </si>
  <si>
    <t>2 стадия из 5: ПР к активации и замещению, на 20:00</t>
  </si>
  <si>
    <t>Основной ГРП +. 10:45 - 11:50</t>
  </si>
  <si>
    <t>Д/Ж флота. Освобождение территории.</t>
  </si>
  <si>
    <t>Переезд на подбазу.</t>
  </si>
  <si>
    <t>Мобилизация на Пайяхское м/р.
В г. Дудинка:
МВ(НВД) У 461 ВМ 186.
МВ(НВД) В 078 МВ 186.
МВ(НВД) А 003 АЕ 186.
МВ(АДПМ) А434 КР 186.
Камаз(тягач) В 401 ТА 186+блок манифольдом ЛВД.
Камаз(А/Кран) В 205 КР 186.
Камаз ЮТС (АЦ-17) В 433 МТ 186.
Камаз ЮТС (АЦ-17) В 387 МР 186.
Камаз Станция К 251 МВ 186.
Камаз Химмашина В 938 СХ 186.
Камаз Санчив А 435 КР 186.
Камаз Вахтовка Е 877 ХХ 186.
Камаз(тягач) В 927 СХ 186 + Блендер ВА 6912 86 в пути по Русскому м/р.</t>
  </si>
  <si>
    <t xml:space="preserve">
Тагульское м/р:
Гидра АХ 4547 86, С/Т-680 КПП Русского м/р (согласование пропусков).
НВД ТТ 1560 54, С/Т 799 КПП Русского м/р (согласование пропусков).</t>
  </si>
  <si>
    <t>2 стадия из 4: ПР к основному ГРП, на 18:00.</t>
  </si>
  <si>
    <t>пос.Тазовский: 
С/Т431+НВД, Станция контроля 420, С/Т 314+Блендер 7070, С/Т+площака (хим.реагенты), Вахтовка 910, Площадка 293+манифольд. 
НВД ВА 1819 86
НВД ВА 0876 86
С/Т В 784 СЕ 186+ АХ 6577 86 (Хим.машина)
А  572 УУ 186 А/кран. 
В/В 590.
УНБ Р 504 АМ 186 АТЗ.
подготовка к Аудиту  ООО «РН-Ванкор»</t>
  </si>
  <si>
    <t>Демобилизация флота с Луцеяхского м/р</t>
  </si>
  <si>
    <t>Ежесуточная сводка инженера СКТП и КУ по видеоконтролю флотов ГРП ООО "Пакер Сервис" c 18:00 07.04.2023 по 06:00 08.04.2023</t>
  </si>
  <si>
    <t>в738ка186</t>
  </si>
  <si>
    <t>07.04.2023 20:30</t>
  </si>
  <si>
    <t>2 стадия из 5: активация/замещение (+) 21:30</t>
  </si>
  <si>
    <t>1стадия из 10: миниГРП(+)   22:50</t>
  </si>
  <si>
    <t>07.04.2023 13:00</t>
  </si>
  <si>
    <t>в368мр186, в730ка186, в092ка 186 - Нет актуальных данных</t>
  </si>
  <si>
    <t>н/п Аромашево 5 единиц; БПО г.Сургут 6 единиц; Ван-Еганское м/р 1 единица; Пангоды 1 единица; Тазовский 2 единицы; г. Усть-Кут 6 единиц; Дулисьминское м/р 2 единицы; КПП Русского м/р 1 единица; н.п Тюкалинск 1 единица; Не оснащен Омникомм 1 единица; Нет актуальных данных 6 единиц.</t>
  </si>
  <si>
    <t>р436нм72, е381со186, к924вк186, н997тн72 нет данных в омникомм</t>
  </si>
  <si>
    <t>6 ст по 20тн</t>
  </si>
  <si>
    <t>КПП Русского м/р 14 единиц; БПО г. Губкинский 3 единицы; Возле Пайяхинского м/р 1 единица; Нет данных в омникомм 3 единицы.</t>
  </si>
  <si>
    <t>БПО г.Радужный 4 единицы; Зимник 2 елиницы; зимник Трагородское-Кондаковское 1 единица;  Зимник на Ванкор р-н КПП 3 единицы; м/р им. Черномырдина 1 единица; Русское м/р 2 единицы; БПО Губкинский 1 единица; Тортасинское м/р 1 единица; КПП Русского м/р 3 единицы; Хохряковское м/р 1 елиница; Ван- Еганское м/р 1 единица; н/п Дудинка 9 единиц; Не зарегистрирован в Омникомм АУ7231 86.</t>
  </si>
  <si>
    <t>Флот на подбазе
В 05:00 выезд на скв.'6135/242 Ю-Талинское, ЮК3-4, 90т/240м3: готова (рядом на скв стоит КРС, постановка на 6135 невозможна, освобождение на 06:00/08.04), (дизайн на согласовании)</t>
  </si>
  <si>
    <t>3 стадия из 4:  01:22Активация + Замещение</t>
  </si>
  <si>
    <t>пос.Тазовский: 
С/Т431+НВД, Станция контроля 420, С/Т 314+Блендер 7070, С/Т+площака (хим.реагенты), Вахтовка 910, Площадка 193+манифольд. 
НВД ВА 1819 86
НВД ВА 0876 86
С/Т В 784 СЕ 186+ АХ 6577 86 (Хим.машина)
А  572 УУ 186 А/кран. 
В/В 590.
УНБ Р 504 АМ 186 АТЗ.
Подготовка к Аудиту  ООО «РН-Ванкор»</t>
  </si>
  <si>
    <t>пос.Тазовский</t>
  </si>
  <si>
    <t>Демобилизация флота с куста 7 Луцеяхское  месторождения в г.Губкинский.
Ориентировочное время прибытия  на БПО г.Губкинский 08.04.2023 20:00</t>
  </si>
  <si>
    <t>Технологическое дежурство</t>
  </si>
  <si>
    <t>Активация/замещение 1ст (+)
миниГРП  планируется на 10:00</t>
  </si>
  <si>
    <t>А243СМ186, В900УК186, Е443РХ186, Е526РХ186 нет данных в омникомм</t>
  </si>
  <si>
    <t>в732ка 186</t>
  </si>
  <si>
    <t>1 из 3:  01:00 МиниГРП 1ст №2 (+)</t>
  </si>
  <si>
    <t>1 стадия из 3: ПР к основному ГРП, планируется на 12:00</t>
  </si>
  <si>
    <t>ПР к осн.ГРП 1ст ориентировочно на 09:30</t>
  </si>
  <si>
    <t>ПР к осн.ГРП 2ст  планируется на 11:00</t>
  </si>
  <si>
    <t>Ежесуточная сводка инженера СКТП и КУ по видеоконтролю флотов ГРП ООО "Пакер Сервис" c 06:00 08.04.2023 по 18:00 08.04.2023</t>
  </si>
  <si>
    <t>'3ст*60тн</t>
  </si>
  <si>
    <t>08.04.2023 12:50</t>
  </si>
  <si>
    <t>'Тарасовское м/р</t>
  </si>
  <si>
    <t>08.04.2023 10:25</t>
  </si>
  <si>
    <t>08.04.2023 15:00</t>
  </si>
  <si>
    <t>08.04.2023 13:55</t>
  </si>
  <si>
    <t>Флот 100% на 'пос.Тазовский: 
С/Т431+НВД, Станция контроля 420, С/Т 314+Блендер 7070, С/Т+площака (хим.реагенты), Вахтовка 910, Площадка 193+манифольд. 
НВД ВА 1819 86.
НВД ВА 0876 86. 
С/Т В 784 СЕ 186+ АХ 6577 86 (Хим.машина)
А  572 УУ 186 А/кран. 
В/В 590.
УНБ Р 504 АМ 186 АТЗ.
Проведение аудита с 16:00 ООО «РН-Ванкор». 
В писутствии представителя «РН-Ванкор», Ширинкин Юрий Васильевич Менеджер отдела аудита и контроля качества ГНКТ и ГРП</t>
  </si>
  <si>
    <t>Демобилизация флота с куста 7 Луцеяхское  месторождения в г.Губкинский.
Флот в полном составе проехал п.Пуровск. продолжает движение на БПО г. Губкинский.
Ориентировочное время прибытия  на БПО г.Губкинский 08.04.2023 22:00</t>
  </si>
  <si>
    <t>08.04.2023 02:25</t>
  </si>
  <si>
    <t>08.04.2023 15:15</t>
  </si>
  <si>
    <t>В359МС186</t>
  </si>
  <si>
    <t xml:space="preserve">Е 171 НС 186 </t>
  </si>
  <si>
    <t>в746ка186</t>
  </si>
  <si>
    <t>А 437 НС 186</t>
  </si>
  <si>
    <t>А 930 АТ 186</t>
  </si>
  <si>
    <t>Ежесуточная сводка инженера СКТП и КУ по видеоконтролю флотов ГРП ООО "Пакер Сервис" c 18:00 08.04.2023 по 06:00 09.04.2023</t>
  </si>
  <si>
    <t>Стадия 2 из 3: ОПП (+)</t>
  </si>
  <si>
    <t>Стадия 2 из 3:  Замещение (+)</t>
  </si>
  <si>
    <t>2ст из 10: ПР к основному ГРП.</t>
  </si>
  <si>
    <t>'3 стадия из 5: ПР к активации и замещению, на 12:00.</t>
  </si>
  <si>
    <t xml:space="preserve">Замещение + </t>
  </si>
  <si>
    <t>ПР к основному ГРП, на 11:00</t>
  </si>
  <si>
    <t>4 ст из 4: ПР к основному ГРП. В процессе.</t>
  </si>
  <si>
    <t>Проведение аудита ООО «РН-Ванкор». 
В присутствии представителя «РН-Ванкор», Ширинкин Юрий Васильевич Менеджер отдела аудита и контроля качества ГНКТ и ГРП</t>
  </si>
  <si>
    <t xml:space="preserve">
Демобилизация флота с куста 7 Луцеяхское  месторождения в г.Губкинский.
Ориентировочное время прибытия  на БПО г.Губкинский 08.04.2023 22:00</t>
  </si>
  <si>
    <t>3 ст из 6: ОПП +;' 3 ст из 6:  Активация + Замещение.</t>
  </si>
  <si>
    <t>3 стадия из 6: Основной ГРП +</t>
  </si>
  <si>
    <t>Ежесуточная сводка инженера СКТП и КУ по видеоконтролю флотов ГРП ООО "Пакер Сервис" c 06:00 09.04.2023 по 18:00 09.04.2023</t>
  </si>
  <si>
    <t>09.04.2023 18:00</t>
  </si>
  <si>
    <t>Маркин А.Д.</t>
  </si>
  <si>
    <r>
      <t>Объем АЦН, м</t>
    </r>
    <r>
      <rPr>
        <b/>
        <vertAlign val="superscript"/>
        <sz val="12"/>
        <rFont val="Calibri"/>
        <family val="2"/>
        <charset val="204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</si>
  <si>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charset val="204"/>
        <scheme val="minor"/>
      </rPr>
      <t>3</t>
    </r>
  </si>
  <si>
    <r>
      <t>∑</t>
    </r>
    <r>
      <rPr>
        <vertAlign val="subscript"/>
        <sz val="12"/>
        <rFont val="Calibri"/>
        <family val="2"/>
        <charset val="204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</si>
  <si>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charset val="204"/>
        <scheme val="minor"/>
      </rPr>
      <t>общ</t>
    </r>
    <r>
      <rPr>
        <sz val="12"/>
        <rFont val="Calibri"/>
        <family val="2"/>
        <charset val="204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</si>
  <si>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charset val="204"/>
        <scheme val="minor"/>
      </rPr>
      <t>рейсов</t>
    </r>
  </si>
  <si>
    <r>
      <t>М</t>
    </r>
    <r>
      <rPr>
        <vertAlign val="subscript"/>
        <sz val="12"/>
        <rFont val="Calibri"/>
        <family val="2"/>
        <charset val="204"/>
        <scheme val="minor"/>
      </rPr>
      <t>общ</t>
    </r>
    <r>
      <rPr>
        <sz val="12"/>
        <rFont val="Calibri"/>
        <family val="2"/>
        <charset val="204"/>
        <scheme val="minor"/>
      </rPr>
      <t>=</t>
    </r>
  </si>
  <si>
    <t>3ст*60тн</t>
  </si>
  <si>
    <t>Высоцкий Е.</t>
  </si>
  <si>
    <t>Тарасовское м/р</t>
  </si>
  <si>
    <t>2 ст из 10: ОГРП (+). 17:05-18:10</t>
  </si>
  <si>
    <t>в368мр186, в730ка186, в746ка186, в092ка 186 - Нет актуальных данных</t>
  </si>
  <si>
    <t>3 ст из 5: ОГРП +  17:40 - 18:40</t>
  </si>
  <si>
    <t>Сводка по завозу БЖ не предоставляется с 15.03.23</t>
  </si>
  <si>
    <t>Мышлянов С.</t>
  </si>
  <si>
    <t>Ю-Талинское м/р</t>
  </si>
  <si>
    <t>60тн</t>
  </si>
  <si>
    <t>Готовность скважины под ГРП на 19:00</t>
  </si>
  <si>
    <t>Е769РА186, В890КУ186, Е171НС186, Е784ТО82 - нет данных в Омникомм, Wialon</t>
  </si>
  <si>
    <t>Мобилизация флота</t>
  </si>
  <si>
    <t>2 единицы - КПП Русского м/р; 2 единицы - Тагульское м/р; 5 единиц - 45км  за г.Дудинка; 9 единиц - нет актуальных данных в Омникомм</t>
  </si>
  <si>
    <t>Лопатин С.</t>
  </si>
  <si>
    <t>Кошильское м/р</t>
  </si>
  <si>
    <t>2 единицы - доехали до БПО г.Сургут; 2 единицы - 15км за г.Пыть-Ях; 2 единицы - с.Тушнолобово; 8 единиц - не оснащены Омникомм; 3 единицы - нет актуальных данных в Омникомм; 6 единиц - Усть-Кут</t>
  </si>
  <si>
    <t>1ст×40т; 2,3,4ст×60т</t>
  </si>
  <si>
    <t>Прима Е.</t>
  </si>
  <si>
    <t>Дорожкин С.</t>
  </si>
  <si>
    <t>Готовность результатов по проведению аудита на 10.04.2023.г ( 1смена)</t>
  </si>
  <si>
    <t>Обслуживание СПТ на БПО г.Губкинский. 
Согласование пропусков для заезда на ООО "РН-Пурнефтегаз"</t>
  </si>
  <si>
    <t>Лушников Е.</t>
  </si>
  <si>
    <t>Трайгородско-Кондаковское м/р</t>
  </si>
  <si>
    <t>Формирование флота</t>
  </si>
  <si>
    <t>Романов Н.</t>
  </si>
  <si>
    <t>Ван-Еганское м/р.</t>
  </si>
  <si>
    <t xml:space="preserve"> Стадия 4 из 6: ГРП  + . 16:30 - 17:05. </t>
  </si>
  <si>
    <t>6ст*20тн</t>
  </si>
  <si>
    <t>5 стадия из 6:  Активация + Замещение + 19:35 - 19:50.</t>
  </si>
  <si>
    <t>р436нм72, е381со186, к924вк186, н997тн72 нет данных в Омникомм</t>
  </si>
  <si>
    <t>2 единица - КПП Русского м/р; 4 единицы - Уренгой; 6 единиц - проехали КПП Ванкорского м/р; 5 единиц - нет актуальных данных в Омникомм; 1 единица - БПО г.Губкинский</t>
  </si>
  <si>
    <t>Ежесуточная сводка инженера СКТП и КУ по видеоконтролю флотов ГРП ООО "Пакер Сервис" c 18:00 09.04.2023 по 06:00 10.04.2023</t>
  </si>
  <si>
    <t>09.04.2023 19:00</t>
  </si>
  <si>
    <t>БПО г.Радужный 4, БПО Губкинский 1, Ван-Еганское м/р 1, Зимник 11, Зимник на Ванкор р-н КПП 2, зимник Трагородское-Кондаковское 1, КПП Русского м/р 3, м/р им. Черномырдина 1, н/п Дудинка 1, п. Пшеничный руч. 1, Русское м/р 1, Тортасинское м/р 1, Хохряковское м/р 1</t>
  </si>
  <si>
    <t>БПО г. Губкинский 1, н.п. Казарки 1, БПО г.Сургут 8, н/п Тазовский 2, Ван-Еганское м/р 1, Омбинское м/р 1, г. Лангепас 2, с. Тушнолобово 1, г. Усть-Кут 5, Нет актуальных данных в Омникомм 8, Зимник на Ванкор 1, Не оснащен Омникомм 7</t>
  </si>
  <si>
    <t>'Хохряковское м/р</t>
  </si>
  <si>
    <t>4ст×3т</t>
  </si>
  <si>
    <t>09.04.2023 20:00</t>
  </si>
  <si>
    <t>10.04.2023 00:40</t>
  </si>
  <si>
    <t>БЖ не предоставлена</t>
  </si>
  <si>
    <t>Ежесуточная сводка инженера СКТП и КУ по видеоконтролю флотов ГРП ООО "Пакер Сервис" c 06:00 10.04.2023 по 18:00 10.04.2023</t>
  </si>
  <si>
    <t>10.04.2023 18:00</t>
  </si>
  <si>
    <t>3 стадия из 3:  11:20 ОГРП (+)</t>
  </si>
  <si>
    <t>10.04.2023 11:20</t>
  </si>
  <si>
    <t>4 из 5ст:  10:15  ОГРП +</t>
  </si>
  <si>
    <t>10.04.2023 10:15</t>
  </si>
  <si>
    <t>5 из 5ст:  12:30   Активация+</t>
  </si>
  <si>
    <t>С-Талинское м/р</t>
  </si>
  <si>
    <t>Замещение ориентировочно на  22-23:00</t>
  </si>
  <si>
    <t>Салекаптское</t>
  </si>
  <si>
    <t>С 08:00 переезд флота на скважину 3058 куст 235 Тарасовское м/е.</t>
  </si>
  <si>
    <t>12:00 Заезд флота на куст.</t>
  </si>
  <si>
    <t>Тарасовское</t>
  </si>
  <si>
    <t>С 18:00  расстановка и монтаж флота</t>
  </si>
  <si>
    <t>Переезд  флота на скв.432 куст 44 С/Варьеганское м/р (4ст*30тн). Готовность по ГРП на 11.04. 1-ясмена</t>
  </si>
  <si>
    <t>3 из 10ст:  18:00   ГРП (+)</t>
  </si>
  <si>
    <t xml:space="preserve">Завоз кислоты  HCl-12%  в V-4м3
</t>
  </si>
  <si>
    <t>3ст из 4:  17:57    Закачка кислоты</t>
  </si>
  <si>
    <t>БПО г.Радужный 4ед, БПО Губкинский 1ед, Ван-Еганское м/р 1ед, Зимник 12ед, Зимник на Ванкор р-н КПП 2ед, Зимник Трагородское-Кондаковское 1ед, КПП Русского м/р 3ед, м/р им. Черномырдина 1ед, н.п Дудинка 1ед,
Тортасинское м/р 1ед, Хохряковское м/р 1ед.</t>
  </si>
  <si>
    <t>БПО г. Губкинский 1ед; БПО г.Сургут 8ед; Ван-Еганское м/р 1ед; БПО Радужный 2ед; г. Усть-Кут 5ед; Зимник на Ванкор 1ед; н.п. Казарки	1ед; н/п Тазовский 2ед; Омбинское м/р 1ед; с. Тушнолобово 1ед; Нет актуальных данных в Омникомм 8ед; Не оснащен Омникомм 7ед.</t>
  </si>
  <si>
    <t>БПО г. Губкинский 2ед; Возле Пайяхинского м/р 1ед; г. Уренгой 3ед; Зимник на Ванкор 5ед; Зимник на Ванкор КПП 4ед; н.п Дудинка 3ед; Нет данных в омникомм 3ед.</t>
  </si>
  <si>
    <t>Переезд флота на скв.849-49 Вынгапуровское МСГРП-2ст по 50т. Готова
Заезд флота в 16:00. Расстановка СПТ и оборудования. Монтаж флота в процессе
Замещение планируется на 21:00
миниГРП на 24-01:00
осн.ГРП ориентировочно на 07:00 (11.04.2023г)</t>
  </si>
  <si>
    <t>Стадия 5 из 5:  16:40   ОГРП +</t>
  </si>
  <si>
    <t>10.04.2023 16:40</t>
  </si>
  <si>
    <t>Демонтаж флота, освобождение на 21:00
ПР к демобилизации на БПО г.Губкинский</t>
  </si>
  <si>
    <t>Тех.отстой до 22:00, далее тестовая закачка</t>
  </si>
  <si>
    <t>18:00 Смена движения.
Переезд (~100км) флота на куст 46 скв.969А С/Варьеганское м/р.</t>
  </si>
  <si>
    <t>Ежесуточная сводка инженера СКТП и КУ по видеоконтролю флотов ГРП ООО "Пакер Сервис" c 18:00 10.04.2023 по 06:00 11.04.2023</t>
  </si>
  <si>
    <t>11.04.2023 06:00</t>
  </si>
  <si>
    <t>2ст*50тн</t>
  </si>
  <si>
    <t xml:space="preserve">Стадия 1 из 2:  Замещение (+) 02:10 - 02:20. </t>
  </si>
  <si>
    <t>ПР к активации/замещению 4ст</t>
  </si>
  <si>
    <t>в368мр186, в746ка186 - нет актуальных данных в Омникомм</t>
  </si>
  <si>
    <t>Демонтаж флота. ПР к мобилизации на БПО г.Губкинский</t>
  </si>
  <si>
    <t>ПР к демобилизации</t>
  </si>
  <si>
    <t>ГРП + . 04:35 - 05:40. Демонтаж оборудования Флота ГРП.</t>
  </si>
  <si>
    <t>Активация + Замещение 01:40 - 02:15.</t>
  </si>
  <si>
    <t>Частичная расстановка СПТ Флота ГРП.</t>
  </si>
  <si>
    <t>30тн</t>
  </si>
  <si>
    <t>Расстановка и монтаж оборудования Флота ГРП.</t>
  </si>
  <si>
    <t>Ожидание завоза емкостей ( 2шт ).  с БПО г.Губкинский.</t>
  </si>
  <si>
    <t>в453тр 186, В 746 КА 186 - нет актуальных данных в Омникомм</t>
  </si>
  <si>
    <t>Хохряковское м/р</t>
  </si>
  <si>
    <t>969А</t>
  </si>
  <si>
    <t>С/Варьеганское м/р.</t>
  </si>
  <si>
    <t>Переезд (~100км). С 08:00 прохождение вводного инструктажа составом Флота.</t>
  </si>
  <si>
    <t>БПО г.Радужный - 3ед, БПО Губкинский - 1ед, Газ-Сале - 1ед, Дудинка -2ед, м/р им.Черномырдина - 1ед, КПП Русского м/р -2ед, КПП Ванкорского м/р - 2ед, Не зарегистрирован в Омникомм - 1ед, Нет актуальных данных - 16ед</t>
  </si>
  <si>
    <t>БПО г. Губкинский - 1ед; БПО г.Сургут - 7ед; Тобольск -1ед; БПО Радужный -2ед; Усть-Кут -7ед, Дудинка - 1ед; С-Варьеганское м/р - 1ед; Зимник Тазовский - 2ед; Тушнолобово -1ед; Нет актуальных данных - 8ед; не оснащен Омникомм - 7ед</t>
  </si>
  <si>
    <t>Дудинка - 11ед; Уренгой - 3ед; БПО Губкинский - 1ед; КПП Русского м/р - 1ед; Нет актуальных данных - 5ед</t>
  </si>
  <si>
    <t>Ежесуточная сводка инженера СКТП и КУ по видеоконтролю флотов ГРП ООО "Пакер Сервис" c 06:00 11.04.2023 по 18:00 11.04.2023</t>
  </si>
  <si>
    <t>11.04.2023 18:00</t>
  </si>
  <si>
    <t>1 из 2  миниГРП (+)</t>
  </si>
  <si>
    <t xml:space="preserve">
осн ГРП 1ст планируется на 24:00</t>
  </si>
  <si>
    <t>4/10 ст.: Активация + Замещение(+)</t>
  </si>
  <si>
    <t xml:space="preserve"> Демонтаж оборудования Флота ГРП.</t>
  </si>
  <si>
    <t>Переезд флота на скв.7609/342 Ю-Талинское,</t>
  </si>
  <si>
    <t>100тн</t>
  </si>
  <si>
    <t>Мобилизация на Пайяхское м/р.На скважине №6 Пайяхского м/р - 12 ед.</t>
  </si>
  <si>
    <t>В пути с Тагульского м/р на Пайяхское м/р -3ед.</t>
  </si>
  <si>
    <t>3/4   ОГРП +</t>
  </si>
  <si>
    <t>4/4ст  Активация + Замещение</t>
  </si>
  <si>
    <t>4/4  ОПП  Vж - 2 м3</t>
  </si>
  <si>
    <t xml:space="preserve"> Завоз емкостей ( 2шт ).  с БПО г.Губкинский.(+)</t>
  </si>
  <si>
    <t>СПТ Флота находится ЦДНГ С/Варьеган. ( до куста 46 С/Варьеганское м/р 6км ).</t>
  </si>
  <si>
    <t>С 08:00 прохождение вводного инструктажа составом флота.</t>
  </si>
  <si>
    <t>Освобождение  куст 46 скв.969А бр.ЗБС в 12:00</t>
  </si>
  <si>
    <t>4/10 ст.: ГРП (+).</t>
  </si>
  <si>
    <t>5/10 ст.: Активация+Замещение(+).</t>
  </si>
  <si>
    <t>4/4  ОГРП+</t>
  </si>
  <si>
    <t>Ежесуточная сводка инженера СКТП и КУ по видеоконтролю флотов ГРП ООО "Пакер Сервис" c 18:00 11.04.2023 по 06:00 12.04.2023</t>
  </si>
  <si>
    <t>Замещение + 21:45</t>
  </si>
  <si>
    <t>Мини-ГРП +    23:05</t>
  </si>
  <si>
    <t>4ст по40тн</t>
  </si>
  <si>
    <t>11.04.2023 22:00</t>
  </si>
  <si>
    <t>Стадия 1 из 2:  ОГРП (+) 01:30</t>
  </si>
  <si>
    <t>12.04.2023 01:30</t>
  </si>
  <si>
    <t>Активация/Замещение 2 ст из 2: планируют на 09:00</t>
  </si>
  <si>
    <t>5/10 ст.: Активация+Замещение(+)   17:20</t>
  </si>
  <si>
    <t>Осн.ГРП 5ст планируют на 12:00</t>
  </si>
  <si>
    <t>Демобилизации флота на БПО г.Губкинский с м/р им.Черномырдина:
СПТ Флота в полном составе на Пякяхинском м/р.</t>
  </si>
  <si>
    <t>НВД-2ед в ГРП-14</t>
  </si>
  <si>
    <t>Осн.ГРП планируют на 09:00.</t>
  </si>
  <si>
    <t>БПО г.Сургут - 7ед; н.п Слободчики -1ед; БПО Радужный -2ед; Усть-Кут -8ед, Дудинка - 1ед; С-Варьеганское м/р - 1ед; Зимник Тазовский - 2ед; Тушнолобово -1ед; Нет актуальных данных - 2ед; не оснащен Омникомм - 7ед</t>
  </si>
  <si>
    <t>Демонтаж флота, освобождение территории по скв.2502 куст 1 Хохряковское м/р в 23:00
Переезд на скв.503-11 Кошильское, ЮВ1(2), ЗБС, 4ст×80т (дизайн на согласовании).
Расстояние переезда 90км. 
Заезд СПТ на куст на 09:00.</t>
  </si>
  <si>
    <t>Дудинка - 6ед; Уренгой - 2ед; БПО Губкинский - 2ед; КПП Русского м/р - 1ед; Дудинка - Пайяхское м/р - 5ед;  Возле Пайяхинского м/р - 1; 26 км после КПП  к Русскому м.р - 1;  Нет актуальных данных - 3ед</t>
  </si>
  <si>
    <t>Монтаж протектора + .
Монтаж оборудования Флота ГРП
Завезено тех-жидкости 65м3. нагрето 65м3
Замещение планируют на 09:00</t>
  </si>
  <si>
    <t>Нагнетательный тест (+)  02:25</t>
  </si>
  <si>
    <t>Расстановка СПТ Флота.
Монтаж оборудования.</t>
  </si>
  <si>
    <t>Замещение 1ст из 4: планируют на 08:00</t>
  </si>
  <si>
    <t>Ежесуточная сводка инженера СКТП и КУ по видеоконтролю флотов ГРП ООО "Пакер Сервис" c 06:00 12.04.2023 по 18:00 12.04.2023</t>
  </si>
  <si>
    <t>12.04.2023 15:05</t>
  </si>
  <si>
    <t>12.04.2023 14:40</t>
  </si>
  <si>
    <t>'4ст×80т.</t>
  </si>
  <si>
    <t>12.04.2023 09:00</t>
  </si>
  <si>
    <t>А 190 АТ 186, У 298 МС 186 - нет данных в Омникомм</t>
  </si>
  <si>
    <t>У 298 МС 72</t>
  </si>
  <si>
    <t>в282мт186</t>
  </si>
  <si>
    <t>в746ка186 - нет актуальных данных по Омникомм</t>
  </si>
  <si>
    <t>А 190 АТ 186, У 298 МС 72, А 930 АТ 186 - нет данных в Омникомм</t>
  </si>
  <si>
    <t>Ежесуточная сводка инженера СКТП и КУ по видеоконтролю флотов ГРП ООО "Пакер Сервис" c 18:00 12.04.2023 по 06:00 13.04.2023</t>
  </si>
  <si>
    <t>13.04.2023 06:00</t>
  </si>
  <si>
    <t xml:space="preserve">2 из 2  ОГРП (+) </t>
  </si>
  <si>
    <t>Демонтаж флота. Освобождение устья на 04:00</t>
  </si>
  <si>
    <t>Новогоднее м/р</t>
  </si>
  <si>
    <t>7ст*30</t>
  </si>
  <si>
    <t>6 стадия из 10:  ПР к основному ГРП</t>
  </si>
  <si>
    <t xml:space="preserve">Завезено тех.жидкости 230/270м3. Пропант 60/150. </t>
  </si>
  <si>
    <t xml:space="preserve">Переезд флота на скважину 3002 куст 50 С/Талинское м/р </t>
  </si>
  <si>
    <t>Расстанвока СПТ и оборудования</t>
  </si>
  <si>
    <t>5ст*60тн</t>
  </si>
  <si>
    <t>'А 190 АТ 186, У 298 МС 186 - нет данных в Омникомм</t>
  </si>
  <si>
    <t>1/4  Активация + Замещение ; 1/4   МиниГРП+</t>
  </si>
  <si>
    <t xml:space="preserve">
ПР к осн.ГРП 1ст</t>
  </si>
  <si>
    <t>Флот частично сдемонтирован, для провидения ГФИ (перфорация) 
Прибытие партии ГФИ ориентировочно к 15:00 (13.04.)</t>
  </si>
  <si>
    <t>22:00 Согласован полный демонтаж флота.</t>
  </si>
  <si>
    <t>Движение на скв.1048-204 Ю-Таркосалинское 1Ю1 40т</t>
  </si>
  <si>
    <t>Ю-Таркосалинское</t>
  </si>
  <si>
    <t>Настройка гидратационной установки</t>
  </si>
  <si>
    <t xml:space="preserve">07:00 Проведение оснГРП-1 стадия из 4 </t>
  </si>
  <si>
    <t>е769ра186</t>
  </si>
  <si>
    <t>В359МС186,е769ра186 -нет данных</t>
  </si>
  <si>
    <t>в732ка186</t>
  </si>
  <si>
    <t>Ежесуточная сводка инженера СКТП и КУ по видеоконтролю флотов ГРП ООО "Пакер Сервис" c 06:00 13.04.2023 по 18:00 13.04.2023</t>
  </si>
  <si>
    <t>13.04.2023 18:00</t>
  </si>
  <si>
    <t>7ст*30тн</t>
  </si>
  <si>
    <t>ПР к активации и замещению</t>
  </si>
  <si>
    <t>в717ка186 - нет актуальных данных в Омникомм</t>
  </si>
  <si>
    <t>7 стадия из 10: Активация+Замещение(+). 13:25-13:30</t>
  </si>
  <si>
    <t/>
  </si>
  <si>
    <t>в368мр186, в721ка186, в092ка 186 - нет актуальных данных в Омникомм</t>
  </si>
  <si>
    <t>Демобилизации флота на БПО г.Губкинский с м/р им.Черномырдина</t>
  </si>
  <si>
    <t>Демобилизации флота</t>
  </si>
  <si>
    <t>1 стадия из 5: ПР к основному ГРП</t>
  </si>
  <si>
    <t>Периодически поступает изображение</t>
  </si>
  <si>
    <t>А149ТО186, В359МС186, Е769РА186 - нет в Омникомм</t>
  </si>
  <si>
    <t>4ст×80т.</t>
  </si>
  <si>
    <t>2 стадия из 4:  Активация + Замещение 20:00-20:18</t>
  </si>
  <si>
    <t>В 413 ТА 186</t>
  </si>
  <si>
    <t>В 413 ТА 186 - нет актуальных данных в Омникомм</t>
  </si>
  <si>
    <t>А 437 НС 186, А 930 АТ 186, А 190 АТ 186, У 298 МС 186 - нет в Омникомм</t>
  </si>
  <si>
    <t>Флот частично демонтирован, для проведения ГФИ (перфорация). Работа партии ГФИ на скважине.</t>
  </si>
  <si>
    <t>переезд</t>
  </si>
  <si>
    <t>Готовность на 22:00</t>
  </si>
  <si>
    <t>в746ка186, В 967 СХ 186 - нет актуальных данных по Омникомм</t>
  </si>
  <si>
    <t>4ст*40тн</t>
  </si>
  <si>
    <t>2 стадия из 4: 14:30- 14:50 МиниГРП (-)</t>
  </si>
  <si>
    <t>При проведении МиниГРП, на 12 минуте наблюдался рост давления. В результате чего был получен СТОП. Согласование дальнейшей работы.</t>
  </si>
  <si>
    <t>Мобилизация на Пайяхское м/р.</t>
  </si>
  <si>
    <t>17 единиц - нет актуальных данных в Омникомм</t>
  </si>
  <si>
    <t>4 единицы - Дудинка</t>
  </si>
  <si>
    <t>1 единица - БПО Радужный, 3 единицы - БПО Губкинский, 1 единица - КПП Русского м/р, 1 единица - Коротчаево, 1 единица - С-Варьеганское м/р</t>
  </si>
  <si>
    <t>14 единиц - нет актуальных данных в Омникомм, 4 единиц - Дудинка, 1 единица - зимник, 1 единица - ЮПО Губкинский, 1 единица - КПП Русского м/р</t>
  </si>
  <si>
    <t>БПО г.Сургут - 8ед; Пыть-Ях -2ед; БПО Радужный -3ед; Усть-Кут -6ед, Тэмь - 1ед; С-Варьеганское м/р - 1ед; Тазовский - 2ед, Видим - 1ед, Ю-Таркосалинское м/р - 1ед, нет актуальных данных - 6ед; не оснащен Омникомм - 7ед</t>
  </si>
  <si>
    <t>Ежесуточная сводка инженера СКТП и КУ по видеоконтролю флотов ГРП ООО "Пакер Сервис" c 18:00 13.04.2023 по 06:00 14.04.2023</t>
  </si>
  <si>
    <t>14.04.2023 05:35</t>
  </si>
  <si>
    <t>14.04.2023 00:00</t>
  </si>
  <si>
    <t>Ежесуточная сводка инженера СКТП и КУ по видеоконтролю флотов ГРП ООО "Пакер Сервис" c 06:00 14.04.2023 по 18:00 14.04.2023</t>
  </si>
  <si>
    <t>ОГРП 8ст планируют на 23:00</t>
  </si>
  <si>
    <t>Демобилизации флота с г.Коротчаево на БПО г.Губкинский . Выезд в 16:00.</t>
  </si>
  <si>
    <t>изображение -</t>
  </si>
  <si>
    <t>16 единиц - нет актуальных данных в Омникомм</t>
  </si>
  <si>
    <t>1 единица - БПО Радужный, 2 единицы - БПО Губкинский, 1 единица - КПП Русского м/р, 1 единица - Коротчаево, 1 единица - С-Варьеганское м/р, 1 единица Тарасовское м.р, 1 единица - н.п Федоровский.</t>
  </si>
  <si>
    <t>1 единица - Дудинка</t>
  </si>
  <si>
    <t>БПО г.Сургут - 8ед; Пыть-Ях -2ед; БПО Радужный - 2 ед; Усть-Кут -6 ед, н.п Тулун - 1ед; С-Варьеганское м/р - 1ед; Омбинское м/р - 2 ед, зимник Тазовский - 1 ед, Тазовское м.р - 1ед, н.п Александровка - 1ед, Ю-Таркосалинское м/р - 1ед, нет актуальных данных - 6 ед; не оснащен Омникомм - 7ед</t>
  </si>
  <si>
    <t>14.04.2023 13:15</t>
  </si>
  <si>
    <t>3ст из 4:    17:04   Активация + Замещение</t>
  </si>
  <si>
    <t>2ст из 4:   13:15    ОГРП +</t>
  </si>
  <si>
    <t>9 единиц - нет актуальных данных в Омникомм, 4 единиц - Дудинка, 3 единица - зимник, 1 единица - БПО Губкинский, 1 единица - КПП Русского м/р, 2 ед - Песчанное м/р, 1 ед - зимник на Ванкор, 3 ед - 10км после Дудинки,  3 ед - Нет данных в омникомм.</t>
  </si>
  <si>
    <t>Флот в режиме готовности.
Работа партии ГФИ (спуск шаблона перед ПВР, непроход на гл.3910м).
Демонтаж партии ГФИ.
Проводится согласование о применении ГНКТ для нормализации забоя.</t>
  </si>
  <si>
    <t>14.04.2023 08:00</t>
  </si>
  <si>
    <t>Расстанвока СПТ и оборудования.
Монтаж флота 
Жидкости завезено  71м3 из 162м3, хим.реагенты в наличии.
Ожидание НВД из ГРП - 2.
Замещение по приходу НВД и завозу тех-жидкости.</t>
  </si>
  <si>
    <t>08:00 открытие "наряд-допуска" в ЦДНГ.
Заезд и расстановка СПТ флота. 
Монтаж оборудования . 
Замещение на 21:00.
МиниГРП на 22:00.</t>
  </si>
  <si>
    <t xml:space="preserve">2 ст из 5:    18:20    Мини-ГРП + </t>
  </si>
  <si>
    <t xml:space="preserve">2 ст из 5:  14:00   Активация порта (+)
 </t>
  </si>
  <si>
    <t>ПР к осн.ГРП 1ст (жидкости на кусту 150м3, пропанта 52тн). 
Ремонт АДПМ АХ 5448 86-вышел из строя привод нагнетателя котла ( + ).
Прибытие на куст 18:30.
Далее нагрев и проведение ОГРП предварительно на 23:00</t>
  </si>
  <si>
    <t>Осн.ГРП 2ст планируется на 05:00</t>
  </si>
  <si>
    <t>3ст из 4: 'ОГРП на 09:00. 15.04.2023</t>
  </si>
  <si>
    <t>Ежесуточная сводка инженера СКТП и КУ по видеоконтролю флотов ГРП ООО "Пакер Сервис" c 18:00 14.04.2023 по 06:00 15.04.2023</t>
  </si>
  <si>
    <t xml:space="preserve">2 стадия из 6: 08:25-08:45 Активация + замещение (+) </t>
  </si>
  <si>
    <t>в717ка186, Е590АХ186 - нет актуальных данных в Омникомм</t>
  </si>
  <si>
    <t>9 стадия из 10: ПР к активации и замещению.</t>
  </si>
  <si>
    <t>2 НВД направлены во флот ГРП № 15. Активация по возвращении НВД</t>
  </si>
  <si>
    <t>10 единиц - БПО г.Губкинский, 3 единицы - нет актуальных данных в Омникомм</t>
  </si>
  <si>
    <t>3 стадия из 5: ПР к активации и замещению.</t>
  </si>
  <si>
    <t>1 единица - БПО Радужный, 3 единицы - БПО Губкинский, 1 единица - КПП Русского м/р, 1 единица - озеро Итулор, 1 единица - С-Варьеганское м/р, 1 единица Тарасовское м.р, 1 единица - зимник, 19 единиц - нет актуальных данных в Омникомм</t>
  </si>
  <si>
    <t>3 стадия из 4: ПР к основному ГРП</t>
  </si>
  <si>
    <t>12 единиц - нет актуальных данных в Омникомм, 1 единица -Уренгой, 1 ед - БПО Губкинский, 2ед - Песчаное м/р, 1 ед - зимник, 1 ед - озеро Итулор, 1 ед - Русское м/р</t>
  </si>
  <si>
    <t>Флот в режиме готовности. Д/Ж флота. Освобождение территории.</t>
  </si>
  <si>
    <t>ПР к замещению.</t>
  </si>
  <si>
    <t>Ожидание НВД из ГРП - 2. Замещение по приходу НВД и завозу тех-жидкости.</t>
  </si>
  <si>
    <t xml:space="preserve">В 729 КА 186 </t>
  </si>
  <si>
    <t xml:space="preserve">В 387 МР 186 </t>
  </si>
  <si>
    <t>В 387 МР 186  - нет актуальных данных по Омникомм</t>
  </si>
  <si>
    <t>Остановка работ флота заказчиком.</t>
  </si>
  <si>
    <t>Ежесуточная сводка инженера СКТП и КУ по видеоконтролю флотов ГРП ООО "Пакер Сервис" c 06:00 15.04.2023 по 18:00 15.04.2023</t>
  </si>
  <si>
    <t>15.04.2023 18:00</t>
  </si>
  <si>
    <t>2 стадия из 6:  ОГРП (+)</t>
  </si>
  <si>
    <t>Активация/замещение 3ст из 6 на 19:00.</t>
  </si>
  <si>
    <t>9 стадия из 10:  Активация по возвращению 2х НВД из 15 Флота.</t>
  </si>
  <si>
    <t>3 стадия из 5: ПР к активации и замещению.+</t>
  </si>
  <si>
    <t>3 стадия из 5: ОГРП ориентировочно на 01:00</t>
  </si>
  <si>
    <t>БПО г.Сургут - 21ед; Пыть-Ях -2ед; БПО Радужный - 3 ед; Усть-Кут -8 ед, н.п г.Тайшет. - 1ед; г. Канск. - 1ед;  нет актуальных данных - 6 ед; не оснащен Омникомм - 7ед</t>
  </si>
  <si>
    <t>3 ст из 4: ОГРП +</t>
  </si>
  <si>
    <t>Монтаж оборудования 100%.</t>
  </si>
  <si>
    <t>Прибытие 2х НВД из ГРП - 2.</t>
  </si>
  <si>
    <t>Замещение ( + )</t>
  </si>
  <si>
    <t>в433мр186</t>
  </si>
  <si>
    <t>Ежесуточная сводка инженера СКТП и КУ по видеоконтролю флотов ГРП ООО "Пакер Сервис" c 18:00 15.04.2023 по 06:00 16.04.2023</t>
  </si>
  <si>
    <t>3 стадия из 6:  19:25   Активация + замещение (+)</t>
  </si>
  <si>
    <t>4 ст из 4:   18:55   Активация + Замещение</t>
  </si>
  <si>
    <t>Не предоставил сводку по завозу БЖ</t>
  </si>
  <si>
    <t>3 стадия из 5: Основной ГРП +    04:20</t>
  </si>
  <si>
    <t>16.04.2023 04:20</t>
  </si>
  <si>
    <t>9 стадия из 10: Активация + Замещение(+)  04:55.</t>
  </si>
  <si>
    <t>9 единиц - БПО г.Губкинский, 3 единицы - нет актуальных данных в Омникомм, 1 единица - Тарасовское м.р, 1 единица - Не оснащена Омникомм</t>
  </si>
  <si>
    <t>2 единица - БПО Радужный, 4 единицы - БПО Губкинский, 1 единица - КПП Русского м/р, 1 единица - Новогоднее м.р, 1 единица Тарасовское м.р, 1 единица - зимник, 19 единиц - нет актуальных данных в Омникомм, 1 единица - Не зарегистрирован в Омникомм</t>
  </si>
  <si>
    <t>11 единиц - нет актуальных данных в Омникомм, 1 единица -Уренгой, 1 ед - БПО Губкинский, 2ед - Песчаное м/р, 1 ед - зимник, 1 ед - озеро Итулор, 1 ед - Русское м/р, 1 ед - БПО Сургут, 1 ед - Дудинка, 1 ед - Пайяхское м/р.</t>
  </si>
  <si>
    <t>БПО г.Сургут - 4ед; Пыть-Ях -2ед; БПО Радужный - 8 ед; БПО Губкинский - 1 ед, Усть-Кут -6 ед, н.п Пайяхинское м.р. - 1ед; н.п Большая Уря - 1ед;  Такросалинское м.р - 1 ед, н.п Тайшет - 1 ед, зимник Тазовский - 1 ед,  нет актуальных данных - 6 ед; не оснащен Омникомм - 7ед</t>
  </si>
  <si>
    <t>9 стадия из 10: ПР к основному ГРП, на 15:00</t>
  </si>
  <si>
    <t>4 стадия из 4: ПР к основному ГРП, на 14:00. 16.04.2023</t>
  </si>
  <si>
    <t>Флот в режиме готовности. Д/Ж флота. Освобождение территории.
На скважине производит работы бригада ГНКТ "Когалымгеофизика"
Нормализация забоя (спуск промыв. воронки, 3900м)</t>
  </si>
  <si>
    <t xml:space="preserve">Основной ГРП +  07:07
Д/Ж флота
</t>
  </si>
  <si>
    <t>16.04.2023 07:07</t>
  </si>
  <si>
    <t>Д/Ж флота.
Переезд на БПО г.Радужный</t>
  </si>
  <si>
    <t>3 стадия из 6:   09:35   ОГРП (+)</t>
  </si>
  <si>
    <t>Ежесуточная сводка инженера СКТП и КУ по видеоконтролю флотов ГРП ООО "Пакер Сервис" c 06:00 16.04.2023 по 06:00 17.04.2023</t>
  </si>
  <si>
    <t>4 ст из 6: ОПП(+)</t>
  </si>
  <si>
    <t>4 ст из 6: Активация + замещение (+).</t>
  </si>
  <si>
    <t>4ст из 6: ПР к ОГРП.</t>
  </si>
  <si>
    <t>9 стадия из 10: ГРП (+)</t>
  </si>
  <si>
    <t>10 стадия из 10: Активация+Замещение(+)</t>
  </si>
  <si>
    <t>4 стадия из 5: Активация порта (+) ,Замещение + ..</t>
  </si>
  <si>
    <t xml:space="preserve">4 стадия из 5: ГРП +. 21:00 - 22:00. </t>
  </si>
  <si>
    <t>5 стадия из 5: Активация порта(+).</t>
  </si>
  <si>
    <t>'4 стадия из 4: ОГРП+</t>
  </si>
  <si>
    <t>Демонтаж оборудования, переезд на 280-7Б Колик-Еганское,</t>
  </si>
  <si>
    <t>Флот в режиме готовности.
Флот находится рядом с кустовой площадкой.</t>
  </si>
  <si>
    <t>Переезд на БПО г. Губкинский.</t>
  </si>
  <si>
    <t>Освобождение территории по скв 1048 куст 204 Ю-Таркосалинское м/р</t>
  </si>
  <si>
    <t>Д/Ж флота.
Переезд на БПО г.Радужный'БПО г.Радужный.
Подготовка к проведению Аудита. 
Проведение Аудита предварительно на 17.04.2023г. на 14:00.
Тестирование оборудования. Продолжают</t>
  </si>
  <si>
    <t>Ежесуточная сводка инженера СКТП и КУ по видеоконтролю флотов ГРП ООО "Пакер Сервис" c 06:00 17.04.2023 по 18:00 17.04.2023</t>
  </si>
  <si>
    <t>17.04.2023 18:00</t>
  </si>
  <si>
    <t>Бондаренко П.</t>
  </si>
  <si>
    <t>Завоз продолжили с 15:00</t>
  </si>
  <si>
    <t>Стрельцов А.</t>
  </si>
  <si>
    <t>10ст ПР к ОГРП</t>
  </si>
  <si>
    <t>Ярцев В.</t>
  </si>
  <si>
    <t>Воронов Е.</t>
  </si>
  <si>
    <t>5 ст из 5: ОГРП + . 16:45 - 17:45</t>
  </si>
  <si>
    <t xml:space="preserve">Е171НС186 </t>
  </si>
  <si>
    <t>В359МС186, Е769РА186, Е171НС186, Е769РА186, В359МС186 - нет в Омникомм</t>
  </si>
  <si>
    <t>Мобилизация флота 100%. Ожидание мобилизации ГРП-9.</t>
  </si>
  <si>
    <t xml:space="preserve">Демонтаж оборудования Флота ГРП. </t>
  </si>
  <si>
    <t>Переезд на 280-7Б Колик-Еганское</t>
  </si>
  <si>
    <t>Флот в режиме готовности. Флот находится рядом с кустовой площадкой.</t>
  </si>
  <si>
    <t>Лаврентьев С.</t>
  </si>
  <si>
    <t>Дмитриев А.</t>
  </si>
  <si>
    <t>СПТ Флота находится на временой стоянке в черте г. Губкинский.
Согласование списков персонала на заезд, все месторождения ООО "РН-Пурнефтегаз".</t>
  </si>
  <si>
    <t>Гильфанов И.</t>
  </si>
  <si>
    <t xml:space="preserve">Подготовка к проведению Аудита. </t>
  </si>
  <si>
    <t>БПО г.Сургут - 2ед; Братск -1ед; БПО Радужный - 8 ед; БПО Губкинский -2 ед, Усть-Кут -5 ед, Новосибирск - 1 ед, н.п Тайшет - 1 ед, Тазовский - 1 ед,  нет актуальных данных - 10 ед; не оснащен Омникомм - 7ед</t>
  </si>
  <si>
    <t>13 единиц - нет актуальных данных в Омникомм, 3 ед - БПО Губкинский, 1ед - Песчаное м/р, 1 ед - зимник, 1 ед - БПО Сургут, 3 ед - нет данных в Омникомм</t>
  </si>
  <si>
    <t>Ежесуточная сводка инженера СКТП и КУ по видеоконтролю флотов ГРП ООО "Пакер Сервис" c 18:00 17.04.2023 по 06:00 18.04.2023</t>
  </si>
  <si>
    <t>18.04.2023 06:00</t>
  </si>
  <si>
    <t>17.04.2023 23:55</t>
  </si>
  <si>
    <t>Верхнепурпейское  м/р</t>
  </si>
  <si>
    <t>'30тн</t>
  </si>
  <si>
    <t>'С-Талинское м/р</t>
  </si>
  <si>
    <t>'60тн</t>
  </si>
  <si>
    <t>18.04.2023 07:00</t>
  </si>
  <si>
    <t>'Колик-Еганское м/р</t>
  </si>
  <si>
    <t>'20тн</t>
  </si>
  <si>
    <t>СПТ Флота находится на временной стоянке в черте г.Губкинский.
ПР к прохождению аудита. Флот в режиме готовности.</t>
  </si>
  <si>
    <t>БПО г.Радужный.</t>
  </si>
  <si>
    <t>Проведение Аудита предварительно на 18.04.2023г. на 08:00.</t>
  </si>
  <si>
    <t>А243СМ186, В900УК186 нет данных по Wialon</t>
  </si>
  <si>
    <t>18.04.2023 09:00</t>
  </si>
  <si>
    <t>Ежесуточная сводка инженера СКТП и КУ по видеоконтролю флотов ГРП ООО "Пакер Сервис" c 06:00 18.04.2023 по 18:00 18.04.2023</t>
  </si>
  <si>
    <t>18.04.2023 11:35</t>
  </si>
  <si>
    <t>6ст*30тн</t>
  </si>
  <si>
    <t>11:35  Замещение +</t>
  </si>
  <si>
    <t xml:space="preserve">13:00  Мини-ГРП + </t>
  </si>
  <si>
    <t>в746ка186 Последние данные 17.03.2023</t>
  </si>
  <si>
    <t>в407та186</t>
  </si>
  <si>
    <t>5 из 6:   11:35  ОГРП (+)</t>
  </si>
  <si>
    <t>6 из 6:    15:25  Активация + замещение (+)</t>
  </si>
  <si>
    <t>201Р</t>
  </si>
  <si>
    <t>Барсуковское</t>
  </si>
  <si>
    <t>3тн</t>
  </si>
  <si>
    <t>ПР и переезд (~120км) флота на скв.'201Р Барсуковское БС8 3т</t>
  </si>
  <si>
    <t>Ориентировочное время прибытия к 21:00</t>
  </si>
  <si>
    <t>Осн.ГРП планируется на 22:00</t>
  </si>
  <si>
    <t>Е443РХ186, В900УК186, Е526РХ186 - нет данных по Wialon</t>
  </si>
  <si>
    <t>Расстановка СПТ флота. 
Расстановка емкостного парка.
Монтаж флота ГРП.
Замещение планируется на 20-21:00</t>
  </si>
  <si>
    <t>13 единиц - нет актуальных данных в Омникомм, 3 ед - БПО Губкинский, 2ед - Песчаное м/р, 1 ед - БПО Сургут, 3 ед - нет данных в Омникомм</t>
  </si>
  <si>
    <t>БПО г.Сургут - 3ед; Омск -1ед; БПО Радужный - 10 ед; н.п. Бородино -2 ед, А.Д Н-Уренгой - Сургут 1ед, Усть-Кут -2 ед, Новосибирск - 1 ед, н.п Тулун - 1 ед, Тазовский - 1 ед,  нет актуальных данных - 9 ед; не оснащен Омникомм - 7ед</t>
  </si>
  <si>
    <t>По работе ГНКТ: произведен подъём ГТ до гл.3800м, промывка. В данный момент спускаются обратно для фиксации достигнутой глубины - 4060м. Далее по плану полный подъём, демонтаж, передача скважины геофизикам для выполнения перфорации.</t>
  </si>
  <si>
    <t>Проведение аудита предварительно на 10:00  19.04.2023г
Движение флота: скв 969А куст 46 С/Варьеганское м/р (4ст*40тн).</t>
  </si>
  <si>
    <t>Ежесуточная сводка инженера СКТП и КУ по видеоконтролю флотов ГРП ООО "Пакер Сервис" c 18:00 18.04.2023 по 06:00 19.04.2023</t>
  </si>
  <si>
    <t>Стадия 6 из 6: ОГРП (+). 22:15-22:50</t>
  </si>
  <si>
    <t>Вынгапуровское</t>
  </si>
  <si>
    <t>80тн</t>
  </si>
  <si>
    <t>Замещение +. 05:40-05:50</t>
  </si>
  <si>
    <t>ГРП +. 21:35 - 22:50</t>
  </si>
  <si>
    <t>Ожидание мобилизации флота ГРП-9.</t>
  </si>
  <si>
    <t>Хохлов С.</t>
  </si>
  <si>
    <t>в746ка186 нет актукльных данных в Омникомм</t>
  </si>
  <si>
    <t>ПР к замещению</t>
  </si>
  <si>
    <t xml:space="preserve">Флот в режиме готовности. </t>
  </si>
  <si>
    <t>СПТ Флота находится на временной стоянке в районе г.Губкинский.</t>
  </si>
  <si>
    <t>Выезд ориентировочно в 08:00 на подбазу г.Пыть-Ях.</t>
  </si>
  <si>
    <t>12 единиц - нет актуальных данных в Омникомм, 3 ед - БПО Губкинский, 3ед - Песчаное м/р, 1 ед - БПО Сургут, 3 ед - нет данных в Омникомм</t>
  </si>
  <si>
    <t>Крутинка - 1ед, БПО Радужный - 9ед, БПО Сургут - 4ед, Усть-Кут - 2ед, Кузнецовка - 1ед, Верх-Чебула - 1ед, Мара - 1ед, Тазовский - 1ед, Тайшет - 2ед, нет актуальных данных в Омникомм - 16ед</t>
  </si>
  <si>
    <t>Ежесуточная сводка инженера СКТП и КУ по видеоконтролю флотов ГРП ООО "Пакер Сервис" c 06:00 19.04.2023 по 18:00 19.04.2023</t>
  </si>
  <si>
    <t>19.04.2023 18:00</t>
  </si>
  <si>
    <t>Заезд флота на куст в 13:00</t>
  </si>
  <si>
    <t>Расстановка СПТ и оборудования.</t>
  </si>
  <si>
    <t>Монтаж флота</t>
  </si>
  <si>
    <t>Монтаж флота ГРП и оборудования</t>
  </si>
  <si>
    <t>Расстановка емкостного парка</t>
  </si>
  <si>
    <t>МиниГРП+ 10:55-11:10</t>
  </si>
  <si>
    <t xml:space="preserve">Стадия 1/5  Активация порта(+) </t>
  </si>
  <si>
    <t>МиниГРП 1ст планируется на 18-19:00</t>
  </si>
  <si>
    <t>МиниГРП+</t>
  </si>
  <si>
    <t>Осн.ГРП планируется на 20:00</t>
  </si>
  <si>
    <t>Ежесуточная сводка инженера СКТП и КУ по видеоконтролю флотов ГРП ООО "Пакер Сервис" c 18:00 19.04.2023 по 06:00 20.04.2023</t>
  </si>
  <si>
    <t>В359МС186, Е171НС186, Е769РА186, В359МС186 - нет в Омникомм</t>
  </si>
  <si>
    <t>Стадия 1/5: ГРП +   00:45</t>
  </si>
  <si>
    <t>Замещение(+)  20:45</t>
  </si>
  <si>
    <t>ГРП (+)      21:30</t>
  </si>
  <si>
    <t>20.04.2023 21:30</t>
  </si>
  <si>
    <t>В900УК186, Е443РХ186, Е526РХ186 нет данных в Wialon</t>
  </si>
  <si>
    <t>15 км от н.п. Тазовский - 1 ед, Граница с Омской обл. - 1 ед, БПО г.Сургут - 3ед, БПО Радужный - 15ед, г. Красноярск - 1 ед, г. Тобольск - 1ед, Пайяхское м/р - 1ед, г. Усть - Кут - 2 ед, н/п Исланский - 1 ед, н/п Тинской - 1 ед, н/п Черемшанка - 1ед, Не оснащен Омникомм - 7ед,  Нет актуальных данных в Омникомм - 3 ед.</t>
  </si>
  <si>
    <t>20.04.2023 04:15</t>
  </si>
  <si>
    <t>ОГРП+      04:15</t>
  </si>
  <si>
    <t>Демонтаж флота, освобождение в 21:00</t>
  </si>
  <si>
    <t>ОГРП (+)     17:00</t>
  </si>
  <si>
    <t>19.04.2023 17:00</t>
  </si>
  <si>
    <t>Стадия 1 из 3   Замещение (+)   20:45</t>
  </si>
  <si>
    <t>Стадия 1 из 3: МиниГРП (+)      23:50</t>
  </si>
  <si>
    <t>Демонтаж, освобождение на 01:00.
Переезд 80км на БПО г.Губкинский(обслуживание СПТ и оборудования). Далее флот в режиме готовности.</t>
  </si>
  <si>
    <t>Демонтаж, освобождение на 10:00</t>
  </si>
  <si>
    <t>Движение флота: скв 969А куст 46 С/Варьеганское м/р (4ст*40тн)</t>
  </si>
  <si>
    <t>Стадия 2/5: Активация порта(+)  07:40</t>
  </si>
  <si>
    <t>Ежесуточная сводка инженера СКТП и КУ по видеоконтролю флотов ГРП ООО "Пакер Сервис" c 06:00 20.04.2023 по 18:00 20.04.2023</t>
  </si>
  <si>
    <t>20.04.2023 12:25</t>
  </si>
  <si>
    <t>'3ст*80тн</t>
  </si>
  <si>
    <t>'Флот в режиме готовности.</t>
  </si>
  <si>
    <t>Обслуживание СПТ и оборудования.</t>
  </si>
  <si>
    <t>Флот находится около КПП Барсуковского м/р.</t>
  </si>
  <si>
    <t>Переезд на куст 16 скважина.3029 Ван-Ёганское м/р. Готовность на 21.04.23 23:00.</t>
  </si>
  <si>
    <t>Ежесуточная сводка инженера СКТП и КУ по видеоконтролю флотов ГРП ООО "Пакер Сервис" c 18:00 20.04.2023 по 06:00 21.04.2023</t>
  </si>
  <si>
    <t>В730КА186</t>
  </si>
  <si>
    <t xml:space="preserve">Стадия 3/5   Активация порта(+) </t>
  </si>
  <si>
    <t xml:space="preserve">Стадия 3/5  ГРП + </t>
  </si>
  <si>
    <t>Стадия 2 из 3  80т   ОГРП (+)</t>
  </si>
  <si>
    <t>Расстановка СПТ,Монтаж флота, Завоз жидкости</t>
  </si>
  <si>
    <t xml:space="preserve">3 из 3   Активация + замещение (+)  </t>
  </si>
  <si>
    <t>Ежесуточная сводка инженера СКТП и КУ по видеоконтролю флотов ГРП ООО "Пакер Сервис" c 06:00 21.04.2023 по 18:00 21.04.2023</t>
  </si>
  <si>
    <t>21.04.2023 18:00</t>
  </si>
  <si>
    <t>3ст*80тн</t>
  </si>
  <si>
    <t>В368МР186</t>
  </si>
  <si>
    <t>В433МР186</t>
  </si>
  <si>
    <t>В368МР186 - нет актуальных данных в Омникомм</t>
  </si>
  <si>
    <t>3 стадия из 3:  ПР к основному ГРП</t>
  </si>
  <si>
    <t>5 стадия из 5: Активация порта(+) Замещение + . 18:55 - 19:15</t>
  </si>
  <si>
    <t>Переезд на куст 16 скважина.3029 Ван-Ёганское м/р. Освобождение бригадой КРС на 23:00.</t>
  </si>
  <si>
    <t>М/Ж протектора (+). Опрессовка.</t>
  </si>
  <si>
    <t>БПО г.Радужный</t>
  </si>
  <si>
    <t>4 ед - Поперечное,  2 ед - Усть-Кут, 1 ед - Тазовский, 5 ед - БПО Сургут, 15 ед - БПО Радужный, 1 ед - Пайяхское м/р, Не оснащен Омникомм - 7ед,  Нет актуальных данных в Омникомм - 3 ед.</t>
  </si>
  <si>
    <t>Ежесуточная сводка инженера СКТП и КУ по видеоконтролю флотов ГРП ООО "Пакер Сервис" c 18:00 21.04.2023 по 06:00 22.04.2023</t>
  </si>
  <si>
    <t>21.04.2023 21:00</t>
  </si>
  <si>
    <t>22.04.2023 03:00</t>
  </si>
  <si>
    <t>Ван-Ёганское м/р</t>
  </si>
  <si>
    <t>22.04.2023 02:00</t>
  </si>
  <si>
    <t>22.04.2023 03:15</t>
  </si>
  <si>
    <t>Ежесуточная сводка инженера СКТП и КУ по видеоконтролю флотов ГРП ООО "Пакер Сервис" c 06:00 22.04.2023 по 18:00 22.04.2023</t>
  </si>
  <si>
    <t>6ст*35тн</t>
  </si>
  <si>
    <t>22.04.2023 12:00</t>
  </si>
  <si>
    <t>В890 КУ 186</t>
  </si>
  <si>
    <t>В359МС186, Е171НС186, Е769РА186, В890 КУ 186, Е645РВ186, Е784ТО82?в412та 186 - нет в Омникомм</t>
  </si>
  <si>
    <t>Замещение (+)     16:40</t>
  </si>
  <si>
    <t>Е443РХ186 - нет данных в Wialon/ В 413 ТА 186 - нет актуальных данных в омникомм</t>
  </si>
  <si>
    <t>7тн</t>
  </si>
  <si>
    <t>6ст по 7тн</t>
  </si>
  <si>
    <t>Ванкорское</t>
  </si>
  <si>
    <t>Обслуживание СПТ и оборудования</t>
  </si>
  <si>
    <t>Флот находится возле КПП Барсуковского м/р.
Обслуживание СПТ и оборудования</t>
  </si>
  <si>
    <t>4 ед - Поперечное,  2 ед - Усть-Кут, 1 ед - Тазовский, 5 ед - БПО Сургут, 14 ед - БПО Радужный, 1 ед - н/п Чулым, Не оснащен Омникомм - 7ед,  Нет актуальных данных в Омникомм - 3 ед, 1ед - н.п. Убинское, 1ед - Зимник р-н КПП, 1ед - А.Д Радужный - Нижневартовск, поворот на Ван-Еганское м.р, 1ед - н/п Барабинск.</t>
  </si>
  <si>
    <t>8 единиц - нет актуальных данных в Омникомм, 2 ед - БПО Губкинский, 4ед - Песчаное м/р, 1 ед - БПО Сургут, 2 ед - нет данных в Омникомм, 1ед - Паяхское м/р, 2ед - н.п Дудинка, 1ед - Зимник р-н КПП, 1ед - н.п. Тазовский</t>
  </si>
  <si>
    <t>ПР к мобилизации на Ванкорское месторождение. Расстояние~500км.
Оборудование демонтировано, флот в ожидании открытия зимника. Зимник открывается с 20:00.
Дальнейшее движение скв.717-15 Ванкорское Н×1 МГРП. (6×7т), готовность на 26.04.23</t>
  </si>
  <si>
    <t>Флот в режиме готовности.
Ожидание дальнейшего движения</t>
  </si>
  <si>
    <t>МиниГРП (+)          19:00</t>
  </si>
  <si>
    <t>Стадия 1 из 6: Замещение (+)  20:15</t>
  </si>
  <si>
    <t>Блендер ВВ 5824-86 не наберает давление на входе, ДВС не развивает оборты. Нет давления в гидравлике. Замена блендера.</t>
  </si>
  <si>
    <t>Ежесуточная сводка инженера СКТП и КУ по видеоконтролю флотов ГРП ООО "Пакер Сервис" c 18:00 22.04.2023 по 06:00 23.04.2023</t>
  </si>
  <si>
    <t>в412та 186 - нет актуальных данных в Омникомм</t>
  </si>
  <si>
    <t>Флот в режиме готовности. Ожидание дальнейшего движения</t>
  </si>
  <si>
    <t>А243СМ186, В900УК186, Е443РХ186 - нет данных в Wialon</t>
  </si>
  <si>
    <t>11 единиц - нет актуальных данных в Омникомм, 2 ед - БПО Губкинский, 2ед - Песчаное м/р, 1 ед - БПО Сургут, 5 ед - нет данных в Омникомм, 1ед - Руссинская, 1ед - н.п Дудинка, 1ед - Зимник, 1ед - н.п. Тазовский</t>
  </si>
  <si>
    <t>2 ед - Усть-Кут, 1 ед - Тазовский, 5 ед - БПО Сургут, 14 ед - БПО Радужный, 1 ед - Руссинская, 1 ед - Илюшкино, 1 ед - Песчанка,  Не оснащен Омникомм - 7ед,  Нет актуальных данных в Омникомм - 4 ед, 1ед - Омск, 1ед - Барабинск.</t>
  </si>
  <si>
    <t>1 стадия из 6: 02:45-03:00 МиниГРП №2 (+)</t>
  </si>
  <si>
    <t>Флот в режиме готовности. Флот находится возле КПП Барсуковского м/р.</t>
  </si>
  <si>
    <t>Мини-ГРП +. 18:50 - 19:00</t>
  </si>
  <si>
    <t>Замена блендера. ПР к замещению.</t>
  </si>
  <si>
    <t>Флот находится в р-не г. Тазовский.</t>
  </si>
  <si>
    <t>Ежесуточная сводка инженера СКТП и КУ по видеоконтролю флотов ГРП ООО "Пакер Сервис" c 06:00 23.04.2023 по 18:00 23.04.2023</t>
  </si>
  <si>
    <t>23.04.2023 18:00</t>
  </si>
  <si>
    <t>Стадия 1 из 6: ОГРП (+).</t>
  </si>
  <si>
    <t>Стадия 2 из 6: ОПП (+).</t>
  </si>
  <si>
    <t>Стадия 2 из 6: Активация + замещение (+)</t>
  </si>
  <si>
    <t>ГРП +</t>
  </si>
  <si>
    <t>Демонтаж, освобождение на 12:00.</t>
  </si>
  <si>
    <t>Переезд 20км на 4970/207 С-Талинское</t>
  </si>
  <si>
    <t>80т</t>
  </si>
  <si>
    <t>Тестирование блендера. ПР к замещению.</t>
  </si>
  <si>
    <t>Ежесуточная сводка инженера СКТП и КУ по видеоконтролю флотов ГРП ООО "Пакер Сервис" c 18:00 23.04.2023 по 06:00 24.04.2023</t>
  </si>
  <si>
    <t>2 стадия из 6:  21:05 МиниГРП (+)</t>
  </si>
  <si>
    <t>Замещение(+)   19:57</t>
  </si>
  <si>
    <t>2 стадия из 6:  01:20 МиниГРП №2 (+)</t>
  </si>
  <si>
    <t>В359МС186, Е171НС186, Е769РА186, В890 КУ 186, Е645РВ186, Е784ТО82, в412та 186 - нет в Омникомм</t>
  </si>
  <si>
    <t>24.04.2023 00:00</t>
  </si>
  <si>
    <t xml:space="preserve"> Е443РХ186 - нет данных в Wialon</t>
  </si>
  <si>
    <t>Расстановка СПТ и оборудования. Завоз растановка емкостного парка.
М/Ж флота. Завоз и нагрев тех.жидкости.
ПР к замещению, на 08:00-09:00</t>
  </si>
  <si>
    <t>2 ед - Усть-Кут, 1 ед - н/п Крутинка, 7 ед - БПО Сургут, 13 ед - БПО Радужный, 1 ед - Зимник, 1 ед - Ван - Еганское м.р., 1 ед - Песчанка,  Не оснащен Омникомм - 7ед,  Нет актуальных данных в Омникомм - 3 ед, 2ед - н.п. Слободчики.</t>
  </si>
  <si>
    <t>ПР к основному ГРП. ОГРП на 10:00</t>
  </si>
  <si>
    <t>11 единиц - нет актуальных данных в Омникомм, 2 ед - БПО Губкинский, 2ед - Песчаное м/р, 1 ед - БПО Сургут, 5 ед - нет данных в Омникомм, 1ед - 35 км после Нижневартовска в сторону Радужного, 1ед - н.п Дудинка, 1ед - р-н м.р. Русское, 1ед - н.п. Тазовский</t>
  </si>
  <si>
    <t>Флот находится около п.Новозаполярный.</t>
  </si>
  <si>
    <t>Флот в режиме готовности. Подготовка к сдаче "золотых правил ЮНГ"
Сдача правил 24.04.2023г</t>
  </si>
  <si>
    <t>Ежесуточная сводка инженера СКТП и КУ по видеоконтролю флотов ГРП ООО "Пакер Сервис" c 06:00 24.04.2023 по 18:00 24.04.2023</t>
  </si>
  <si>
    <t>24.04.2023 12:10</t>
  </si>
  <si>
    <t>24.04.2023 11:45</t>
  </si>
  <si>
    <t>Ежесуточная сводка инженера СКТП и КУ по видеоконтролю флотов ГРП ООО "Пакер Сервис" c 18:00 24.04.2023 по 06:00 25.04.2023</t>
  </si>
  <si>
    <t>Стадия 3 из 6  МиниГРП (+)</t>
  </si>
  <si>
    <t>Стадия 3 из 6: ОГРП (+)</t>
  </si>
  <si>
    <t>ГРП +.</t>
  </si>
  <si>
    <t>Демонтаж, освобождение на 09:00.</t>
  </si>
  <si>
    <t>Флот в режиме готовности</t>
  </si>
  <si>
    <t>Переезд флота на стоянку,  р-н ЦДНГ Ван-Еганского мр;</t>
  </si>
  <si>
    <t>Ежесуточная сводка инженера СКТП и КУ по видеоконтролю флотов ГРП ООО "Пакер Сервис" c 06:00 25.04.2023 по 18:00 25.04.2023</t>
  </si>
  <si>
    <t>25.04.2023 18:00</t>
  </si>
  <si>
    <t>4 из 6  МиниГРП №2 (+) 18:20-18:40</t>
  </si>
  <si>
    <t>Демобилизация</t>
  </si>
  <si>
    <t>Мини-ГРП +  19:25 - 19:40</t>
  </si>
  <si>
    <t>Тех.дежурство</t>
  </si>
  <si>
    <t>5ст*40т</t>
  </si>
  <si>
    <t>Замещение ориентировочно на 04:00</t>
  </si>
  <si>
    <t>Мобилизация на Пайяхское м/р-100%</t>
  </si>
  <si>
    <t>Флот в режиме готовности. Сдача "золотых правил ЮНГ" 5/10чел сдали. Повторная сдача на 26.04.2023г</t>
  </si>
  <si>
    <t>вВ 805 МР 186</t>
  </si>
  <si>
    <t>2 ед - Усть-Кут, 11 ед - БПО Сургут, 14 ед - БПО Радужный, 1 ед - Зимник, Не оснащен Омникомм - 7ед,  Нет актуальных данных в Омникомм - 3 ед.</t>
  </si>
  <si>
    <t>Ежесуточная сводка инженера СКТП и КУ по видеоконтролю флотов ГРП ООО "Пакер Сервис" c 18:00 25.04.2023 по 06:00 26.04.2023</t>
  </si>
  <si>
    <t>'В 06:00 выезд флота на БПО г.Пыть-Ях.</t>
  </si>
  <si>
    <t>в412та 186 - нет актуальных данных по Омникомм</t>
  </si>
  <si>
    <t>Ежесуточная сводка инженера СКТП и КУ по видеоконтролю флотов ГРП ООО "Пакер Сервис" c 06:00 26.04.2023 по 18:00 26.04.2023</t>
  </si>
  <si>
    <t>4 стадия из 6: ОГРП (+)   09:10</t>
  </si>
  <si>
    <t>26.04.2023 09:10</t>
  </si>
  <si>
    <t xml:space="preserve">5 стадия из 6: Активация + замещение (+)  12:05 </t>
  </si>
  <si>
    <t>Основной ГРП( + )    11:45</t>
  </si>
  <si>
    <t>1 стадия из 5: 13:30 ОГРП+</t>
  </si>
  <si>
    <t>26.04.2023 13:30</t>
  </si>
  <si>
    <t>2 стадия из 5: 15:45 Посадка шара + замещение</t>
  </si>
  <si>
    <t>26.04.2023 11:45</t>
  </si>
  <si>
    <t>Переезд на скважину 1165 куст 764 Ю-Талинское м/р</t>
  </si>
  <si>
    <t>Демобилизация на БПО Радужный</t>
  </si>
  <si>
    <t>2 стадия из 5:  20:35 ОГРП+</t>
  </si>
  <si>
    <t>26.04.2023 20:35</t>
  </si>
  <si>
    <t>Переезд флота с п.Новозаполярный на БПО г.Пыть-ях</t>
  </si>
  <si>
    <t>Флот в режиме готовности. Сдача "золотых правил ЮНГ" 14 из 21 человек сдали.</t>
  </si>
  <si>
    <t>ПР к прохождению Аудита Томскнефть 27.04.23.</t>
  </si>
  <si>
    <t>Ежесуточная сводка инженера СКТП и КУ по видеоконтролю флотов ГРП ООО "Пакер Сервис" c 18:00 26.04.2023 по 06:00 27.04.2023</t>
  </si>
  <si>
    <t>Стадия 5 из 6  МиниГРП №3 (+) 03:00-03:20</t>
  </si>
  <si>
    <t>50т</t>
  </si>
  <si>
    <t>ГРП +  06:00 - 07:00</t>
  </si>
  <si>
    <t>Демобилизация.</t>
  </si>
  <si>
    <t>Стадия 3/5  Активация + замещение. 21:50-22:05</t>
  </si>
  <si>
    <t>В 414 ТА 186</t>
  </si>
  <si>
    <t>Ежесуточная сводка инженера СКТП и КУ по видеоконтролю флотов ГРП ООО "Пакер Сервис" c 06:00 27.04.2023 по 18:00 27.04.2023</t>
  </si>
  <si>
    <t>27.04.2023 18:00</t>
  </si>
  <si>
    <t xml:space="preserve">5 стадия из 6:   Основной ГРП (+). </t>
  </si>
  <si>
    <t>По скважине 1165 куст 764 Ю-Талинское м/р: 
Освобождение на 09:00</t>
  </si>
  <si>
    <t>Переезд на скважину 7777 куст 351 Ю-Талинское</t>
  </si>
  <si>
    <t>Мобилизация на Пайяхское м/р-100%;</t>
  </si>
  <si>
    <t>в 805 мр186</t>
  </si>
  <si>
    <t>6 стадия из 6: 18:40-19:00 Активация + замещение (+).</t>
  </si>
  <si>
    <t>4 стадия из 5: 16:20-16:50 Основной ГРП +</t>
  </si>
  <si>
    <t>Стадия 3/5   ОГРП+  Расход 3.4 м3/мин</t>
  </si>
  <si>
    <t xml:space="preserve">Стадия 4/5   Активация + замещение  </t>
  </si>
  <si>
    <t>5 стадия из 5: 18:05-18:20 Активация + замещение.</t>
  </si>
  <si>
    <t>5 стадия из 5: 20:05-20:20 МИНИ ГРП</t>
  </si>
  <si>
    <t>Ежесуточная сводка инженера СКТП и КУ по видеоконтролю флотов ГРП ООО "Пакер Сервис" c 18:00 27.04.2023 по 06:00 28.04.2023</t>
  </si>
  <si>
    <t>Мини-ГРП (+)    21:20</t>
  </si>
  <si>
    <t>27.04.2023 17:00</t>
  </si>
  <si>
    <t>Стадия 6 из 6   МиниГРП (+) 22:10</t>
  </si>
  <si>
    <t>В414ТА 186</t>
  </si>
  <si>
    <t>5 стадия из 5:  20:20 мини ГРП</t>
  </si>
  <si>
    <t>ОГРП 5ст, получен «СТОП» 04:50</t>
  </si>
  <si>
    <t>28.04.2023 04:50</t>
  </si>
  <si>
    <t>осн.ГРП 6ст планируется на 11-12:00 (28.04.2023г)</t>
  </si>
  <si>
    <t>Стадия 6 из 6  МиниГРП №2 (+) 02:20</t>
  </si>
  <si>
    <t>Осн.ГРП планируется  на 11:00 (28.04.2023г). Затарка воды 50 минут на ЦПС</t>
  </si>
  <si>
    <t>Флот в режиме готовности. Сдача "золотых правил ЮНГ" 14 из 21 человек сдали.
Повторная сдача правил с 09:00 (28.04.2023г)
С 09:00 (28.04.2023г) прождение вводного инструктажа в ЦДНГ</t>
  </si>
  <si>
    <t>Флот в режиме готовности.
Прохождение Аудита Томскнефть (+)
28.04.2023г запланирована сдача внутренних экзаменов персоналом в количестве 20чел. в АО "Томскнефть" г.Стрежевой</t>
  </si>
  <si>
    <t>Ежесуточная сводка инженера СКТП и КУ по видеоконтролю флотов ГРП ООО "Пакер Сервис" c 06:00 28.04.2023 по 18:00 28.04.2023</t>
  </si>
  <si>
    <t>28.04.2023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</si>
</sst>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/mm/yy\ h:mm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Helvetica"/>
      <family val="2"/>
    </font>
    <font>
      <b/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vertAlign val="super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vertAlign val="superscript"/>
      <sz val="12"/>
      <name val="Calibri"/>
      <family val="2"/>
      <charset val="204"/>
      <scheme val="minor"/>
    </font>
    <font>
      <vertAlign val="subscript"/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">
    <xf numFmtId="0" fontId="0" fillId="0" borderId="0"/>
    <xf numFmtId="164" fontId="23" fillId="0" borderId="0" applyFon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677">
    <xf numFmtId="0" fontId="0" fillId="0" borderId="0" xfId="0"/>
    <xf numFmtId="165" fontId="20" fillId="2" borderId="0" xfId="0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2" xfId="0" quotePrefix="1" applyFont="1" applyFill="1" applyBorder="1" applyAlignment="1">
      <alignment horizontal="center" vertical="center" wrapText="1"/>
    </xf>
    <xf numFmtId="22" fontId="22" fillId="2" borderId="2" xfId="0" applyNumberFormat="1" applyFont="1" applyFill="1" applyBorder="1" applyAlignment="1">
      <alignment horizontal="center" vertical="center" wrapText="1"/>
    </xf>
    <xf numFmtId="165" fontId="22" fillId="2" borderId="2" xfId="0" applyNumberFormat="1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165" fontId="22" fillId="2" borderId="3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22" fontId="22" fillId="2" borderId="5" xfId="0" applyNumberFormat="1" applyFont="1" applyFill="1" applyBorder="1" applyAlignment="1">
      <alignment horizontal="center" vertical="center" wrapText="1"/>
    </xf>
    <xf numFmtId="165" fontId="22" fillId="2" borderId="5" xfId="0" applyNumberFormat="1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165" fontId="22" fillId="2" borderId="4" xfId="0" applyNumberFormat="1" applyFont="1" applyFill="1" applyBorder="1" applyAlignment="1">
      <alignment horizontal="center" vertical="center" wrapText="1"/>
    </xf>
    <xf numFmtId="0" fontId="22" fillId="2" borderId="0" xfId="0" quotePrefix="1" applyFont="1" applyFill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22" fontId="22" fillId="2" borderId="8" xfId="0" applyNumberFormat="1" applyFont="1" applyFill="1" applyBorder="1" applyAlignment="1">
      <alignment horizontal="center" vertical="center" wrapText="1"/>
    </xf>
    <xf numFmtId="165" fontId="22" fillId="2" borderId="8" xfId="0" applyNumberFormat="1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165" fontId="22" fillId="2" borderId="7" xfId="0" applyNumberFormat="1" applyFont="1" applyFill="1" applyBorder="1" applyAlignment="1">
      <alignment horizontal="center" vertical="center" wrapText="1"/>
    </xf>
    <xf numFmtId="165" fontId="22" fillId="2" borderId="6" xfId="0" applyNumberFormat="1" applyFont="1" applyFill="1" applyBorder="1" applyAlignment="1">
      <alignment horizontal="center" vertical="center" wrapText="1"/>
    </xf>
    <xf numFmtId="165" fontId="22" fillId="2" borderId="9" xfId="0" applyNumberFormat="1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/>
    </xf>
    <xf numFmtId="165" fontId="22" fillId="2" borderId="0" xfId="0" applyNumberFormat="1" applyFont="1" applyFill="1" applyAlignment="1">
      <alignment horizontal="center" vertical="center" wrapText="1"/>
    </xf>
    <xf numFmtId="1" fontId="22" fillId="2" borderId="0" xfId="0" applyNumberFormat="1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8" fillId="2" borderId="33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8" fillId="2" borderId="25" xfId="0" applyFont="1" applyFill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22" fontId="22" fillId="2" borderId="2" xfId="0" applyNumberFormat="1" applyFont="1" applyFill="1" applyBorder="1" applyAlignment="1">
      <alignment horizontal="center" vertical="center"/>
    </xf>
    <xf numFmtId="165" fontId="22" fillId="2" borderId="2" xfId="0" applyNumberFormat="1" applyFont="1" applyFill="1" applyBorder="1" applyAlignment="1">
      <alignment horizontal="center" vertical="center"/>
    </xf>
    <xf numFmtId="165" fontId="22" fillId="2" borderId="13" xfId="0" applyNumberFormat="1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22" fontId="22" fillId="2" borderId="5" xfId="0" applyNumberFormat="1" applyFont="1" applyFill="1" applyBorder="1" applyAlignment="1">
      <alignment horizontal="center" vertical="center"/>
    </xf>
    <xf numFmtId="165" fontId="22" fillId="2" borderId="5" xfId="0" applyNumberFormat="1" applyFont="1" applyFill="1" applyBorder="1" applyAlignment="1">
      <alignment horizontal="center" vertical="center"/>
    </xf>
    <xf numFmtId="165" fontId="22" fillId="2" borderId="14" xfId="0" applyNumberFormat="1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/>
    </xf>
    <xf numFmtId="22" fontId="22" fillId="2" borderId="5" xfId="0" applyNumberFormat="1" applyFont="1" applyFill="1" applyBorder="1" applyAlignment="1">
      <alignment horizontal="center"/>
    </xf>
    <xf numFmtId="165" fontId="22" fillId="2" borderId="5" xfId="0" applyNumberFormat="1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165" fontId="22" fillId="2" borderId="16" xfId="0" applyNumberFormat="1" applyFont="1" applyFill="1" applyBorder="1" applyAlignment="1">
      <alignment horizontal="center" vertical="center" wrapText="1"/>
    </xf>
    <xf numFmtId="22" fontId="22" fillId="2" borderId="0" xfId="0" applyNumberFormat="1" applyFont="1" applyFill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5" xfId="0" quotePrefix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22" fontId="22" fillId="2" borderId="19" xfId="0" quotePrefix="1" applyNumberFormat="1" applyFont="1" applyFill="1" applyBorder="1" applyAlignment="1">
      <alignment horizontal="center" vertical="center" wrapText="1"/>
    </xf>
    <xf numFmtId="165" fontId="22" fillId="2" borderId="19" xfId="0" applyNumberFormat="1" applyFont="1" applyFill="1" applyBorder="1" applyAlignment="1">
      <alignment horizontal="center" vertical="center" wrapText="1"/>
    </xf>
    <xf numFmtId="165" fontId="22" fillId="2" borderId="20" xfId="0" applyNumberFormat="1" applyFont="1" applyFill="1" applyBorder="1" applyAlignment="1">
      <alignment horizontal="center" vertical="center" wrapText="1"/>
    </xf>
    <xf numFmtId="0" fontId="22" fillId="2" borderId="1" xfId="0" quotePrefix="1" applyFont="1" applyFill="1" applyBorder="1" applyAlignment="1">
      <alignment horizontal="center" vertical="center" wrapText="1"/>
    </xf>
    <xf numFmtId="0" fontId="22" fillId="2" borderId="5" xfId="0" quotePrefix="1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22" fillId="2" borderId="8" xfId="0" quotePrefix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165" fontId="22" fillId="2" borderId="8" xfId="0" applyNumberFormat="1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 vertical="center"/>
    </xf>
    <xf numFmtId="22" fontId="22" fillId="2" borderId="8" xfId="0" applyNumberFormat="1" applyFont="1" applyFill="1" applyBorder="1" applyAlignment="1">
      <alignment horizontal="center" vertical="center"/>
    </xf>
    <xf numFmtId="165" fontId="22" fillId="2" borderId="8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22" fontId="22" fillId="2" borderId="19" xfId="0" applyNumberFormat="1" applyFont="1" applyFill="1" applyBorder="1" applyAlignment="1">
      <alignment horizontal="center" vertical="center" wrapText="1"/>
    </xf>
    <xf numFmtId="1" fontId="22" fillId="2" borderId="2" xfId="0" applyNumberFormat="1" applyFont="1" applyFill="1" applyBorder="1" applyAlignment="1">
      <alignment horizontal="center" vertical="center" wrapText="1"/>
    </xf>
    <xf numFmtId="49" fontId="25" fillId="2" borderId="0" xfId="2" applyNumberFormat="1" applyFont="1" applyFill="1" applyAlignment="1">
      <alignment horizontal="center" vertical="center" wrapText="1"/>
    </xf>
    <xf numFmtId="165" fontId="22" fillId="2" borderId="14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 wrapText="1"/>
    </xf>
    <xf numFmtId="0" fontId="22" fillId="2" borderId="2" xfId="0" quotePrefix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165" fontId="29" fillId="2" borderId="0" xfId="0" applyNumberFormat="1" applyFont="1" applyFill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165" fontId="22" fillId="2" borderId="0" xfId="0" applyNumberFormat="1" applyFont="1" applyFill="1" applyAlignment="1">
      <alignment horizontal="center"/>
    </xf>
    <xf numFmtId="165" fontId="22" fillId="2" borderId="16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22" fontId="20" fillId="2" borderId="5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left" wrapText="1"/>
    </xf>
    <xf numFmtId="0" fontId="25" fillId="2" borderId="28" xfId="0" applyFont="1" applyFill="1" applyBorder="1" applyAlignment="1">
      <alignment horizontal="left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 wrapText="1"/>
    </xf>
    <xf numFmtId="0" fontId="25" fillId="2" borderId="1" xfId="10" applyFont="1" applyFill="1" applyBorder="1" applyAlignment="1">
      <alignment horizontal="center" vertical="center" wrapText="1"/>
    </xf>
    <xf numFmtId="0" fontId="25" fillId="2" borderId="4" xfId="10" applyFont="1" applyFill="1" applyBorder="1" applyAlignment="1">
      <alignment horizontal="center" vertical="center" wrapText="1"/>
    </xf>
    <xf numFmtId="22" fontId="22" fillId="2" borderId="8" xfId="0" applyNumberFormat="1" applyFont="1" applyFill="1" applyBorder="1" applyAlignment="1">
      <alignment horizontal="center"/>
    </xf>
    <xf numFmtId="165" fontId="25" fillId="2" borderId="0" xfId="0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  <xf numFmtId="166" fontId="22" fillId="2" borderId="0" xfId="0" applyNumberFormat="1" applyFont="1" applyFill="1" applyAlignment="1">
      <alignment horizontal="left" vertical="center" wrapText="1"/>
    </xf>
    <xf numFmtId="0" fontId="20" fillId="2" borderId="0" xfId="0" applyFont="1" applyFill="1" applyAlignment="1">
      <alignment horizontal="left"/>
    </xf>
    <xf numFmtId="0" fontId="22" fillId="2" borderId="28" xfId="0" applyFont="1" applyFill="1" applyBorder="1" applyAlignment="1">
      <alignment horizontal="left"/>
    </xf>
    <xf numFmtId="0" fontId="25" fillId="2" borderId="29" xfId="0" applyFont="1" applyFill="1" applyBorder="1" applyAlignment="1">
      <alignment horizontal="left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165" fontId="0" fillId="2" borderId="36" xfId="0" applyNumberForma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32" fillId="7" borderId="5" xfId="2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22" fillId="2" borderId="27" xfId="0" quotePrefix="1" applyFont="1" applyFill="1" applyBorder="1" applyAlignment="1">
      <alignment horizontal="left" vertical="center" wrapText="1"/>
    </xf>
    <xf numFmtId="0" fontId="22" fillId="2" borderId="28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1" fontId="22" fillId="2" borderId="36" xfId="0" applyNumberFormat="1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40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166" fontId="22" fillId="2" borderId="2" xfId="0" applyNumberFormat="1" applyFont="1" applyFill="1" applyBorder="1" applyAlignment="1">
      <alignment horizontal="center" vertical="center"/>
    </xf>
    <xf numFmtId="166" fontId="22" fillId="2" borderId="5" xfId="0" applyNumberFormat="1" applyFont="1" applyFill="1" applyBorder="1" applyAlignment="1">
      <alignment horizontal="center"/>
    </xf>
    <xf numFmtId="166" fontId="22" fillId="2" borderId="5" xfId="0" applyNumberFormat="1" applyFont="1" applyFill="1" applyBorder="1" applyAlignment="1">
      <alignment horizontal="center" vertical="center"/>
    </xf>
    <xf numFmtId="166" fontId="22" fillId="2" borderId="5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2" borderId="28" xfId="0" quotePrefix="1" applyFont="1" applyFill="1" applyBorder="1" applyAlignment="1">
      <alignment horizontal="left" vertical="top" wrapText="1"/>
    </xf>
    <xf numFmtId="0" fontId="34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19" xfId="0" quotePrefix="1" applyFont="1" applyFill="1" applyBorder="1" applyAlignment="1">
      <alignment horizontal="center" vertical="center"/>
    </xf>
    <xf numFmtId="0" fontId="22" fillId="2" borderId="27" xfId="0" quotePrefix="1" applyFont="1" applyFill="1" applyBorder="1" applyAlignment="1">
      <alignment horizontal="center" vertical="center" wrapText="1"/>
    </xf>
    <xf numFmtId="0" fontId="25" fillId="2" borderId="28" xfId="0" applyFont="1" applyFill="1" applyBorder="1" applyAlignment="1">
      <alignment horizontal="left"/>
    </xf>
    <xf numFmtId="22" fontId="22" fillId="2" borderId="19" xfId="0" applyNumberFormat="1" applyFont="1" applyFill="1" applyBorder="1" applyAlignment="1">
      <alignment horizontal="center" vertical="center"/>
    </xf>
    <xf numFmtId="165" fontId="22" fillId="2" borderId="19" xfId="0" applyNumberFormat="1" applyFont="1" applyFill="1" applyBorder="1" applyAlignment="1">
      <alignment horizontal="center" vertical="center"/>
    </xf>
    <xf numFmtId="0" fontId="22" fillId="2" borderId="17" xfId="0" quotePrefix="1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/>
    </xf>
    <xf numFmtId="166" fontId="22" fillId="2" borderId="2" xfId="0" applyNumberFormat="1" applyFont="1" applyFill="1" applyBorder="1" applyAlignment="1">
      <alignment horizontal="center" vertical="center" wrapText="1"/>
    </xf>
    <xf numFmtId="166" fontId="22" fillId="2" borderId="8" xfId="0" applyNumberFormat="1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2" fillId="2" borderId="27" xfId="0" applyFont="1" applyFill="1" applyBorder="1" applyAlignment="1">
      <alignment horizontal="left" vertical="center" wrapText="1"/>
    </xf>
    <xf numFmtId="0" fontId="22" fillId="2" borderId="28" xfId="0" applyFont="1" applyFill="1" applyBorder="1" applyAlignment="1">
      <alignment horizontal="left" vertical="center" wrapText="1"/>
    </xf>
    <xf numFmtId="20" fontId="22" fillId="2" borderId="27" xfId="0" applyNumberFormat="1" applyFont="1" applyFill="1" applyBorder="1" applyAlignment="1">
      <alignment horizontal="left" vertical="center" wrapText="1"/>
    </xf>
    <xf numFmtId="0" fontId="22" fillId="2" borderId="29" xfId="0" applyFont="1" applyFill="1" applyBorder="1" applyAlignment="1">
      <alignment horizontal="left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2" fillId="2" borderId="17" xfId="0" quotePrefix="1" applyFont="1" applyFill="1" applyBorder="1" applyAlignment="1">
      <alignment horizontal="left" vertical="center" wrapText="1"/>
    </xf>
    <xf numFmtId="0" fontId="35" fillId="0" borderId="29" xfId="0" applyFont="1" applyBorder="1"/>
    <xf numFmtId="0" fontId="22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22" fontId="22" fillId="2" borderId="11" xfId="0" applyNumberFormat="1" applyFont="1" applyFill="1" applyBorder="1" applyAlignment="1">
      <alignment horizontal="center" vertical="center" wrapText="1"/>
    </xf>
    <xf numFmtId="165" fontId="22" fillId="2" borderId="11" xfId="0" applyNumberFormat="1" applyFont="1" applyFill="1" applyBorder="1" applyAlignment="1">
      <alignment horizontal="center" vertical="center" wrapText="1"/>
    </xf>
    <xf numFmtId="165" fontId="22" fillId="2" borderId="30" xfId="0" applyNumberFormat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49" fontId="20" fillId="2" borderId="10" xfId="0" applyNumberFormat="1" applyFont="1" applyFill="1" applyBorder="1" applyAlignment="1">
      <alignment horizontal="center" vertical="center" wrapText="1"/>
    </xf>
    <xf numFmtId="165" fontId="22" fillId="2" borderId="12" xfId="0" applyNumberFormat="1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42" xfId="0" applyFont="1" applyFill="1" applyBorder="1" applyAlignment="1">
      <alignment horizontal="center" vertical="center" wrapText="1"/>
    </xf>
    <xf numFmtId="1" fontId="22" fillId="2" borderId="38" xfId="0" applyNumberFormat="1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 wrapText="1"/>
    </xf>
    <xf numFmtId="0" fontId="22" fillId="2" borderId="44" xfId="0" applyFont="1" applyFill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vertical="center" wrapText="1"/>
    </xf>
    <xf numFmtId="0" fontId="22" fillId="2" borderId="28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9" fontId="20" fillId="2" borderId="11" xfId="0" applyNumberFormat="1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14" fontId="22" fillId="2" borderId="5" xfId="0" applyNumberFormat="1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 wrapText="1"/>
    </xf>
    <xf numFmtId="165" fontId="22" fillId="2" borderId="22" xfId="0" applyNumberFormat="1" applyFont="1" applyFill="1" applyBorder="1" applyAlignment="1">
      <alignment horizontal="center" vertical="center" wrapText="1"/>
    </xf>
    <xf numFmtId="165" fontId="22" fillId="2" borderId="21" xfId="0" applyNumberFormat="1" applyFont="1" applyFill="1" applyBorder="1" applyAlignment="1">
      <alignment horizontal="center" vertical="center" wrapText="1"/>
    </xf>
    <xf numFmtId="165" fontId="20" fillId="2" borderId="0" xfId="0" applyNumberFormat="1" applyFont="1" applyFill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25" fillId="2" borderId="2" xfId="0" applyNumberFormat="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25" fillId="2" borderId="5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20" fontId="22" fillId="2" borderId="27" xfId="0" quotePrefix="1" applyNumberFormat="1" applyFont="1" applyFill="1" applyBorder="1" applyAlignment="1">
      <alignment horizontal="left" vertical="center" wrapText="1"/>
    </xf>
    <xf numFmtId="0" fontId="22" fillId="2" borderId="27" xfId="0" quotePrefix="1" applyFont="1" applyFill="1" applyBorder="1" applyAlignment="1">
      <alignment vertical="center" wrapText="1"/>
    </xf>
    <xf numFmtId="165" fontId="22" fillId="2" borderId="14" xfId="0" applyNumberFormat="1" applyFont="1" applyFill="1" applyBorder="1" applyAlignment="1">
      <alignment horizontal="center"/>
    </xf>
    <xf numFmtId="0" fontId="35" fillId="0" borderId="28" xfId="0" applyFont="1" applyBorder="1"/>
    <xf numFmtId="0" fontId="10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22" fillId="2" borderId="47" xfId="0" applyFont="1" applyFill="1" applyBorder="1" applyAlignment="1">
      <alignment horizontal="center" vertical="center" wrapText="1"/>
    </xf>
    <xf numFmtId="0" fontId="22" fillId="2" borderId="47" xfId="0" applyFont="1" applyFill="1" applyBorder="1" applyAlignment="1">
      <alignment horizontal="center"/>
    </xf>
    <xf numFmtId="165" fontId="22" fillId="2" borderId="38" xfId="0" applyNumberFormat="1" applyFont="1" applyFill="1" applyBorder="1" applyAlignment="1">
      <alignment horizontal="center" vertical="center" wrapText="1"/>
    </xf>
    <xf numFmtId="165" fontId="22" fillId="2" borderId="43" xfId="0" applyNumberFormat="1" applyFont="1" applyFill="1" applyBorder="1" applyAlignment="1">
      <alignment horizontal="center" vertical="center" wrapText="1"/>
    </xf>
    <xf numFmtId="0" fontId="22" fillId="2" borderId="29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22" fillId="2" borderId="28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 wrapText="1"/>
    </xf>
    <xf numFmtId="0" fontId="36" fillId="2" borderId="28" xfId="0" applyFont="1" applyFill="1" applyBorder="1"/>
    <xf numFmtId="0" fontId="36" fillId="2" borderId="29" xfId="0" applyFont="1" applyFill="1" applyBorder="1" applyAlignment="1">
      <alignment horizontal="left" vertical="center"/>
    </xf>
    <xf numFmtId="0" fontId="36" fillId="2" borderId="27" xfId="0" applyFont="1" applyFill="1" applyBorder="1" applyAlignment="1">
      <alignment wrapText="1"/>
    </xf>
    <xf numFmtId="0" fontId="22" fillId="2" borderId="1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6" fillId="2" borderId="28" xfId="0" applyFont="1" applyFill="1" applyBorder="1" applyAlignment="1">
      <alignment horizontal="left" vertical="center"/>
    </xf>
    <xf numFmtId="0" fontId="36" fillId="2" borderId="29" xfId="0" applyFont="1" applyFill="1" applyBorder="1"/>
    <xf numFmtId="0" fontId="35" fillId="0" borderId="28" xfId="0" applyFont="1" applyBorder="1" applyAlignment="1">
      <alignment horizontal="left"/>
    </xf>
    <xf numFmtId="0" fontId="35" fillId="0" borderId="29" xfId="0" applyFont="1" applyBorder="1" applyAlignment="1">
      <alignment horizontal="left"/>
    </xf>
    <xf numFmtId="0" fontId="2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5" fillId="2" borderId="29" xfId="0" applyFont="1" applyFill="1" applyBorder="1" applyAlignment="1">
      <alignment horizontal="left" wrapText="1"/>
    </xf>
    <xf numFmtId="0" fontId="22" fillId="2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1" fontId="25" fillId="2" borderId="0" xfId="0" applyNumberFormat="1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29" fillId="2" borderId="32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/>
    </xf>
    <xf numFmtId="0" fontId="37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49" fontId="37" fillId="2" borderId="1" xfId="0" applyNumberFormat="1" applyFont="1" applyFill="1" applyBorder="1" applyAlignment="1">
      <alignment horizontal="center" vertical="center" wrapText="1"/>
    </xf>
    <xf numFmtId="0" fontId="22" fillId="2" borderId="48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49" fontId="37" fillId="2" borderId="4" xfId="0" applyNumberFormat="1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center" vertical="center" wrapText="1"/>
    </xf>
    <xf numFmtId="0" fontId="25" fillId="2" borderId="1" xfId="0" quotePrefix="1" applyFont="1" applyFill="1" applyBorder="1" applyAlignment="1">
      <alignment horizontal="center" vertical="center" wrapText="1"/>
    </xf>
    <xf numFmtId="165" fontId="25" fillId="2" borderId="5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/>
    </xf>
    <xf numFmtId="0" fontId="40" fillId="2" borderId="1" xfId="0" quotePrefix="1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5" fillId="2" borderId="29" xfId="0" applyFont="1" applyFill="1" applyBorder="1" applyAlignment="1">
      <alignment horizontal="left"/>
    </xf>
    <xf numFmtId="0" fontId="37" fillId="2" borderId="48" xfId="0" applyFont="1" applyFill="1" applyBorder="1" applyAlignment="1">
      <alignment horizontal="center" vertical="center" wrapText="1"/>
    </xf>
    <xf numFmtId="0" fontId="22" fillId="2" borderId="50" xfId="0" quotePrefix="1" applyFont="1" applyFill="1" applyBorder="1" applyAlignment="1">
      <alignment horizontal="left" vertical="center" wrapText="1"/>
    </xf>
    <xf numFmtId="0" fontId="37" fillId="2" borderId="15" xfId="0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left" vertical="center" wrapText="1"/>
    </xf>
    <xf numFmtId="0" fontId="22" fillId="2" borderId="51" xfId="0" applyFont="1" applyFill="1" applyBorder="1" applyAlignment="1">
      <alignment horizontal="left" vertical="center" wrapText="1"/>
    </xf>
    <xf numFmtId="0" fontId="36" fillId="2" borderId="27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 wrapText="1"/>
    </xf>
    <xf numFmtId="2" fontId="22" fillId="2" borderId="4" xfId="0" applyNumberFormat="1" applyFont="1" applyFill="1" applyBorder="1" applyAlignment="1">
      <alignment horizontal="center" vertical="center" wrapText="1"/>
    </xf>
    <xf numFmtId="0" fontId="22" fillId="2" borderId="26" xfId="0" quotePrefix="1" applyFont="1" applyFill="1" applyBorder="1" applyAlignment="1">
      <alignment horizontal="left" vertical="center" wrapText="1"/>
    </xf>
    <xf numFmtId="0" fontId="22" fillId="2" borderId="26" xfId="0" applyFont="1" applyFill="1" applyBorder="1" applyAlignment="1">
      <alignment horizontal="center" vertical="center" wrapText="1"/>
    </xf>
    <xf numFmtId="0" fontId="22" fillId="2" borderId="51" xfId="0" quotePrefix="1" applyFont="1" applyFill="1" applyBorder="1" applyAlignment="1">
      <alignment horizontal="left" vertical="center" wrapText="1"/>
    </xf>
    <xf numFmtId="0" fontId="36" fillId="2" borderId="28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2" fillId="2" borderId="34" xfId="0" applyFont="1" applyFill="1" applyBorder="1" applyAlignment="1">
      <alignment horizontal="left" vertical="center"/>
    </xf>
    <xf numFmtId="20" fontId="22" fillId="2" borderId="50" xfId="0" quotePrefix="1" applyNumberFormat="1" applyFont="1" applyFill="1" applyBorder="1" applyAlignment="1">
      <alignment horizontal="left" vertical="top" wrapText="1"/>
    </xf>
    <xf numFmtId="0" fontId="36" fillId="2" borderId="45" xfId="0" applyFont="1" applyFill="1" applyBorder="1"/>
    <xf numFmtId="20" fontId="22" fillId="2" borderId="27" xfId="0" quotePrefix="1" applyNumberFormat="1" applyFont="1" applyFill="1" applyBorder="1" applyAlignment="1">
      <alignment horizontal="left" vertical="top" wrapText="1"/>
    </xf>
    <xf numFmtId="0" fontId="22" fillId="2" borderId="28" xfId="0" applyFont="1" applyFill="1" applyBorder="1" applyAlignment="1">
      <alignment horizontal="left" vertical="center"/>
    </xf>
    <xf numFmtId="0" fontId="36" fillId="2" borderId="52" xfId="0" applyFont="1" applyFill="1" applyBorder="1"/>
    <xf numFmtId="0" fontId="22" fillId="2" borderId="11" xfId="0" applyFont="1" applyFill="1" applyBorder="1" applyAlignment="1">
      <alignment horizontal="center"/>
    </xf>
    <xf numFmtId="22" fontId="22" fillId="2" borderId="11" xfId="0" applyNumberFormat="1" applyFont="1" applyFill="1" applyBorder="1" applyAlignment="1">
      <alignment horizontal="center"/>
    </xf>
    <xf numFmtId="165" fontId="22" fillId="2" borderId="11" xfId="0" applyNumberFormat="1" applyFont="1" applyFill="1" applyBorder="1" applyAlignment="1">
      <alignment horizontal="center"/>
    </xf>
    <xf numFmtId="165" fontId="22" fillId="2" borderId="10" xfId="0" applyNumberFormat="1" applyFont="1" applyFill="1" applyBorder="1" applyAlignment="1">
      <alignment horizontal="center" vertical="center" wrapText="1"/>
    </xf>
    <xf numFmtId="0" fontId="22" fillId="2" borderId="41" xfId="0" quotePrefix="1" applyFont="1" applyFill="1" applyBorder="1" applyAlignment="1">
      <alignment horizontal="left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49" fontId="37" fillId="2" borderId="10" xfId="0" applyNumberFormat="1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42" xfId="0" applyFont="1" applyFill="1" applyBorder="1" applyAlignment="1">
      <alignment horizontal="center" vertical="center" wrapText="1"/>
    </xf>
    <xf numFmtId="1" fontId="25" fillId="2" borderId="38" xfId="0" applyNumberFormat="1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44" xfId="0" applyFont="1" applyFill="1" applyBorder="1" applyAlignment="1">
      <alignment horizontal="center" vertical="center" wrapText="1"/>
    </xf>
    <xf numFmtId="49" fontId="37" fillId="2" borderId="5" xfId="0" applyNumberFormat="1" applyFont="1" applyFill="1" applyBorder="1" applyAlignment="1">
      <alignment horizontal="center" vertical="center" wrapText="1"/>
    </xf>
    <xf numFmtId="0" fontId="22" fillId="2" borderId="5" xfId="0" quotePrefix="1" applyFont="1" applyFill="1" applyBorder="1" applyAlignment="1">
      <alignment horizontal="left" vertical="center" wrapText="1"/>
    </xf>
    <xf numFmtId="0" fontId="25" fillId="2" borderId="26" xfId="0" applyFont="1" applyFill="1" applyBorder="1" applyAlignment="1">
      <alignment horizontal="left" wrapText="1"/>
    </xf>
    <xf numFmtId="0" fontId="22" fillId="2" borderId="26" xfId="0" applyFont="1" applyFill="1" applyBorder="1" applyAlignment="1">
      <alignment horizontal="left" wrapText="1"/>
    </xf>
    <xf numFmtId="0" fontId="25" fillId="2" borderId="51" xfId="0" applyFont="1" applyFill="1" applyBorder="1" applyAlignment="1">
      <alignment horizontal="left" wrapText="1"/>
    </xf>
    <xf numFmtId="0" fontId="22" fillId="2" borderId="0" xfId="0" quotePrefix="1" applyFont="1" applyFill="1" applyAlignment="1">
      <alignment horizontal="left" vertical="center" wrapText="1"/>
    </xf>
    <xf numFmtId="0" fontId="41" fillId="2" borderId="27" xfId="0" applyFont="1" applyFill="1" applyBorder="1" applyAlignment="1">
      <alignment vertical="top" wrapText="1"/>
    </xf>
    <xf numFmtId="0" fontId="25" fillId="2" borderId="28" xfId="0" applyFont="1" applyFill="1" applyBorder="1" applyAlignment="1">
      <alignment horizontal="left" vertical="center" wrapText="1"/>
    </xf>
    <xf numFmtId="0" fontId="22" fillId="2" borderId="45" xfId="0" applyFont="1" applyFill="1" applyBorder="1" applyAlignment="1">
      <alignment horizontal="left" vertical="center" wrapText="1"/>
    </xf>
    <xf numFmtId="0" fontId="22" fillId="2" borderId="45" xfId="0" quotePrefix="1" applyFont="1" applyFill="1" applyBorder="1" applyAlignment="1">
      <alignment horizontal="left" vertical="center" wrapText="1"/>
    </xf>
    <xf numFmtId="165" fontId="22" fillId="2" borderId="47" xfId="0" applyNumberFormat="1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left" vertical="center"/>
    </xf>
    <xf numFmtId="0" fontId="22" fillId="2" borderId="46" xfId="0" applyFont="1" applyFill="1" applyBorder="1" applyAlignment="1">
      <alignment horizontal="center" vertical="center"/>
    </xf>
    <xf numFmtId="22" fontId="22" fillId="2" borderId="47" xfId="0" applyNumberFormat="1" applyFont="1" applyFill="1" applyBorder="1" applyAlignment="1">
      <alignment horizontal="center" vertical="center" wrapText="1"/>
    </xf>
    <xf numFmtId="165" fontId="22" fillId="2" borderId="47" xfId="0" applyNumberFormat="1" applyFont="1" applyFill="1" applyBorder="1" applyAlignment="1">
      <alignment horizontal="center" vertical="center"/>
    </xf>
    <xf numFmtId="165" fontId="22" fillId="2" borderId="54" xfId="0" applyNumberFormat="1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5" fillId="2" borderId="53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22" fontId="22" fillId="0" borderId="2" xfId="0" applyNumberFormat="1" applyFont="1" applyBorder="1" applyAlignment="1">
      <alignment horizontal="center" vertical="center"/>
    </xf>
    <xf numFmtId="165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65" fontId="22" fillId="0" borderId="13" xfId="0" applyNumberFormat="1" applyFont="1" applyBorder="1" applyAlignment="1">
      <alignment horizontal="center" vertical="center" wrapText="1"/>
    </xf>
    <xf numFmtId="0" fontId="22" fillId="0" borderId="50" xfId="0" quotePrefix="1" applyFont="1" applyBorder="1" applyAlignment="1">
      <alignment horizontal="left" vertical="center" wrapText="1"/>
    </xf>
    <xf numFmtId="0" fontId="22" fillId="0" borderId="0" xfId="0" quotePrefix="1" applyFont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22" fontId="22" fillId="0" borderId="5" xfId="0" applyNumberFormat="1" applyFont="1" applyBorder="1" applyAlignment="1">
      <alignment horizontal="center" vertical="center"/>
    </xf>
    <xf numFmtId="165" fontId="22" fillId="0" borderId="5" xfId="0" applyNumberFormat="1" applyFont="1" applyBorder="1" applyAlignment="1">
      <alignment horizontal="center"/>
    </xf>
    <xf numFmtId="165" fontId="22" fillId="0" borderId="5" xfId="0" applyNumberFormat="1" applyFont="1" applyBorder="1" applyAlignment="1">
      <alignment horizontal="center" vertical="center"/>
    </xf>
    <xf numFmtId="165" fontId="22" fillId="0" borderId="6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center" vertical="center" wrapText="1"/>
    </xf>
    <xf numFmtId="0" fontId="25" fillId="0" borderId="26" xfId="0" applyFont="1" applyBorder="1" applyAlignment="1">
      <alignment horizontal="left" wrapText="1"/>
    </xf>
    <xf numFmtId="0" fontId="22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22" fillId="0" borderId="5" xfId="0" quotePrefix="1" applyFont="1" applyBorder="1" applyAlignment="1">
      <alignment horizontal="center" vertical="center"/>
    </xf>
    <xf numFmtId="22" fontId="22" fillId="0" borderId="5" xfId="0" applyNumberFormat="1" applyFont="1" applyBorder="1" applyAlignment="1">
      <alignment horizontal="center"/>
    </xf>
    <xf numFmtId="0" fontId="22" fillId="0" borderId="26" xfId="0" applyFont="1" applyBorder="1" applyAlignment="1">
      <alignment horizontal="left" wrapText="1"/>
    </xf>
    <xf numFmtId="22" fontId="22" fillId="0" borderId="5" xfId="0" applyNumberFormat="1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1" fontId="25" fillId="0" borderId="5" xfId="0" applyNumberFormat="1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65" fontId="22" fillId="0" borderId="5" xfId="0" applyNumberFormat="1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 wrapText="1"/>
    </xf>
    <xf numFmtId="1" fontId="25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22" fontId="22" fillId="0" borderId="8" xfId="0" applyNumberFormat="1" applyFont="1" applyBorder="1" applyAlignment="1">
      <alignment horizontal="center" vertical="center" wrapText="1"/>
    </xf>
    <xf numFmtId="165" fontId="22" fillId="0" borderId="8" xfId="0" applyNumberFormat="1" applyFont="1" applyBorder="1" applyAlignment="1">
      <alignment horizontal="center" vertical="center" wrapText="1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165" fontId="22" fillId="0" borderId="7" xfId="0" applyNumberFormat="1" applyFont="1" applyBorder="1" applyAlignment="1">
      <alignment horizontal="center" vertical="center" wrapText="1"/>
    </xf>
    <xf numFmtId="165" fontId="22" fillId="0" borderId="16" xfId="0" applyNumberFormat="1" applyFont="1" applyBorder="1" applyAlignment="1">
      <alignment horizontal="center" vertical="center" wrapText="1"/>
    </xf>
    <xf numFmtId="0" fontId="25" fillId="0" borderId="51" xfId="0" applyFont="1" applyBorder="1" applyAlignment="1">
      <alignment horizontal="left" wrapText="1"/>
    </xf>
    <xf numFmtId="22" fontId="22" fillId="0" borderId="0" xfId="0" applyNumberFormat="1" applyFont="1" applyAlignment="1">
      <alignment horizontal="center" vertical="center" wrapText="1"/>
    </xf>
    <xf numFmtId="165" fontId="22" fillId="0" borderId="0" xfId="0" applyNumberFormat="1" applyFont="1" applyAlignment="1">
      <alignment horizontal="center" vertical="center" wrapText="1"/>
    </xf>
    <xf numFmtId="165" fontId="2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25" fillId="0" borderId="9" xfId="0" applyFont="1" applyBorder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22" fontId="22" fillId="0" borderId="2" xfId="0" applyNumberFormat="1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22" fillId="0" borderId="27" xfId="0" quotePrefix="1" applyFont="1" applyBorder="1" applyAlignment="1">
      <alignment horizontal="left" vertical="center" wrapText="1"/>
    </xf>
    <xf numFmtId="49" fontId="37" fillId="0" borderId="4" xfId="0" applyNumberFormat="1" applyFont="1" applyBorder="1" applyAlignment="1">
      <alignment horizontal="center" vertical="center" wrapText="1"/>
    </xf>
    <xf numFmtId="0" fontId="22" fillId="0" borderId="28" xfId="0" quotePrefix="1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/>
    </xf>
    <xf numFmtId="22" fontId="22" fillId="0" borderId="8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/>
    </xf>
    <xf numFmtId="0" fontId="22" fillId="0" borderId="29" xfId="0" quotePrefix="1" applyFont="1" applyBorder="1" applyAlignment="1">
      <alignment horizontal="left" vertical="center" wrapText="1"/>
    </xf>
    <xf numFmtId="165" fontId="22" fillId="0" borderId="0" xfId="0" applyNumberFormat="1" applyFont="1" applyAlignment="1">
      <alignment horizontal="center"/>
    </xf>
    <xf numFmtId="0" fontId="25" fillId="0" borderId="16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22" fontId="22" fillId="0" borderId="19" xfId="0" quotePrefix="1" applyNumberFormat="1" applyFont="1" applyBorder="1" applyAlignment="1">
      <alignment horizontal="center" vertical="center" wrapText="1"/>
    </xf>
    <xf numFmtId="165" fontId="22" fillId="0" borderId="19" xfId="0" applyNumberFormat="1" applyFont="1" applyBorder="1" applyAlignment="1">
      <alignment horizontal="center" vertical="center" wrapText="1"/>
    </xf>
    <xf numFmtId="165" fontId="22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 wrapText="1"/>
    </xf>
    <xf numFmtId="165" fontId="25" fillId="0" borderId="5" xfId="0" applyNumberFormat="1" applyFont="1" applyBorder="1" applyAlignment="1">
      <alignment horizontal="center" vertical="center" wrapText="1"/>
    </xf>
    <xf numFmtId="166" fontId="22" fillId="0" borderId="2" xfId="0" applyNumberFormat="1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5" xfId="0" quotePrefix="1" applyFont="1" applyBorder="1" applyAlignment="1">
      <alignment horizontal="center" vertical="center" wrapText="1"/>
    </xf>
    <xf numFmtId="166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horizontal="center"/>
    </xf>
    <xf numFmtId="0" fontId="25" fillId="0" borderId="4" xfId="10" applyFont="1" applyBorder="1" applyAlignment="1">
      <alignment horizontal="center" vertical="center" wrapText="1"/>
    </xf>
    <xf numFmtId="0" fontId="22" fillId="0" borderId="28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/>
    </xf>
    <xf numFmtId="166" fontId="22" fillId="0" borderId="5" xfId="0" applyNumberFormat="1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2" fillId="0" borderId="28" xfId="0" applyFont="1" applyBorder="1" applyAlignment="1">
      <alignment horizontal="center" vertical="center" wrapText="1"/>
    </xf>
    <xf numFmtId="0" fontId="22" fillId="0" borderId="8" xfId="0" quotePrefix="1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left" vertical="center" wrapText="1"/>
    </xf>
    <xf numFmtId="20" fontId="22" fillId="0" borderId="27" xfId="0" quotePrefix="1" applyNumberFormat="1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left" vertical="center"/>
    </xf>
    <xf numFmtId="0" fontId="25" fillId="0" borderId="16" xfId="0" applyFont="1" applyBorder="1" applyAlignment="1">
      <alignment horizontal="center" vertical="center"/>
    </xf>
    <xf numFmtId="0" fontId="40" fillId="0" borderId="1" xfId="0" quotePrefix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40" fillId="0" borderId="4" xfId="0" applyFont="1" applyBorder="1" applyAlignment="1">
      <alignment horizontal="center" vertical="center" wrapText="1"/>
    </xf>
    <xf numFmtId="0" fontId="36" fillId="0" borderId="28" xfId="0" applyFont="1" applyBorder="1"/>
    <xf numFmtId="22" fontId="20" fillId="0" borderId="5" xfId="0" applyNumberFormat="1" applyFont="1" applyBorder="1" applyAlignment="1">
      <alignment horizontal="center" vertical="center" wrapText="1"/>
    </xf>
    <xf numFmtId="0" fontId="36" fillId="0" borderId="28" xfId="0" applyFont="1" applyBorder="1" applyAlignment="1">
      <alignment horizontal="left" vertical="center"/>
    </xf>
    <xf numFmtId="0" fontId="36" fillId="0" borderId="28" xfId="0" applyFont="1" applyBorder="1" applyAlignment="1">
      <alignment horizontal="left" vertical="center" wrapText="1"/>
    </xf>
    <xf numFmtId="0" fontId="36" fillId="0" borderId="29" xfId="0" applyFont="1" applyBorder="1"/>
    <xf numFmtId="0" fontId="36" fillId="0" borderId="0" xfId="0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41" fillId="0" borderId="27" xfId="0" applyFont="1" applyBorder="1" applyAlignment="1">
      <alignment vertical="top" wrapText="1"/>
    </xf>
    <xf numFmtId="0" fontId="25" fillId="0" borderId="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25" fillId="0" borderId="2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22" fontId="22" fillId="0" borderId="8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22" fontId="22" fillId="0" borderId="19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center" vertical="center" wrapText="1"/>
    </xf>
    <xf numFmtId="165" fontId="22" fillId="0" borderId="22" xfId="0" applyNumberFormat="1" applyFont="1" applyBorder="1" applyAlignment="1">
      <alignment horizontal="center" vertical="center" wrapText="1"/>
    </xf>
    <xf numFmtId="165" fontId="22" fillId="0" borderId="2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37" fillId="0" borderId="2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65" fontId="22" fillId="0" borderId="14" xfId="0" applyNumberFormat="1" applyFont="1" applyBorder="1" applyAlignment="1">
      <alignment horizontal="center" vertical="center"/>
    </xf>
    <xf numFmtId="165" fontId="22" fillId="0" borderId="16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22" fillId="0" borderId="19" xfId="0" quotePrefix="1" applyFont="1" applyBorder="1" applyAlignment="1">
      <alignment horizontal="center" vertical="center"/>
    </xf>
    <xf numFmtId="22" fontId="22" fillId="0" borderId="19" xfId="0" applyNumberFormat="1" applyFont="1" applyBorder="1" applyAlignment="1">
      <alignment horizontal="center" vertical="center"/>
    </xf>
    <xf numFmtId="165" fontId="22" fillId="0" borderId="19" xfId="0" applyNumberFormat="1" applyFont="1" applyBorder="1" applyAlignment="1">
      <alignment horizontal="center" vertical="center"/>
    </xf>
    <xf numFmtId="0" fontId="22" fillId="0" borderId="17" xfId="0" quotePrefix="1" applyFont="1" applyBorder="1" applyAlignment="1">
      <alignment horizontal="left" vertical="center" wrapText="1"/>
    </xf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66" fontId="22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6" fontId="22" fillId="0" borderId="8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28" xfId="0" applyFont="1" applyBorder="1" applyAlignment="1">
      <alignment horizontal="left" wrapText="1"/>
    </xf>
    <xf numFmtId="0" fontId="22" fillId="0" borderId="28" xfId="0" applyFont="1" applyBorder="1" applyAlignment="1">
      <alignment horizontal="left" wrapText="1"/>
    </xf>
    <xf numFmtId="0" fontId="25" fillId="0" borderId="29" xfId="0" applyFont="1" applyBorder="1" applyAlignment="1">
      <alignment horizontal="left" wrapText="1"/>
    </xf>
    <xf numFmtId="22" fontId="22" fillId="0" borderId="38" xfId="0" applyNumberFormat="1" applyFont="1" applyBorder="1" applyAlignment="1">
      <alignment horizontal="center" vertical="center"/>
    </xf>
    <xf numFmtId="165" fontId="22" fillId="0" borderId="38" xfId="0" applyNumberFormat="1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 wrapText="1"/>
    </xf>
    <xf numFmtId="0" fontId="20" fillId="0" borderId="27" xfId="0" quotePrefix="1" applyFont="1" applyBorder="1" applyAlignment="1">
      <alignment horizontal="left" vertical="center" wrapText="1"/>
    </xf>
    <xf numFmtId="0" fontId="25" fillId="0" borderId="48" xfId="0" applyFont="1" applyBorder="1" applyAlignment="1">
      <alignment horizontal="center" vertical="center"/>
    </xf>
    <xf numFmtId="0" fontId="25" fillId="0" borderId="48" xfId="10" applyFont="1" applyBorder="1" applyAlignment="1">
      <alignment horizontal="center" vertical="center" wrapText="1"/>
    </xf>
    <xf numFmtId="0" fontId="25" fillId="0" borderId="15" xfId="1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/>
    </xf>
    <xf numFmtId="0" fontId="40" fillId="0" borderId="48" xfId="0" quotePrefix="1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165" fontId="22" fillId="0" borderId="58" xfId="0" applyNumberFormat="1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/>
    </xf>
    <xf numFmtId="165" fontId="22" fillId="0" borderId="58" xfId="0" applyNumberFormat="1" applyFont="1" applyBorder="1" applyAlignment="1">
      <alignment horizontal="center"/>
    </xf>
    <xf numFmtId="165" fontId="22" fillId="2" borderId="57" xfId="0" applyNumberFormat="1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horizontal="center" vertical="center" wrapText="1"/>
    </xf>
    <xf numFmtId="165" fontId="22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left" wrapText="1"/>
    </xf>
    <xf numFmtId="0" fontId="25" fillId="2" borderId="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/>
    </xf>
    <xf numFmtId="22" fontId="22" fillId="2" borderId="15" xfId="0" applyNumberFormat="1" applyFont="1" applyFill="1" applyBorder="1" applyAlignment="1">
      <alignment horizontal="center" vertical="center" wrapText="1"/>
    </xf>
    <xf numFmtId="0" fontId="20" fillId="2" borderId="27" xfId="0" quotePrefix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5" fillId="2" borderId="28" xfId="0" quotePrefix="1" applyFont="1" applyFill="1" applyBorder="1" applyAlignment="1">
      <alignment horizontal="left" wrapText="1"/>
    </xf>
    <xf numFmtId="0" fontId="25" fillId="2" borderId="29" xfId="0" applyFont="1" applyFill="1" applyBorder="1" applyAlignment="1">
      <alignment horizontal="left" vertical="center" wrapText="1"/>
    </xf>
    <xf numFmtId="14" fontId="22" fillId="2" borderId="8" xfId="0" applyNumberFormat="1" applyFont="1" applyFill="1" applyBorder="1" applyAlignment="1">
      <alignment horizontal="center" vertical="center"/>
    </xf>
    <xf numFmtId="165" fontId="22" fillId="2" borderId="16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2" fillId="2" borderId="28" xfId="0" quotePrefix="1" applyFont="1" applyFill="1" applyBorder="1" applyAlignment="1">
      <alignment horizontal="left" wrapText="1"/>
    </xf>
    <xf numFmtId="165" fontId="22" fillId="2" borderId="2" xfId="0" applyNumberFormat="1" applyFont="1" applyFill="1" applyBorder="1" applyAlignment="1">
      <alignment horizontal="center"/>
    </xf>
    <xf numFmtId="0" fontId="28" fillId="2" borderId="0" xfId="0" applyFont="1" applyFill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165" fontId="22" fillId="2" borderId="7" xfId="0" applyNumberFormat="1" applyFont="1" applyFill="1" applyBorder="1" applyAlignment="1">
      <alignment horizontal="center" vertical="center" wrapText="1"/>
    </xf>
    <xf numFmtId="165" fontId="22" fillId="2" borderId="8" xfId="0" applyNumberFormat="1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165" fontId="29" fillId="2" borderId="2" xfId="0" applyNumberFormat="1" applyFont="1" applyFill="1" applyBorder="1" applyAlignment="1">
      <alignment horizontal="center" vertical="center" wrapText="1"/>
    </xf>
    <xf numFmtId="165" fontId="29" fillId="2" borderId="5" xfId="0" applyNumberFormat="1" applyFont="1" applyFill="1" applyBorder="1" applyAlignment="1">
      <alignment horizontal="center" vertical="center" wrapText="1"/>
    </xf>
    <xf numFmtId="165" fontId="29" fillId="2" borderId="11" xfId="0" applyNumberFormat="1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left" vertical="center" wrapText="1"/>
    </xf>
    <xf numFmtId="0" fontId="28" fillId="2" borderId="34" xfId="0" applyFont="1" applyFill="1" applyBorder="1" applyAlignment="1">
      <alignment horizontal="left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center" vertical="center" wrapText="1"/>
    </xf>
    <xf numFmtId="165" fontId="25" fillId="2" borderId="7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165" fontId="25" fillId="2" borderId="8" xfId="0" applyNumberFormat="1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5" fontId="25" fillId="0" borderId="7" xfId="0" applyNumberFormat="1" applyFont="1" applyBorder="1" applyAlignment="1">
      <alignment horizontal="center" vertical="center" wrapText="1"/>
    </xf>
    <xf numFmtId="165" fontId="25" fillId="0" borderId="8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center" vertical="center" wrapText="1"/>
    </xf>
    <xf numFmtId="165" fontId="29" fillId="0" borderId="5" xfId="0" applyNumberFormat="1" applyFont="1" applyBorder="1" applyAlignment="1">
      <alignment horizontal="center" vertical="center" wrapText="1"/>
    </xf>
    <xf numFmtId="165" fontId="29" fillId="0" borderId="11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left" vertical="center" wrapText="1"/>
    </xf>
    <xf numFmtId="0" fontId="28" fillId="0" borderId="34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165" fontId="25" fillId="0" borderId="49" xfId="0" applyNumberFormat="1" applyFont="1" applyBorder="1" applyAlignment="1">
      <alignment horizontal="center" vertical="center" wrapText="1"/>
    </xf>
    <xf numFmtId="0" fontId="25" fillId="2" borderId="49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8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</cellXfs>
  <cellStyles count="36">
    <cellStyle name="Акцент5" xfId="21" builtinId="45"/>
    <cellStyle name="Обычный" xfId="0" builtinId="0"/>
    <cellStyle name="Обычный 10" xfId="8" xr:uid="{135A9990-769E-43D4-B653-6A5CE6EB4F08}"/>
    <cellStyle name="Обычный 2" xfId="2" xr:uid="{FC9AADDD-BE26-4316-AE34-296CEE9258E5}"/>
    <cellStyle name="Обычный 2 16 2" xfId="11" xr:uid="{30DDC46D-4A62-4FD6-8F86-D44FDB8B432E}"/>
    <cellStyle name="Обычный 2 16 2 2" xfId="12" xr:uid="{9CC283E9-4775-4308-B608-0C2DCDCDF3B1}"/>
    <cellStyle name="Обычный 2 16 2 2 2" xfId="13" xr:uid="{2475140D-CD9D-48E2-BC42-ABA754477B9C}"/>
    <cellStyle name="Обычный 2 16 2 2 2 2" xfId="20" xr:uid="{2D6A2784-563C-481E-9769-32BFEA63AD7C}"/>
    <cellStyle name="Обычный 2 16 2 2 2 2 2" xfId="35" xr:uid="{7213F00E-E89E-4F6D-854D-872F32185431}"/>
    <cellStyle name="Обычный 2 16 2 2 2 3" xfId="28" xr:uid="{966A8906-0A43-48A8-85BD-701726130EAA}"/>
    <cellStyle name="Обычный 2 16 2 2 3" xfId="19" xr:uid="{DD9D1E4C-945F-4B53-B7F8-3B8A2E016135}"/>
    <cellStyle name="Обычный 2 16 2 2 3 2" xfId="34" xr:uid="{CE7609FC-A3FD-4160-A8C7-9EAED016D541}"/>
    <cellStyle name="Обычный 2 16 2 2 4" xfId="27" xr:uid="{356E36D7-5E2F-42F2-AA6B-6164D21FE48C}"/>
    <cellStyle name="Обычный 2 16 2 3" xfId="18" xr:uid="{3F5950FE-975F-4E69-890D-444C99ED01C3}"/>
    <cellStyle name="Обычный 2 16 2 3 2" xfId="33" xr:uid="{517C8BC1-1EF0-4E61-9AE7-6B8C5B5DE0A9}"/>
    <cellStyle name="Обычный 2 16 2 4" xfId="26" xr:uid="{8ED460B0-C033-4B73-B727-A0E79E62C90B}"/>
    <cellStyle name="Обычный 2 166" xfId="7" xr:uid="{00B3575B-DE59-4ACE-821B-897315306F03}"/>
    <cellStyle name="Обычный 2 166 2" xfId="15" xr:uid="{7C380503-9D7F-4E40-A2F5-8994239828B7}"/>
    <cellStyle name="Обычный 2 166 2 2" xfId="30" xr:uid="{DD4BA47A-5539-4479-90F2-1713803AB4FD}"/>
    <cellStyle name="Обычный 2 166 3" xfId="23" xr:uid="{9CE88AA9-1F01-4516-9C94-5B0574D6F191}"/>
    <cellStyle name="Обычный 2 2" xfId="9" xr:uid="{4858F4A3-33D8-498D-97E3-DFF916AC109C}"/>
    <cellStyle name="Обычный 2 2 2" xfId="16" xr:uid="{3E8256E8-438E-4DBA-84C0-FE6538C1DEE8}"/>
    <cellStyle name="Обычный 2 2 2 2" xfId="31" xr:uid="{7A2D3511-0766-4BC8-B4C1-951D50D2B245}"/>
    <cellStyle name="Обычный 2 2 3" xfId="24" xr:uid="{CB082ACE-F186-4A99-9586-D698B076CD37}"/>
    <cellStyle name="Обычный 2 3" xfId="10" xr:uid="{D64ACE39-E4FC-4A87-A762-8B442DD01BC1}"/>
    <cellStyle name="Обычный 2 3 2" xfId="17" xr:uid="{E7F81C6F-57D3-4862-AE21-2D8574CF8222}"/>
    <cellStyle name="Обычный 2 3 2 2" xfId="32" xr:uid="{7685FF62-0DDF-4E1A-AF66-1D71B187F11E}"/>
    <cellStyle name="Обычный 2 3 3" xfId="25" xr:uid="{633CB6BD-F3FE-41E6-888C-B052CA7D2BC4}"/>
    <cellStyle name="Обычный 2 4" xfId="14" xr:uid="{5EB75DDD-8DEF-48A5-A81F-D8B0CEE4BE94}"/>
    <cellStyle name="Обычный 2 4 2" xfId="29" xr:uid="{7548FBCA-C19E-49A2-90AB-0F7AFD0B1801}"/>
    <cellStyle name="Обычный 2 5" xfId="6" xr:uid="{2AA402F2-3EC8-480F-823C-1CD75A1354C1}"/>
    <cellStyle name="Обычный 2 6" xfId="22" xr:uid="{DD7EC0BF-2038-43A2-B7D9-F42CE2DE679B}"/>
    <cellStyle name="Обычный 3" xfId="3" xr:uid="{C26F3E97-780F-4C66-ABB3-29A1BB676C79}"/>
    <cellStyle name="Обычный 4" xfId="4" xr:uid="{B2B75367-E58D-4CB8-AA88-B957C98F100D}"/>
    <cellStyle name="Обычный 5" xfId="5" xr:uid="{48210CCA-EF23-44AD-8FBB-8DFACFBC045F}"/>
    <cellStyle name="Финансовый 2" xfId="1" xr:uid="{310C570A-0533-4CA5-991B-7456E211027A}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81B8-2788-455F-BB59-DF8EFC3776F7}">
  <sheetPr codeName="Лист1"/>
  <dimension ref="A1:AB116"/>
  <sheetViews>
    <sheetView topLeftCell="A25" zoomScale="57" zoomScaleNormal="57" workbookViewId="0">
      <selection activeCell="K53" sqref="K53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207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128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45018.25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268</v>
      </c>
      <c r="D6" s="22" t="s">
        <v>209</v>
      </c>
      <c r="E6" s="22" t="s">
        <v>210</v>
      </c>
      <c r="F6" s="22">
        <v>1</v>
      </c>
      <c r="G6" s="59" t="s">
        <v>211</v>
      </c>
      <c r="H6" s="59">
        <v>45015.118055555555</v>
      </c>
      <c r="I6" s="60">
        <v>18.833333333255723</v>
      </c>
      <c r="J6" s="60">
        <v>12</v>
      </c>
      <c r="K6" s="61">
        <v>-6.8333333332557231</v>
      </c>
      <c r="L6" s="111" t="s">
        <v>132</v>
      </c>
      <c r="M6" s="144">
        <v>0</v>
      </c>
      <c r="N6" s="108">
        <v>17</v>
      </c>
      <c r="O6" s="26">
        <v>0</v>
      </c>
      <c r="P6" s="111" t="s">
        <v>214</v>
      </c>
      <c r="Q6" s="144">
        <v>0</v>
      </c>
      <c r="R6" s="22">
        <v>20</v>
      </c>
      <c r="S6" s="26">
        <v>0</v>
      </c>
      <c r="T6" s="21" t="s">
        <v>25</v>
      </c>
      <c r="U6" s="26" t="s">
        <v>24</v>
      </c>
      <c r="V6" s="27">
        <v>6.8333333332557231</v>
      </c>
      <c r="W6" s="28">
        <v>6.8333333332557231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45015.118055555555</v>
      </c>
      <c r="H7" s="63">
        <v>45015.579861111109</v>
      </c>
      <c r="I7" s="64">
        <v>11.083333333313931</v>
      </c>
      <c r="J7" s="64">
        <v>12</v>
      </c>
      <c r="K7" s="65">
        <v>0.91666666668606922</v>
      </c>
      <c r="L7" s="110" t="s">
        <v>111</v>
      </c>
      <c r="M7" s="127">
        <v>0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0</v>
      </c>
      <c r="W7" s="43">
        <v>6.8333333332557231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7">
        <v>45015.579861111109</v>
      </c>
      <c r="H8" s="67" t="s">
        <v>212</v>
      </c>
      <c r="I8" s="64">
        <v>11.25</v>
      </c>
      <c r="J8" s="64">
        <v>12</v>
      </c>
      <c r="K8" s="65">
        <v>0.75</v>
      </c>
      <c r="L8" s="110" t="s">
        <v>98</v>
      </c>
      <c r="M8" s="127">
        <v>0</v>
      </c>
      <c r="N8" s="109">
        <v>17</v>
      </c>
      <c r="O8" s="34">
        <v>0</v>
      </c>
      <c r="P8" s="13" t="s">
        <v>215</v>
      </c>
      <c r="Q8" s="127">
        <v>0</v>
      </c>
      <c r="R8" s="31">
        <v>10</v>
      </c>
      <c r="S8" s="34">
        <v>0</v>
      </c>
      <c r="T8" s="30"/>
      <c r="U8" s="34"/>
      <c r="V8" s="35">
        <v>0</v>
      </c>
      <c r="W8" s="43">
        <v>6.8333333332557231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6">
        <v>4</v>
      </c>
      <c r="G9" s="67" t="s">
        <v>212</v>
      </c>
      <c r="H9" s="32" t="s">
        <v>213</v>
      </c>
      <c r="I9" s="33">
        <v>11.000000000058208</v>
      </c>
      <c r="J9" s="33">
        <v>12</v>
      </c>
      <c r="K9" s="65">
        <v>0.99999999994179234</v>
      </c>
      <c r="L9" s="110" t="s">
        <v>99</v>
      </c>
      <c r="M9" s="127">
        <v>0</v>
      </c>
      <c r="N9" s="109">
        <v>17</v>
      </c>
      <c r="O9" s="34">
        <v>0</v>
      </c>
      <c r="P9" s="30"/>
      <c r="Q9" s="31"/>
      <c r="R9" s="31"/>
      <c r="S9" s="34"/>
      <c r="T9" s="30"/>
      <c r="U9" s="34"/>
      <c r="V9" s="35">
        <v>0</v>
      </c>
      <c r="W9" s="43">
        <v>6.8333333332557231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>
        <v>5</v>
      </c>
      <c r="G10" s="32" t="s">
        <v>213</v>
      </c>
      <c r="H10" s="67">
        <v>45016.9375</v>
      </c>
      <c r="I10" s="33">
        <v>10.333333333313931</v>
      </c>
      <c r="J10" s="68">
        <v>12</v>
      </c>
      <c r="K10" s="65">
        <v>1.6666666666860692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6.8333333332557231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>
        <v>6</v>
      </c>
      <c r="G11" s="32">
        <v>45016.9375</v>
      </c>
      <c r="H11" s="32" t="s">
        <v>257</v>
      </c>
      <c r="I11" s="33">
        <v>13.916666666627862</v>
      </c>
      <c r="J11" s="33">
        <v>12</v>
      </c>
      <c r="K11" s="65">
        <v>-1.9166666666278616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1.9166666666278616</v>
      </c>
      <c r="W11" s="43">
        <v>8.7499999998835847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>
        <v>7</v>
      </c>
      <c r="G12" s="32" t="s">
        <v>257</v>
      </c>
      <c r="H12" s="32" t="s">
        <v>258</v>
      </c>
      <c r="I12" s="33">
        <v>10.916666666627862</v>
      </c>
      <c r="J12" s="33">
        <v>12</v>
      </c>
      <c r="K12" s="65">
        <v>1.0833333333721384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8.7499999998835847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 t="s">
        <v>195</v>
      </c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0</v>
      </c>
      <c r="N14" s="31" t="s">
        <v>136</v>
      </c>
      <c r="O14" s="34">
        <v>0</v>
      </c>
      <c r="P14" s="30" t="s">
        <v>137</v>
      </c>
      <c r="Q14" s="31">
        <v>0</v>
      </c>
      <c r="R14" s="31" t="s">
        <v>138</v>
      </c>
      <c r="S14" s="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0</v>
      </c>
      <c r="P15" s="613" t="s">
        <v>42</v>
      </c>
      <c r="Q15" s="614"/>
      <c r="R15" s="614"/>
      <c r="S15" s="72">
        <v>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x14ac:dyDescent="0.35">
      <c r="A17" s="21" t="s">
        <v>16</v>
      </c>
      <c r="B17" s="22"/>
      <c r="C17" s="58"/>
      <c r="D17" s="98"/>
      <c r="E17" s="98"/>
      <c r="F17" s="58"/>
      <c r="G17" s="59"/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50" t="s">
        <v>259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4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>
        <v>0</v>
      </c>
      <c r="N21" s="109"/>
      <c r="O21" s="34">
        <v>0</v>
      </c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6</v>
      </c>
      <c r="N23" s="31" t="s">
        <v>136</v>
      </c>
      <c r="O23" s="34">
        <v>102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68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219</v>
      </c>
      <c r="D30" s="58" t="s">
        <v>220</v>
      </c>
      <c r="E30" s="22" t="s">
        <v>221</v>
      </c>
      <c r="F30" s="58">
        <v>1</v>
      </c>
      <c r="G30" s="158" t="s">
        <v>222</v>
      </c>
      <c r="H30" s="158">
        <v>45014.743055555555</v>
      </c>
      <c r="I30" s="60">
        <v>26.833333333313931</v>
      </c>
      <c r="J30" s="25">
        <v>8.4499999999999993</v>
      </c>
      <c r="K30" s="61">
        <v>-18.383333333313931</v>
      </c>
      <c r="L30" s="117" t="s">
        <v>224</v>
      </c>
      <c r="M30" s="108">
        <v>2</v>
      </c>
      <c r="N30" s="108">
        <v>10</v>
      </c>
      <c r="O30" s="26">
        <v>20</v>
      </c>
      <c r="P30" s="21" t="s">
        <v>47</v>
      </c>
      <c r="Q30" s="22">
        <v>0</v>
      </c>
      <c r="R30" s="22">
        <v>17</v>
      </c>
      <c r="S30" s="26">
        <v>0</v>
      </c>
      <c r="T30" s="21" t="s">
        <v>25</v>
      </c>
      <c r="U30" s="26" t="s">
        <v>24</v>
      </c>
      <c r="V30" s="27">
        <v>18.383333333313931</v>
      </c>
      <c r="W30" s="28">
        <v>18.383333333313931</v>
      </c>
      <c r="X30" s="150" t="s">
        <v>270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>
        <v>2</v>
      </c>
      <c r="G31" s="159">
        <v>45014.743055555555</v>
      </c>
      <c r="H31" s="159">
        <v>45015.03125</v>
      </c>
      <c r="I31" s="68">
        <v>6.9166666666860692</v>
      </c>
      <c r="J31" s="33">
        <v>8.4499999999999993</v>
      </c>
      <c r="K31" s="65">
        <v>1.5333333333139301</v>
      </c>
      <c r="L31" s="118" t="s">
        <v>225</v>
      </c>
      <c r="M31" s="109">
        <v>2</v>
      </c>
      <c r="N31" s="109">
        <v>10</v>
      </c>
      <c r="O31" s="34">
        <v>20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18.383333333313931</v>
      </c>
      <c r="X31" s="142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>
        <v>3</v>
      </c>
      <c r="G32" s="160">
        <v>45015.03125</v>
      </c>
      <c r="H32" s="160" t="s">
        <v>223</v>
      </c>
      <c r="I32" s="64">
        <v>24.333333333372138</v>
      </c>
      <c r="J32" s="64">
        <v>8.5</v>
      </c>
      <c r="K32" s="65">
        <v>-15.833333333372138</v>
      </c>
      <c r="L32" s="110" t="s">
        <v>121</v>
      </c>
      <c r="M32" s="109">
        <v>3</v>
      </c>
      <c r="N32" s="31">
        <v>10</v>
      </c>
      <c r="O32" s="34">
        <v>30</v>
      </c>
      <c r="P32" s="30" t="s">
        <v>117</v>
      </c>
      <c r="Q32" s="31">
        <v>0</v>
      </c>
      <c r="R32" s="62">
        <v>16</v>
      </c>
      <c r="S32" s="81">
        <v>0</v>
      </c>
      <c r="T32" s="30"/>
      <c r="U32" s="34"/>
      <c r="V32" s="35">
        <v>15.833333333372138</v>
      </c>
      <c r="W32" s="43">
        <v>34.216666666686066</v>
      </c>
      <c r="X32" s="142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>
        <v>4</v>
      </c>
      <c r="G33" s="161" t="s">
        <v>223</v>
      </c>
      <c r="H33" s="161">
        <v>45016.831250000003</v>
      </c>
      <c r="I33" s="33">
        <v>18.866666666697711</v>
      </c>
      <c r="J33" s="33">
        <v>8.5</v>
      </c>
      <c r="K33" s="65">
        <v>-10.366666666697711</v>
      </c>
      <c r="L33" s="110" t="s">
        <v>112</v>
      </c>
      <c r="M33" s="109">
        <v>0</v>
      </c>
      <c r="N33" s="31">
        <v>10</v>
      </c>
      <c r="O33" s="34">
        <v>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>
        <v>10.366666666697711</v>
      </c>
      <c r="W33" s="43">
        <v>44.583333333383777</v>
      </c>
      <c r="X33" s="142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>
        <v>5</v>
      </c>
      <c r="G34" s="161">
        <v>45016.831250000003</v>
      </c>
      <c r="H34" s="161" t="s">
        <v>260</v>
      </c>
      <c r="I34" s="33">
        <v>28.466666666558012</v>
      </c>
      <c r="J34" s="33">
        <v>8.5</v>
      </c>
      <c r="K34" s="65">
        <v>-19.966666666558012</v>
      </c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>
        <v>19.966666666558012</v>
      </c>
      <c r="W34" s="43">
        <v>64.549999999941789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43"/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7</v>
      </c>
      <c r="N36" s="31" t="s">
        <v>136</v>
      </c>
      <c r="O36" s="34">
        <v>70</v>
      </c>
      <c r="P36" s="30" t="s">
        <v>137</v>
      </c>
      <c r="Q36" s="31">
        <v>0</v>
      </c>
      <c r="R36" s="31" t="s">
        <v>138</v>
      </c>
      <c r="S36" s="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ht="31" x14ac:dyDescent="0.35">
      <c r="A39" s="21" t="s">
        <v>19</v>
      </c>
      <c r="B39" s="22" t="s">
        <v>227</v>
      </c>
      <c r="C39" s="58">
        <v>300</v>
      </c>
      <c r="D39" s="22" t="s">
        <v>228</v>
      </c>
      <c r="E39" s="58" t="s">
        <v>261</v>
      </c>
      <c r="F39" s="58">
        <v>1</v>
      </c>
      <c r="G39" s="59" t="s">
        <v>262</v>
      </c>
      <c r="H39" s="59" t="s">
        <v>36</v>
      </c>
      <c r="I39" s="60">
        <v>15</v>
      </c>
      <c r="J39" s="60">
        <v>14</v>
      </c>
      <c r="K39" s="61">
        <v>-1</v>
      </c>
      <c r="L39" s="162" t="s">
        <v>48</v>
      </c>
      <c r="M39" s="107">
        <v>6</v>
      </c>
      <c r="N39" s="144">
        <v>17</v>
      </c>
      <c r="O39" s="26">
        <v>102</v>
      </c>
      <c r="P39" s="187" t="s">
        <v>271</v>
      </c>
      <c r="Q39" s="163">
        <v>0</v>
      </c>
      <c r="R39" s="107">
        <v>20</v>
      </c>
      <c r="S39" s="26">
        <v>0</v>
      </c>
      <c r="T39" s="21" t="s">
        <v>25</v>
      </c>
      <c r="U39" s="26" t="s">
        <v>24</v>
      </c>
      <c r="V39" s="21">
        <v>1</v>
      </c>
      <c r="W39" s="99">
        <v>1</v>
      </c>
      <c r="X39" s="150" t="s">
        <v>204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v>0</v>
      </c>
      <c r="P40" s="13" t="s">
        <v>197</v>
      </c>
      <c r="Q40" s="165">
        <v>0</v>
      </c>
      <c r="R40" s="14">
        <v>20</v>
      </c>
      <c r="S40" s="34">
        <v>0</v>
      </c>
      <c r="T40" s="30"/>
      <c r="U40" s="34"/>
      <c r="V40" s="30"/>
      <c r="W40" s="97"/>
      <c r="X40" s="142" t="s">
        <v>205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v>0</v>
      </c>
      <c r="P41" s="184" t="s">
        <v>143</v>
      </c>
      <c r="Q41" s="165">
        <v>0</v>
      </c>
      <c r="R41" s="14">
        <v>20</v>
      </c>
      <c r="S41" s="34">
        <v>0</v>
      </c>
      <c r="T41" s="30"/>
      <c r="U41" s="34"/>
      <c r="V41" s="30"/>
      <c r="W41" s="97"/>
      <c r="X41" s="142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4</v>
      </c>
      <c r="N42" s="127">
        <v>17</v>
      </c>
      <c r="O42" s="34">
        <v>68</v>
      </c>
      <c r="P42" s="13" t="s">
        <v>272</v>
      </c>
      <c r="Q42" s="165">
        <v>0</v>
      </c>
      <c r="R42" s="14">
        <v>20</v>
      </c>
      <c r="S42" s="34">
        <v>0</v>
      </c>
      <c r="T42" s="30"/>
      <c r="U42" s="34"/>
      <c r="V42" s="30"/>
      <c r="W42" s="97"/>
      <c r="X42" s="142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v>0</v>
      </c>
      <c r="P43" s="13" t="s">
        <v>273</v>
      </c>
      <c r="Q43" s="165">
        <v>0</v>
      </c>
      <c r="R43" s="14">
        <v>20</v>
      </c>
      <c r="S43" s="34">
        <v>0</v>
      </c>
      <c r="T43" s="30"/>
      <c r="U43" s="34"/>
      <c r="V43" s="30"/>
      <c r="W43" s="97"/>
      <c r="X43" s="142" t="s">
        <v>275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v>0</v>
      </c>
      <c r="T44" s="37"/>
      <c r="U44" s="41"/>
      <c r="V44" s="37"/>
      <c r="W44" s="72"/>
      <c r="X44" s="143"/>
      <c r="Y44" s="29"/>
      <c r="Z44" s="29"/>
      <c r="AA44" s="29"/>
    </row>
    <row r="45" spans="1:28" s="29" customFormat="1" ht="17.5" x14ac:dyDescent="0.35">
      <c r="L45" s="30" t="s">
        <v>135</v>
      </c>
      <c r="M45" s="85">
        <v>10</v>
      </c>
      <c r="N45" s="31" t="s">
        <v>136</v>
      </c>
      <c r="O45" s="34">
        <v>170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170</v>
      </c>
      <c r="P46" s="613" t="s">
        <v>42</v>
      </c>
      <c r="Q46" s="614"/>
      <c r="R46" s="614"/>
      <c r="S46" s="72">
        <v>40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>
        <v>3151</v>
      </c>
      <c r="D48" s="22" t="s">
        <v>232</v>
      </c>
      <c r="E48" s="23" t="s">
        <v>233</v>
      </c>
      <c r="F48" s="22">
        <v>1</v>
      </c>
      <c r="G48" s="24">
        <v>45016.375</v>
      </c>
      <c r="H48" s="24">
        <v>45017.003472222219</v>
      </c>
      <c r="I48" s="25">
        <v>15.083333333255723</v>
      </c>
      <c r="J48" s="25">
        <v>8.4499999999999993</v>
      </c>
      <c r="K48" s="61">
        <v>-6.6333333332557238</v>
      </c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>
        <v>6.6333333332557238</v>
      </c>
      <c r="W48" s="28">
        <v>6.6333333332557238</v>
      </c>
      <c r="X48" s="150"/>
      <c r="AB48" s="102"/>
    </row>
    <row r="49" spans="1:28" s="29" customFormat="1" x14ac:dyDescent="0.35">
      <c r="A49" s="30"/>
      <c r="B49" s="31"/>
      <c r="C49" s="62"/>
      <c r="D49" s="62"/>
      <c r="E49" s="62"/>
      <c r="F49" s="31">
        <v>2</v>
      </c>
      <c r="G49" s="63">
        <v>45017.003472222219</v>
      </c>
      <c r="H49" s="63" t="s">
        <v>263</v>
      </c>
      <c r="I49" s="64">
        <v>13.333333333488554</v>
      </c>
      <c r="J49" s="64">
        <v>8.5</v>
      </c>
      <c r="K49" s="65">
        <v>-4.8333333334885538</v>
      </c>
      <c r="L49" s="156" t="s">
        <v>97</v>
      </c>
      <c r="M49" s="14">
        <v>5</v>
      </c>
      <c r="N49" s="168">
        <v>17</v>
      </c>
      <c r="O49" s="34">
        <v>85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>
        <v>4.8333333334885538</v>
      </c>
      <c r="W49" s="43">
        <v>11.466666666744278</v>
      </c>
      <c r="X49" s="142"/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>
        <v>3</v>
      </c>
      <c r="G50" s="32" t="s">
        <v>263</v>
      </c>
      <c r="H50" s="106" t="s">
        <v>264</v>
      </c>
      <c r="I50" s="33">
        <v>9.4166666666278616</v>
      </c>
      <c r="J50" s="33">
        <v>8.4499999999999993</v>
      </c>
      <c r="K50" s="65">
        <v>-0.96666666662786227</v>
      </c>
      <c r="L50" s="156" t="s">
        <v>100</v>
      </c>
      <c r="M50" s="14">
        <v>4</v>
      </c>
      <c r="N50" s="168">
        <v>17</v>
      </c>
      <c r="O50" s="34">
        <v>68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>
        <v>0.96666666662786227</v>
      </c>
      <c r="W50" s="43">
        <v>12.43333333337214</v>
      </c>
      <c r="X50" s="142"/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>
        <v>4</v>
      </c>
      <c r="G51" s="32" t="s">
        <v>264</v>
      </c>
      <c r="H51" s="32" t="s">
        <v>36</v>
      </c>
      <c r="I51" s="33">
        <v>7.1666666666278616</v>
      </c>
      <c r="J51" s="33">
        <v>8.4499999999999993</v>
      </c>
      <c r="K51" s="65">
        <v>1.2833333333721377</v>
      </c>
      <c r="L51" s="156" t="s">
        <v>236</v>
      </c>
      <c r="M51" s="14">
        <v>4</v>
      </c>
      <c r="N51" s="168">
        <v>10</v>
      </c>
      <c r="O51" s="34">
        <v>40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>
        <v>0</v>
      </c>
      <c r="W51" s="43">
        <v>12.43333333337214</v>
      </c>
      <c r="X51" s="142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0"/>
      <c r="W52" s="97"/>
      <c r="X52" s="142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37"/>
      <c r="W53" s="72"/>
      <c r="X53" s="143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13</v>
      </c>
      <c r="N54" s="31" t="s">
        <v>136</v>
      </c>
      <c r="O54" s="34">
        <v>193</v>
      </c>
      <c r="P54" s="30" t="s">
        <v>137</v>
      </c>
      <c r="Q54" s="31">
        <v>0</v>
      </c>
      <c r="R54" s="31" t="s">
        <v>138</v>
      </c>
      <c r="S54" s="97">
        <v>0</v>
      </c>
      <c r="Z54" s="36"/>
      <c r="AB54" s="102"/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88</v>
      </c>
      <c r="P55" s="613" t="s">
        <v>42</v>
      </c>
      <c r="Q55" s="614"/>
      <c r="R55" s="614"/>
      <c r="S55" s="72">
        <v>0</v>
      </c>
      <c r="AB55" s="102"/>
    </row>
    <row r="56" spans="1:28" s="29" customForma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AB56" s="102"/>
    </row>
    <row r="57" spans="1:28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AB57" s="102"/>
    </row>
    <row r="58" spans="1:28" s="29" customForma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  <c r="AB58" s="102"/>
    </row>
    <row r="59" spans="1:28" s="29" customFormat="1" ht="186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237</v>
      </c>
      <c r="Y59" s="36"/>
      <c r="AB59" s="102"/>
    </row>
    <row r="60" spans="1:28" s="29" customFormat="1" ht="16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  <c r="Y60" s="36"/>
      <c r="AB60" s="102"/>
    </row>
    <row r="61" spans="1:28" s="29" customFormat="1" ht="17.5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  <c r="AB61" s="102"/>
    </row>
    <row r="62" spans="1:28" s="29" customFormat="1" ht="16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  <c r="AB62" s="102"/>
    </row>
    <row r="63" spans="1:28" s="29" customFormat="1" ht="16" thickBot="1" x14ac:dyDescent="0.4">
      <c r="I63" s="47"/>
      <c r="J63" s="47"/>
      <c r="AB63" s="102"/>
    </row>
    <row r="64" spans="1:28" s="29" customFormat="1" ht="31" x14ac:dyDescent="0.35">
      <c r="A64" s="21" t="s">
        <v>22</v>
      </c>
      <c r="B64" s="22"/>
      <c r="C64" s="22"/>
      <c r="D64" s="22" t="s">
        <v>195</v>
      </c>
      <c r="E64" s="23"/>
      <c r="F64" s="22"/>
      <c r="G64" s="24"/>
      <c r="H64" s="24"/>
      <c r="I64" s="25"/>
      <c r="J64" s="60"/>
      <c r="K64" s="61"/>
      <c r="L64" s="170" t="s">
        <v>101</v>
      </c>
      <c r="M64" s="107">
        <v>0</v>
      </c>
      <c r="N64" s="167">
        <v>17</v>
      </c>
      <c r="O64" s="26">
        <v>0</v>
      </c>
      <c r="P64" s="112" t="s">
        <v>202</v>
      </c>
      <c r="Q64" s="108">
        <v>0</v>
      </c>
      <c r="R64" s="22">
        <v>20</v>
      </c>
      <c r="S64" s="26">
        <v>0</v>
      </c>
      <c r="T64" s="21" t="s">
        <v>25</v>
      </c>
      <c r="U64" s="26" t="s">
        <v>24</v>
      </c>
      <c r="V64" s="21"/>
      <c r="W64" s="99"/>
      <c r="X64" s="175" t="s">
        <v>265</v>
      </c>
      <c r="AB64" s="102"/>
    </row>
    <row r="65" spans="1:28" s="29" customFormat="1" ht="18.5" x14ac:dyDescent="0.35">
      <c r="A65" s="86"/>
      <c r="B65" s="62"/>
      <c r="C65" s="62"/>
      <c r="D65" s="62"/>
      <c r="E65" s="62"/>
      <c r="F65" s="62"/>
      <c r="G65" s="63"/>
      <c r="H65" s="32"/>
      <c r="I65" s="64"/>
      <c r="J65" s="64"/>
      <c r="K65" s="65"/>
      <c r="L65" s="171" t="s">
        <v>50</v>
      </c>
      <c r="M65" s="14">
        <v>0</v>
      </c>
      <c r="N65" s="168">
        <v>17</v>
      </c>
      <c r="O65" s="81">
        <v>0</v>
      </c>
      <c r="P65" s="3" t="s">
        <v>39</v>
      </c>
      <c r="Q65" s="109">
        <v>0</v>
      </c>
      <c r="R65" s="31">
        <v>20</v>
      </c>
      <c r="S65" s="81">
        <v>0</v>
      </c>
      <c r="T65" s="30"/>
      <c r="U65" s="34"/>
      <c r="V65" s="30"/>
      <c r="W65" s="97"/>
      <c r="X65" s="142"/>
      <c r="AB65" s="102"/>
    </row>
    <row r="66" spans="1:28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171" t="s">
        <v>238</v>
      </c>
      <c r="M66" s="14">
        <v>0</v>
      </c>
      <c r="N66" s="168">
        <v>17</v>
      </c>
      <c r="O66" s="34">
        <v>0</v>
      </c>
      <c r="P66" s="3" t="s">
        <v>141</v>
      </c>
      <c r="Q66" s="109">
        <v>0</v>
      </c>
      <c r="R66" s="31">
        <v>20</v>
      </c>
      <c r="S66" s="81">
        <v>0</v>
      </c>
      <c r="T66" s="30"/>
      <c r="U66" s="34"/>
      <c r="V66" s="30"/>
      <c r="W66" s="97"/>
      <c r="X66" s="142"/>
      <c r="AB66" s="102"/>
    </row>
    <row r="67" spans="1:28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171" t="s">
        <v>120</v>
      </c>
      <c r="M67" s="14">
        <v>0</v>
      </c>
      <c r="N67" s="168">
        <v>17</v>
      </c>
      <c r="O67" s="81">
        <v>0</v>
      </c>
      <c r="P67" s="3" t="s">
        <v>110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42"/>
      <c r="AB67" s="102"/>
    </row>
    <row r="68" spans="1:28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v>0</v>
      </c>
      <c r="T68" s="37"/>
      <c r="U68" s="41"/>
      <c r="V68" s="37"/>
      <c r="W68" s="72"/>
      <c r="X68" s="143"/>
      <c r="AB68" s="102"/>
    </row>
    <row r="69" spans="1:28" s="29" customFormat="1" ht="17.5" x14ac:dyDescent="0.35">
      <c r="A69" s="36"/>
      <c r="G69" s="71"/>
      <c r="H69" s="71"/>
      <c r="I69" s="47"/>
      <c r="K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  <c r="AB69" s="102"/>
    </row>
    <row r="70" spans="1:28" s="29" customFormat="1" ht="16" thickBot="1" x14ac:dyDescent="0.4">
      <c r="A70" s="36"/>
      <c r="I70" s="47"/>
      <c r="L70" s="613" t="s">
        <v>43</v>
      </c>
      <c r="M70" s="614"/>
      <c r="N70" s="614"/>
      <c r="O70" s="92">
        <v>0</v>
      </c>
      <c r="P70" s="613" t="s">
        <v>42</v>
      </c>
      <c r="Q70" s="614"/>
      <c r="R70" s="614"/>
      <c r="S70" s="72">
        <v>0</v>
      </c>
      <c r="AB70" s="102"/>
    </row>
    <row r="71" spans="1:28" s="29" customFormat="1" ht="16" thickBot="1" x14ac:dyDescent="0.4">
      <c r="A71" s="36"/>
      <c r="I71" s="47"/>
      <c r="O71" s="49"/>
      <c r="AB71" s="102"/>
    </row>
    <row r="72" spans="1:28" s="29" customFormat="1" ht="16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44</v>
      </c>
      <c r="AB72" s="102"/>
    </row>
    <row r="73" spans="1:28" s="29" customFormat="1" ht="17.5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  <c r="AB73" s="102"/>
    </row>
    <row r="74" spans="1:28" s="29" customFormat="1" ht="16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  <c r="AB74" s="102"/>
    </row>
    <row r="75" spans="1:28" s="29" customFormat="1" ht="16" thickBot="1" x14ac:dyDescent="0.4">
      <c r="I75" s="47"/>
      <c r="J75" s="47"/>
      <c r="M75" s="48"/>
      <c r="AB75" s="102"/>
    </row>
    <row r="76" spans="1:28" s="29" customFormat="1" x14ac:dyDescent="0.35">
      <c r="A76" s="21" t="s">
        <v>26</v>
      </c>
      <c r="B76" s="22" t="s">
        <v>199</v>
      </c>
      <c r="C76" s="23" t="s">
        <v>239</v>
      </c>
      <c r="D76" s="23" t="s">
        <v>240</v>
      </c>
      <c r="E76" s="22" t="s">
        <v>241</v>
      </c>
      <c r="F76" s="22">
        <v>1</v>
      </c>
      <c r="G76" s="24" t="s">
        <v>266</v>
      </c>
      <c r="H76" s="24" t="s">
        <v>36</v>
      </c>
      <c r="I76" s="25">
        <v>12</v>
      </c>
      <c r="J76" s="25">
        <v>8.4499999999999993</v>
      </c>
      <c r="K76" s="61">
        <v>-3.5500000000000007</v>
      </c>
      <c r="L76" s="111" t="s">
        <v>115</v>
      </c>
      <c r="M76" s="138">
        <v>0</v>
      </c>
      <c r="N76" s="108">
        <v>17</v>
      </c>
      <c r="O76" s="26">
        <v>0</v>
      </c>
      <c r="P76" s="21" t="s">
        <v>242</v>
      </c>
      <c r="Q76" s="108">
        <v>0</v>
      </c>
      <c r="R76" s="22">
        <v>20</v>
      </c>
      <c r="S76" s="26">
        <v>0</v>
      </c>
      <c r="T76" s="21" t="s">
        <v>25</v>
      </c>
      <c r="U76" s="26" t="s">
        <v>200</v>
      </c>
      <c r="V76" s="21">
        <v>3.5500000000000007</v>
      </c>
      <c r="W76" s="99">
        <v>3.5500000000000007</v>
      </c>
      <c r="X76" s="150"/>
      <c r="AA76" s="632"/>
      <c r="AB76" s="102"/>
    </row>
    <row r="77" spans="1:28" s="29" customForma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v>0</v>
      </c>
      <c r="P77" s="30" t="s">
        <v>46</v>
      </c>
      <c r="Q77" s="109">
        <v>0</v>
      </c>
      <c r="R77" s="31">
        <v>20</v>
      </c>
      <c r="S77" s="34">
        <v>0</v>
      </c>
      <c r="T77" s="30"/>
      <c r="U77" s="34"/>
      <c r="V77" s="30"/>
      <c r="W77" s="97"/>
      <c r="X77" s="142" t="s">
        <v>279</v>
      </c>
      <c r="Z77" s="36"/>
      <c r="AA77" s="632"/>
      <c r="AB77" s="102"/>
    </row>
    <row r="78" spans="1:28" s="29" customForma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v>0</v>
      </c>
      <c r="P78" s="30" t="s">
        <v>116</v>
      </c>
      <c r="Q78" s="109">
        <v>0</v>
      </c>
      <c r="R78" s="31">
        <v>20</v>
      </c>
      <c r="S78" s="34">
        <v>0</v>
      </c>
      <c r="T78" s="30"/>
      <c r="U78" s="34"/>
      <c r="V78" s="30"/>
      <c r="W78" s="97"/>
      <c r="X78" s="142" t="s">
        <v>280</v>
      </c>
      <c r="Y78" s="36"/>
      <c r="AA78" s="632"/>
      <c r="AB78" s="102"/>
    </row>
    <row r="79" spans="1:28" s="29" customForma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v>0</v>
      </c>
      <c r="P79" s="30" t="s">
        <v>100</v>
      </c>
      <c r="Q79" s="109">
        <v>0</v>
      </c>
      <c r="R79" s="31">
        <v>20</v>
      </c>
      <c r="S79" s="34">
        <v>0</v>
      </c>
      <c r="T79" s="30"/>
      <c r="U79" s="34"/>
      <c r="V79" s="30"/>
      <c r="W79" s="97"/>
      <c r="X79" s="142"/>
      <c r="Z79" s="95"/>
      <c r="AB79" s="102"/>
    </row>
    <row r="80" spans="1:28" s="29" customFormat="1" ht="16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1</v>
      </c>
      <c r="N80" s="109">
        <v>10</v>
      </c>
      <c r="O80" s="34">
        <v>10</v>
      </c>
      <c r="P80" s="30" t="s">
        <v>45</v>
      </c>
      <c r="Q80" s="109">
        <v>0</v>
      </c>
      <c r="R80" s="31">
        <v>5</v>
      </c>
      <c r="S80" s="34">
        <v>0</v>
      </c>
      <c r="T80" s="37"/>
      <c r="U80" s="41"/>
      <c r="V80" s="37"/>
      <c r="W80" s="72"/>
      <c r="X80" s="143"/>
      <c r="Z80" s="95"/>
      <c r="AB80" s="102"/>
    </row>
    <row r="81" spans="1:28" s="29" customFormat="1" ht="17.5" x14ac:dyDescent="0.35">
      <c r="I81" s="47"/>
      <c r="L81" s="30" t="s">
        <v>135</v>
      </c>
      <c r="M81" s="85">
        <v>1</v>
      </c>
      <c r="N81" s="31" t="s">
        <v>136</v>
      </c>
      <c r="O81" s="34">
        <v>10</v>
      </c>
      <c r="P81" s="30" t="s">
        <v>137</v>
      </c>
      <c r="Q81" s="31">
        <v>0</v>
      </c>
      <c r="R81" s="31" t="s">
        <v>138</v>
      </c>
      <c r="S81" s="97">
        <v>0</v>
      </c>
      <c r="AB81" s="102"/>
    </row>
    <row r="82" spans="1:28" s="29" customFormat="1" ht="16" thickBot="1" x14ac:dyDescent="0.4">
      <c r="I82" s="47"/>
      <c r="J82" s="47"/>
      <c r="L82" s="613" t="s">
        <v>43</v>
      </c>
      <c r="M82" s="614"/>
      <c r="N82" s="614"/>
      <c r="O82" s="92" t="s">
        <v>49</v>
      </c>
      <c r="P82" s="613" t="s">
        <v>42</v>
      </c>
      <c r="Q82" s="614"/>
      <c r="R82" s="614"/>
      <c r="S82" s="72" t="s">
        <v>49</v>
      </c>
      <c r="AB82" s="102"/>
    </row>
    <row r="83" spans="1:28" s="29" customFormat="1" ht="16" thickBot="1" x14ac:dyDescent="0.4">
      <c r="I83" s="47"/>
      <c r="J83" s="47"/>
      <c r="O83" s="49"/>
      <c r="AB83" s="102"/>
    </row>
    <row r="84" spans="1:28" s="29" customFormat="1" ht="77.5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 t="s">
        <v>36</v>
      </c>
      <c r="I84" s="25">
        <v>327.99999999994179</v>
      </c>
      <c r="J84" s="25">
        <v>8.4499999999999993</v>
      </c>
      <c r="K84" s="61">
        <v>-319.5499999999418</v>
      </c>
      <c r="L84" s="111" t="s">
        <v>50</v>
      </c>
      <c r="M84" s="108">
        <v>0</v>
      </c>
      <c r="N84" s="22">
        <v>17</v>
      </c>
      <c r="O84" s="26">
        <v>0</v>
      </c>
      <c r="P84" s="79" t="s">
        <v>216</v>
      </c>
      <c r="Q84" s="22">
        <v>0</v>
      </c>
      <c r="R84" s="22">
        <v>20</v>
      </c>
      <c r="S84" s="26">
        <v>0</v>
      </c>
      <c r="T84" s="21" t="s">
        <v>25</v>
      </c>
      <c r="U84" s="26" t="s">
        <v>24</v>
      </c>
      <c r="V84" s="21">
        <v>319.5499999999418</v>
      </c>
      <c r="W84" s="99">
        <v>319.5499999999418</v>
      </c>
      <c r="X84" s="150" t="s">
        <v>267</v>
      </c>
      <c r="Y84" s="36"/>
      <c r="Z84" s="36"/>
      <c r="AB84" s="102"/>
    </row>
    <row r="85" spans="1:28" s="29" customFormat="1" x14ac:dyDescent="0.35">
      <c r="A85" s="30"/>
      <c r="B85" s="31"/>
      <c r="C85" s="31"/>
      <c r="D85" s="31"/>
      <c r="E85" s="31"/>
      <c r="F85" s="31"/>
      <c r="G85" s="63"/>
      <c r="H85" s="62"/>
      <c r="I85" s="64"/>
      <c r="J85" s="33"/>
      <c r="K85" s="96"/>
      <c r="L85" s="110" t="s">
        <v>101</v>
      </c>
      <c r="M85" s="109">
        <v>0</v>
      </c>
      <c r="N85" s="31">
        <v>17</v>
      </c>
      <c r="O85" s="34">
        <v>0</v>
      </c>
      <c r="P85" s="30" t="s">
        <v>249</v>
      </c>
      <c r="Q85" s="31">
        <v>0</v>
      </c>
      <c r="R85" s="31">
        <v>20</v>
      </c>
      <c r="S85" s="34">
        <v>0</v>
      </c>
      <c r="T85" s="30"/>
      <c r="U85" s="34"/>
      <c r="V85" s="30"/>
      <c r="W85" s="97"/>
      <c r="X85" s="142" t="s">
        <v>203</v>
      </c>
      <c r="Z85" s="36"/>
      <c r="AB85" s="102"/>
    </row>
    <row r="86" spans="1:28" s="29" customFormat="1" x14ac:dyDescent="0.35">
      <c r="A86" s="30"/>
      <c r="B86" s="31"/>
      <c r="C86" s="31"/>
      <c r="D86" s="31"/>
      <c r="E86" s="31"/>
      <c r="F86" s="31"/>
      <c r="G86" s="32"/>
      <c r="H86" s="31"/>
      <c r="I86" s="33"/>
      <c r="J86" s="33"/>
      <c r="K86" s="65"/>
      <c r="L86" s="110" t="s">
        <v>48</v>
      </c>
      <c r="M86" s="109">
        <v>0</v>
      </c>
      <c r="N86" s="31">
        <v>17</v>
      </c>
      <c r="O86" s="34">
        <v>0</v>
      </c>
      <c r="P86" s="30" t="s">
        <v>102</v>
      </c>
      <c r="Q86" s="31">
        <v>0</v>
      </c>
      <c r="R86" s="31">
        <v>20</v>
      </c>
      <c r="S86" s="34">
        <v>0</v>
      </c>
      <c r="T86" s="30"/>
      <c r="U86" s="34"/>
      <c r="V86" s="30"/>
      <c r="W86" s="97"/>
      <c r="X86" s="142"/>
      <c r="AB86" s="102"/>
    </row>
    <row r="87" spans="1:28" s="29" customFormat="1" x14ac:dyDescent="0.35">
      <c r="A87" s="30"/>
      <c r="B87" s="31"/>
      <c r="C87" s="31"/>
      <c r="D87" s="31"/>
      <c r="E87" s="31"/>
      <c r="F87" s="31"/>
      <c r="G87" s="31"/>
      <c r="H87" s="32"/>
      <c r="I87" s="64"/>
      <c r="J87" s="64"/>
      <c r="K87" s="65"/>
      <c r="L87" s="110"/>
      <c r="M87" s="139"/>
      <c r="N87" s="31"/>
      <c r="O87" s="34"/>
      <c r="P87" s="30"/>
      <c r="Q87" s="31"/>
      <c r="R87" s="31"/>
      <c r="S87" s="34"/>
      <c r="T87" s="30"/>
      <c r="U87" s="34"/>
      <c r="V87" s="30"/>
      <c r="W87" s="97"/>
      <c r="X87" s="142"/>
      <c r="AB87" s="102"/>
    </row>
    <row r="88" spans="1:28" s="29" customFormat="1" ht="16" thickBot="1" x14ac:dyDescent="0.4">
      <c r="A88" s="37"/>
      <c r="B88" s="38"/>
      <c r="C88" s="69"/>
      <c r="D88" s="69"/>
      <c r="E88" s="69"/>
      <c r="F88" s="69"/>
      <c r="G88" s="69"/>
      <c r="H88" s="69"/>
      <c r="I88" s="88"/>
      <c r="J88" s="88"/>
      <c r="K88" s="104"/>
      <c r="L88" s="110"/>
      <c r="M88" s="139"/>
      <c r="N88" s="31"/>
      <c r="O88" s="34"/>
      <c r="P88" s="110"/>
      <c r="Q88" s="31"/>
      <c r="R88" s="31"/>
      <c r="S88" s="34"/>
      <c r="T88" s="37"/>
      <c r="U88" s="41"/>
      <c r="V88" s="37"/>
      <c r="W88" s="72"/>
      <c r="X88" s="143"/>
      <c r="AB88" s="102"/>
    </row>
    <row r="89" spans="1:28" s="29" customFormat="1" ht="17.5" x14ac:dyDescent="0.35">
      <c r="I89" s="47"/>
      <c r="L89" s="30" t="s">
        <v>135</v>
      </c>
      <c r="M89" s="85">
        <v>0</v>
      </c>
      <c r="N89" s="31" t="s">
        <v>136</v>
      </c>
      <c r="O89" s="34">
        <v>0</v>
      </c>
      <c r="P89" s="30" t="s">
        <v>137</v>
      </c>
      <c r="Q89" s="31">
        <v>0</v>
      </c>
      <c r="R89" s="31" t="s">
        <v>138</v>
      </c>
      <c r="S89" s="97">
        <v>0</v>
      </c>
      <c r="AB89" s="102"/>
    </row>
    <row r="90" spans="1:28" s="29" customFormat="1" ht="16" thickBot="1" x14ac:dyDescent="0.4">
      <c r="I90" s="47"/>
      <c r="J90" s="47"/>
      <c r="L90" s="613" t="s">
        <v>43</v>
      </c>
      <c r="M90" s="614"/>
      <c r="N90" s="614"/>
      <c r="O90" s="92" t="s">
        <v>49</v>
      </c>
      <c r="P90" s="613" t="s">
        <v>42</v>
      </c>
      <c r="Q90" s="614"/>
      <c r="R90" s="614"/>
      <c r="S90" s="72" t="s">
        <v>49</v>
      </c>
      <c r="AB90" s="102"/>
    </row>
    <row r="91" spans="1:28" s="29" customFormat="1" ht="16" thickBot="1" x14ac:dyDescent="0.4">
      <c r="I91" s="47"/>
      <c r="J91" s="47"/>
      <c r="O91" s="49"/>
      <c r="AB91" s="102"/>
    </row>
    <row r="92" spans="1:28" s="29" customFormat="1" ht="31.5" thickBot="1" x14ac:dyDescent="0.4">
      <c r="A92" s="74" t="s">
        <v>51</v>
      </c>
      <c r="B92" s="75" t="s">
        <v>250</v>
      </c>
      <c r="C92" s="173"/>
      <c r="D92" s="174" t="s">
        <v>251</v>
      </c>
      <c r="E92" s="75"/>
      <c r="F92" s="173"/>
      <c r="G92" s="177"/>
      <c r="H92" s="177"/>
      <c r="I92" s="178"/>
      <c r="J92" s="178"/>
      <c r="K92" s="78"/>
      <c r="L92" s="111"/>
      <c r="M92" s="108"/>
      <c r="N92" s="108"/>
      <c r="O92" s="26"/>
      <c r="P92" s="112"/>
      <c r="Q92" s="108"/>
      <c r="R92" s="22"/>
      <c r="S92" s="26"/>
      <c r="T92" s="74"/>
      <c r="U92" s="151"/>
      <c r="V92" s="74"/>
      <c r="W92" s="152"/>
      <c r="X92" s="179" t="s">
        <v>252</v>
      </c>
      <c r="AB92" s="102"/>
    </row>
    <row r="93" spans="1:28" s="29" customFormat="1" ht="17.5" x14ac:dyDescent="0.3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30" t="s">
        <v>135</v>
      </c>
      <c r="M93" s="85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T93" s="105"/>
      <c r="U93" s="105"/>
      <c r="V93" s="105"/>
      <c r="W93" s="105"/>
      <c r="X93" s="105"/>
      <c r="Y93" s="102"/>
      <c r="Z93" s="102"/>
      <c r="AA93" s="102"/>
      <c r="AB93" s="102"/>
    </row>
    <row r="94" spans="1:28" s="29" customFormat="1" ht="16" customHeight="1" thickBot="1" x14ac:dyDescent="0.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633" t="s">
        <v>43</v>
      </c>
      <c r="M94" s="634"/>
      <c r="N94" s="634"/>
      <c r="O94" s="181">
        <v>0</v>
      </c>
      <c r="P94" s="633" t="s">
        <v>42</v>
      </c>
      <c r="Q94" s="634"/>
      <c r="R94" s="634"/>
      <c r="S94" s="180">
        <v>0</v>
      </c>
      <c r="T94" s="105"/>
      <c r="U94" s="105"/>
      <c r="V94" s="105"/>
      <c r="W94" s="105"/>
      <c r="X94" s="105"/>
      <c r="Y94" s="102"/>
      <c r="Z94" s="102"/>
      <c r="AA94" s="102"/>
      <c r="AB94" s="102"/>
    </row>
    <row r="95" spans="1:28" s="29" customFormat="1" ht="46.5" x14ac:dyDescent="0.35">
      <c r="A95" s="21" t="s">
        <v>126</v>
      </c>
      <c r="B95" s="22" t="s">
        <v>253</v>
      </c>
      <c r="C95" s="22">
        <v>840</v>
      </c>
      <c r="D95" s="22" t="s">
        <v>254</v>
      </c>
      <c r="E95" s="23" t="s">
        <v>268</v>
      </c>
      <c r="F95" s="22">
        <v>1</v>
      </c>
      <c r="G95" s="24" t="s">
        <v>269</v>
      </c>
      <c r="H95" s="182" t="s">
        <v>36</v>
      </c>
      <c r="I95" s="25">
        <v>11.000000000058208</v>
      </c>
      <c r="J95" s="25">
        <v>12.4</v>
      </c>
      <c r="K95" s="61">
        <v>1.3999999999417927</v>
      </c>
      <c r="L95" s="186" t="s">
        <v>256</v>
      </c>
      <c r="M95" s="94">
        <v>0</v>
      </c>
      <c r="N95" s="22">
        <v>20</v>
      </c>
      <c r="O95" s="26">
        <v>0</v>
      </c>
      <c r="P95" s="21" t="s">
        <v>255</v>
      </c>
      <c r="Q95" s="22">
        <v>0</v>
      </c>
      <c r="R95" s="22">
        <v>20</v>
      </c>
      <c r="S95" s="26">
        <v>0</v>
      </c>
      <c r="T95" s="21" t="s">
        <v>25</v>
      </c>
      <c r="U95" s="26" t="s">
        <v>24</v>
      </c>
      <c r="V95" s="21">
        <v>0</v>
      </c>
      <c r="W95" s="99">
        <v>0</v>
      </c>
      <c r="X95" s="150" t="s">
        <v>127</v>
      </c>
      <c r="Y95" s="102"/>
      <c r="Z95" s="102"/>
      <c r="AA95" s="102"/>
      <c r="AB95" s="102"/>
    </row>
    <row r="96" spans="1:28" s="29" customFormat="1" ht="31" x14ac:dyDescent="0.35">
      <c r="A96" s="30"/>
      <c r="B96" s="31"/>
      <c r="C96" s="31"/>
      <c r="D96" s="31"/>
      <c r="E96" s="31"/>
      <c r="F96" s="31"/>
      <c r="G96" s="32"/>
      <c r="H96" s="161"/>
      <c r="I96" s="33"/>
      <c r="J96" s="33"/>
      <c r="K96" s="65"/>
      <c r="L96" s="185" t="s">
        <v>276</v>
      </c>
      <c r="M96" s="85">
        <v>0</v>
      </c>
      <c r="N96" s="31">
        <v>17</v>
      </c>
      <c r="O96" s="34">
        <v>0</v>
      </c>
      <c r="P96" s="30"/>
      <c r="Q96" s="31"/>
      <c r="R96" s="31"/>
      <c r="S96" s="34"/>
      <c r="T96" s="30"/>
      <c r="U96" s="34"/>
      <c r="V96" s="30"/>
      <c r="W96" s="97"/>
      <c r="X96" s="142" t="s">
        <v>281</v>
      </c>
      <c r="Y96" s="102"/>
      <c r="Z96" s="102"/>
      <c r="AA96" s="102"/>
      <c r="AB96" s="102"/>
    </row>
    <row r="97" spans="1:28" s="29" customFormat="1" x14ac:dyDescent="0.35">
      <c r="A97" s="30"/>
      <c r="B97" s="31"/>
      <c r="C97" s="31"/>
      <c r="D97" s="31"/>
      <c r="E97" s="31"/>
      <c r="F97" s="31"/>
      <c r="G97" s="32"/>
      <c r="H97" s="161"/>
      <c r="I97" s="33"/>
      <c r="J97" s="33"/>
      <c r="K97" s="65"/>
      <c r="L97" s="185" t="s">
        <v>277</v>
      </c>
      <c r="M97" s="85">
        <v>0</v>
      </c>
      <c r="N97" s="31">
        <v>20</v>
      </c>
      <c r="O97" s="34">
        <v>0</v>
      </c>
      <c r="P97" s="30"/>
      <c r="Q97" s="31">
        <v>0</v>
      </c>
      <c r="R97" s="31">
        <v>20</v>
      </c>
      <c r="S97" s="34">
        <v>0</v>
      </c>
      <c r="T97" s="30"/>
      <c r="U97" s="34"/>
      <c r="V97" s="30"/>
      <c r="W97" s="97"/>
      <c r="X97" s="142"/>
      <c r="Y97" s="102"/>
      <c r="Z97" s="102"/>
      <c r="AA97" s="102"/>
      <c r="AB97" s="102"/>
    </row>
    <row r="98" spans="1:28" s="29" customFormat="1" ht="16" thickBot="1" x14ac:dyDescent="0.4">
      <c r="A98" s="37"/>
      <c r="B98" s="38"/>
      <c r="C98" s="38"/>
      <c r="D98" s="38"/>
      <c r="E98" s="38"/>
      <c r="F98" s="38"/>
      <c r="G98" s="39"/>
      <c r="H98" s="183"/>
      <c r="I98" s="40"/>
      <c r="J98" s="40"/>
      <c r="K98" s="70"/>
      <c r="L98" s="185" t="s">
        <v>278</v>
      </c>
      <c r="M98" s="85">
        <v>0</v>
      </c>
      <c r="N98" s="31">
        <v>20</v>
      </c>
      <c r="O98" s="34">
        <v>0</v>
      </c>
      <c r="P98" s="30"/>
      <c r="Q98" s="31">
        <v>0</v>
      </c>
      <c r="R98" s="31">
        <v>20</v>
      </c>
      <c r="S98" s="34">
        <v>0</v>
      </c>
      <c r="T98" s="37"/>
      <c r="U98" s="41"/>
      <c r="V98" s="37"/>
      <c r="W98" s="72"/>
      <c r="X98" s="143"/>
      <c r="Y98" s="102"/>
      <c r="Z98" s="102"/>
      <c r="AA98" s="102"/>
      <c r="AB98" s="102"/>
    </row>
    <row r="99" spans="1:28" s="29" customFormat="1" ht="17.5" x14ac:dyDescent="0.35">
      <c r="I99" s="47"/>
      <c r="J99" s="47"/>
      <c r="L99" s="30" t="s">
        <v>135</v>
      </c>
      <c r="M99" s="85">
        <v>0</v>
      </c>
      <c r="N99" s="31" t="s">
        <v>136</v>
      </c>
      <c r="O99" s="34">
        <v>0</v>
      </c>
      <c r="P99" s="30" t="s">
        <v>137</v>
      </c>
      <c r="Q99" s="31">
        <v>0</v>
      </c>
      <c r="R99" s="31" t="s">
        <v>138</v>
      </c>
      <c r="S99" s="97">
        <v>0</v>
      </c>
      <c r="Y99" s="102"/>
      <c r="Z99" s="102"/>
      <c r="AA99" s="102"/>
      <c r="AB99" s="102"/>
    </row>
    <row r="100" spans="1:28" s="29" customFormat="1" ht="16" thickBot="1" x14ac:dyDescent="0.4">
      <c r="I100" s="47"/>
      <c r="J100" s="47"/>
      <c r="L100" s="613" t="s">
        <v>43</v>
      </c>
      <c r="M100" s="614"/>
      <c r="N100" s="614"/>
      <c r="O100" s="41" t="s">
        <v>24</v>
      </c>
      <c r="P100" s="613" t="s">
        <v>42</v>
      </c>
      <c r="Q100" s="614"/>
      <c r="R100" s="614"/>
      <c r="S100" s="72" t="s">
        <v>24</v>
      </c>
      <c r="Y100" s="102"/>
      <c r="Z100" s="102"/>
      <c r="AA100" s="102"/>
      <c r="AB100" s="102"/>
    </row>
    <row r="101" spans="1:28" s="29" customFormat="1" ht="16" thickBot="1" x14ac:dyDescent="0.4">
      <c r="A101" s="102"/>
      <c r="B101" s="102"/>
      <c r="C101" s="102"/>
      <c r="D101" s="102"/>
      <c r="E101" s="102"/>
      <c r="F101" s="102"/>
      <c r="G101" s="102"/>
      <c r="H101" s="102"/>
      <c r="I101" s="10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Y101" s="102"/>
      <c r="Z101" s="102"/>
      <c r="AA101" s="102"/>
      <c r="AB101" s="102"/>
    </row>
    <row r="102" spans="1:28" s="29" customFormat="1" ht="16" customHeight="1" thickBot="1" x14ac:dyDescent="0.4">
      <c r="A102" s="74" t="s">
        <v>206</v>
      </c>
      <c r="B102" s="75"/>
      <c r="C102" s="75"/>
      <c r="D102" s="75" t="s">
        <v>24</v>
      </c>
      <c r="E102" s="75"/>
      <c r="F102" s="75"/>
      <c r="G102" s="93"/>
      <c r="H102" s="75"/>
      <c r="I102" s="77"/>
      <c r="J102" s="77"/>
      <c r="K102" s="78"/>
      <c r="L102" s="21"/>
      <c r="M102" s="94"/>
      <c r="N102" s="22"/>
      <c r="O102" s="26"/>
      <c r="P102" s="21"/>
      <c r="Q102" s="22"/>
      <c r="R102" s="22"/>
      <c r="S102" s="26"/>
      <c r="T102" s="74" t="s">
        <v>25</v>
      </c>
      <c r="U102" s="151" t="s">
        <v>24</v>
      </c>
      <c r="V102" s="74"/>
      <c r="W102" s="152"/>
      <c r="X102" s="153" t="s">
        <v>127</v>
      </c>
      <c r="Y102" s="102"/>
      <c r="Z102" s="102"/>
      <c r="AA102" s="102"/>
      <c r="AB102" s="102"/>
    </row>
    <row r="103" spans="1:28" s="29" customFormat="1" ht="17.5" x14ac:dyDescent="0.35">
      <c r="I103" s="47"/>
      <c r="J103" s="47"/>
      <c r="L103" s="30" t="s">
        <v>135</v>
      </c>
      <c r="M103" s="85">
        <v>0</v>
      </c>
      <c r="N103" s="31" t="s">
        <v>136</v>
      </c>
      <c r="O103" s="34">
        <v>0</v>
      </c>
      <c r="P103" s="30" t="s">
        <v>137</v>
      </c>
      <c r="Q103" s="31">
        <v>0</v>
      </c>
      <c r="R103" s="31" t="s">
        <v>138</v>
      </c>
      <c r="S103" s="97">
        <v>0</v>
      </c>
      <c r="Y103" s="102"/>
      <c r="Z103" s="102"/>
      <c r="AA103" s="102"/>
      <c r="AB103" s="102"/>
    </row>
    <row r="104" spans="1:28" s="29" customFormat="1" ht="16" thickBot="1" x14ac:dyDescent="0.4">
      <c r="I104" s="47"/>
      <c r="J104" s="47"/>
      <c r="L104" s="613" t="s">
        <v>43</v>
      </c>
      <c r="M104" s="614"/>
      <c r="N104" s="614"/>
      <c r="O104" s="41" t="s">
        <v>24</v>
      </c>
      <c r="P104" s="613" t="s">
        <v>42</v>
      </c>
      <c r="Q104" s="614"/>
      <c r="R104" s="614"/>
      <c r="S104" s="72" t="s">
        <v>24</v>
      </c>
      <c r="Y104" s="102"/>
      <c r="Z104" s="102"/>
      <c r="AA104" s="102"/>
      <c r="AB104" s="102"/>
    </row>
    <row r="105" spans="1:28" s="29" customFormat="1" x14ac:dyDescent="0.3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Y105" s="102"/>
      <c r="Z105" s="102"/>
      <c r="AA105" s="102"/>
      <c r="AB105" s="102"/>
    </row>
    <row r="106" spans="1:28" s="102" customFormat="1" x14ac:dyDescent="0.35">
      <c r="T106" s="29"/>
      <c r="U106" s="29"/>
      <c r="V106" s="29"/>
      <c r="W106" s="29"/>
      <c r="X106" s="29"/>
    </row>
    <row r="107" spans="1:28" s="102" customFormat="1" x14ac:dyDescent="0.35">
      <c r="T107" s="29"/>
      <c r="U107" s="29"/>
      <c r="V107" s="29"/>
      <c r="W107" s="29"/>
      <c r="X107" s="29"/>
    </row>
    <row r="108" spans="1:28" x14ac:dyDescent="0.35">
      <c r="T108" s="29"/>
      <c r="U108" s="29"/>
      <c r="V108" s="29"/>
      <c r="W108" s="29"/>
      <c r="X108" s="29"/>
    </row>
    <row r="109" spans="1:28" x14ac:dyDescent="0.35">
      <c r="T109" s="29"/>
      <c r="U109" s="29"/>
      <c r="V109" s="29"/>
      <c r="W109" s="29"/>
      <c r="X109" s="29"/>
    </row>
    <row r="110" spans="1:28" x14ac:dyDescent="0.35">
      <c r="T110" s="29"/>
      <c r="U110" s="29"/>
      <c r="V110" s="29"/>
      <c r="W110" s="29"/>
      <c r="X110" s="29"/>
    </row>
    <row r="111" spans="1:28" x14ac:dyDescent="0.35">
      <c r="T111" s="29"/>
      <c r="U111" s="29"/>
      <c r="V111" s="29"/>
      <c r="W111" s="29"/>
      <c r="X111" s="29"/>
    </row>
    <row r="112" spans="1:28" x14ac:dyDescent="0.35">
      <c r="T112" s="29"/>
      <c r="U112" s="29"/>
      <c r="V112" s="29"/>
      <c r="W112" s="29"/>
      <c r="X112" s="29"/>
    </row>
    <row r="113" spans="20:24" x14ac:dyDescent="0.35">
      <c r="T113" s="29"/>
      <c r="U113" s="29"/>
      <c r="V113" s="29"/>
      <c r="W113" s="29"/>
      <c r="X113" s="29"/>
    </row>
    <row r="114" spans="20:24" x14ac:dyDescent="0.35">
      <c r="T114" s="29"/>
      <c r="U114" s="29"/>
      <c r="V114" s="29"/>
      <c r="W114" s="29"/>
      <c r="X114" s="29"/>
    </row>
    <row r="115" spans="20:24" x14ac:dyDescent="0.35">
      <c r="T115" s="29"/>
      <c r="U115" s="29"/>
      <c r="V115" s="29"/>
      <c r="W115" s="29"/>
      <c r="X115" s="29"/>
    </row>
    <row r="116" spans="20:24" x14ac:dyDescent="0.35">
      <c r="T116" s="29"/>
      <c r="U116" s="29"/>
      <c r="V116" s="29"/>
      <c r="W116" s="29"/>
      <c r="X116" s="29"/>
    </row>
  </sheetData>
  <mergeCells count="48">
    <mergeCell ref="L100:N100"/>
    <mergeCell ref="P100:R100"/>
    <mergeCell ref="L104:N104"/>
    <mergeCell ref="P104:R104"/>
    <mergeCell ref="AA76:AA78"/>
    <mergeCell ref="L82:N82"/>
    <mergeCell ref="P82:R82"/>
    <mergeCell ref="L94:N94"/>
    <mergeCell ref="P94:R94"/>
    <mergeCell ref="L90:N90"/>
    <mergeCell ref="P90:R90"/>
    <mergeCell ref="L74:N74"/>
    <mergeCell ref="P74:R7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90:K92 K95:K100 K102:K104">
    <cfRule type="cellIs" dxfId="388" priority="3" operator="lessThan">
      <formula>0</formula>
    </cfRule>
  </conditionalFormatting>
  <conditionalFormatting sqref="K15:K22">
    <cfRule type="cellIs" dxfId="387" priority="6" operator="lessThan">
      <formula>0</formula>
    </cfRule>
  </conditionalFormatting>
  <conditionalFormatting sqref="K46:K54">
    <cfRule type="cellIs" dxfId="386" priority="9" operator="lessThan">
      <formula>0</formula>
    </cfRule>
  </conditionalFormatting>
  <conditionalFormatting sqref="K58:K68">
    <cfRule type="cellIs" dxfId="385" priority="8" operator="lessThan">
      <formula>0</formula>
    </cfRule>
  </conditionalFormatting>
  <conditionalFormatting sqref="K72:K80">
    <cfRule type="cellIs" dxfId="384" priority="4" operator="lessThan">
      <formula>0</formula>
    </cfRule>
  </conditionalFormatting>
  <conditionalFormatting sqref="K82:K84">
    <cfRule type="cellIs" dxfId="383" priority="5" operator="lessThan">
      <formula>0</formula>
    </cfRule>
  </conditionalFormatting>
  <conditionalFormatting sqref="K86:K87">
    <cfRule type="cellIs" dxfId="38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8F59-0C62-4C2F-9ECE-E16DF6FE07F3}">
  <sheetPr codeName="Лист11"/>
  <dimension ref="A1:BD134"/>
  <sheetViews>
    <sheetView zoomScale="57" zoomScaleNormal="57" workbookViewId="0"/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532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316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45023.25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1561</v>
      </c>
      <c r="D6" s="22" t="s">
        <v>209</v>
      </c>
      <c r="E6" s="22" t="s">
        <v>287</v>
      </c>
      <c r="F6" s="22">
        <v>1</v>
      </c>
      <c r="G6" s="59">
        <v>45020.583333333336</v>
      </c>
      <c r="H6" s="59" t="s">
        <v>457</v>
      </c>
      <c r="I6" s="60">
        <v>26.833333333313931</v>
      </c>
      <c r="J6" s="60">
        <v>12</v>
      </c>
      <c r="K6" s="61">
        <v>-14.833333333313931</v>
      </c>
      <c r="L6" s="111" t="s">
        <v>132</v>
      </c>
      <c r="M6" s="107">
        <v>0</v>
      </c>
      <c r="N6" s="108">
        <v>17</v>
      </c>
      <c r="O6" s="26">
        <v>0</v>
      </c>
      <c r="P6" s="111" t="s">
        <v>214</v>
      </c>
      <c r="Q6" s="144">
        <v>1</v>
      </c>
      <c r="R6" s="22">
        <v>20</v>
      </c>
      <c r="S6" s="26">
        <v>0</v>
      </c>
      <c r="T6" s="21" t="s">
        <v>25</v>
      </c>
      <c r="U6" s="26" t="s">
        <v>24</v>
      </c>
      <c r="V6" s="27">
        <v>14.833333333313931</v>
      </c>
      <c r="W6" s="28">
        <v>14.833333333313931</v>
      </c>
      <c r="X6" s="141" t="s">
        <v>509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457</v>
      </c>
      <c r="H7" s="63" t="s">
        <v>483</v>
      </c>
      <c r="I7" s="64">
        <v>14.833333333313931</v>
      </c>
      <c r="J7" s="64">
        <v>12</v>
      </c>
      <c r="K7" s="65">
        <v>-2.8333333333139308</v>
      </c>
      <c r="L7" s="110" t="s">
        <v>111</v>
      </c>
      <c r="M7" s="14">
        <v>2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2.8333333333139308</v>
      </c>
      <c r="W7" s="43">
        <v>17.666666666627862</v>
      </c>
      <c r="X7" s="114" t="s">
        <v>510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483</v>
      </c>
      <c r="H8" s="67">
        <v>45022.944444444445</v>
      </c>
      <c r="I8" s="64">
        <v>34.333333333313931</v>
      </c>
      <c r="J8" s="64">
        <v>12</v>
      </c>
      <c r="K8" s="65">
        <v>-22.333333333313931</v>
      </c>
      <c r="L8" s="110" t="s">
        <v>98</v>
      </c>
      <c r="M8" s="127">
        <v>3</v>
      </c>
      <c r="N8" s="109">
        <v>17</v>
      </c>
      <c r="O8" s="34">
        <v>85</v>
      </c>
      <c r="P8" s="13" t="s">
        <v>215</v>
      </c>
      <c r="Q8" s="127">
        <v>3</v>
      </c>
      <c r="R8" s="31">
        <v>10</v>
      </c>
      <c r="S8" s="34">
        <v>0</v>
      </c>
      <c r="T8" s="30"/>
      <c r="U8" s="34"/>
      <c r="V8" s="35">
        <v>0</v>
      </c>
      <c r="W8" s="43">
        <v>17.666666666627862</v>
      </c>
      <c r="X8" s="113" t="s">
        <v>511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3</v>
      </c>
      <c r="N9" s="109">
        <v>17</v>
      </c>
      <c r="O9" s="34">
        <v>85</v>
      </c>
      <c r="P9" s="164" t="s">
        <v>479</v>
      </c>
      <c r="Q9" s="31">
        <v>1</v>
      </c>
      <c r="R9" s="31">
        <v>20</v>
      </c>
      <c r="S9" s="34">
        <v>20</v>
      </c>
      <c r="T9" s="30"/>
      <c r="U9" s="34"/>
      <c r="V9" s="35">
        <v>0</v>
      </c>
      <c r="W9" s="43">
        <v>8.0833333333139308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/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246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10</v>
      </c>
      <c r="N14" s="31" t="s">
        <v>136</v>
      </c>
      <c r="O14" s="34">
        <v>170</v>
      </c>
      <c r="P14" s="30" t="s">
        <v>137</v>
      </c>
      <c r="Q14" s="31">
        <v>1</v>
      </c>
      <c r="R14" s="31" t="s">
        <v>138</v>
      </c>
      <c r="S14" s="97">
        <v>20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170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>
        <v>5407</v>
      </c>
      <c r="D17" s="98" t="s">
        <v>393</v>
      </c>
      <c r="E17" s="98" t="s">
        <v>499</v>
      </c>
      <c r="F17" s="58"/>
      <c r="G17" s="59"/>
      <c r="H17" s="24"/>
      <c r="I17" s="25">
        <v>0</v>
      </c>
      <c r="J17" s="25"/>
      <c r="K17" s="61">
        <v>0</v>
      </c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 t="s">
        <v>472</v>
      </c>
      <c r="Y17" s="29"/>
      <c r="Z17" s="36"/>
      <c r="AA17" s="29"/>
    </row>
    <row r="18" spans="1:27" s="102" customFormat="1" ht="3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 t="s">
        <v>512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3</v>
      </c>
      <c r="N19" s="127">
        <v>10</v>
      </c>
      <c r="O19" s="34">
        <v>0</v>
      </c>
      <c r="P19" s="157" t="s">
        <v>530</v>
      </c>
      <c r="Q19" s="109">
        <v>1</v>
      </c>
      <c r="R19" s="31">
        <v>20</v>
      </c>
      <c r="S19" s="34">
        <v>0</v>
      </c>
      <c r="T19" s="30"/>
      <c r="U19" s="34"/>
      <c r="V19" s="30"/>
      <c r="W19" s="97"/>
      <c r="X19" s="189" t="s">
        <v>513</v>
      </c>
      <c r="Y19" s="36"/>
      <c r="Z19" s="36"/>
      <c r="AA19" s="29"/>
    </row>
    <row r="20" spans="1:27" s="102" customFormat="1" ht="46.5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5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89" t="s">
        <v>514</v>
      </c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531</v>
      </c>
      <c r="Q21" s="109">
        <v>1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485</v>
      </c>
      <c r="I30" s="60">
        <v>87.999999999941792</v>
      </c>
      <c r="J30" s="25">
        <v>10.45</v>
      </c>
      <c r="K30" s="61">
        <v>-77.549999999941789</v>
      </c>
      <c r="L30" s="117" t="s">
        <v>224</v>
      </c>
      <c r="M30" s="108">
        <v>1</v>
      </c>
      <c r="N30" s="108">
        <v>10</v>
      </c>
      <c r="O30" s="26">
        <v>10</v>
      </c>
      <c r="P30" s="21" t="s">
        <v>47</v>
      </c>
      <c r="Q30" s="22">
        <v>1</v>
      </c>
      <c r="R30" s="22">
        <v>17</v>
      </c>
      <c r="S30" s="26">
        <v>17</v>
      </c>
      <c r="T30" s="21" t="s">
        <v>25</v>
      </c>
      <c r="U30" s="26" t="s">
        <v>24</v>
      </c>
      <c r="V30" s="27">
        <v>77.549999999941789</v>
      </c>
      <c r="W30" s="28">
        <v>77.549999999941789</v>
      </c>
      <c r="X30" s="188" t="s">
        <v>515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>
        <v>2</v>
      </c>
      <c r="G31" s="160" t="s">
        <v>485</v>
      </c>
      <c r="H31" s="159" t="s">
        <v>36</v>
      </c>
      <c r="I31" s="68">
        <v>29.000000000058208</v>
      </c>
      <c r="J31" s="33">
        <v>10.5</v>
      </c>
      <c r="K31" s="65">
        <v>-18.500000000058208</v>
      </c>
      <c r="L31" s="118" t="s">
        <v>225</v>
      </c>
      <c r="M31" s="109">
        <v>5</v>
      </c>
      <c r="N31" s="109">
        <v>10</v>
      </c>
      <c r="O31" s="34">
        <v>50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77.549999999941789</v>
      </c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4</v>
      </c>
      <c r="N32" s="31">
        <v>10</v>
      </c>
      <c r="O32" s="34">
        <v>40</v>
      </c>
      <c r="P32" s="30" t="s">
        <v>117</v>
      </c>
      <c r="Q32" s="31">
        <v>1</v>
      </c>
      <c r="R32" s="62">
        <v>16</v>
      </c>
      <c r="S32" s="81">
        <v>16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4</v>
      </c>
      <c r="N33" s="31">
        <v>10</v>
      </c>
      <c r="O33" s="34">
        <v>40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91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14</v>
      </c>
      <c r="N36" s="31" t="s">
        <v>136</v>
      </c>
      <c r="O36" s="34">
        <v>140</v>
      </c>
      <c r="P36" s="30" t="s">
        <v>137</v>
      </c>
      <c r="Q36" s="31">
        <v>2</v>
      </c>
      <c r="R36" s="31" t="s">
        <v>138</v>
      </c>
      <c r="S36" s="97">
        <v>33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2577</v>
      </c>
      <c r="D39" s="22" t="s">
        <v>228</v>
      </c>
      <c r="E39" s="98" t="s">
        <v>501</v>
      </c>
      <c r="F39" s="58"/>
      <c r="G39" s="59"/>
      <c r="H39" s="59"/>
      <c r="I39" s="60">
        <v>0</v>
      </c>
      <c r="J39" s="60"/>
      <c r="K39" s="61">
        <v>0</v>
      </c>
      <c r="L39" s="162" t="s">
        <v>48</v>
      </c>
      <c r="M39" s="144">
        <v>0</v>
      </c>
      <c r="N39" s="144">
        <v>17</v>
      </c>
      <c r="O39" s="26">
        <v>0</v>
      </c>
      <c r="P39" s="247" t="s">
        <v>425</v>
      </c>
      <c r="Q39" s="163">
        <v>0</v>
      </c>
      <c r="R39" s="144">
        <v>20</v>
      </c>
      <c r="S39" s="26">
        <v>0</v>
      </c>
      <c r="T39" s="21" t="s">
        <v>25</v>
      </c>
      <c r="U39" s="26" t="s">
        <v>24</v>
      </c>
      <c r="V39" s="27">
        <v>0</v>
      </c>
      <c r="W39" s="28">
        <v>0</v>
      </c>
      <c r="X39" s="233" t="s">
        <v>517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27">
        <v>0</v>
      </c>
      <c r="N40" s="127">
        <v>14</v>
      </c>
      <c r="O40" s="34">
        <v>0</v>
      </c>
      <c r="P40" s="164" t="s">
        <v>197</v>
      </c>
      <c r="Q40" s="165">
        <v>0</v>
      </c>
      <c r="R40" s="127">
        <v>20</v>
      </c>
      <c r="S40" s="34">
        <v>0</v>
      </c>
      <c r="T40" s="30"/>
      <c r="U40" s="34"/>
      <c r="V40" s="30"/>
      <c r="W40" s="97"/>
      <c r="X40" s="252" t="s">
        <v>516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27">
        <v>2</v>
      </c>
      <c r="N41" s="127">
        <v>17</v>
      </c>
      <c r="O41" s="34">
        <v>0</v>
      </c>
      <c r="P41" s="192" t="s">
        <v>143</v>
      </c>
      <c r="Q41" s="165">
        <v>0</v>
      </c>
      <c r="R41" s="127">
        <v>20</v>
      </c>
      <c r="S41" s="34"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27">
        <v>3</v>
      </c>
      <c r="N42" s="127">
        <v>17</v>
      </c>
      <c r="O42" s="34">
        <v>0</v>
      </c>
      <c r="P42" s="192" t="s">
        <v>272</v>
      </c>
      <c r="Q42" s="165">
        <v>0</v>
      </c>
      <c r="R42" s="127">
        <v>20</v>
      </c>
      <c r="S42" s="34"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27">
        <v>0</v>
      </c>
      <c r="N43" s="127">
        <v>17</v>
      </c>
      <c r="O43" s="34">
        <v>0</v>
      </c>
      <c r="P43" s="192" t="s">
        <v>273</v>
      </c>
      <c r="Q43" s="165">
        <v>0</v>
      </c>
      <c r="R43" s="127">
        <v>20</v>
      </c>
      <c r="S43" s="34"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27"/>
      <c r="N44" s="127"/>
      <c r="O44" s="34"/>
      <c r="P44" s="164" t="s">
        <v>274</v>
      </c>
      <c r="Q44" s="165">
        <v>0</v>
      </c>
      <c r="R44" s="127">
        <v>20</v>
      </c>
      <c r="S44" s="34"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v>0</v>
      </c>
      <c r="N45" s="31" t="s">
        <v>136</v>
      </c>
      <c r="O45" s="34">
        <v>0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136</v>
      </c>
      <c r="P46" s="613" t="s">
        <v>42</v>
      </c>
      <c r="Q46" s="614"/>
      <c r="R46" s="614"/>
      <c r="S46" s="72">
        <v>40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/>
      <c r="AB48" s="102"/>
    </row>
    <row r="49" spans="1:28" s="29" customFormat="1" ht="170.5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252" t="s">
        <v>518</v>
      </c>
      <c r="Z49" s="36"/>
      <c r="AB49" s="49"/>
    </row>
    <row r="50" spans="1:28" s="29" customFormat="1" ht="46.5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 t="s">
        <v>519</v>
      </c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42"/>
      <c r="W53" s="44"/>
      <c r="X53" s="191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0</v>
      </c>
      <c r="N54" s="31" t="s">
        <v>136</v>
      </c>
      <c r="O54" s="34">
        <v>0</v>
      </c>
      <c r="P54" s="30" t="s">
        <v>137</v>
      </c>
      <c r="Q54" s="31">
        <v>0</v>
      </c>
      <c r="R54" s="31" t="s">
        <v>138</v>
      </c>
      <c r="S54" s="97">
        <v>0</v>
      </c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0</v>
      </c>
      <c r="P55" s="613" t="s">
        <v>42</v>
      </c>
      <c r="Q55" s="614"/>
      <c r="R55" s="614"/>
      <c r="S55" s="72">
        <v>0</v>
      </c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28" s="29" customFormat="1" ht="15.5" customHeigh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</row>
    <row r="59" spans="1:28" s="29" customFormat="1" ht="193.5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503</v>
      </c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</row>
    <row r="61" spans="1:28" s="29" customFormat="1" ht="17.5" customHeight="1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</row>
    <row r="62" spans="1:28" s="29" customFormat="1" ht="16" customHeight="1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</row>
    <row r="63" spans="1:28" s="29" customFormat="1" ht="16" customHeight="1" thickBot="1" x14ac:dyDescent="0.4">
      <c r="I63" s="47"/>
      <c r="J63" s="47"/>
    </row>
    <row r="64" spans="1:28" s="29" customFormat="1" ht="31" x14ac:dyDescent="0.35">
      <c r="A64" s="21" t="s">
        <v>22</v>
      </c>
      <c r="B64" s="22" t="s">
        <v>303</v>
      </c>
      <c r="C64" s="22" t="s">
        <v>464</v>
      </c>
      <c r="D64" s="22" t="s">
        <v>465</v>
      </c>
      <c r="E64" s="23" t="s">
        <v>466</v>
      </c>
      <c r="F64" s="22">
        <v>1</v>
      </c>
      <c r="G64" s="24" t="s">
        <v>458</v>
      </c>
      <c r="H64" s="24" t="s">
        <v>493</v>
      </c>
      <c r="I64" s="25">
        <v>27.333333333372138</v>
      </c>
      <c r="J64" s="60">
        <v>13.4</v>
      </c>
      <c r="K64" s="61">
        <v>-13.933333333372138</v>
      </c>
      <c r="L64" s="248" t="s">
        <v>525</v>
      </c>
      <c r="M64" s="107">
        <v>0</v>
      </c>
      <c r="N64" s="167">
        <v>20</v>
      </c>
      <c r="O64" s="26">
        <v>0</v>
      </c>
      <c r="P64" s="239" t="s">
        <v>475</v>
      </c>
      <c r="Q64" s="108">
        <v>0</v>
      </c>
      <c r="R64" s="22">
        <v>20</v>
      </c>
      <c r="S64" s="26">
        <v>0</v>
      </c>
      <c r="T64" s="21" t="s">
        <v>25</v>
      </c>
      <c r="U64" s="26" t="s">
        <v>24</v>
      </c>
      <c r="V64" s="27">
        <v>13.933333333372138</v>
      </c>
      <c r="W64" s="28">
        <v>13.933333333372138</v>
      </c>
      <c r="X64" s="141" t="s">
        <v>520</v>
      </c>
    </row>
    <row r="65" spans="1:24" s="29" customFormat="1" ht="18.5" x14ac:dyDescent="0.35">
      <c r="A65" s="86"/>
      <c r="B65" s="62"/>
      <c r="C65" s="62"/>
      <c r="D65" s="62"/>
      <c r="E65" s="62"/>
      <c r="F65" s="62">
        <v>2</v>
      </c>
      <c r="G65" s="32" t="s">
        <v>493</v>
      </c>
      <c r="H65" s="32" t="s">
        <v>36</v>
      </c>
      <c r="I65" s="64">
        <v>23.666666666627862</v>
      </c>
      <c r="J65" s="64">
        <v>14.4</v>
      </c>
      <c r="K65" s="65">
        <v>-9.2666666666278612</v>
      </c>
      <c r="L65" s="249" t="s">
        <v>526</v>
      </c>
      <c r="M65" s="14">
        <v>3</v>
      </c>
      <c r="N65" s="168">
        <v>20</v>
      </c>
      <c r="O65" s="81">
        <v>0</v>
      </c>
      <c r="P65" s="238" t="s">
        <v>476</v>
      </c>
      <c r="Q65" s="109">
        <v>0</v>
      </c>
      <c r="R65" s="31">
        <v>20</v>
      </c>
      <c r="S65" s="81">
        <v>0</v>
      </c>
      <c r="T65" s="30"/>
      <c r="U65" s="34"/>
      <c r="V65" s="30">
        <v>0</v>
      </c>
      <c r="W65" s="43">
        <v>13.933333333372138</v>
      </c>
      <c r="X65" s="189"/>
    </row>
    <row r="66" spans="1:24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249" t="s">
        <v>527</v>
      </c>
      <c r="M66" s="14">
        <v>3</v>
      </c>
      <c r="N66" s="168">
        <v>20</v>
      </c>
      <c r="O66" s="34">
        <v>0</v>
      </c>
      <c r="P66" s="238" t="s">
        <v>477</v>
      </c>
      <c r="Q66" s="109">
        <v>0</v>
      </c>
      <c r="R66" s="31">
        <v>20</v>
      </c>
      <c r="S66" s="81">
        <v>0</v>
      </c>
      <c r="T66" s="30"/>
      <c r="U66" s="34"/>
      <c r="V66" s="30"/>
      <c r="W66" s="97"/>
      <c r="X66" s="189"/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249" t="s">
        <v>528</v>
      </c>
      <c r="M67" s="14">
        <v>0</v>
      </c>
      <c r="N67" s="168">
        <v>20</v>
      </c>
      <c r="O67" s="81">
        <v>0</v>
      </c>
      <c r="P67" s="250" t="s">
        <v>480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89" t="s">
        <v>529</v>
      </c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v>0</v>
      </c>
      <c r="T68" s="37"/>
      <c r="U68" s="41"/>
      <c r="V68" s="37"/>
      <c r="W68" s="72"/>
      <c r="X68" s="143"/>
    </row>
    <row r="69" spans="1:24" s="29" customFormat="1" ht="17.5" customHeight="1" x14ac:dyDescent="0.35">
      <c r="A69" s="36"/>
      <c r="G69" s="71"/>
      <c r="H69" s="71"/>
      <c r="I69" s="47"/>
      <c r="K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</row>
    <row r="70" spans="1:24" s="29" customFormat="1" ht="16" customHeight="1" thickBot="1" x14ac:dyDescent="0.4">
      <c r="A70" s="36"/>
      <c r="I70" s="47"/>
      <c r="L70" s="613" t="s">
        <v>43</v>
      </c>
      <c r="M70" s="614"/>
      <c r="N70" s="614"/>
      <c r="O70" s="92">
        <v>102</v>
      </c>
      <c r="P70" s="613" t="s">
        <v>42</v>
      </c>
      <c r="Q70" s="614"/>
      <c r="R70" s="614"/>
      <c r="S70" s="72">
        <v>60</v>
      </c>
    </row>
    <row r="71" spans="1:24" s="29" customFormat="1" ht="16" customHeight="1" thickBot="1" x14ac:dyDescent="0.4">
      <c r="A71" s="36"/>
      <c r="I71" s="47"/>
      <c r="O71" s="49"/>
    </row>
    <row r="72" spans="1:24" s="29" customFormat="1" ht="62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505</v>
      </c>
    </row>
    <row r="73" spans="1:24" s="29" customFormat="1" ht="17.5" customHeight="1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</row>
    <row r="74" spans="1:24" s="29" customFormat="1" ht="16" customHeight="1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</row>
    <row r="75" spans="1:24" s="29" customFormat="1" ht="16" customHeight="1" thickBot="1" x14ac:dyDescent="0.4">
      <c r="I75" s="47"/>
      <c r="J75" s="47"/>
      <c r="M75" s="48"/>
    </row>
    <row r="76" spans="1:24" s="29" customFormat="1" ht="62" x14ac:dyDescent="0.35">
      <c r="A76" s="21" t="s">
        <v>26</v>
      </c>
      <c r="B76" s="22" t="s">
        <v>199</v>
      </c>
      <c r="C76" s="23" t="s">
        <v>487</v>
      </c>
      <c r="D76" s="23" t="s">
        <v>467</v>
      </c>
      <c r="E76" s="22" t="s">
        <v>488</v>
      </c>
      <c r="F76" s="22"/>
      <c r="G76" s="24"/>
      <c r="H76" s="24"/>
      <c r="I76" s="25"/>
      <c r="J76" s="25"/>
      <c r="K76" s="61"/>
      <c r="L76" s="111" t="s">
        <v>115</v>
      </c>
      <c r="M76" s="138">
        <v>0</v>
      </c>
      <c r="N76" s="108">
        <v>17</v>
      </c>
      <c r="O76" s="26">
        <v>0</v>
      </c>
      <c r="P76" s="21" t="s">
        <v>242</v>
      </c>
      <c r="Q76" s="108">
        <v>0</v>
      </c>
      <c r="R76" s="22">
        <v>20</v>
      </c>
      <c r="S76" s="26">
        <v>0</v>
      </c>
      <c r="T76" s="21" t="s">
        <v>25</v>
      </c>
      <c r="U76" s="26" t="s">
        <v>200</v>
      </c>
      <c r="V76" s="27">
        <v>0</v>
      </c>
      <c r="W76" s="28">
        <v>0</v>
      </c>
      <c r="X76" s="141" t="s">
        <v>521</v>
      </c>
    </row>
    <row r="77" spans="1:24" s="29" customFormat="1" ht="15.5" customHeigh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v>0</v>
      </c>
      <c r="P77" s="30" t="s">
        <v>46</v>
      </c>
      <c r="Q77" s="109">
        <v>0</v>
      </c>
      <c r="R77" s="31">
        <v>20</v>
      </c>
      <c r="S77" s="34">
        <v>0</v>
      </c>
      <c r="T77" s="30"/>
      <c r="U77" s="34"/>
      <c r="V77" s="35"/>
      <c r="W77" s="43"/>
      <c r="X77" s="189" t="s">
        <v>522</v>
      </c>
    </row>
    <row r="78" spans="1:24" s="29" customFormat="1" ht="31" customHeigh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v>0</v>
      </c>
      <c r="P78" s="30" t="s">
        <v>116</v>
      </c>
      <c r="Q78" s="109">
        <v>0</v>
      </c>
      <c r="R78" s="31">
        <v>20</v>
      </c>
      <c r="S78" s="34">
        <v>0</v>
      </c>
      <c r="T78" s="30"/>
      <c r="U78" s="34"/>
      <c r="V78" s="35"/>
      <c r="W78" s="43"/>
      <c r="X78" s="142"/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v>0</v>
      </c>
      <c r="P79" s="30" t="s">
        <v>100</v>
      </c>
      <c r="Q79" s="109">
        <v>0</v>
      </c>
      <c r="R79" s="31">
        <v>20</v>
      </c>
      <c r="S79" s="34">
        <v>0</v>
      </c>
      <c r="T79" s="30"/>
      <c r="U79" s="34"/>
      <c r="V79" s="35"/>
      <c r="W79" s="43"/>
      <c r="X79" s="142"/>
    </row>
    <row r="80" spans="1:24" s="29" customFormat="1" ht="16" customHeight="1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v>0</v>
      </c>
      <c r="P80" s="30" t="s">
        <v>45</v>
      </c>
      <c r="Q80" s="109">
        <v>0</v>
      </c>
      <c r="R80" s="31">
        <v>5</v>
      </c>
      <c r="S80" s="34">
        <v>0</v>
      </c>
      <c r="T80" s="37"/>
      <c r="U80" s="41"/>
      <c r="V80" s="42"/>
      <c r="W80" s="44"/>
      <c r="X80" s="191"/>
    </row>
    <row r="81" spans="1:24" s="29" customFormat="1" ht="17.5" customHeight="1" x14ac:dyDescent="0.35">
      <c r="I81" s="47"/>
      <c r="L81" s="30" t="s">
        <v>135</v>
      </c>
      <c r="M81" s="85">
        <v>0</v>
      </c>
      <c r="N81" s="31" t="s">
        <v>136</v>
      </c>
      <c r="O81" s="34">
        <v>0</v>
      </c>
      <c r="P81" s="30" t="s">
        <v>137</v>
      </c>
      <c r="Q81" s="31">
        <v>0</v>
      </c>
      <c r="R81" s="31" t="s">
        <v>138</v>
      </c>
      <c r="S81" s="97">
        <v>0</v>
      </c>
      <c r="V81" s="47"/>
      <c r="W81" s="47"/>
    </row>
    <row r="82" spans="1:24" s="29" customFormat="1" ht="16" customHeight="1" thickBot="1" x14ac:dyDescent="0.4">
      <c r="I82" s="47"/>
      <c r="J82" s="47"/>
      <c r="L82" s="613" t="s">
        <v>43</v>
      </c>
      <c r="M82" s="614"/>
      <c r="N82" s="614"/>
      <c r="O82" s="92">
        <v>85</v>
      </c>
      <c r="P82" s="613" t="s">
        <v>42</v>
      </c>
      <c r="Q82" s="614"/>
      <c r="R82" s="614"/>
      <c r="S82" s="72" t="s">
        <v>49</v>
      </c>
      <c r="V82" s="47"/>
      <c r="W82" s="47"/>
    </row>
    <row r="83" spans="1:24" s="29" customFormat="1" ht="16" customHeight="1" thickBot="1" x14ac:dyDescent="0.4">
      <c r="I83" s="47"/>
      <c r="J83" s="47"/>
      <c r="O83" s="49"/>
      <c r="V83" s="47"/>
      <c r="W83" s="47"/>
    </row>
    <row r="84" spans="1:24" s="29" customFormat="1" ht="31" customHeight="1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>
        <v>45018.770833333336</v>
      </c>
      <c r="I84" s="25">
        <v>340.5</v>
      </c>
      <c r="J84" s="25">
        <v>8.4499999999999993</v>
      </c>
      <c r="K84" s="61">
        <v>-332.05</v>
      </c>
      <c r="L84" s="162" t="s">
        <v>473</v>
      </c>
      <c r="M84" s="108">
        <v>0</v>
      </c>
      <c r="N84" s="22">
        <v>17</v>
      </c>
      <c r="O84" s="26">
        <v>0</v>
      </c>
      <c r="P84" s="79" t="s">
        <v>216</v>
      </c>
      <c r="Q84" s="22">
        <v>0</v>
      </c>
      <c r="R84" s="22">
        <v>20</v>
      </c>
      <c r="S84" s="26">
        <v>0</v>
      </c>
      <c r="T84" s="21" t="s">
        <v>25</v>
      </c>
      <c r="U84" s="26" t="s">
        <v>24</v>
      </c>
      <c r="V84" s="27">
        <v>332.05</v>
      </c>
      <c r="W84" s="28">
        <v>332.05</v>
      </c>
      <c r="X84" s="141" t="s">
        <v>523</v>
      </c>
    </row>
    <row r="85" spans="1:24" s="29" customFormat="1" ht="15.5" customHeight="1" x14ac:dyDescent="0.35">
      <c r="A85" s="30"/>
      <c r="B85" s="31"/>
      <c r="C85" s="31"/>
      <c r="D85" s="31"/>
      <c r="E85" s="31"/>
      <c r="F85" s="31">
        <v>2</v>
      </c>
      <c r="G85" s="63">
        <v>45018.770833333336</v>
      </c>
      <c r="H85" s="220" t="s">
        <v>374</v>
      </c>
      <c r="I85" s="64">
        <v>15.333333333197515</v>
      </c>
      <c r="J85" s="33">
        <v>8.5</v>
      </c>
      <c r="K85" s="96">
        <v>-6.8333333331975155</v>
      </c>
      <c r="L85" s="240" t="s">
        <v>474</v>
      </c>
      <c r="M85" s="109">
        <v>0</v>
      </c>
      <c r="N85" s="31">
        <v>17</v>
      </c>
      <c r="O85" s="34">
        <v>0</v>
      </c>
      <c r="P85" s="30" t="s">
        <v>249</v>
      </c>
      <c r="Q85" s="31">
        <v>0</v>
      </c>
      <c r="R85" s="31">
        <v>20</v>
      </c>
      <c r="S85" s="34">
        <v>0</v>
      </c>
      <c r="T85" s="30"/>
      <c r="U85" s="34"/>
      <c r="V85" s="35">
        <v>6.8333333331975155</v>
      </c>
      <c r="W85" s="43">
        <v>338.88333333319753</v>
      </c>
      <c r="X85" s="189" t="s">
        <v>533</v>
      </c>
    </row>
    <row r="86" spans="1:24" s="29" customFormat="1" x14ac:dyDescent="0.35">
      <c r="A86" s="30"/>
      <c r="B86" s="31"/>
      <c r="C86" s="31"/>
      <c r="D86" s="31"/>
      <c r="E86" s="31"/>
      <c r="F86" s="31">
        <v>3</v>
      </c>
      <c r="G86" s="32" t="s">
        <v>374</v>
      </c>
      <c r="H86" s="31" t="s">
        <v>372</v>
      </c>
      <c r="I86" s="33">
        <v>13.216666666790843</v>
      </c>
      <c r="J86" s="33">
        <v>8.5</v>
      </c>
      <c r="K86" s="65">
        <v>-4.716666666790843</v>
      </c>
      <c r="L86" s="110" t="s">
        <v>494</v>
      </c>
      <c r="M86" s="109">
        <v>3</v>
      </c>
      <c r="N86" s="31">
        <v>17</v>
      </c>
      <c r="O86" s="34">
        <v>51</v>
      </c>
      <c r="P86" s="30"/>
      <c r="Q86" s="31"/>
      <c r="R86" s="31"/>
      <c r="S86" s="34"/>
      <c r="T86" s="30"/>
      <c r="U86" s="34"/>
      <c r="V86" s="35">
        <v>4.716666666790843</v>
      </c>
      <c r="W86" s="43">
        <v>343.59999999998837</v>
      </c>
      <c r="X86" s="189"/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4</v>
      </c>
      <c r="G87" s="31" t="s">
        <v>372</v>
      </c>
      <c r="H87" s="32">
        <v>45020.977083333331</v>
      </c>
      <c r="I87" s="64">
        <v>24.399999999906868</v>
      </c>
      <c r="J87" s="64">
        <v>8.5</v>
      </c>
      <c r="K87" s="65">
        <v>-15.899999999906868</v>
      </c>
      <c r="L87" s="110" t="s">
        <v>495</v>
      </c>
      <c r="M87" s="139">
        <v>0</v>
      </c>
      <c r="N87" s="31">
        <v>17</v>
      </c>
      <c r="O87" s="34">
        <v>0</v>
      </c>
      <c r="P87" s="30"/>
      <c r="Q87" s="31"/>
      <c r="R87" s="31"/>
      <c r="S87" s="34"/>
      <c r="T87" s="30"/>
      <c r="U87" s="34"/>
      <c r="V87" s="35">
        <v>15.899999999906868</v>
      </c>
      <c r="W87" s="43">
        <v>359.49999999989524</v>
      </c>
      <c r="X87" s="189"/>
    </row>
    <row r="88" spans="1:24" s="29" customFormat="1" ht="16" customHeight="1" x14ac:dyDescent="0.35">
      <c r="A88" s="30"/>
      <c r="B88" s="31"/>
      <c r="C88" s="66"/>
      <c r="D88" s="66"/>
      <c r="E88" s="66"/>
      <c r="F88" s="66">
        <v>5</v>
      </c>
      <c r="G88" s="67">
        <v>45020.977083333331</v>
      </c>
      <c r="H88" s="66" t="s">
        <v>468</v>
      </c>
      <c r="I88" s="68">
        <v>14.133333333302289</v>
      </c>
      <c r="J88" s="68">
        <v>8.4499999999999993</v>
      </c>
      <c r="K88" s="235">
        <v>-5.68333333330229</v>
      </c>
      <c r="L88" s="110"/>
      <c r="M88" s="139"/>
      <c r="N88" s="31"/>
      <c r="O88" s="34"/>
      <c r="P88" s="110"/>
      <c r="Q88" s="31"/>
      <c r="R88" s="31"/>
      <c r="S88" s="34"/>
      <c r="T88" s="30"/>
      <c r="U88" s="34"/>
      <c r="V88" s="35">
        <v>5.68333333330229</v>
      </c>
      <c r="W88" s="43">
        <v>365.18333333319754</v>
      </c>
      <c r="X88" s="236" t="s">
        <v>423</v>
      </c>
    </row>
    <row r="89" spans="1:24" s="29" customFormat="1" ht="16" customHeight="1" x14ac:dyDescent="0.35">
      <c r="A89" s="30"/>
      <c r="B89" s="31"/>
      <c r="C89" s="66"/>
      <c r="D89" s="66"/>
      <c r="E89" s="66"/>
      <c r="F89" s="66">
        <v>6</v>
      </c>
      <c r="G89" s="67" t="s">
        <v>468</v>
      </c>
      <c r="H89" s="66" t="s">
        <v>469</v>
      </c>
      <c r="I89" s="68">
        <v>9.3333333333721384</v>
      </c>
      <c r="J89" s="68">
        <v>8.4499999999999993</v>
      </c>
      <c r="K89" s="235">
        <v>-0.88333333337213915</v>
      </c>
      <c r="L89" s="110"/>
      <c r="M89" s="139"/>
      <c r="N89" s="31"/>
      <c r="O89" s="34"/>
      <c r="P89" s="110"/>
      <c r="Q89" s="31"/>
      <c r="R89" s="31"/>
      <c r="S89" s="34"/>
      <c r="T89" s="30"/>
      <c r="U89" s="34"/>
      <c r="V89" s="35">
        <v>0.88333333337213915</v>
      </c>
      <c r="W89" s="43">
        <v>366.06666666656969</v>
      </c>
      <c r="X89" s="236" t="s">
        <v>496</v>
      </c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>
        <v>7</v>
      </c>
      <c r="G90" s="119" t="s">
        <v>469</v>
      </c>
      <c r="H90" s="69" t="s">
        <v>489</v>
      </c>
      <c r="I90" s="88">
        <v>12.666666666744277</v>
      </c>
      <c r="J90" s="88">
        <v>8.4499999999999993</v>
      </c>
      <c r="K90" s="104">
        <v>-4.2166666667442776</v>
      </c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>
        <v>4.2166666667442776</v>
      </c>
      <c r="W90" s="44">
        <v>370.28333333331398</v>
      </c>
      <c r="X90" s="195" t="s">
        <v>497</v>
      </c>
    </row>
    <row r="91" spans="1:24" s="29" customFormat="1" ht="17.5" customHeight="1" thickBot="1" x14ac:dyDescent="0.4">
      <c r="A91" s="241"/>
      <c r="B91" s="242"/>
      <c r="C91" s="243"/>
      <c r="D91" s="243"/>
      <c r="E91" s="243"/>
      <c r="F91" s="243">
        <v>8</v>
      </c>
      <c r="G91" s="243" t="s">
        <v>489</v>
      </c>
      <c r="H91" s="243" t="s">
        <v>36</v>
      </c>
      <c r="I91" s="244">
        <v>30.416666666627862</v>
      </c>
      <c r="J91" s="244">
        <v>8.4499999999999993</v>
      </c>
      <c r="K91" s="245">
        <v>-21.966666666627862</v>
      </c>
      <c r="L91" s="30" t="s">
        <v>135</v>
      </c>
      <c r="M91" s="85">
        <v>3</v>
      </c>
      <c r="N91" s="31" t="s">
        <v>136</v>
      </c>
      <c r="O91" s="34">
        <v>51</v>
      </c>
      <c r="P91" s="30" t="s">
        <v>137</v>
      </c>
      <c r="Q91" s="31">
        <v>0</v>
      </c>
      <c r="R91" s="31" t="s">
        <v>138</v>
      </c>
      <c r="S91" s="97"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451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9327</v>
      </c>
      <c r="D97" s="22" t="s">
        <v>418</v>
      </c>
      <c r="E97" s="23" t="s">
        <v>419</v>
      </c>
      <c r="F97" s="22"/>
      <c r="G97" s="24"/>
      <c r="H97" s="182"/>
      <c r="I97" s="25">
        <v>0</v>
      </c>
      <c r="J97" s="25"/>
      <c r="K97" s="61">
        <v>0</v>
      </c>
      <c r="L97" s="253" t="s">
        <v>256</v>
      </c>
      <c r="M97" s="107">
        <v>0</v>
      </c>
      <c r="N97" s="228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0</v>
      </c>
      <c r="W97" s="28">
        <v>0</v>
      </c>
      <c r="X97" s="234" t="s">
        <v>508</v>
      </c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54" t="s">
        <v>276</v>
      </c>
      <c r="M98" s="14">
        <v>0</v>
      </c>
      <c r="N98" s="231">
        <v>20</v>
      </c>
      <c r="O98" s="34">
        <v>0</v>
      </c>
      <c r="P98" s="30"/>
      <c r="Q98" s="31"/>
      <c r="R98" s="31"/>
      <c r="S98" s="34"/>
      <c r="T98" s="30"/>
      <c r="U98" s="34"/>
      <c r="V98" s="35">
        <v>0</v>
      </c>
      <c r="W98" s="43"/>
      <c r="X98" s="215" t="s">
        <v>524</v>
      </c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54" t="s">
        <v>277</v>
      </c>
      <c r="M99" s="14">
        <v>0</v>
      </c>
      <c r="N99" s="2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</v>
      </c>
      <c r="W99" s="43"/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54" t="s">
        <v>278</v>
      </c>
      <c r="M100" s="14">
        <v>0</v>
      </c>
      <c r="N100" s="2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/>
      <c r="X100" s="191" t="s">
        <v>340</v>
      </c>
      <c r="Y100" s="29">
        <v>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80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L96:N96"/>
    <mergeCell ref="P96:R96"/>
    <mergeCell ref="L102:N102"/>
    <mergeCell ref="P102:R102"/>
    <mergeCell ref="L106:N106"/>
    <mergeCell ref="P106:R106"/>
    <mergeCell ref="L74:N74"/>
    <mergeCell ref="P74:R74"/>
    <mergeCell ref="L82:N82"/>
    <mergeCell ref="P82:R82"/>
    <mergeCell ref="L92:N92"/>
    <mergeCell ref="P92:R92"/>
    <mergeCell ref="L55:N55"/>
    <mergeCell ref="P55:R55"/>
    <mergeCell ref="L62:N62"/>
    <mergeCell ref="P62:R62"/>
    <mergeCell ref="L70:N70"/>
    <mergeCell ref="P70:R70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46:K54 K91:K94 K97:K102 K104:K106">
    <cfRule type="cellIs" dxfId="327" priority="2" operator="lessThan">
      <formula>0</formula>
    </cfRule>
  </conditionalFormatting>
  <conditionalFormatting sqref="K15:K22">
    <cfRule type="cellIs" dxfId="326" priority="5" operator="lessThan">
      <formula>0</formula>
    </cfRule>
  </conditionalFormatting>
  <conditionalFormatting sqref="K58:K68">
    <cfRule type="cellIs" dxfId="325" priority="6" operator="lessThan">
      <formula>0</formula>
    </cfRule>
  </conditionalFormatting>
  <conditionalFormatting sqref="K72:K80">
    <cfRule type="cellIs" dxfId="324" priority="3" operator="lessThan">
      <formula>0</formula>
    </cfRule>
  </conditionalFormatting>
  <conditionalFormatting sqref="K82:K84">
    <cfRule type="cellIs" dxfId="323" priority="4" operator="lessThan">
      <formula>0</formula>
    </cfRule>
  </conditionalFormatting>
  <conditionalFormatting sqref="K86:K87">
    <cfRule type="cellIs" dxfId="32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86E5-440F-49DF-9028-367B587B76F1}">
  <sheetPr codeName="Лист12"/>
  <dimension ref="A1:BD134"/>
  <sheetViews>
    <sheetView zoomScale="57" zoomScaleNormal="57" workbookViewId="0">
      <selection activeCell="C6" sqref="C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534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536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 t="s">
        <v>535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ht="3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537</v>
      </c>
      <c r="F6" s="22">
        <v>1</v>
      </c>
      <c r="G6" s="59">
        <v>45023.333333333336</v>
      </c>
      <c r="H6" s="59"/>
      <c r="I6" s="60"/>
      <c r="J6" s="60">
        <v>12</v>
      </c>
      <c r="K6" s="61">
        <v>-14.833333333313931</v>
      </c>
      <c r="L6" s="111" t="s">
        <v>132</v>
      </c>
      <c r="M6" s="107">
        <v>0</v>
      </c>
      <c r="N6" s="108">
        <v>17</v>
      </c>
      <c r="O6" s="26">
        <v>0</v>
      </c>
      <c r="P6" s="111" t="s">
        <v>214</v>
      </c>
      <c r="Q6" s="144">
        <v>1</v>
      </c>
      <c r="R6" s="22">
        <v>20</v>
      </c>
      <c r="S6" s="26">
        <v>0</v>
      </c>
      <c r="T6" s="21" t="s">
        <v>25</v>
      </c>
      <c r="U6" s="26" t="s">
        <v>24</v>
      </c>
      <c r="V6" s="27">
        <v>14.833333333313931</v>
      </c>
      <c r="W6" s="28">
        <v>14.833333333313931</v>
      </c>
      <c r="X6" s="141" t="s">
        <v>538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>
        <v>12</v>
      </c>
      <c r="K7" s="65">
        <v>-2.8333333333139308</v>
      </c>
      <c r="L7" s="110" t="s">
        <v>111</v>
      </c>
      <c r="M7" s="14">
        <v>2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2.8333333333139308</v>
      </c>
      <c r="W7" s="43">
        <v>17.666666666627862</v>
      </c>
      <c r="X7" s="114" t="s">
        <v>539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>
        <v>12</v>
      </c>
      <c r="K8" s="65">
        <v>-22.333333333313931</v>
      </c>
      <c r="L8" s="110" t="s">
        <v>98</v>
      </c>
      <c r="M8" s="127">
        <v>3</v>
      </c>
      <c r="N8" s="109">
        <v>17</v>
      </c>
      <c r="O8" s="34">
        <v>85</v>
      </c>
      <c r="P8" s="13" t="s">
        <v>215</v>
      </c>
      <c r="Q8" s="127">
        <v>3</v>
      </c>
      <c r="R8" s="31">
        <v>10</v>
      </c>
      <c r="S8" s="34">
        <v>0</v>
      </c>
      <c r="T8" s="30"/>
      <c r="U8" s="34"/>
      <c r="V8" s="35">
        <v>0</v>
      </c>
      <c r="W8" s="43">
        <v>17.666666666627862</v>
      </c>
      <c r="X8" s="113" t="s">
        <v>540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3</v>
      </c>
      <c r="N9" s="109">
        <v>17</v>
      </c>
      <c r="O9" s="34">
        <v>85</v>
      </c>
      <c r="P9" s="164" t="s">
        <v>479</v>
      </c>
      <c r="Q9" s="31">
        <v>1</v>
      </c>
      <c r="R9" s="31">
        <v>20</v>
      </c>
      <c r="S9" s="34">
        <v>20</v>
      </c>
      <c r="T9" s="30"/>
      <c r="U9" s="34"/>
      <c r="V9" s="35">
        <v>0</v>
      </c>
      <c r="W9" s="43">
        <v>8.0833333333139308</v>
      </c>
      <c r="X9" s="114" t="s">
        <v>541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/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246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10</v>
      </c>
      <c r="N14" s="31" t="s">
        <v>136</v>
      </c>
      <c r="O14" s="34">
        <v>170</v>
      </c>
      <c r="P14" s="30" t="s">
        <v>137</v>
      </c>
      <c r="Q14" s="31">
        <v>1</v>
      </c>
      <c r="R14" s="31" t="s">
        <v>138</v>
      </c>
      <c r="S14" s="97">
        <v>20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170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>
        <v>5407</v>
      </c>
      <c r="D17" s="98" t="s">
        <v>393</v>
      </c>
      <c r="E17" s="98" t="s">
        <v>499</v>
      </c>
      <c r="F17" s="58"/>
      <c r="G17" s="59"/>
      <c r="H17" s="24"/>
      <c r="I17" s="25">
        <v>0</v>
      </c>
      <c r="J17" s="25"/>
      <c r="K17" s="61">
        <v>0</v>
      </c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 t="s">
        <v>472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252" t="s">
        <v>542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3</v>
      </c>
      <c r="N19" s="127">
        <v>10</v>
      </c>
      <c r="O19" s="34">
        <v>0</v>
      </c>
      <c r="P19" s="157" t="s">
        <v>530</v>
      </c>
      <c r="Q19" s="109">
        <v>1</v>
      </c>
      <c r="R19" s="31">
        <v>20</v>
      </c>
      <c r="S19" s="34">
        <v>0</v>
      </c>
      <c r="T19" s="30"/>
      <c r="U19" s="34"/>
      <c r="V19" s="30"/>
      <c r="W19" s="97"/>
      <c r="X19" s="189" t="s">
        <v>543</v>
      </c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5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89" t="s">
        <v>544</v>
      </c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531</v>
      </c>
      <c r="Q21" s="109">
        <v>1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485</v>
      </c>
      <c r="I30" s="60">
        <v>87.999999999941792</v>
      </c>
      <c r="J30" s="25">
        <v>10.45</v>
      </c>
      <c r="K30" s="61">
        <v>-77.549999999941789</v>
      </c>
      <c r="L30" s="117" t="s">
        <v>224</v>
      </c>
      <c r="M30" s="108">
        <v>1</v>
      </c>
      <c r="N30" s="108">
        <v>10</v>
      </c>
      <c r="O30" s="26">
        <v>10</v>
      </c>
      <c r="P30" s="21" t="s">
        <v>47</v>
      </c>
      <c r="Q30" s="22">
        <v>1</v>
      </c>
      <c r="R30" s="22">
        <v>17</v>
      </c>
      <c r="S30" s="26">
        <v>17</v>
      </c>
      <c r="T30" s="21" t="s">
        <v>25</v>
      </c>
      <c r="U30" s="26" t="s">
        <v>24</v>
      </c>
      <c r="V30" s="27">
        <v>77.549999999941789</v>
      </c>
      <c r="W30" s="28">
        <v>77.549999999941789</v>
      </c>
      <c r="X30" s="141" t="s">
        <v>545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>
        <v>2</v>
      </c>
      <c r="G31" s="160" t="s">
        <v>485</v>
      </c>
      <c r="H31" s="159" t="s">
        <v>36</v>
      </c>
      <c r="I31" s="68">
        <v>29.000000000058208</v>
      </c>
      <c r="J31" s="33">
        <v>10.5</v>
      </c>
      <c r="K31" s="65">
        <v>-18.500000000058208</v>
      </c>
      <c r="L31" s="118" t="s">
        <v>225</v>
      </c>
      <c r="M31" s="109">
        <v>5</v>
      </c>
      <c r="N31" s="109">
        <v>10</v>
      </c>
      <c r="O31" s="34">
        <v>50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77.549999999941789</v>
      </c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4</v>
      </c>
      <c r="N32" s="31">
        <v>10</v>
      </c>
      <c r="O32" s="34">
        <v>40</v>
      </c>
      <c r="P32" s="30" t="s">
        <v>117</v>
      </c>
      <c r="Q32" s="31">
        <v>1</v>
      </c>
      <c r="R32" s="62">
        <v>16</v>
      </c>
      <c r="S32" s="81">
        <v>16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4</v>
      </c>
      <c r="N33" s="31">
        <v>10</v>
      </c>
      <c r="O33" s="34">
        <v>40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91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14</v>
      </c>
      <c r="N36" s="31" t="s">
        <v>136</v>
      </c>
      <c r="O36" s="34">
        <v>140</v>
      </c>
      <c r="P36" s="30" t="s">
        <v>137</v>
      </c>
      <c r="Q36" s="31">
        <v>2</v>
      </c>
      <c r="R36" s="31" t="s">
        <v>138</v>
      </c>
      <c r="S36" s="97">
        <v>33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2577</v>
      </c>
      <c r="D39" s="22" t="s">
        <v>228</v>
      </c>
      <c r="E39" s="98" t="s">
        <v>501</v>
      </c>
      <c r="F39" s="58">
        <v>1</v>
      </c>
      <c r="G39" s="59">
        <v>45022.708333333336</v>
      </c>
      <c r="H39" s="59">
        <v>45023.493055555555</v>
      </c>
      <c r="I39" s="60">
        <f>(G39-H39)*24</f>
        <v>-18.833333333255723</v>
      </c>
      <c r="J39" s="60">
        <v>14</v>
      </c>
      <c r="K39" s="61">
        <f>I39-J39</f>
        <v>-32.833333333255723</v>
      </c>
      <c r="L39" s="162" t="s">
        <v>48</v>
      </c>
      <c r="M39" s="144">
        <v>0</v>
      </c>
      <c r="N39" s="144">
        <v>17</v>
      </c>
      <c r="O39" s="26">
        <v>0</v>
      </c>
      <c r="P39" s="247" t="s">
        <v>425</v>
      </c>
      <c r="Q39" s="163">
        <v>0</v>
      </c>
      <c r="R39" s="144">
        <v>20</v>
      </c>
      <c r="S39" s="26">
        <v>0</v>
      </c>
      <c r="T39" s="21" t="s">
        <v>25</v>
      </c>
      <c r="U39" s="26" t="s">
        <v>24</v>
      </c>
      <c r="V39" s="27">
        <v>0</v>
      </c>
      <c r="W39" s="28">
        <v>0</v>
      </c>
      <c r="X39" s="233" t="s">
        <v>546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27">
        <v>0</v>
      </c>
      <c r="N40" s="127">
        <v>14</v>
      </c>
      <c r="O40" s="34">
        <v>0</v>
      </c>
      <c r="P40" s="164" t="s">
        <v>197</v>
      </c>
      <c r="Q40" s="165">
        <v>0</v>
      </c>
      <c r="R40" s="127">
        <v>20</v>
      </c>
      <c r="S40" s="34">
        <v>0</v>
      </c>
      <c r="T40" s="30"/>
      <c r="U40" s="34"/>
      <c r="V40" s="30"/>
      <c r="W40" s="97"/>
      <c r="X40" s="252" t="s">
        <v>547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27">
        <v>2</v>
      </c>
      <c r="N41" s="127">
        <v>17</v>
      </c>
      <c r="O41" s="34">
        <v>0</v>
      </c>
      <c r="P41" s="192" t="s">
        <v>143</v>
      </c>
      <c r="Q41" s="165">
        <v>0</v>
      </c>
      <c r="R41" s="127">
        <v>20</v>
      </c>
      <c r="S41" s="34">
        <v>0</v>
      </c>
      <c r="T41" s="30"/>
      <c r="U41" s="34"/>
      <c r="V41" s="30"/>
      <c r="W41" s="97"/>
      <c r="X41" s="189" t="s">
        <v>548</v>
      </c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27">
        <v>3</v>
      </c>
      <c r="N42" s="127">
        <v>17</v>
      </c>
      <c r="O42" s="34">
        <v>0</v>
      </c>
      <c r="P42" s="192" t="s">
        <v>272</v>
      </c>
      <c r="Q42" s="165">
        <v>0</v>
      </c>
      <c r="R42" s="127">
        <v>20</v>
      </c>
      <c r="S42" s="34"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27">
        <v>0</v>
      </c>
      <c r="N43" s="127">
        <v>17</v>
      </c>
      <c r="O43" s="34">
        <v>0</v>
      </c>
      <c r="P43" s="192" t="s">
        <v>273</v>
      </c>
      <c r="Q43" s="165">
        <v>0</v>
      </c>
      <c r="R43" s="127">
        <v>20</v>
      </c>
      <c r="S43" s="34"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27"/>
      <c r="N44" s="127"/>
      <c r="O44" s="34"/>
      <c r="P44" s="164" t="s">
        <v>274</v>
      </c>
      <c r="Q44" s="165">
        <v>0</v>
      </c>
      <c r="R44" s="127">
        <v>20</v>
      </c>
      <c r="S44" s="34"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v>0</v>
      </c>
      <c r="N45" s="31" t="s">
        <v>136</v>
      </c>
      <c r="O45" s="34">
        <v>0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136</v>
      </c>
      <c r="P46" s="613" t="s">
        <v>42</v>
      </c>
      <c r="Q46" s="614"/>
      <c r="R46" s="614"/>
      <c r="S46" s="72">
        <v>40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/>
      <c r="AB48" s="102"/>
    </row>
    <row r="49" spans="1:28" s="29" customFormat="1" ht="232.5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252" t="s">
        <v>549</v>
      </c>
      <c r="Z49" s="36"/>
      <c r="AB49" s="49"/>
    </row>
    <row r="50" spans="1:28" s="29" customFormat="1" ht="62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 t="s">
        <v>550</v>
      </c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42"/>
      <c r="W53" s="44"/>
      <c r="X53" s="191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0</v>
      </c>
      <c r="N54" s="31" t="s">
        <v>136</v>
      </c>
      <c r="O54" s="34">
        <v>0</v>
      </c>
      <c r="P54" s="30" t="s">
        <v>137</v>
      </c>
      <c r="Q54" s="31">
        <v>0</v>
      </c>
      <c r="R54" s="31" t="s">
        <v>138</v>
      </c>
      <c r="S54" s="97">
        <v>0</v>
      </c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0</v>
      </c>
      <c r="P55" s="613" t="s">
        <v>42</v>
      </c>
      <c r="Q55" s="614"/>
      <c r="R55" s="614"/>
      <c r="S55" s="72">
        <v>0</v>
      </c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28" s="29" customFormat="1" ht="15.5" customHeigh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</row>
    <row r="59" spans="1:28" s="29" customFormat="1" ht="193.5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503</v>
      </c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</row>
    <row r="61" spans="1:28" s="29" customFormat="1" ht="17.5" customHeight="1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</row>
    <row r="62" spans="1:28" s="29" customFormat="1" ht="16" customHeight="1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</row>
    <row r="63" spans="1:28" s="29" customFormat="1" ht="16" customHeight="1" thickBot="1" x14ac:dyDescent="0.4">
      <c r="I63" s="47"/>
      <c r="J63" s="47"/>
    </row>
    <row r="64" spans="1:28" s="29" customFormat="1" ht="31" x14ac:dyDescent="0.35">
      <c r="A64" s="21" t="s">
        <v>22</v>
      </c>
      <c r="B64" s="22" t="s">
        <v>303</v>
      </c>
      <c r="C64" s="22" t="s">
        <v>464</v>
      </c>
      <c r="D64" s="22" t="s">
        <v>465</v>
      </c>
      <c r="E64" s="23" t="s">
        <v>466</v>
      </c>
      <c r="F64" s="22">
        <v>1</v>
      </c>
      <c r="G64" s="24" t="s">
        <v>458</v>
      </c>
      <c r="H64" s="24" t="s">
        <v>493</v>
      </c>
      <c r="I64" s="25">
        <v>27.333333333372138</v>
      </c>
      <c r="J64" s="60">
        <v>13.4</v>
      </c>
      <c r="K64" s="61">
        <v>-13.933333333372138</v>
      </c>
      <c r="L64" s="248" t="s">
        <v>525</v>
      </c>
      <c r="M64" s="107">
        <v>0</v>
      </c>
      <c r="N64" s="167">
        <v>20</v>
      </c>
      <c r="O64" s="26">
        <v>0</v>
      </c>
      <c r="P64" s="239" t="s">
        <v>475</v>
      </c>
      <c r="Q64" s="108">
        <v>0</v>
      </c>
      <c r="R64" s="22">
        <v>20</v>
      </c>
      <c r="S64" s="26">
        <v>0</v>
      </c>
      <c r="T64" s="21" t="s">
        <v>25</v>
      </c>
      <c r="U64" s="26" t="s">
        <v>24</v>
      </c>
      <c r="V64" s="27">
        <v>13.933333333372138</v>
      </c>
      <c r="W64" s="28">
        <v>13.933333333372138</v>
      </c>
      <c r="X64" s="141" t="s">
        <v>551</v>
      </c>
    </row>
    <row r="65" spans="1:24" s="29" customFormat="1" ht="18.5" x14ac:dyDescent="0.35">
      <c r="A65" s="86"/>
      <c r="B65" s="62"/>
      <c r="C65" s="62"/>
      <c r="D65" s="62"/>
      <c r="E65" s="62"/>
      <c r="F65" s="62">
        <v>2</v>
      </c>
      <c r="G65" s="32" t="s">
        <v>493</v>
      </c>
      <c r="H65" s="32" t="s">
        <v>36</v>
      </c>
      <c r="I65" s="64">
        <v>23.666666666627862</v>
      </c>
      <c r="J65" s="64">
        <v>14.4</v>
      </c>
      <c r="K65" s="65">
        <v>-9.2666666666278612</v>
      </c>
      <c r="L65" s="249" t="s">
        <v>526</v>
      </c>
      <c r="M65" s="14">
        <v>3</v>
      </c>
      <c r="N65" s="168">
        <v>20</v>
      </c>
      <c r="O65" s="81">
        <v>0</v>
      </c>
      <c r="P65" s="238" t="s">
        <v>476</v>
      </c>
      <c r="Q65" s="109">
        <v>0</v>
      </c>
      <c r="R65" s="31">
        <v>20</v>
      </c>
      <c r="S65" s="81">
        <v>0</v>
      </c>
      <c r="T65" s="30"/>
      <c r="U65" s="34"/>
      <c r="V65" s="30">
        <v>0</v>
      </c>
      <c r="W65" s="43">
        <v>13.933333333372138</v>
      </c>
      <c r="X65" s="189"/>
    </row>
    <row r="66" spans="1:24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249" t="s">
        <v>527</v>
      </c>
      <c r="M66" s="14">
        <v>3</v>
      </c>
      <c r="N66" s="168">
        <v>20</v>
      </c>
      <c r="O66" s="34">
        <v>0</v>
      </c>
      <c r="P66" s="238" t="s">
        <v>477</v>
      </c>
      <c r="Q66" s="109">
        <v>0</v>
      </c>
      <c r="R66" s="31">
        <v>20</v>
      </c>
      <c r="S66" s="81">
        <v>0</v>
      </c>
      <c r="T66" s="30"/>
      <c r="U66" s="34"/>
      <c r="V66" s="30"/>
      <c r="W66" s="97"/>
      <c r="X66" s="189"/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249" t="s">
        <v>528</v>
      </c>
      <c r="M67" s="14">
        <v>0</v>
      </c>
      <c r="N67" s="168">
        <v>20</v>
      </c>
      <c r="O67" s="81">
        <v>0</v>
      </c>
      <c r="P67" s="250" t="s">
        <v>480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89" t="s">
        <v>529</v>
      </c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v>0</v>
      </c>
      <c r="T68" s="37"/>
      <c r="U68" s="41"/>
      <c r="V68" s="37"/>
      <c r="W68" s="72"/>
      <c r="X68" s="143"/>
    </row>
    <row r="69" spans="1:24" s="29" customFormat="1" ht="17.5" customHeight="1" x14ac:dyDescent="0.35">
      <c r="A69" s="36"/>
      <c r="G69" s="71"/>
      <c r="H69" s="71"/>
      <c r="I69" s="47"/>
      <c r="K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</row>
    <row r="70" spans="1:24" s="29" customFormat="1" ht="16" customHeight="1" thickBot="1" x14ac:dyDescent="0.4">
      <c r="A70" s="36"/>
      <c r="I70" s="47"/>
      <c r="L70" s="613" t="s">
        <v>43</v>
      </c>
      <c r="M70" s="614"/>
      <c r="N70" s="614"/>
      <c r="O70" s="92">
        <v>102</v>
      </c>
      <c r="P70" s="613" t="s">
        <v>42</v>
      </c>
      <c r="Q70" s="614"/>
      <c r="R70" s="614"/>
      <c r="S70" s="72">
        <v>60</v>
      </c>
    </row>
    <row r="71" spans="1:24" s="29" customFormat="1" ht="16" customHeight="1" thickBot="1" x14ac:dyDescent="0.4">
      <c r="A71" s="36"/>
      <c r="I71" s="47"/>
      <c r="O71" s="49"/>
    </row>
    <row r="72" spans="1:24" s="29" customFormat="1" ht="62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505</v>
      </c>
    </row>
    <row r="73" spans="1:24" s="29" customFormat="1" ht="17.5" customHeight="1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</row>
    <row r="74" spans="1:24" s="29" customFormat="1" ht="16" customHeight="1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</row>
    <row r="75" spans="1:24" s="29" customFormat="1" ht="16" customHeight="1" thickBot="1" x14ac:dyDescent="0.4">
      <c r="I75" s="47"/>
      <c r="J75" s="47"/>
      <c r="M75" s="48"/>
    </row>
    <row r="76" spans="1:24" s="29" customFormat="1" ht="155" x14ac:dyDescent="0.35">
      <c r="A76" s="21" t="s">
        <v>26</v>
      </c>
      <c r="B76" s="22" t="s">
        <v>199</v>
      </c>
      <c r="C76" s="23" t="s">
        <v>487</v>
      </c>
      <c r="D76" s="23" t="s">
        <v>467</v>
      </c>
      <c r="E76" s="22" t="s">
        <v>488</v>
      </c>
      <c r="F76" s="22"/>
      <c r="G76" s="24"/>
      <c r="H76" s="24"/>
      <c r="I76" s="25"/>
      <c r="J76" s="25"/>
      <c r="K76" s="61"/>
      <c r="L76" s="111" t="s">
        <v>115</v>
      </c>
      <c r="M76" s="138">
        <v>0</v>
      </c>
      <c r="N76" s="108">
        <v>17</v>
      </c>
      <c r="O76" s="26">
        <v>0</v>
      </c>
      <c r="P76" s="21" t="s">
        <v>242</v>
      </c>
      <c r="Q76" s="108">
        <v>0</v>
      </c>
      <c r="R76" s="22">
        <v>20</v>
      </c>
      <c r="S76" s="26">
        <v>0</v>
      </c>
      <c r="T76" s="21" t="s">
        <v>25</v>
      </c>
      <c r="U76" s="26" t="s">
        <v>200</v>
      </c>
      <c r="V76" s="27">
        <v>0</v>
      </c>
      <c r="W76" s="28">
        <v>0</v>
      </c>
      <c r="X76" s="141" t="s">
        <v>552</v>
      </c>
    </row>
    <row r="77" spans="1:24" s="29" customFormat="1" ht="15.5" customHeigh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v>0</v>
      </c>
      <c r="P77" s="30" t="s">
        <v>46</v>
      </c>
      <c r="Q77" s="109">
        <v>0</v>
      </c>
      <c r="R77" s="31">
        <v>20</v>
      </c>
      <c r="S77" s="34">
        <v>0</v>
      </c>
      <c r="T77" s="30"/>
      <c r="U77" s="34"/>
      <c r="V77" s="35"/>
      <c r="W77" s="43"/>
      <c r="X77" s="189"/>
    </row>
    <row r="78" spans="1:24" s="29" customFormat="1" ht="31" customHeigh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v>0</v>
      </c>
      <c r="P78" s="30" t="s">
        <v>116</v>
      </c>
      <c r="Q78" s="109">
        <v>0</v>
      </c>
      <c r="R78" s="31">
        <v>20</v>
      </c>
      <c r="S78" s="34">
        <v>0</v>
      </c>
      <c r="T78" s="30"/>
      <c r="U78" s="34"/>
      <c r="V78" s="35"/>
      <c r="W78" s="43"/>
      <c r="X78" s="142"/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v>0</v>
      </c>
      <c r="P79" s="30" t="s">
        <v>100</v>
      </c>
      <c r="Q79" s="109">
        <v>0</v>
      </c>
      <c r="R79" s="31">
        <v>20</v>
      </c>
      <c r="S79" s="34">
        <v>0</v>
      </c>
      <c r="T79" s="30"/>
      <c r="U79" s="34"/>
      <c r="V79" s="35"/>
      <c r="W79" s="43"/>
      <c r="X79" s="142"/>
    </row>
    <row r="80" spans="1:24" s="29" customFormat="1" ht="16" customHeight="1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v>0</v>
      </c>
      <c r="P80" s="30" t="s">
        <v>45</v>
      </c>
      <c r="Q80" s="109">
        <v>0</v>
      </c>
      <c r="R80" s="31">
        <v>5</v>
      </c>
      <c r="S80" s="34">
        <v>0</v>
      </c>
      <c r="T80" s="37"/>
      <c r="U80" s="41"/>
      <c r="V80" s="42"/>
      <c r="W80" s="44"/>
      <c r="X80" s="191"/>
    </row>
    <row r="81" spans="1:24" s="29" customFormat="1" ht="17.5" customHeight="1" x14ac:dyDescent="0.35">
      <c r="I81" s="47"/>
      <c r="L81" s="30" t="s">
        <v>135</v>
      </c>
      <c r="M81" s="85">
        <v>0</v>
      </c>
      <c r="N81" s="31" t="s">
        <v>136</v>
      </c>
      <c r="O81" s="34">
        <v>0</v>
      </c>
      <c r="P81" s="30" t="s">
        <v>137</v>
      </c>
      <c r="Q81" s="31">
        <v>0</v>
      </c>
      <c r="R81" s="31" t="s">
        <v>138</v>
      </c>
      <c r="S81" s="97">
        <v>0</v>
      </c>
      <c r="V81" s="47"/>
      <c r="W81" s="47"/>
    </row>
    <row r="82" spans="1:24" s="29" customFormat="1" ht="16" customHeight="1" thickBot="1" x14ac:dyDescent="0.4">
      <c r="I82" s="47"/>
      <c r="J82" s="47"/>
      <c r="L82" s="613" t="s">
        <v>43</v>
      </c>
      <c r="M82" s="614"/>
      <c r="N82" s="614"/>
      <c r="O82" s="92">
        <v>85</v>
      </c>
      <c r="P82" s="613" t="s">
        <v>42</v>
      </c>
      <c r="Q82" s="614"/>
      <c r="R82" s="614"/>
      <c r="S82" s="72" t="s">
        <v>49</v>
      </c>
      <c r="V82" s="47"/>
      <c r="W82" s="47"/>
    </row>
    <row r="83" spans="1:24" s="29" customFormat="1" ht="16" customHeight="1" thickBot="1" x14ac:dyDescent="0.4">
      <c r="I83" s="47"/>
      <c r="J83" s="47"/>
      <c r="O83" s="49"/>
      <c r="V83" s="47"/>
      <c r="W83" s="47"/>
    </row>
    <row r="84" spans="1:24" s="29" customFormat="1" ht="31" customHeight="1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>
        <v>45018.770833333336</v>
      </c>
      <c r="I84" s="25">
        <v>340.5</v>
      </c>
      <c r="J84" s="25">
        <v>8.4499999999999993</v>
      </c>
      <c r="K84" s="61">
        <v>-332.05</v>
      </c>
      <c r="L84" s="162" t="s">
        <v>473</v>
      </c>
      <c r="M84" s="108">
        <v>0</v>
      </c>
      <c r="N84" s="22">
        <v>17</v>
      </c>
      <c r="O84" s="26">
        <v>0</v>
      </c>
      <c r="P84" s="79" t="s">
        <v>216</v>
      </c>
      <c r="Q84" s="22">
        <v>0</v>
      </c>
      <c r="R84" s="22">
        <v>20</v>
      </c>
      <c r="S84" s="26">
        <v>0</v>
      </c>
      <c r="T84" s="21" t="s">
        <v>25</v>
      </c>
      <c r="U84" s="26" t="s">
        <v>24</v>
      </c>
      <c r="V84" s="27">
        <v>332.05</v>
      </c>
      <c r="W84" s="28">
        <v>332.05</v>
      </c>
      <c r="X84" s="141" t="s">
        <v>553</v>
      </c>
    </row>
    <row r="85" spans="1:24" s="29" customFormat="1" ht="15.5" customHeight="1" x14ac:dyDescent="0.35">
      <c r="A85" s="30"/>
      <c r="B85" s="31"/>
      <c r="C85" s="31"/>
      <c r="D85" s="31"/>
      <c r="E85" s="31"/>
      <c r="F85" s="31">
        <v>2</v>
      </c>
      <c r="G85" s="63">
        <v>45018.770833333336</v>
      </c>
      <c r="H85" s="220" t="s">
        <v>374</v>
      </c>
      <c r="I85" s="64">
        <v>15.333333333197515</v>
      </c>
      <c r="J85" s="33">
        <v>8.5</v>
      </c>
      <c r="K85" s="96">
        <v>-6.8333333331975155</v>
      </c>
      <c r="L85" s="240" t="s">
        <v>474</v>
      </c>
      <c r="M85" s="109">
        <v>0</v>
      </c>
      <c r="N85" s="31">
        <v>17</v>
      </c>
      <c r="O85" s="34">
        <v>0</v>
      </c>
      <c r="P85" s="30" t="s">
        <v>249</v>
      </c>
      <c r="Q85" s="31">
        <v>0</v>
      </c>
      <c r="R85" s="31">
        <v>20</v>
      </c>
      <c r="S85" s="34">
        <v>0</v>
      </c>
      <c r="T85" s="30"/>
      <c r="U85" s="34"/>
      <c r="V85" s="35">
        <v>6.8333333331975155</v>
      </c>
      <c r="W85" s="43">
        <v>338.88333333319753</v>
      </c>
      <c r="X85" s="189"/>
    </row>
    <row r="86" spans="1:24" s="29" customFormat="1" x14ac:dyDescent="0.35">
      <c r="A86" s="30"/>
      <c r="B86" s="31"/>
      <c r="C86" s="31"/>
      <c r="D86" s="31"/>
      <c r="E86" s="31"/>
      <c r="F86" s="31">
        <v>3</v>
      </c>
      <c r="G86" s="32" t="s">
        <v>374</v>
      </c>
      <c r="H86" s="31" t="s">
        <v>372</v>
      </c>
      <c r="I86" s="33">
        <v>13.216666666790843</v>
      </c>
      <c r="J86" s="33">
        <v>8.5</v>
      </c>
      <c r="K86" s="65">
        <v>-4.716666666790843</v>
      </c>
      <c r="L86" s="110" t="s">
        <v>494</v>
      </c>
      <c r="M86" s="109">
        <v>3</v>
      </c>
      <c r="N86" s="31">
        <v>17</v>
      </c>
      <c r="O86" s="34">
        <v>51</v>
      </c>
      <c r="P86" s="30"/>
      <c r="Q86" s="31"/>
      <c r="R86" s="31"/>
      <c r="S86" s="34"/>
      <c r="T86" s="30"/>
      <c r="U86" s="34"/>
      <c r="V86" s="35">
        <v>4.716666666790843</v>
      </c>
      <c r="W86" s="43">
        <v>343.59999999998837</v>
      </c>
      <c r="X86" s="189"/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4</v>
      </c>
      <c r="G87" s="31" t="s">
        <v>372</v>
      </c>
      <c r="H87" s="32">
        <v>45020.977083333331</v>
      </c>
      <c r="I87" s="64">
        <v>24.399999999906868</v>
      </c>
      <c r="J87" s="64">
        <v>8.5</v>
      </c>
      <c r="K87" s="65">
        <v>-15.899999999906868</v>
      </c>
      <c r="L87" s="110" t="s">
        <v>495</v>
      </c>
      <c r="M87" s="139">
        <v>0</v>
      </c>
      <c r="N87" s="31">
        <v>17</v>
      </c>
      <c r="O87" s="34">
        <v>0</v>
      </c>
      <c r="P87" s="30"/>
      <c r="Q87" s="31"/>
      <c r="R87" s="31"/>
      <c r="S87" s="34"/>
      <c r="T87" s="30"/>
      <c r="U87" s="34"/>
      <c r="V87" s="35">
        <v>15.899999999906868</v>
      </c>
      <c r="W87" s="43">
        <v>359.49999999989524</v>
      </c>
      <c r="X87" s="189"/>
    </row>
    <row r="88" spans="1:24" s="29" customFormat="1" ht="16" customHeight="1" x14ac:dyDescent="0.35">
      <c r="A88" s="30"/>
      <c r="B88" s="31"/>
      <c r="C88" s="66"/>
      <c r="D88" s="66"/>
      <c r="E88" s="66"/>
      <c r="F88" s="66">
        <v>5</v>
      </c>
      <c r="G88" s="67">
        <v>45020.977083333331</v>
      </c>
      <c r="H88" s="66" t="s">
        <v>468</v>
      </c>
      <c r="I88" s="68">
        <v>14.133333333302289</v>
      </c>
      <c r="J88" s="68">
        <v>8.4499999999999993</v>
      </c>
      <c r="K88" s="235">
        <v>-5.68333333330229</v>
      </c>
      <c r="L88" s="110"/>
      <c r="M88" s="139"/>
      <c r="N88" s="31"/>
      <c r="O88" s="34"/>
      <c r="P88" s="110"/>
      <c r="Q88" s="31"/>
      <c r="R88" s="31"/>
      <c r="S88" s="34"/>
      <c r="T88" s="30"/>
      <c r="U88" s="34"/>
      <c r="V88" s="35">
        <v>5.68333333330229</v>
      </c>
      <c r="W88" s="43">
        <v>365.18333333319754</v>
      </c>
      <c r="X88" s="236" t="s">
        <v>423</v>
      </c>
    </row>
    <row r="89" spans="1:24" s="29" customFormat="1" ht="16" customHeight="1" x14ac:dyDescent="0.35">
      <c r="A89" s="30"/>
      <c r="B89" s="31"/>
      <c r="C89" s="66"/>
      <c r="D89" s="66"/>
      <c r="E89" s="66"/>
      <c r="F89" s="66">
        <v>6</v>
      </c>
      <c r="G89" s="67" t="s">
        <v>468</v>
      </c>
      <c r="H89" s="66" t="s">
        <v>469</v>
      </c>
      <c r="I89" s="68">
        <v>9.3333333333721384</v>
      </c>
      <c r="J89" s="68">
        <v>8.4499999999999993</v>
      </c>
      <c r="K89" s="235">
        <v>-0.88333333337213915</v>
      </c>
      <c r="L89" s="110"/>
      <c r="M89" s="139"/>
      <c r="N89" s="31"/>
      <c r="O89" s="34"/>
      <c r="P89" s="110"/>
      <c r="Q89" s="31"/>
      <c r="R89" s="31"/>
      <c r="S89" s="34"/>
      <c r="T89" s="30"/>
      <c r="U89" s="34"/>
      <c r="V89" s="35">
        <v>0.88333333337213915</v>
      </c>
      <c r="W89" s="43">
        <v>366.06666666656969</v>
      </c>
      <c r="X89" s="236" t="s">
        <v>496</v>
      </c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>
        <v>7</v>
      </c>
      <c r="G90" s="119" t="s">
        <v>469</v>
      </c>
      <c r="H90" s="69" t="s">
        <v>489</v>
      </c>
      <c r="I90" s="88">
        <v>12.666666666744277</v>
      </c>
      <c r="J90" s="88">
        <v>8.4499999999999993</v>
      </c>
      <c r="K90" s="104">
        <v>-4.2166666667442776</v>
      </c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>
        <v>4.2166666667442776</v>
      </c>
      <c r="W90" s="44">
        <v>370.28333333331398</v>
      </c>
      <c r="X90" s="195" t="s">
        <v>497</v>
      </c>
    </row>
    <row r="91" spans="1:24" s="29" customFormat="1" ht="17.5" customHeight="1" thickBot="1" x14ac:dyDescent="0.4">
      <c r="A91" s="241"/>
      <c r="B91" s="242"/>
      <c r="C91" s="243"/>
      <c r="D91" s="243"/>
      <c r="E91" s="243"/>
      <c r="F91" s="243">
        <v>8</v>
      </c>
      <c r="G91" s="243" t="s">
        <v>489</v>
      </c>
      <c r="H91" s="243" t="s">
        <v>36</v>
      </c>
      <c r="I91" s="244">
        <v>30.416666666627862</v>
      </c>
      <c r="J91" s="244">
        <v>8.4499999999999993</v>
      </c>
      <c r="K91" s="245">
        <v>-21.966666666627862</v>
      </c>
      <c r="L91" s="30" t="s">
        <v>135</v>
      </c>
      <c r="M91" s="85">
        <v>3</v>
      </c>
      <c r="N91" s="31" t="s">
        <v>136</v>
      </c>
      <c r="O91" s="34">
        <v>51</v>
      </c>
      <c r="P91" s="30" t="s">
        <v>137</v>
      </c>
      <c r="Q91" s="31">
        <v>0</v>
      </c>
      <c r="R91" s="31" t="s">
        <v>138</v>
      </c>
      <c r="S91" s="97"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451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9327</v>
      </c>
      <c r="D97" s="22" t="s">
        <v>418</v>
      </c>
      <c r="E97" s="23" t="s">
        <v>419</v>
      </c>
      <c r="F97" s="22">
        <v>1</v>
      </c>
      <c r="G97" s="24">
        <v>45023.583333333336</v>
      </c>
      <c r="H97" s="182"/>
      <c r="I97" s="25">
        <v>0</v>
      </c>
      <c r="J97" s="25"/>
      <c r="K97" s="61">
        <v>0</v>
      </c>
      <c r="L97" s="253" t="s">
        <v>256</v>
      </c>
      <c r="M97" s="107">
        <v>0</v>
      </c>
      <c r="N97" s="228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0</v>
      </c>
      <c r="W97" s="28">
        <v>0</v>
      </c>
      <c r="X97" s="234" t="s">
        <v>508</v>
      </c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54" t="s">
        <v>276</v>
      </c>
      <c r="M98" s="14">
        <v>0</v>
      </c>
      <c r="N98" s="231">
        <v>20</v>
      </c>
      <c r="O98" s="34">
        <v>0</v>
      </c>
      <c r="P98" s="30"/>
      <c r="Q98" s="31"/>
      <c r="R98" s="31"/>
      <c r="S98" s="34"/>
      <c r="T98" s="30"/>
      <c r="U98" s="34"/>
      <c r="V98" s="35">
        <v>0</v>
      </c>
      <c r="W98" s="43"/>
      <c r="X98" s="215" t="s">
        <v>524</v>
      </c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54" t="s">
        <v>277</v>
      </c>
      <c r="M99" s="14">
        <v>0</v>
      </c>
      <c r="N99" s="2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</v>
      </c>
      <c r="W99" s="43"/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54" t="s">
        <v>278</v>
      </c>
      <c r="M100" s="14">
        <v>0</v>
      </c>
      <c r="N100" s="2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/>
      <c r="X100" s="191" t="s">
        <v>340</v>
      </c>
      <c r="Y100" s="29">
        <v>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80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82:N82"/>
    <mergeCell ref="P82:R82"/>
    <mergeCell ref="L92:N92"/>
    <mergeCell ref="P92:R92"/>
    <mergeCell ref="L96:N96"/>
    <mergeCell ref="P96:R96"/>
    <mergeCell ref="L102:N102"/>
    <mergeCell ref="P102:R102"/>
    <mergeCell ref="L106:N106"/>
    <mergeCell ref="P106:R106"/>
  </mergeCells>
  <conditionalFormatting sqref="K1:K13 K26:K44 K46:K54 K91:K94 K97:K102 K104:K106">
    <cfRule type="cellIs" dxfId="321" priority="2" operator="lessThan">
      <formula>0</formula>
    </cfRule>
  </conditionalFormatting>
  <conditionalFormatting sqref="K15:K22">
    <cfRule type="cellIs" dxfId="320" priority="5" operator="lessThan">
      <formula>0</formula>
    </cfRule>
  </conditionalFormatting>
  <conditionalFormatting sqref="K58:K68">
    <cfRule type="cellIs" dxfId="319" priority="6" operator="lessThan">
      <formula>0</formula>
    </cfRule>
  </conditionalFormatting>
  <conditionalFormatting sqref="K72:K80">
    <cfRule type="cellIs" dxfId="318" priority="3" operator="lessThan">
      <formula>0</formula>
    </cfRule>
  </conditionalFormatting>
  <conditionalFormatting sqref="K82:K84">
    <cfRule type="cellIs" dxfId="317" priority="4" operator="lessThan">
      <formula>0</formula>
    </cfRule>
  </conditionalFormatting>
  <conditionalFormatting sqref="K86:K87">
    <cfRule type="cellIs" dxfId="31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7675-5EB9-41E4-96D5-065D1BE1D59E}">
  <sheetPr codeName="Лист13"/>
  <dimension ref="A1:BD134"/>
  <sheetViews>
    <sheetView zoomScale="57" zoomScaleNormal="57" workbookViewId="0">
      <selection activeCell="K30" sqref="K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554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283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45024.25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537</v>
      </c>
      <c r="F6" s="22">
        <v>1</v>
      </c>
      <c r="G6" s="59">
        <v>45023.333333333336</v>
      </c>
      <c r="H6" s="59" t="s">
        <v>36</v>
      </c>
      <c r="I6" s="60">
        <f xml:space="preserve"> ($X$2 - $G$6) * 24</f>
        <v>21.999999999941792</v>
      </c>
      <c r="J6" s="60">
        <v>12</v>
      </c>
      <c r="K6" s="61">
        <f>$J$6 - $I$6</f>
        <v>-9.9999999999417923</v>
      </c>
      <c r="L6" s="111" t="s">
        <v>132</v>
      </c>
      <c r="M6" s="107">
        <v>5</v>
      </c>
      <c r="N6" s="108">
        <v>17</v>
      </c>
      <c r="O6" s="26">
        <f xml:space="preserve"> $M$6 * $N$6</f>
        <v>85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-1</f>
        <v>9.9999999999417923</v>
      </c>
      <c r="W6" s="28">
        <f>$V$6</f>
        <v>9.9999999999417923</v>
      </c>
      <c r="X6" s="141" t="s">
        <v>575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>
        <f>$J$7 - $I$7</f>
        <v>0</v>
      </c>
      <c r="L7" s="110" t="s">
        <v>111</v>
      </c>
      <c r="M7" s="14">
        <v>5</v>
      </c>
      <c r="N7" s="109">
        <v>10</v>
      </c>
      <c r="O7" s="34">
        <f xml:space="preserve"> $M$7 * $N$7</f>
        <v>50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-1</f>
        <v>0</v>
      </c>
      <c r="W7" s="43">
        <f>$V$7 + $W$6</f>
        <v>9.9999999999417923</v>
      </c>
      <c r="X7" s="114" t="s">
        <v>576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>
        <f>$J$8 - $I$8</f>
        <v>0</v>
      </c>
      <c r="L8" s="110" t="s">
        <v>98</v>
      </c>
      <c r="M8" s="127">
        <v>0</v>
      </c>
      <c r="N8" s="109">
        <v>17</v>
      </c>
      <c r="O8" s="34">
        <f xml:space="preserve"> $M$8 * $N$8</f>
        <v>0</v>
      </c>
      <c r="P8" s="13" t="s">
        <v>215</v>
      </c>
      <c r="Q8" s="127">
        <v>0</v>
      </c>
      <c r="R8" s="31">
        <v>10</v>
      </c>
      <c r="S8" s="34">
        <f xml:space="preserve"> $Q$8 * $R$8</f>
        <v>0</v>
      </c>
      <c r="T8" s="30"/>
      <c r="U8" s="34"/>
      <c r="V8" s="35">
        <f>$K$8 * -1</f>
        <v>0</v>
      </c>
      <c r="W8" s="43">
        <f>$V$8 + $W$7</f>
        <v>9.9999999999417923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>
        <f t="shared" ref="K9" si="0">$J$7 - $I$7</f>
        <v>0</v>
      </c>
      <c r="L9" s="110" t="s">
        <v>99</v>
      </c>
      <c r="M9" s="127">
        <v>0</v>
      </c>
      <c r="N9" s="109">
        <v>17</v>
      </c>
      <c r="O9" s="34">
        <f xml:space="preserve"> $M$9 * $N$9</f>
        <v>0</v>
      </c>
      <c r="P9" s="164" t="s">
        <v>479</v>
      </c>
      <c r="Q9" s="31">
        <v>0</v>
      </c>
      <c r="R9" s="31">
        <v>20</v>
      </c>
      <c r="S9" s="34">
        <f xml:space="preserve"> $Q$9 * $R$9</f>
        <v>0</v>
      </c>
      <c r="T9" s="30"/>
      <c r="U9" s="34"/>
      <c r="V9" s="35">
        <f>$K$9 * -1</f>
        <v>0</v>
      </c>
      <c r="W9" s="43">
        <f>$V$9 + $W$8</f>
        <v>9.9999999999417923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>
        <f t="shared" ref="K10" si="1">$J$8 - $I$8</f>
        <v>0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f>$K$10 * -1</f>
        <v>0</v>
      </c>
      <c r="W10" s="43">
        <f>$V$10 + $W$9</f>
        <v>9.9999999999417923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>
        <f t="shared" ref="K11" si="2">$J$7 - $I$7</f>
        <v>0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f>$K$11 * -1</f>
        <v>0</v>
      </c>
      <c r="W11" s="43">
        <f>$V$11 + $W$10</f>
        <v>9.9999999999417923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>
        <f t="shared" ref="K12" si="3">$J$8 - $I$8</f>
        <v>0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f>$K$12 * -1</f>
        <v>0</v>
      </c>
      <c r="W12" s="43">
        <f>$V$12 + $W$11</f>
        <v>9.9999999999417923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>
        <f t="shared" ref="K13" si="4">$J$7 - $I$7</f>
        <v>0</v>
      </c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>
        <f>$K$13 * -1</f>
        <v>0</v>
      </c>
      <c r="W13" s="44">
        <f>$V$13 + $W$12</f>
        <v>9.9999999999417923</v>
      </c>
      <c r="X13" s="246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10</v>
      </c>
      <c r="N14" s="31" t="s">
        <v>136</v>
      </c>
      <c r="O14" s="34">
        <f>SUM($O$6:$O$13)</f>
        <v>135</v>
      </c>
      <c r="P14" s="30" t="s">
        <v>137</v>
      </c>
      <c r="Q14" s="31">
        <f>SUM($Q$6:$Q$13)</f>
        <v>0</v>
      </c>
      <c r="R14" s="31" t="s">
        <v>138</v>
      </c>
      <c r="S14" s="97">
        <f>SUM($S$6:$S$13)</f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135</v>
      </c>
      <c r="P15" s="613" t="s">
        <v>42</v>
      </c>
      <c r="Q15" s="614"/>
      <c r="R15" s="614"/>
      <c r="S15" s="72">
        <v>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>
        <v>5407</v>
      </c>
      <c r="D17" s="98" t="s">
        <v>393</v>
      </c>
      <c r="E17" s="98" t="s">
        <v>499</v>
      </c>
      <c r="F17" s="58">
        <v>1</v>
      </c>
      <c r="G17" s="59" t="s">
        <v>559</v>
      </c>
      <c r="H17" s="24" t="s">
        <v>36</v>
      </c>
      <c r="I17" s="25">
        <f xml:space="preserve"> ($X$2 - $G$17) * 24</f>
        <v>17.000000000058208</v>
      </c>
      <c r="J17" s="25">
        <v>14.4</v>
      </c>
      <c r="K17" s="61">
        <f>$J$17 - $I$17</f>
        <v>-2.6000000000582073</v>
      </c>
      <c r="L17" s="269" t="s">
        <v>108</v>
      </c>
      <c r="M17" s="107">
        <v>0</v>
      </c>
      <c r="N17" s="144">
        <v>17</v>
      </c>
      <c r="O17" s="26">
        <f xml:space="preserve"> $M$17 * $N$17</f>
        <v>0</v>
      </c>
      <c r="P17" s="155" t="s">
        <v>216</v>
      </c>
      <c r="Q17" s="144">
        <v>0</v>
      </c>
      <c r="R17" s="22">
        <v>10</v>
      </c>
      <c r="S17" s="26">
        <f xml:space="preserve"> $Q$17 * $R$17</f>
        <v>0</v>
      </c>
      <c r="T17" s="21" t="s">
        <v>25</v>
      </c>
      <c r="U17" s="26" t="s">
        <v>49</v>
      </c>
      <c r="V17" s="21">
        <f>$K$17 * -1</f>
        <v>2.6000000000582073</v>
      </c>
      <c r="W17" s="99">
        <f>$V$17</f>
        <v>2.6000000000582073</v>
      </c>
      <c r="X17" s="141" t="s">
        <v>558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93" t="s">
        <v>113</v>
      </c>
      <c r="M18" s="14">
        <v>0</v>
      </c>
      <c r="N18" s="127">
        <v>17</v>
      </c>
      <c r="O18" s="34">
        <f xml:space="preserve"> $M$18 * $N$18</f>
        <v>0</v>
      </c>
      <c r="P18" s="157" t="s">
        <v>118</v>
      </c>
      <c r="Q18" s="127">
        <v>0</v>
      </c>
      <c r="R18" s="31">
        <v>12</v>
      </c>
      <c r="S18" s="34">
        <f xml:space="preserve"> $Q$18 * $R$18</f>
        <v>0</v>
      </c>
      <c r="T18" s="30"/>
      <c r="U18" s="34"/>
      <c r="V18" s="30"/>
      <c r="W18" s="97"/>
      <c r="X18" s="252" t="s">
        <v>577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93" t="s">
        <v>217</v>
      </c>
      <c r="M19" s="14">
        <v>1</v>
      </c>
      <c r="N19" s="127">
        <v>10</v>
      </c>
      <c r="O19" s="34">
        <f xml:space="preserve"> $M$19 * $N$19</f>
        <v>10</v>
      </c>
      <c r="P19" s="157" t="s">
        <v>555</v>
      </c>
      <c r="Q19" s="109">
        <v>1</v>
      </c>
      <c r="R19" s="31">
        <v>20</v>
      </c>
      <c r="S19" s="34">
        <f xml:space="preserve"> $Q$19 * $R$19</f>
        <v>20</v>
      </c>
      <c r="T19" s="30"/>
      <c r="U19" s="34"/>
      <c r="V19" s="30"/>
      <c r="W19" s="97"/>
      <c r="X19" s="189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93" t="s">
        <v>124</v>
      </c>
      <c r="M20" s="14">
        <v>4</v>
      </c>
      <c r="N20" s="127">
        <v>17</v>
      </c>
      <c r="O20" s="34">
        <f xml:space="preserve"> $M$20 * $N$20</f>
        <v>68</v>
      </c>
      <c r="P20" s="116" t="s">
        <v>118</v>
      </c>
      <c r="Q20" s="109">
        <v>0</v>
      </c>
      <c r="R20" s="31">
        <v>20</v>
      </c>
      <c r="S20" s="34">
        <f xml:space="preserve"> $Q$20 * $R$20</f>
        <v>0</v>
      </c>
      <c r="T20" s="30"/>
      <c r="U20" s="34"/>
      <c r="V20" s="30"/>
      <c r="W20" s="97"/>
      <c r="X20" s="189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574</v>
      </c>
      <c r="Q21" s="109">
        <v>0</v>
      </c>
      <c r="R21" s="31">
        <v>20</v>
      </c>
      <c r="S21" s="34">
        <f xml:space="preserve"> $Q$21 * $R$21</f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20</v>
      </c>
      <c r="S22" s="34">
        <f xml:space="preserve"> $Q$22 * $R$22</f>
        <v>0</v>
      </c>
      <c r="T22" s="37"/>
      <c r="U22" s="41"/>
      <c r="V22" s="37"/>
      <c r="W22" s="72"/>
      <c r="X22" s="246" t="s">
        <v>560</v>
      </c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f>SUM($M$17:$M$22)</f>
        <v>5</v>
      </c>
      <c r="N23" s="31" t="s">
        <v>136</v>
      </c>
      <c r="O23" s="34">
        <f>SUM($O$17:$O$22)</f>
        <v>78</v>
      </c>
      <c r="P23" s="30" t="s">
        <v>137</v>
      </c>
      <c r="Q23" s="31">
        <f>SUM($Q$17:$Q$22)</f>
        <v>1</v>
      </c>
      <c r="R23" s="31" t="s">
        <v>138</v>
      </c>
      <c r="S23" s="97">
        <f>SUM($S$17:$S$22)</f>
        <v>20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197</v>
      </c>
      <c r="P24" s="613" t="s">
        <v>42</v>
      </c>
      <c r="Q24" s="614"/>
      <c r="R24" s="614"/>
      <c r="S24" s="72">
        <v>60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485</v>
      </c>
      <c r="I30" s="60">
        <f xml:space="preserve"> ($H$30 - $G$30) * 24</f>
        <v>87.999999999941792</v>
      </c>
      <c r="J30" s="25">
        <v>10.45</v>
      </c>
      <c r="K30" s="61">
        <f>$J$30 - $I$30</f>
        <v>-77.549999999941789</v>
      </c>
      <c r="L30" s="117" t="s">
        <v>224</v>
      </c>
      <c r="M30" s="108">
        <v>1</v>
      </c>
      <c r="N30" s="108">
        <v>10</v>
      </c>
      <c r="O30" s="26">
        <f xml:space="preserve"> $M$30 * $N$30</f>
        <v>10</v>
      </c>
      <c r="P30" s="21" t="s">
        <v>47</v>
      </c>
      <c r="Q30" s="22">
        <v>1</v>
      </c>
      <c r="R30" s="22">
        <v>17</v>
      </c>
      <c r="S30" s="26">
        <f xml:space="preserve"> $Q$30 * $R$30</f>
        <v>17</v>
      </c>
      <c r="T30" s="21" t="s">
        <v>25</v>
      </c>
      <c r="U30" s="26" t="s">
        <v>24</v>
      </c>
      <c r="V30" s="27">
        <f>$K$30 * -1</f>
        <v>77.549999999941789</v>
      </c>
      <c r="W30" s="28">
        <f>$V$30</f>
        <v>77.549999999941789</v>
      </c>
      <c r="X30" s="141" t="s">
        <v>557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>
        <v>2</v>
      </c>
      <c r="G31" s="160" t="s">
        <v>485</v>
      </c>
      <c r="H31" s="159" t="s">
        <v>36</v>
      </c>
      <c r="I31" s="68">
        <f xml:space="preserve"> ($X$2 - $G$31) * 24</f>
        <v>41.000000000058208</v>
      </c>
      <c r="J31" s="33">
        <v>10.5</v>
      </c>
      <c r="K31" s="65">
        <f>$J$31 - $I$31</f>
        <v>-30.500000000058208</v>
      </c>
      <c r="L31" s="118" t="s">
        <v>225</v>
      </c>
      <c r="M31" s="109">
        <v>0</v>
      </c>
      <c r="N31" s="109">
        <v>10</v>
      </c>
      <c r="O31" s="34">
        <f xml:space="preserve"> $M$31 * $N$31</f>
        <v>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>
        <f>$K$31 * -1</f>
        <v>30.500000000058208</v>
      </c>
      <c r="W31" s="43">
        <f>$V$31 + $W$30</f>
        <v>108.05</v>
      </c>
      <c r="X31" s="189" t="s">
        <v>578</v>
      </c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3</v>
      </c>
      <c r="N32" s="31">
        <v>10</v>
      </c>
      <c r="O32" s="34">
        <f xml:space="preserve"> $M$32 * $N$32</f>
        <v>30</v>
      </c>
      <c r="P32" s="30" t="s">
        <v>117</v>
      </c>
      <c r="Q32" s="31">
        <v>1</v>
      </c>
      <c r="R32" s="62">
        <v>16</v>
      </c>
      <c r="S32" s="81">
        <f xml:space="preserve"> $Q$32 * $R$32</f>
        <v>16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3</v>
      </c>
      <c r="N33" s="31">
        <v>10</v>
      </c>
      <c r="O33" s="34">
        <f xml:space="preserve"> $M$33 * $N$33</f>
        <v>30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91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7</v>
      </c>
      <c r="N36" s="31" t="s">
        <v>136</v>
      </c>
      <c r="O36" s="34">
        <f>SUM($O$30:$O$35)</f>
        <v>70</v>
      </c>
      <c r="P36" s="30" t="s">
        <v>137</v>
      </c>
      <c r="Q36" s="31">
        <f>SUM($Q$30:$Q$35)</f>
        <v>2</v>
      </c>
      <c r="R36" s="31" t="s">
        <v>138</v>
      </c>
      <c r="S36" s="97">
        <f>SUM($S$30:$S$35)</f>
        <v>33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ht="62" x14ac:dyDescent="0.35">
      <c r="A39" s="21" t="s">
        <v>19</v>
      </c>
      <c r="B39" s="22" t="s">
        <v>227</v>
      </c>
      <c r="C39" s="58">
        <v>6135</v>
      </c>
      <c r="D39" s="22" t="s">
        <v>228</v>
      </c>
      <c r="E39" s="98" t="s">
        <v>349</v>
      </c>
      <c r="F39" s="58">
        <v>1</v>
      </c>
      <c r="G39" s="59"/>
      <c r="H39" s="59"/>
      <c r="I39" s="60"/>
      <c r="J39" s="60"/>
      <c r="K39" s="61"/>
      <c r="L39" s="162" t="s">
        <v>48</v>
      </c>
      <c r="M39" s="144">
        <v>0</v>
      </c>
      <c r="N39" s="144">
        <v>17</v>
      </c>
      <c r="O39" s="26">
        <f xml:space="preserve"> $M$39 * $N$39</f>
        <v>0</v>
      </c>
      <c r="P39" s="247" t="s">
        <v>425</v>
      </c>
      <c r="Q39" s="163">
        <v>0</v>
      </c>
      <c r="R39" s="144">
        <v>20</v>
      </c>
      <c r="S39" s="26">
        <f xml:space="preserve"> $Q$39 * $R$39</f>
        <v>0</v>
      </c>
      <c r="T39" s="21" t="s">
        <v>25</v>
      </c>
      <c r="U39" s="26" t="s">
        <v>24</v>
      </c>
      <c r="V39" s="27">
        <f>$K$39 * -1</f>
        <v>0</v>
      </c>
      <c r="W39" s="28">
        <f>$V$39</f>
        <v>0</v>
      </c>
      <c r="X39" s="233" t="s">
        <v>566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27">
        <v>0</v>
      </c>
      <c r="N40" s="127">
        <v>14</v>
      </c>
      <c r="O40" s="34">
        <f xml:space="preserve"> $M$40 * $N$40</f>
        <v>0</v>
      </c>
      <c r="P40" s="164" t="s">
        <v>197</v>
      </c>
      <c r="Q40" s="165">
        <v>0</v>
      </c>
      <c r="R40" s="127">
        <v>20</v>
      </c>
      <c r="S40" s="34">
        <f xml:space="preserve"> $Q$40 * $R$40</f>
        <v>0</v>
      </c>
      <c r="T40" s="30"/>
      <c r="U40" s="34"/>
      <c r="V40" s="30"/>
      <c r="W40" s="97"/>
      <c r="X40" s="252"/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27">
        <v>0</v>
      </c>
      <c r="N41" s="127">
        <v>17</v>
      </c>
      <c r="O41" s="34">
        <f xml:space="preserve"> $M$41 * $N$41</f>
        <v>0</v>
      </c>
      <c r="P41" s="192" t="s">
        <v>143</v>
      </c>
      <c r="Q41" s="165">
        <v>0</v>
      </c>
      <c r="R41" s="127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27">
        <v>0</v>
      </c>
      <c r="N42" s="127">
        <v>17</v>
      </c>
      <c r="O42" s="34">
        <f xml:space="preserve"> $M$42 * $N$42</f>
        <v>0</v>
      </c>
      <c r="P42" s="192" t="s">
        <v>272</v>
      </c>
      <c r="Q42" s="165">
        <v>0</v>
      </c>
      <c r="R42" s="127">
        <v>20</v>
      </c>
      <c r="S42" s="34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27">
        <v>0</v>
      </c>
      <c r="N43" s="127">
        <v>17</v>
      </c>
      <c r="O43" s="34">
        <f xml:space="preserve"> $M$43 * $N$43</f>
        <v>0</v>
      </c>
      <c r="P43" s="192" t="s">
        <v>273</v>
      </c>
      <c r="Q43" s="165">
        <v>0</v>
      </c>
      <c r="R43" s="127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27"/>
      <c r="N44" s="127"/>
      <c r="O44" s="34"/>
      <c r="P44" s="164" t="s">
        <v>274</v>
      </c>
      <c r="Q44" s="165">
        <v>0</v>
      </c>
      <c r="R44" s="127">
        <v>20</v>
      </c>
      <c r="S44" s="34">
        <f xml:space="preserve"> $Q$44 * $R$44</f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0</v>
      </c>
      <c r="N45" s="31" t="s">
        <v>136</v>
      </c>
      <c r="O45" s="34">
        <f>SUM($O$39:$O$44)</f>
        <v>0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0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ht="93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 t="s">
        <v>565</v>
      </c>
      <c r="Y48" s="256"/>
      <c r="AB48" s="102"/>
    </row>
    <row r="49" spans="1:28" s="29" customFormat="1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260"/>
      <c r="Y49" s="256"/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265"/>
      <c r="Y50" s="25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265"/>
      <c r="Y51" s="256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260"/>
      <c r="Y52" s="256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42"/>
      <c r="W53" s="44"/>
      <c r="X53" s="266"/>
      <c r="Y53" s="256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0</v>
      </c>
      <c r="N54" s="31" t="s">
        <v>136</v>
      </c>
      <c r="O54" s="34">
        <v>0</v>
      </c>
      <c r="P54" s="30" t="s">
        <v>137</v>
      </c>
      <c r="Q54" s="31">
        <v>0</v>
      </c>
      <c r="R54" s="31" t="s">
        <v>138</v>
      </c>
      <c r="S54" s="97">
        <v>0</v>
      </c>
      <c r="X54" s="255"/>
      <c r="Y54" s="256"/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0</v>
      </c>
      <c r="P55" s="613" t="s">
        <v>42</v>
      </c>
      <c r="Q55" s="614"/>
      <c r="R55" s="614"/>
      <c r="S55" s="72">
        <v>0</v>
      </c>
      <c r="X55" s="255"/>
      <c r="Y55" s="256"/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X56" s="255"/>
      <c r="Y56" s="256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X57" s="257"/>
      <c r="Y57" s="258"/>
    </row>
    <row r="58" spans="1:28" s="29" customFormat="1" ht="62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262" t="s">
        <v>561</v>
      </c>
      <c r="Y58" s="258"/>
    </row>
    <row r="59" spans="1:28" s="29" customFormat="1" ht="51.5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260"/>
      <c r="Y59" s="258"/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261"/>
      <c r="Y60" s="258"/>
    </row>
    <row r="61" spans="1:28" s="29" customFormat="1" ht="17.5" customHeight="1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</row>
    <row r="62" spans="1:28" s="29" customFormat="1" ht="16" customHeight="1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</row>
    <row r="63" spans="1:28" s="29" customFormat="1" ht="16" customHeight="1" thickBot="1" x14ac:dyDescent="0.4">
      <c r="I63" s="47"/>
      <c r="J63" s="47"/>
    </row>
    <row r="64" spans="1:28" s="29" customFormat="1" ht="31" x14ac:dyDescent="0.35">
      <c r="A64" s="21" t="s">
        <v>22</v>
      </c>
      <c r="B64" s="22" t="s">
        <v>303</v>
      </c>
      <c r="C64" s="22" t="s">
        <v>464</v>
      </c>
      <c r="D64" s="22" t="s">
        <v>465</v>
      </c>
      <c r="E64" s="23" t="s">
        <v>466</v>
      </c>
      <c r="F64" s="22">
        <v>1</v>
      </c>
      <c r="G64" s="24" t="s">
        <v>458</v>
      </c>
      <c r="H64" s="24" t="s">
        <v>493</v>
      </c>
      <c r="I64" s="25">
        <f xml:space="preserve"> ($H$64 - $G$64) * 24</f>
        <v>27.333333333372138</v>
      </c>
      <c r="J64" s="60">
        <v>13.4</v>
      </c>
      <c r="K64" s="61">
        <f>$J$64 - $I$64</f>
        <v>-13.933333333372138</v>
      </c>
      <c r="L64" s="248" t="s">
        <v>525</v>
      </c>
      <c r="M64" s="107">
        <v>0</v>
      </c>
      <c r="N64" s="167">
        <v>20</v>
      </c>
      <c r="O64" s="26">
        <f xml:space="preserve"> $M$64 * $N$64</f>
        <v>0</v>
      </c>
      <c r="P64" s="239" t="s">
        <v>475</v>
      </c>
      <c r="Q64" s="108">
        <v>1</v>
      </c>
      <c r="R64" s="22">
        <v>20</v>
      </c>
      <c r="S64" s="26">
        <f xml:space="preserve"> $Q$64 * $R$64</f>
        <v>20</v>
      </c>
      <c r="T64" s="21" t="s">
        <v>25</v>
      </c>
      <c r="U64" s="26" t="s">
        <v>24</v>
      </c>
      <c r="V64" s="27">
        <f>$K$64 * -1</f>
        <v>13.933333333372138</v>
      </c>
      <c r="W64" s="28">
        <f>$V$64</f>
        <v>13.933333333372138</v>
      </c>
      <c r="X64" s="141" t="s">
        <v>567</v>
      </c>
    </row>
    <row r="65" spans="1:24" s="29" customFormat="1" ht="18.5" x14ac:dyDescent="0.35">
      <c r="A65" s="86"/>
      <c r="B65" s="62"/>
      <c r="C65" s="62"/>
      <c r="D65" s="62"/>
      <c r="E65" s="62"/>
      <c r="F65" s="62">
        <v>2</v>
      </c>
      <c r="G65" s="32" t="s">
        <v>493</v>
      </c>
      <c r="H65" s="32" t="s">
        <v>556</v>
      </c>
      <c r="I65" s="64">
        <f xml:space="preserve"> ($H$65 - $G$65) * 24</f>
        <v>26.166666666569654</v>
      </c>
      <c r="J65" s="64">
        <v>14.4</v>
      </c>
      <c r="K65" s="65">
        <f>$J$65 - $I$65</f>
        <v>-11.766666666569654</v>
      </c>
      <c r="L65" s="249" t="s">
        <v>526</v>
      </c>
      <c r="M65" s="14">
        <v>0</v>
      </c>
      <c r="N65" s="168">
        <v>20</v>
      </c>
      <c r="O65" s="81">
        <f xml:space="preserve"> $M$65 * $N$65</f>
        <v>0</v>
      </c>
      <c r="P65" s="238" t="s">
        <v>476</v>
      </c>
      <c r="Q65" s="109">
        <v>0</v>
      </c>
      <c r="R65" s="31">
        <v>20</v>
      </c>
      <c r="S65" s="81">
        <f xml:space="preserve"> $Q$65 * $R$65</f>
        <v>0</v>
      </c>
      <c r="T65" s="30"/>
      <c r="U65" s="34"/>
      <c r="V65" s="30">
        <f>$K$65 * -1</f>
        <v>11.766666666569654</v>
      </c>
      <c r="W65" s="43">
        <f>$V$65 + $W$64</f>
        <v>25.699999999941792</v>
      </c>
      <c r="X65" s="189"/>
    </row>
    <row r="66" spans="1:24" s="29" customFormat="1" ht="18.5" x14ac:dyDescent="0.35">
      <c r="A66" s="86"/>
      <c r="B66" s="62"/>
      <c r="C66" s="62"/>
      <c r="D66" s="62"/>
      <c r="E66" s="62"/>
      <c r="F66" s="62">
        <v>3</v>
      </c>
      <c r="G66" s="32" t="s">
        <v>556</v>
      </c>
      <c r="H66" s="63" t="s">
        <v>36</v>
      </c>
      <c r="I66" s="64">
        <f xml:space="preserve"> ($X$2 - $G$66) * 24</f>
        <v>9.5000000000582077</v>
      </c>
      <c r="J66" s="64">
        <v>14.4</v>
      </c>
      <c r="K66" s="65">
        <f>$J$66 - $I$66</f>
        <v>4.8999999999417927</v>
      </c>
      <c r="L66" s="249" t="s">
        <v>527</v>
      </c>
      <c r="M66" s="14">
        <v>0</v>
      </c>
      <c r="N66" s="168">
        <v>20</v>
      </c>
      <c r="O66" s="34">
        <f xml:space="preserve"> $M$66 * $N$66</f>
        <v>0</v>
      </c>
      <c r="P66" s="238" t="s">
        <v>477</v>
      </c>
      <c r="Q66" s="109">
        <v>0</v>
      </c>
      <c r="R66" s="31">
        <v>20</v>
      </c>
      <c r="S66" s="81">
        <f xml:space="preserve"> $Q$66 * $R$66</f>
        <v>0</v>
      </c>
      <c r="T66" s="30"/>
      <c r="U66" s="34"/>
      <c r="V66" s="30">
        <f>$K$66 * 0</f>
        <v>0</v>
      </c>
      <c r="W66" s="43">
        <f>$V$66 + $W$65</f>
        <v>25.699999999941792</v>
      </c>
      <c r="X66" s="189"/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249" t="s">
        <v>528</v>
      </c>
      <c r="M67" s="14">
        <v>0</v>
      </c>
      <c r="N67" s="168">
        <v>20</v>
      </c>
      <c r="O67" s="81">
        <f xml:space="preserve"> $M$67 * $N$67</f>
        <v>0</v>
      </c>
      <c r="P67" s="250" t="s">
        <v>480</v>
      </c>
      <c r="Q67" s="109">
        <v>0</v>
      </c>
      <c r="R67" s="31">
        <v>20</v>
      </c>
      <c r="S67" s="81">
        <f xml:space="preserve"> $Q$67 * $R$67</f>
        <v>0</v>
      </c>
      <c r="T67" s="30"/>
      <c r="U67" s="34"/>
      <c r="V67" s="30"/>
      <c r="W67" s="97"/>
      <c r="X67" s="189" t="s">
        <v>308</v>
      </c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f xml:space="preserve"> $Q$68 * $R$68</f>
        <v>0</v>
      </c>
      <c r="T68" s="37"/>
      <c r="U68" s="41"/>
      <c r="V68" s="37"/>
      <c r="W68" s="72"/>
      <c r="X68" s="191" t="s">
        <v>573</v>
      </c>
    </row>
    <row r="69" spans="1:24" s="29" customFormat="1" ht="17.5" customHeight="1" x14ac:dyDescent="0.35">
      <c r="A69" s="36"/>
      <c r="G69" s="71"/>
      <c r="H69" s="71"/>
      <c r="I69" s="47"/>
      <c r="K69" s="47"/>
      <c r="L69" s="30" t="s">
        <v>135</v>
      </c>
      <c r="M69" s="85">
        <f>SUM($M$64:$M$68)</f>
        <v>0</v>
      </c>
      <c r="N69" s="31" t="s">
        <v>136</v>
      </c>
      <c r="O69" s="34">
        <f>SUM($O$64:$O$68)</f>
        <v>0</v>
      </c>
      <c r="P69" s="30" t="s">
        <v>137</v>
      </c>
      <c r="Q69" s="31">
        <f>SUM($Q$64:$Q$68)</f>
        <v>1</v>
      </c>
      <c r="R69" s="31" t="s">
        <v>138</v>
      </c>
      <c r="S69" s="97">
        <f>SUM($S$64:$S$68)</f>
        <v>20</v>
      </c>
    </row>
    <row r="70" spans="1:24" s="29" customFormat="1" ht="16" customHeight="1" thickBot="1" x14ac:dyDescent="0.4">
      <c r="A70" s="36"/>
      <c r="I70" s="47"/>
      <c r="L70" s="613" t="s">
        <v>43</v>
      </c>
      <c r="M70" s="614"/>
      <c r="N70" s="614"/>
      <c r="O70" s="92">
        <v>0</v>
      </c>
      <c r="P70" s="613" t="s">
        <v>42</v>
      </c>
      <c r="Q70" s="614"/>
      <c r="R70" s="614"/>
      <c r="S70" s="72">
        <v>0</v>
      </c>
    </row>
    <row r="71" spans="1:24" s="29" customFormat="1" ht="16" customHeight="1" thickBot="1" x14ac:dyDescent="0.4">
      <c r="A71" s="36"/>
      <c r="I71" s="47"/>
      <c r="O71" s="49"/>
    </row>
    <row r="72" spans="1:24" s="29" customFormat="1" ht="31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263" t="s">
        <v>564</v>
      </c>
    </row>
    <row r="73" spans="1:24" s="29" customFormat="1" ht="17.5" customHeight="1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</row>
    <row r="74" spans="1:24" s="29" customFormat="1" ht="16" customHeight="1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  <c r="X74" s="259"/>
    </row>
    <row r="75" spans="1:24" s="29" customFormat="1" ht="16" customHeight="1" thickBot="1" x14ac:dyDescent="0.4">
      <c r="I75" s="47"/>
      <c r="J75" s="47"/>
      <c r="M75" s="48"/>
      <c r="X75" s="259"/>
    </row>
    <row r="76" spans="1:24" s="29" customFormat="1" ht="155" x14ac:dyDescent="0.35">
      <c r="A76" s="21" t="s">
        <v>26</v>
      </c>
      <c r="B76" s="22" t="s">
        <v>199</v>
      </c>
      <c r="C76" s="23"/>
      <c r="D76" s="23" t="s">
        <v>569</v>
      </c>
      <c r="E76" s="22"/>
      <c r="F76" s="22"/>
      <c r="G76" s="24"/>
      <c r="H76" s="24"/>
      <c r="I76" s="25"/>
      <c r="J76" s="25"/>
      <c r="K76" s="61"/>
      <c r="L76" s="111" t="s">
        <v>115</v>
      </c>
      <c r="M76" s="138">
        <v>0</v>
      </c>
      <c r="N76" s="108">
        <v>17</v>
      </c>
      <c r="O76" s="26">
        <v>0</v>
      </c>
      <c r="P76" s="21" t="s">
        <v>242</v>
      </c>
      <c r="Q76" s="108">
        <v>0</v>
      </c>
      <c r="R76" s="22">
        <v>20</v>
      </c>
      <c r="S76" s="26">
        <v>0</v>
      </c>
      <c r="T76" s="21" t="s">
        <v>25</v>
      </c>
      <c r="U76" s="26" t="s">
        <v>200</v>
      </c>
      <c r="V76" s="27">
        <v>0</v>
      </c>
      <c r="W76" s="28">
        <v>0</v>
      </c>
      <c r="X76" s="141" t="s">
        <v>568</v>
      </c>
    </row>
    <row r="77" spans="1:24" s="29" customFormat="1" ht="15.5" customHeigh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v>0</v>
      </c>
      <c r="P77" s="30" t="s">
        <v>46</v>
      </c>
      <c r="Q77" s="109">
        <v>0</v>
      </c>
      <c r="R77" s="31">
        <v>20</v>
      </c>
      <c r="S77" s="34">
        <v>0</v>
      </c>
      <c r="T77" s="30"/>
      <c r="U77" s="34"/>
      <c r="V77" s="35"/>
      <c r="W77" s="43"/>
      <c r="X77" s="189"/>
    </row>
    <row r="78" spans="1:24" s="29" customFormat="1" ht="31" customHeigh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v>0</v>
      </c>
      <c r="P78" s="30" t="s">
        <v>116</v>
      </c>
      <c r="Q78" s="109">
        <v>0</v>
      </c>
      <c r="R78" s="31">
        <v>20</v>
      </c>
      <c r="S78" s="34">
        <v>0</v>
      </c>
      <c r="T78" s="30"/>
      <c r="U78" s="34"/>
      <c r="V78" s="35"/>
      <c r="W78" s="43"/>
      <c r="X78" s="189"/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v>0</v>
      </c>
      <c r="P79" s="30" t="s">
        <v>100</v>
      </c>
      <c r="Q79" s="109">
        <v>0</v>
      </c>
      <c r="R79" s="31">
        <v>20</v>
      </c>
      <c r="S79" s="34">
        <v>0</v>
      </c>
      <c r="T79" s="30"/>
      <c r="U79" s="34"/>
      <c r="V79" s="35"/>
      <c r="W79" s="43"/>
      <c r="X79" s="189"/>
    </row>
    <row r="80" spans="1:24" s="29" customFormat="1" ht="16" customHeight="1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v>0</v>
      </c>
      <c r="P80" s="30" t="s">
        <v>45</v>
      </c>
      <c r="Q80" s="109">
        <v>0</v>
      </c>
      <c r="R80" s="31">
        <v>5</v>
      </c>
      <c r="S80" s="34">
        <v>0</v>
      </c>
      <c r="T80" s="37"/>
      <c r="U80" s="41"/>
      <c r="V80" s="42"/>
      <c r="W80" s="44"/>
      <c r="X80" s="191"/>
    </row>
    <row r="81" spans="1:24" s="29" customFormat="1" ht="17.5" customHeight="1" x14ac:dyDescent="0.35">
      <c r="I81" s="47"/>
      <c r="L81" s="30" t="s">
        <v>135</v>
      </c>
      <c r="M81" s="85">
        <v>0</v>
      </c>
      <c r="N81" s="31" t="s">
        <v>136</v>
      </c>
      <c r="O81" s="34">
        <v>0</v>
      </c>
      <c r="P81" s="30" t="s">
        <v>137</v>
      </c>
      <c r="Q81" s="31">
        <v>0</v>
      </c>
      <c r="R81" s="31" t="s">
        <v>138</v>
      </c>
      <c r="S81" s="97">
        <v>0</v>
      </c>
      <c r="V81" s="47"/>
      <c r="W81" s="47"/>
      <c r="X81" s="259"/>
    </row>
    <row r="82" spans="1:24" s="29" customFormat="1" ht="16" customHeight="1" thickBot="1" x14ac:dyDescent="0.4">
      <c r="I82" s="47"/>
      <c r="J82" s="47"/>
      <c r="L82" s="613" t="s">
        <v>43</v>
      </c>
      <c r="M82" s="614"/>
      <c r="N82" s="614"/>
      <c r="O82" s="92">
        <v>0</v>
      </c>
      <c r="P82" s="613" t="s">
        <v>42</v>
      </c>
      <c r="Q82" s="614"/>
      <c r="R82" s="614"/>
      <c r="S82" s="72" t="s">
        <v>49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O83" s="49"/>
      <c r="V83" s="47"/>
      <c r="W83" s="47"/>
      <c r="X83" s="259"/>
    </row>
    <row r="84" spans="1:24" s="29" customFormat="1" ht="31" customHeight="1" x14ac:dyDescent="0.35">
      <c r="A84" s="21" t="s">
        <v>27</v>
      </c>
      <c r="B84" s="22" t="s">
        <v>244</v>
      </c>
      <c r="C84" s="22"/>
      <c r="D84" s="22"/>
      <c r="E84" s="22"/>
      <c r="F84" s="22"/>
      <c r="G84" s="24"/>
      <c r="H84" s="24"/>
      <c r="I84" s="25"/>
      <c r="J84" s="25"/>
      <c r="K84" s="61"/>
      <c r="L84" s="162" t="s">
        <v>473</v>
      </c>
      <c r="M84" s="108">
        <v>0</v>
      </c>
      <c r="N84" s="22">
        <v>17</v>
      </c>
      <c r="O84" s="26">
        <f xml:space="preserve"> $M$84 * $N$84</f>
        <v>0</v>
      </c>
      <c r="P84" s="79" t="s">
        <v>216</v>
      </c>
      <c r="Q84" s="22">
        <v>0</v>
      </c>
      <c r="R84" s="22">
        <v>20</v>
      </c>
      <c r="S84" s="26">
        <f xml:space="preserve"> $Q$84 * $R$84</f>
        <v>0</v>
      </c>
      <c r="T84" s="21" t="s">
        <v>25</v>
      </c>
      <c r="U84" s="26" t="s">
        <v>24</v>
      </c>
      <c r="V84" s="27">
        <f>$K$84 * -1</f>
        <v>0</v>
      </c>
      <c r="W84" s="28">
        <f>$V$84</f>
        <v>0</v>
      </c>
      <c r="X84" s="141" t="s">
        <v>570</v>
      </c>
    </row>
    <row r="85" spans="1:24" s="29" customFormat="1" ht="15.5" customHeight="1" x14ac:dyDescent="0.35">
      <c r="A85" s="30"/>
      <c r="B85" s="31"/>
      <c r="C85" s="31"/>
      <c r="D85" s="31"/>
      <c r="E85" s="31"/>
      <c r="F85" s="31"/>
      <c r="G85" s="63"/>
      <c r="H85" s="220"/>
      <c r="I85" s="64"/>
      <c r="J85" s="33"/>
      <c r="K85" s="96"/>
      <c r="L85" s="240" t="s">
        <v>474</v>
      </c>
      <c r="M85" s="109">
        <v>0</v>
      </c>
      <c r="N85" s="31">
        <v>17</v>
      </c>
      <c r="O85" s="34">
        <f xml:space="preserve"> $M$85 * $N$85</f>
        <v>0</v>
      </c>
      <c r="P85" s="30" t="s">
        <v>249</v>
      </c>
      <c r="Q85" s="31">
        <v>0</v>
      </c>
      <c r="R85" s="31">
        <v>20</v>
      </c>
      <c r="S85" s="34">
        <f xml:space="preserve"> $Q$85 * $R$85</f>
        <v>0</v>
      </c>
      <c r="T85" s="30"/>
      <c r="U85" s="34"/>
      <c r="V85" s="35">
        <f>$K$85 * -1</f>
        <v>0</v>
      </c>
      <c r="W85" s="43">
        <f>$V$85 + $W$84</f>
        <v>0</v>
      </c>
      <c r="X85" s="189"/>
    </row>
    <row r="86" spans="1:24" s="29" customFormat="1" x14ac:dyDescent="0.35">
      <c r="A86" s="30"/>
      <c r="B86" s="31"/>
      <c r="C86" s="31"/>
      <c r="D86" s="31"/>
      <c r="E86" s="31"/>
      <c r="F86" s="31"/>
      <c r="G86" s="32"/>
      <c r="H86" s="31"/>
      <c r="I86" s="33"/>
      <c r="J86" s="33"/>
      <c r="K86" s="65"/>
      <c r="L86" s="110" t="s">
        <v>494</v>
      </c>
      <c r="M86" s="109">
        <v>0</v>
      </c>
      <c r="N86" s="31">
        <v>17</v>
      </c>
      <c r="O86" s="34">
        <f xml:space="preserve"> $M$86 * $N$86</f>
        <v>0</v>
      </c>
      <c r="P86" s="30"/>
      <c r="Q86" s="31"/>
      <c r="R86" s="31"/>
      <c r="S86" s="34"/>
      <c r="T86" s="30"/>
      <c r="U86" s="34"/>
      <c r="V86" s="35">
        <f>$K$86 * -1</f>
        <v>0</v>
      </c>
      <c r="W86" s="43">
        <f>$V$86 + $W$85</f>
        <v>0</v>
      </c>
      <c r="X86" s="189"/>
    </row>
    <row r="87" spans="1:24" s="29" customFormat="1" ht="15.5" customHeight="1" x14ac:dyDescent="0.35">
      <c r="A87" s="30"/>
      <c r="B87" s="31"/>
      <c r="C87" s="31"/>
      <c r="D87" s="31"/>
      <c r="E87" s="31"/>
      <c r="F87" s="31"/>
      <c r="G87" s="31"/>
      <c r="H87" s="32"/>
      <c r="I87" s="64"/>
      <c r="J87" s="64"/>
      <c r="K87" s="65"/>
      <c r="L87" s="110" t="s">
        <v>495</v>
      </c>
      <c r="M87" s="139">
        <v>0</v>
      </c>
      <c r="N87" s="31">
        <v>17</v>
      </c>
      <c r="O87" s="34">
        <f xml:space="preserve"> $M$87 * $N$87</f>
        <v>0</v>
      </c>
      <c r="P87" s="30"/>
      <c r="Q87" s="31"/>
      <c r="R87" s="31"/>
      <c r="S87" s="34"/>
      <c r="T87" s="30"/>
      <c r="U87" s="34"/>
      <c r="V87" s="35">
        <f>$K$87 * -1</f>
        <v>0</v>
      </c>
      <c r="W87" s="43">
        <f>$V$87 + $W$86</f>
        <v>0</v>
      </c>
      <c r="X87" s="189"/>
    </row>
    <row r="88" spans="1:24" s="29" customFormat="1" ht="16" customHeight="1" x14ac:dyDescent="0.35">
      <c r="A88" s="30"/>
      <c r="B88" s="31"/>
      <c r="C88" s="66"/>
      <c r="D88" s="66"/>
      <c r="E88" s="66"/>
      <c r="F88" s="66"/>
      <c r="G88" s="67"/>
      <c r="H88" s="66"/>
      <c r="I88" s="68"/>
      <c r="J88" s="68"/>
      <c r="K88" s="235"/>
      <c r="L88" s="110"/>
      <c r="M88" s="139"/>
      <c r="N88" s="31"/>
      <c r="O88" s="34"/>
      <c r="P88" s="110"/>
      <c r="Q88" s="31"/>
      <c r="R88" s="31"/>
      <c r="S88" s="34"/>
      <c r="T88" s="30"/>
      <c r="U88" s="34"/>
      <c r="V88" s="35">
        <f>$K$88 * -1</f>
        <v>0</v>
      </c>
      <c r="W88" s="43">
        <f>$V$88 + $W$87</f>
        <v>0</v>
      </c>
      <c r="X88" s="267"/>
    </row>
    <row r="89" spans="1:24" s="29" customFormat="1" ht="16" customHeight="1" x14ac:dyDescent="0.35">
      <c r="A89" s="30"/>
      <c r="B89" s="31"/>
      <c r="C89" s="66"/>
      <c r="D89" s="66"/>
      <c r="E89" s="66"/>
      <c r="F89" s="66"/>
      <c r="G89" s="67"/>
      <c r="H89" s="66"/>
      <c r="I89" s="68"/>
      <c r="J89" s="68"/>
      <c r="K89" s="235"/>
      <c r="L89" s="110"/>
      <c r="M89" s="139"/>
      <c r="N89" s="31"/>
      <c r="O89" s="34"/>
      <c r="P89" s="110"/>
      <c r="Q89" s="31"/>
      <c r="R89" s="31"/>
      <c r="S89" s="34"/>
      <c r="T89" s="30"/>
      <c r="U89" s="34"/>
      <c r="V89" s="35">
        <f>$K$89 * -1</f>
        <v>0</v>
      </c>
      <c r="W89" s="43">
        <f>$V$89 + $W$88</f>
        <v>0</v>
      </c>
      <c r="X89" s="267"/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/>
      <c r="G90" s="119"/>
      <c r="H90" s="69"/>
      <c r="I90" s="88"/>
      <c r="J90" s="88"/>
      <c r="K90" s="104"/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>
        <f>$K$90 * -1</f>
        <v>0</v>
      </c>
      <c r="W90" s="44">
        <f>$V$90 + $W$89</f>
        <v>0</v>
      </c>
      <c r="X90" s="268"/>
    </row>
    <row r="91" spans="1:24" s="29" customFormat="1" ht="17.5" customHeight="1" x14ac:dyDescent="0.35">
      <c r="C91" s="102"/>
      <c r="D91" s="102"/>
      <c r="E91" s="102"/>
      <c r="F91" s="102"/>
      <c r="G91" s="102"/>
      <c r="H91" s="102"/>
      <c r="I91" s="47"/>
      <c r="J91" s="47"/>
      <c r="K91" s="47"/>
      <c r="L91" s="30" t="s">
        <v>135</v>
      </c>
      <c r="M91" s="85">
        <f>SUM($M$84:$M$90)</f>
        <v>0</v>
      </c>
      <c r="N91" s="31" t="s">
        <v>136</v>
      </c>
      <c r="O91" s="34">
        <f>SUM($O$84:$O$90)</f>
        <v>0</v>
      </c>
      <c r="P91" s="30" t="s">
        <v>137</v>
      </c>
      <c r="Q91" s="31">
        <f>SUM($Q$84:$Q$90)</f>
        <v>0</v>
      </c>
      <c r="R91" s="31" t="s">
        <v>138</v>
      </c>
      <c r="S91" s="97">
        <f>SUM($S$84:$S$90)</f>
        <v>0</v>
      </c>
      <c r="V91" s="47"/>
      <c r="W91" s="47"/>
      <c r="X91" s="259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  <c r="X92" s="259"/>
    </row>
    <row r="93" spans="1:24" s="29" customFormat="1" ht="16" customHeight="1" thickBot="1" x14ac:dyDescent="0.4">
      <c r="I93" s="47"/>
      <c r="J93" s="47"/>
      <c r="O93" s="49"/>
      <c r="V93" s="47"/>
      <c r="W93" s="47"/>
      <c r="X93" s="259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571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23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23"/>
    </row>
    <row r="97" spans="1:56" s="29" customFormat="1" ht="46.5" customHeight="1" x14ac:dyDescent="0.35">
      <c r="A97" s="21" t="s">
        <v>126</v>
      </c>
      <c r="B97" s="23" t="s">
        <v>417</v>
      </c>
      <c r="C97" s="22">
        <v>9227</v>
      </c>
      <c r="D97" s="22" t="s">
        <v>418</v>
      </c>
      <c r="E97" s="23" t="s">
        <v>563</v>
      </c>
      <c r="F97" s="22">
        <v>1</v>
      </c>
      <c r="G97" s="24">
        <v>45023.583333333336</v>
      </c>
      <c r="H97" s="182" t="s">
        <v>36</v>
      </c>
      <c r="I97" s="25">
        <v>0</v>
      </c>
      <c r="J97" s="25"/>
      <c r="K97" s="61">
        <v>0</v>
      </c>
      <c r="L97" s="270" t="s">
        <v>256</v>
      </c>
      <c r="M97" s="107">
        <v>0</v>
      </c>
      <c r="N97" s="228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0</v>
      </c>
      <c r="W97" s="28">
        <v>0</v>
      </c>
      <c r="X97" s="141" t="s">
        <v>572</v>
      </c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64" t="s">
        <v>276</v>
      </c>
      <c r="M98" s="14">
        <v>0</v>
      </c>
      <c r="N98" s="231">
        <v>20</v>
      </c>
      <c r="O98" s="34">
        <v>0</v>
      </c>
      <c r="P98" s="30"/>
      <c r="Q98" s="31"/>
      <c r="R98" s="31"/>
      <c r="S98" s="34"/>
      <c r="T98" s="30"/>
      <c r="U98" s="34"/>
      <c r="V98" s="35">
        <v>0</v>
      </c>
      <c r="W98" s="43"/>
      <c r="X98" s="189"/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64" t="s">
        <v>277</v>
      </c>
      <c r="M99" s="14">
        <v>0</v>
      </c>
      <c r="N99" s="2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</v>
      </c>
      <c r="W99" s="43"/>
      <c r="X99" s="189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64" t="s">
        <v>278</v>
      </c>
      <c r="M100" s="14">
        <v>0</v>
      </c>
      <c r="N100" s="2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/>
      <c r="X100" s="191" t="s">
        <v>562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V101" s="47"/>
      <c r="W101" s="47"/>
      <c r="X101" s="259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80</v>
      </c>
      <c r="P102" s="613" t="s">
        <v>42</v>
      </c>
      <c r="Q102" s="614"/>
      <c r="R102" s="614"/>
      <c r="S102" s="72">
        <v>40</v>
      </c>
      <c r="V102" s="47"/>
      <c r="W102" s="47"/>
      <c r="X102" s="259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  <c r="X103" s="259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263"/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  <c r="X105" s="259"/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  <c r="X106" s="259"/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X107" s="259"/>
    </row>
    <row r="108" spans="1:56" s="102" customFormat="1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5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5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5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5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4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4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4:56" x14ac:dyDescent="0.35">
      <c r="X131" s="257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4:56" x14ac:dyDescent="0.35">
      <c r="X132" s="257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4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4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L96:N96"/>
    <mergeCell ref="P96:R96"/>
    <mergeCell ref="L102:N102"/>
    <mergeCell ref="P102:R102"/>
    <mergeCell ref="L106:N106"/>
    <mergeCell ref="P106:R106"/>
    <mergeCell ref="L74:N74"/>
    <mergeCell ref="P74:R74"/>
    <mergeCell ref="L82:N82"/>
    <mergeCell ref="P82:R82"/>
    <mergeCell ref="L92:N92"/>
    <mergeCell ref="P92:R92"/>
    <mergeCell ref="L55:N55"/>
    <mergeCell ref="P55:R55"/>
    <mergeCell ref="L62:N62"/>
    <mergeCell ref="P62:R62"/>
    <mergeCell ref="L70:N70"/>
    <mergeCell ref="P70:R70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46:K54 K91:K94 K97:K102 K104:K106">
    <cfRule type="cellIs" dxfId="315" priority="2" operator="lessThan">
      <formula>0</formula>
    </cfRule>
  </conditionalFormatting>
  <conditionalFormatting sqref="K15:K22">
    <cfRule type="cellIs" dxfId="314" priority="5" operator="lessThan">
      <formula>0</formula>
    </cfRule>
  </conditionalFormatting>
  <conditionalFormatting sqref="K58:K68">
    <cfRule type="cellIs" dxfId="313" priority="6" operator="lessThan">
      <formula>0</formula>
    </cfRule>
  </conditionalFormatting>
  <conditionalFormatting sqref="K72:K80">
    <cfRule type="cellIs" dxfId="312" priority="3" operator="lessThan">
      <formula>0</formula>
    </cfRule>
  </conditionalFormatting>
  <conditionalFormatting sqref="K82:K84">
    <cfRule type="cellIs" dxfId="311" priority="4" operator="lessThan">
      <formula>0</formula>
    </cfRule>
  </conditionalFormatting>
  <conditionalFormatting sqref="K86:K87">
    <cfRule type="cellIs" dxfId="3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66C1-291F-4E75-876B-4301B433AEA1}">
  <sheetPr codeName="Лист14"/>
  <dimension ref="A1:BD130"/>
  <sheetViews>
    <sheetView zoomScale="57" zoomScaleNormal="57" workbookViewId="0">
      <selection activeCell="V27" sqref="V2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579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128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45024.75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580</v>
      </c>
      <c r="F6" s="22">
        <v>1</v>
      </c>
      <c r="G6" s="59">
        <v>45023.333333333336</v>
      </c>
      <c r="H6" s="59" t="s">
        <v>581</v>
      </c>
      <c r="I6" s="60">
        <f xml:space="preserve"> ($H$6 - $G$6) * 24</f>
        <v>28.833333333197515</v>
      </c>
      <c r="J6" s="60">
        <v>14</v>
      </c>
      <c r="K6" s="61">
        <f>$J$6 - $I$6</f>
        <v>-14.833333333197515</v>
      </c>
      <c r="L6" s="111" t="s">
        <v>132</v>
      </c>
      <c r="M6" s="272">
        <v>0</v>
      </c>
      <c r="N6" s="108">
        <v>17</v>
      </c>
      <c r="O6" s="26">
        <f xml:space="preserve"> $M$6 * $N$6</f>
        <v>0</v>
      </c>
      <c r="P6" s="111" t="s">
        <v>214</v>
      </c>
      <c r="Q6" s="14">
        <v>1</v>
      </c>
      <c r="R6" s="22">
        <v>20</v>
      </c>
      <c r="S6" s="26">
        <f xml:space="preserve"> $Q$6 * $R$6</f>
        <v>20</v>
      </c>
      <c r="T6" s="21" t="s">
        <v>25</v>
      </c>
      <c r="U6" s="26" t="s">
        <v>24</v>
      </c>
      <c r="V6" s="27">
        <f>$K$6 * -1</f>
        <v>14.833333333197515</v>
      </c>
      <c r="W6" s="28">
        <f>$V$6</f>
        <v>14.833333333197515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tr">
        <f>H6</f>
        <v>08.04.2023 12:50</v>
      </c>
      <c r="H7" s="63" t="s">
        <v>36</v>
      </c>
      <c r="I7" s="64">
        <f xml:space="preserve"> ($X$2 - $G$7) * 24</f>
        <v>5.1666666667442769</v>
      </c>
      <c r="J7" s="64">
        <v>14</v>
      </c>
      <c r="K7" s="65">
        <f>$J$7 - $I$7</f>
        <v>8.8333333332557231</v>
      </c>
      <c r="L7" s="110" t="s">
        <v>111</v>
      </c>
      <c r="M7" s="62">
        <v>0</v>
      </c>
      <c r="N7" s="109">
        <v>10</v>
      </c>
      <c r="O7" s="34">
        <f xml:space="preserve"> $M$7 * $N$7</f>
        <v>0</v>
      </c>
      <c r="P7" s="110" t="s">
        <v>106</v>
      </c>
      <c r="Q7" s="14">
        <v>1</v>
      </c>
      <c r="R7" s="31">
        <v>20</v>
      </c>
      <c r="S7" s="34">
        <f xml:space="preserve"> $Q$7 * $R$7</f>
        <v>20</v>
      </c>
      <c r="T7" s="30"/>
      <c r="U7" s="34"/>
      <c r="V7" s="35">
        <f>$K$7 * 0</f>
        <v>0</v>
      </c>
      <c r="W7" s="43">
        <f>$V$7 + $W$6</f>
        <v>14.833333333197515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110" t="s">
        <v>98</v>
      </c>
      <c r="M8" s="14">
        <v>5</v>
      </c>
      <c r="N8" s="109">
        <v>17</v>
      </c>
      <c r="O8" s="34">
        <f xml:space="preserve"> $M$8 * $N$8</f>
        <v>85</v>
      </c>
      <c r="P8" s="13" t="s">
        <v>215</v>
      </c>
      <c r="Q8" s="14">
        <v>1</v>
      </c>
      <c r="R8" s="31">
        <v>10</v>
      </c>
      <c r="S8" s="34">
        <f xml:space="preserve"> $Q$8 * $R$8</f>
        <v>10</v>
      </c>
      <c r="T8" s="30"/>
      <c r="U8" s="34"/>
      <c r="V8" s="35">
        <v>0</v>
      </c>
      <c r="W8" s="43">
        <v>21.999999999941792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110" t="s">
        <v>99</v>
      </c>
      <c r="M9" s="14">
        <v>5</v>
      </c>
      <c r="N9" s="109">
        <v>17</v>
      </c>
      <c r="O9" s="34">
        <f xml:space="preserve"> $M$9 * $N$9</f>
        <v>85</v>
      </c>
      <c r="P9" s="164" t="s">
        <v>479</v>
      </c>
      <c r="Q9" s="31">
        <v>0</v>
      </c>
      <c r="R9" s="31">
        <v>20</v>
      </c>
      <c r="S9" s="34">
        <f xml:space="preserve"> $Q$9 * $R$9</f>
        <v>0</v>
      </c>
      <c r="T9" s="37"/>
      <c r="U9" s="41"/>
      <c r="V9" s="42">
        <v>0</v>
      </c>
      <c r="W9" s="44">
        <v>21.999999999941792</v>
      </c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 t="s">
        <v>135</v>
      </c>
      <c r="M10" s="85">
        <f>SUM($M$6:$M$9)</f>
        <v>10</v>
      </c>
      <c r="N10" s="31" t="s">
        <v>136</v>
      </c>
      <c r="O10" s="34">
        <f>SUM($O$6:$O$9)</f>
        <v>170</v>
      </c>
      <c r="P10" s="30" t="s">
        <v>137</v>
      </c>
      <c r="Q10" s="31">
        <f>SUM($Q$6:$Q$9)</f>
        <v>3</v>
      </c>
      <c r="R10" s="31" t="s">
        <v>138</v>
      </c>
      <c r="S10" s="97">
        <f>SUM($S$6:$S$9)</f>
        <v>50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13" t="s">
        <v>43</v>
      </c>
      <c r="M11" s="614"/>
      <c r="N11" s="614"/>
      <c r="O11" s="41">
        <v>170</v>
      </c>
      <c r="P11" s="613" t="s">
        <v>42</v>
      </c>
      <c r="Q11" s="614"/>
      <c r="R11" s="614"/>
      <c r="S11" s="72">
        <v>50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145"/>
      <c r="M12" s="146"/>
      <c r="N12" s="147"/>
      <c r="O12" s="148"/>
      <c r="P12" s="145"/>
      <c r="Q12" s="147"/>
      <c r="R12" s="147"/>
      <c r="S12" s="149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ht="46.5" x14ac:dyDescent="0.35">
      <c r="A13" s="21" t="s">
        <v>16</v>
      </c>
      <c r="B13" s="23" t="s">
        <v>395</v>
      </c>
      <c r="C13" s="58">
        <v>5407</v>
      </c>
      <c r="D13" s="98" t="s">
        <v>582</v>
      </c>
      <c r="E13" s="98" t="s">
        <v>499</v>
      </c>
      <c r="F13" s="58">
        <v>1</v>
      </c>
      <c r="G13" s="59" t="s">
        <v>559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187" t="s">
        <v>108</v>
      </c>
      <c r="M13" s="107">
        <v>0</v>
      </c>
      <c r="N13" s="144">
        <v>17</v>
      </c>
      <c r="O13" s="26">
        <f xml:space="preserve"> $M$13 * $N$13</f>
        <v>0</v>
      </c>
      <c r="P13" s="155" t="s">
        <v>216</v>
      </c>
      <c r="Q13" s="144">
        <v>0</v>
      </c>
      <c r="R13" s="22">
        <v>10</v>
      </c>
      <c r="S13" s="26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/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tr">
        <f>H13</f>
        <v>08.04.2023 10:25</v>
      </c>
      <c r="H14" s="67" t="s">
        <v>36</v>
      </c>
      <c r="I14" s="68">
        <f xml:space="preserve"> ($X$2 - $G$14) * 24</f>
        <v>7.5833333332557231</v>
      </c>
      <c r="J14" s="68">
        <v>14.4</v>
      </c>
      <c r="K14" s="65">
        <f>$J$14 - $I$14</f>
        <v>6.8166666667442772</v>
      </c>
      <c r="L14" s="13" t="s">
        <v>113</v>
      </c>
      <c r="M14" s="14">
        <v>0</v>
      </c>
      <c r="N14" s="127">
        <v>17</v>
      </c>
      <c r="O14" s="34">
        <f xml:space="preserve"> $M$14 * $N$14</f>
        <v>0</v>
      </c>
      <c r="P14" s="157" t="s">
        <v>118</v>
      </c>
      <c r="Q14" s="127">
        <v>0</v>
      </c>
      <c r="R14" s="31">
        <v>12</v>
      </c>
      <c r="S14" s="34">
        <f xml:space="preserve"> $Q$14 * $R$14</f>
        <v>0</v>
      </c>
      <c r="T14" s="30"/>
      <c r="U14" s="34"/>
      <c r="V14" s="30">
        <f>$K$14 * 0</f>
        <v>0</v>
      </c>
      <c r="W14" s="43">
        <f>$V$14 + $W$13</f>
        <v>7.0166666668024842</v>
      </c>
      <c r="X14" s="252"/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/>
      <c r="G15" s="63"/>
      <c r="H15" s="32"/>
      <c r="I15" s="33"/>
      <c r="J15" s="64"/>
      <c r="K15" s="65"/>
      <c r="L15" s="13" t="s">
        <v>217</v>
      </c>
      <c r="M15" s="14">
        <v>4</v>
      </c>
      <c r="N15" s="127">
        <v>10</v>
      </c>
      <c r="O15" s="34">
        <f xml:space="preserve"> $M$15 * $N$15</f>
        <v>40</v>
      </c>
      <c r="P15" s="157" t="s">
        <v>555</v>
      </c>
      <c r="Q15" s="109">
        <v>0</v>
      </c>
      <c r="R15" s="31">
        <v>20</v>
      </c>
      <c r="S15" s="34">
        <f xml:space="preserve"> $Q$15 * $R$15</f>
        <v>0</v>
      </c>
      <c r="T15" s="30"/>
      <c r="U15" s="34"/>
      <c r="V15" s="30"/>
      <c r="W15" s="97"/>
      <c r="X15" s="189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/>
      <c r="G16" s="32"/>
      <c r="H16" s="32"/>
      <c r="I16" s="33"/>
      <c r="J16" s="64"/>
      <c r="K16" s="65"/>
      <c r="L16" s="13" t="s">
        <v>124</v>
      </c>
      <c r="M16" s="14">
        <v>1</v>
      </c>
      <c r="N16" s="127">
        <v>17</v>
      </c>
      <c r="O16" s="34">
        <f xml:space="preserve"> $M$16 * $N$16</f>
        <v>17</v>
      </c>
      <c r="P16" s="116" t="s">
        <v>118</v>
      </c>
      <c r="Q16" s="109">
        <v>0</v>
      </c>
      <c r="R16" s="31">
        <v>20</v>
      </c>
      <c r="S16" s="34">
        <f xml:space="preserve"> $Q$16 * $R$16</f>
        <v>0</v>
      </c>
      <c r="T16" s="30"/>
      <c r="U16" s="34"/>
      <c r="V16" s="30"/>
      <c r="W16" s="97"/>
      <c r="X16" s="189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110"/>
      <c r="M17" s="31"/>
      <c r="N17" s="109"/>
      <c r="O17" s="34"/>
      <c r="P17" s="157" t="s">
        <v>574</v>
      </c>
      <c r="Q17" s="109">
        <v>0</v>
      </c>
      <c r="R17" s="31">
        <v>20</v>
      </c>
      <c r="S17" s="34">
        <f xml:space="preserve"> $Q$17 * $R$17</f>
        <v>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110"/>
      <c r="M18" s="109"/>
      <c r="N18" s="109"/>
      <c r="O18" s="34"/>
      <c r="P18" s="157" t="s">
        <v>201</v>
      </c>
      <c r="Q18" s="109">
        <v>0</v>
      </c>
      <c r="R18" s="31">
        <v>20</v>
      </c>
      <c r="S18" s="34">
        <f xml:space="preserve"> $Q$18 * $R$18</f>
        <v>0</v>
      </c>
      <c r="T18" s="37"/>
      <c r="U18" s="41"/>
      <c r="V18" s="37"/>
      <c r="W18" s="72"/>
      <c r="X18" s="246" t="s">
        <v>560</v>
      </c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30" t="s">
        <v>137</v>
      </c>
      <c r="M19" s="85">
        <f>SUM($M$13:$M$18)</f>
        <v>5</v>
      </c>
      <c r="N19" s="31" t="s">
        <v>136</v>
      </c>
      <c r="O19" s="34">
        <f>SUM($O$13:$O$18)</f>
        <v>57</v>
      </c>
      <c r="P19" s="30" t="s">
        <v>137</v>
      </c>
      <c r="Q19" s="31">
        <f>SUM($Q$13:$Q$18)</f>
        <v>0</v>
      </c>
      <c r="R19" s="31" t="s">
        <v>138</v>
      </c>
      <c r="S19" s="97">
        <f>SUM($S$13:$S$18)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thickBot="1" x14ac:dyDescent="0.4">
      <c r="I20" s="103"/>
      <c r="J20" s="103"/>
      <c r="K20" s="103"/>
      <c r="L20" s="611" t="s">
        <v>43</v>
      </c>
      <c r="M20" s="612"/>
      <c r="N20" s="612"/>
      <c r="O20" s="41">
        <v>197</v>
      </c>
      <c r="P20" s="613" t="s">
        <v>42</v>
      </c>
      <c r="Q20" s="614"/>
      <c r="R20" s="614"/>
      <c r="S20" s="72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47"/>
      <c r="M21" s="47"/>
      <c r="N21" s="47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101"/>
      <c r="M22" s="25"/>
      <c r="N22" s="22"/>
      <c r="O22" s="26"/>
      <c r="P22" s="79"/>
      <c r="Q22" s="22"/>
      <c r="R22" s="22"/>
      <c r="S22" s="26"/>
      <c r="T22" s="74" t="s">
        <v>25</v>
      </c>
      <c r="U22" s="151" t="s">
        <v>24</v>
      </c>
      <c r="V22" s="74"/>
      <c r="W22" s="152"/>
      <c r="X22" s="15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30" t="s">
        <v>135</v>
      </c>
      <c r="M23" s="33"/>
      <c r="N23" s="31" t="s">
        <v>136</v>
      </c>
      <c r="O23" s="34"/>
      <c r="P23" s="30" t="s">
        <v>137</v>
      </c>
      <c r="Q23" s="31"/>
      <c r="R23" s="31" t="s">
        <v>138</v>
      </c>
      <c r="S23" s="97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12"/>
      <c r="N24" s="612"/>
      <c r="O24" s="41" t="s">
        <v>24</v>
      </c>
      <c r="P24" s="613" t="s">
        <v>42</v>
      </c>
      <c r="Q24" s="614"/>
      <c r="R24" s="614"/>
      <c r="S24" s="72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46.5" x14ac:dyDescent="0.35">
      <c r="A26" s="21" t="s">
        <v>18</v>
      </c>
      <c r="B26" s="23" t="s">
        <v>218</v>
      </c>
      <c r="C26" s="58" t="s">
        <v>293</v>
      </c>
      <c r="D26" s="58" t="s">
        <v>294</v>
      </c>
      <c r="E26" s="22" t="s">
        <v>295</v>
      </c>
      <c r="F26" s="58">
        <v>1</v>
      </c>
      <c r="G26" s="158">
        <v>45018.875</v>
      </c>
      <c r="H26" s="158" t="s">
        <v>485</v>
      </c>
      <c r="I26" s="60">
        <f xml:space="preserve"> ($H$26 - $G$26) * 24</f>
        <v>87.999999999941792</v>
      </c>
      <c r="J26" s="25">
        <v>10.45</v>
      </c>
      <c r="K26" s="61">
        <f>$J$26 - $I$26</f>
        <v>-77.549999999941789</v>
      </c>
      <c r="L26" s="117" t="s">
        <v>224</v>
      </c>
      <c r="M26" s="108">
        <v>0</v>
      </c>
      <c r="N26" s="108">
        <v>10</v>
      </c>
      <c r="O26" s="26">
        <f xml:space="preserve"> $M$26 * $N$26</f>
        <v>0</v>
      </c>
      <c r="P26" s="21" t="s">
        <v>47</v>
      </c>
      <c r="Q26" s="22">
        <v>0</v>
      </c>
      <c r="R26" s="22">
        <v>17</v>
      </c>
      <c r="S26" s="26">
        <f xml:space="preserve"> $Q$26 * $R$26</f>
        <v>0</v>
      </c>
      <c r="T26" s="21" t="s">
        <v>25</v>
      </c>
      <c r="U26" s="26" t="s">
        <v>24</v>
      </c>
      <c r="V26" s="27">
        <f>$K$26 * -1</f>
        <v>77.549999999941789</v>
      </c>
      <c r="W26" s="28">
        <f>$V$26</f>
        <v>77.549999999941789</v>
      </c>
      <c r="X26" s="141"/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>
        <v>2</v>
      </c>
      <c r="G27" s="160" t="s">
        <v>485</v>
      </c>
      <c r="H27" s="159" t="s">
        <v>36</v>
      </c>
      <c r="I27" s="68">
        <f xml:space="preserve"> ($X$2 - $G$27) * 24</f>
        <v>53.000000000058208</v>
      </c>
      <c r="J27" s="33">
        <v>10.5</v>
      </c>
      <c r="K27" s="65">
        <f>$J$27 - $I$27</f>
        <v>-42.500000000058208</v>
      </c>
      <c r="L27" s="118" t="s">
        <v>225</v>
      </c>
      <c r="M27" s="109">
        <v>0</v>
      </c>
      <c r="N27" s="109">
        <v>10</v>
      </c>
      <c r="O27" s="34">
        <f xml:space="preserve"> $M$27 * $N$27</f>
        <v>0</v>
      </c>
      <c r="P27" s="30" t="s">
        <v>131</v>
      </c>
      <c r="Q27" s="31">
        <v>0</v>
      </c>
      <c r="R27" s="31">
        <v>20</v>
      </c>
      <c r="S27" s="34">
        <f xml:space="preserve"> $Q$27 * $R$27</f>
        <v>0</v>
      </c>
      <c r="T27" s="30"/>
      <c r="U27" s="34"/>
      <c r="V27" s="35">
        <f>$K$27 * -1</f>
        <v>42.500000000058208</v>
      </c>
      <c r="W27" s="43">
        <f>$V$27 + $W$26</f>
        <v>120.05</v>
      </c>
      <c r="X27" s="189"/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110" t="s">
        <v>121</v>
      </c>
      <c r="M28" s="109">
        <v>0</v>
      </c>
      <c r="N28" s="31">
        <v>10</v>
      </c>
      <c r="O28" s="34">
        <f xml:space="preserve"> $M$28 * $N$28</f>
        <v>0</v>
      </c>
      <c r="P28" s="30" t="s">
        <v>117</v>
      </c>
      <c r="Q28" s="31">
        <v>0</v>
      </c>
      <c r="R28" s="62">
        <v>16</v>
      </c>
      <c r="S28" s="81">
        <f xml:space="preserve"> $Q$28 * $R$28</f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110" t="s">
        <v>112</v>
      </c>
      <c r="M29" s="109">
        <v>0</v>
      </c>
      <c r="N29" s="31">
        <v>10</v>
      </c>
      <c r="O29" s="34">
        <f xml:space="preserve"> $M$29 * $N$29</f>
        <v>0</v>
      </c>
      <c r="P29" s="82" t="s">
        <v>107</v>
      </c>
      <c r="Q29" s="66">
        <v>0</v>
      </c>
      <c r="R29" s="66">
        <v>20</v>
      </c>
      <c r="S29" s="83">
        <f xml:space="preserve"> $Q$29 * $R$29</f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110"/>
      <c r="M30" s="109"/>
      <c r="N30" s="85"/>
      <c r="O30" s="34"/>
      <c r="P30" s="82" t="s">
        <v>129</v>
      </c>
      <c r="Q30" s="66">
        <v>0</v>
      </c>
      <c r="R30" s="66">
        <v>20</v>
      </c>
      <c r="S30" s="83">
        <f xml:space="preserve"> $Q$30 * $R$30</f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82"/>
      <c r="M31" s="66"/>
      <c r="N31" s="66"/>
      <c r="O31" s="83"/>
      <c r="P31" s="82" t="s">
        <v>226</v>
      </c>
      <c r="Q31" s="66">
        <v>0</v>
      </c>
      <c r="R31" s="66">
        <v>20</v>
      </c>
      <c r="S31" s="83">
        <f xml:space="preserve"> $Q$31 * $R$31</f>
        <v>0</v>
      </c>
      <c r="T31" s="37"/>
      <c r="U31" s="41"/>
      <c r="V31" s="37"/>
      <c r="W31" s="72"/>
      <c r="X31" s="191" t="s">
        <v>270</v>
      </c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30" t="s">
        <v>135</v>
      </c>
      <c r="M32" s="85">
        <f>SUM($M$26:$M$31)</f>
        <v>0</v>
      </c>
      <c r="N32" s="31" t="s">
        <v>136</v>
      </c>
      <c r="O32" s="34">
        <f>SUM($O$26:$O$31)</f>
        <v>0</v>
      </c>
      <c r="P32" s="30" t="s">
        <v>137</v>
      </c>
      <c r="Q32" s="31">
        <f>SUM($Q$26:$Q$31)</f>
        <v>0</v>
      </c>
      <c r="R32" s="31" t="s">
        <v>138</v>
      </c>
      <c r="S32" s="97">
        <f>SUM($S$26:$S$31)</f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13" t="s">
        <v>43</v>
      </c>
      <c r="M33" s="614"/>
      <c r="N33" s="614"/>
      <c r="O33" s="41" t="s">
        <v>49</v>
      </c>
      <c r="P33" s="613" t="s">
        <v>42</v>
      </c>
      <c r="Q33" s="614"/>
      <c r="R33" s="614"/>
      <c r="S33" s="72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9"/>
      <c r="M34" s="4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6135</v>
      </c>
      <c r="D35" s="22" t="s">
        <v>228</v>
      </c>
      <c r="E35" s="98" t="s">
        <v>349</v>
      </c>
      <c r="F35" s="58">
        <v>1</v>
      </c>
      <c r="G35" s="59" t="s">
        <v>584</v>
      </c>
      <c r="H35" s="59" t="s">
        <v>36</v>
      </c>
      <c r="I35" s="60">
        <f xml:space="preserve"> ($X$2 - $G$35) * 24</f>
        <v>3</v>
      </c>
      <c r="J35" s="60">
        <v>16</v>
      </c>
      <c r="K35" s="61">
        <f>$J$35 - $I$35</f>
        <v>13</v>
      </c>
      <c r="L35" s="162" t="s">
        <v>48</v>
      </c>
      <c r="M35" s="144">
        <v>0</v>
      </c>
      <c r="N35" s="144">
        <v>17</v>
      </c>
      <c r="O35" s="26">
        <f xml:space="preserve"> $M$35 * $N$35</f>
        <v>0</v>
      </c>
      <c r="P35" s="187" t="s">
        <v>271</v>
      </c>
      <c r="Q35" s="107">
        <v>1</v>
      </c>
      <c r="R35" s="144">
        <v>20</v>
      </c>
      <c r="S35" s="26">
        <f xml:space="preserve"> $Q$35 * $R$35</f>
        <v>20</v>
      </c>
      <c r="T35" s="21" t="s">
        <v>25</v>
      </c>
      <c r="U35" s="26" t="s">
        <v>24</v>
      </c>
      <c r="V35" s="27">
        <f>$K$35 * 0</f>
        <v>0</v>
      </c>
      <c r="W35" s="28">
        <f>$V$35</f>
        <v>0</v>
      </c>
      <c r="X35" s="233"/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164" t="s">
        <v>198</v>
      </c>
      <c r="M36" s="127">
        <v>0</v>
      </c>
      <c r="N36" s="127">
        <v>14</v>
      </c>
      <c r="O36" s="34">
        <f xml:space="preserve"> $M$36 * $N$36</f>
        <v>0</v>
      </c>
      <c r="P36" s="13" t="s">
        <v>197</v>
      </c>
      <c r="Q36" s="14">
        <v>1</v>
      </c>
      <c r="R36" s="127">
        <v>20</v>
      </c>
      <c r="S36" s="34">
        <f xml:space="preserve"> $Q$36 * $R$36</f>
        <v>20</v>
      </c>
      <c r="T36" s="30"/>
      <c r="U36" s="34"/>
      <c r="V36" s="30"/>
      <c r="W36" s="97"/>
      <c r="X36" s="252"/>
      <c r="Y36" s="29"/>
      <c r="Z36" s="36"/>
      <c r="AA36" s="29"/>
    </row>
    <row r="37" spans="1:28" s="49" customFormat="1" x14ac:dyDescent="0.35">
      <c r="A37" s="86"/>
      <c r="B37" s="62"/>
      <c r="C37" s="62"/>
      <c r="D37" s="31"/>
      <c r="E37" s="62"/>
      <c r="F37" s="62"/>
      <c r="G37" s="62"/>
      <c r="H37" s="62"/>
      <c r="I37" s="64"/>
      <c r="J37" s="64"/>
      <c r="K37" s="65"/>
      <c r="L37" s="164" t="s">
        <v>229</v>
      </c>
      <c r="M37" s="127">
        <v>1</v>
      </c>
      <c r="N37" s="127">
        <v>17</v>
      </c>
      <c r="O37" s="34">
        <f xml:space="preserve"> $M$37 * $N$37</f>
        <v>17</v>
      </c>
      <c r="P37" s="273" t="s">
        <v>590</v>
      </c>
      <c r="Q37" s="14">
        <v>1</v>
      </c>
      <c r="R37" s="127">
        <v>20</v>
      </c>
      <c r="S37" s="34">
        <f xml:space="preserve"> $Q$37 * $R$37</f>
        <v>20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164" t="s">
        <v>230</v>
      </c>
      <c r="M38" s="127">
        <v>0</v>
      </c>
      <c r="N38" s="127">
        <v>17</v>
      </c>
      <c r="O38" s="34">
        <f xml:space="preserve"> $M$38 * $N$38</f>
        <v>0</v>
      </c>
      <c r="P38" s="13" t="s">
        <v>591</v>
      </c>
      <c r="Q38" s="14">
        <v>1</v>
      </c>
      <c r="R38" s="127">
        <v>20</v>
      </c>
      <c r="S38" s="34">
        <f xml:space="preserve"> $Q$38 * $R$38</f>
        <v>20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164" t="s">
        <v>105</v>
      </c>
      <c r="M39" s="127">
        <v>1</v>
      </c>
      <c r="N39" s="127">
        <v>17</v>
      </c>
      <c r="O39" s="34">
        <f xml:space="preserve"> $M$39 * $N$39</f>
        <v>17</v>
      </c>
      <c r="P39" s="13" t="s">
        <v>273</v>
      </c>
      <c r="Q39" s="14">
        <v>1</v>
      </c>
      <c r="R39" s="127">
        <v>20</v>
      </c>
      <c r="S39" s="34">
        <f xml:space="preserve"> $Q$39 * $R$39</f>
        <v>20</v>
      </c>
      <c r="T39" s="30"/>
      <c r="U39" s="34"/>
      <c r="V39" s="30"/>
      <c r="W39" s="97"/>
      <c r="X39" s="189" t="s">
        <v>426</v>
      </c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164"/>
      <c r="M40" s="127"/>
      <c r="N40" s="127"/>
      <c r="O40" s="34"/>
      <c r="P40" s="164" t="s">
        <v>592</v>
      </c>
      <c r="Q40" s="165">
        <v>0</v>
      </c>
      <c r="R40" s="127">
        <v>20</v>
      </c>
      <c r="S40" s="34">
        <f xml:space="preserve"> $Q$40 * $R$40</f>
        <v>0</v>
      </c>
      <c r="T40" s="37"/>
      <c r="U40" s="41"/>
      <c r="V40" s="37"/>
      <c r="W40" s="72"/>
      <c r="X40" s="191" t="s">
        <v>427</v>
      </c>
      <c r="Y40" s="29"/>
      <c r="Z40" s="29"/>
      <c r="AA40" s="29"/>
    </row>
    <row r="41" spans="1:28" s="29" customFormat="1" ht="17.5" x14ac:dyDescent="0.35">
      <c r="L41" s="30" t="s">
        <v>135</v>
      </c>
      <c r="M41" s="85">
        <f>SUM($M$35:$M$40)</f>
        <v>2</v>
      </c>
      <c r="N41" s="31" t="s">
        <v>136</v>
      </c>
      <c r="O41" s="34">
        <f>SUM($O$35:$O$40)</f>
        <v>34</v>
      </c>
      <c r="P41" s="30" t="s">
        <v>137</v>
      </c>
      <c r="Q41" s="31">
        <f>SUM($Q$35:$Q$40)</f>
        <v>5</v>
      </c>
      <c r="R41" s="31" t="s">
        <v>138</v>
      </c>
      <c r="S41" s="97">
        <f>SUM($S$35:$S$40)</f>
        <v>100</v>
      </c>
      <c r="Y41" s="102"/>
      <c r="AB41" s="102"/>
    </row>
    <row r="42" spans="1:28" s="29" customFormat="1" ht="16" thickBot="1" x14ac:dyDescent="0.4">
      <c r="I42" s="47"/>
      <c r="J42" s="47"/>
      <c r="L42" s="613" t="s">
        <v>43</v>
      </c>
      <c r="M42" s="614"/>
      <c r="N42" s="614"/>
      <c r="O42" s="92">
        <v>34</v>
      </c>
      <c r="P42" s="613" t="s">
        <v>42</v>
      </c>
      <c r="Q42" s="614"/>
      <c r="R42" s="614"/>
      <c r="S42" s="72">
        <v>100</v>
      </c>
      <c r="AB42" s="102"/>
    </row>
    <row r="43" spans="1:28" s="29" customFormat="1" ht="16" thickBot="1" x14ac:dyDescent="0.4">
      <c r="I43" s="47"/>
      <c r="J43" s="47"/>
      <c r="L43" s="145"/>
      <c r="M43" s="147"/>
      <c r="N43" s="147"/>
      <c r="O43" s="148"/>
      <c r="P43" s="145"/>
      <c r="Q43" s="147"/>
      <c r="R43" s="147"/>
      <c r="S43" s="149"/>
      <c r="Z43" s="36"/>
      <c r="AB43" s="102"/>
    </row>
    <row r="44" spans="1:28" s="29" customFormat="1" ht="93" x14ac:dyDescent="0.35">
      <c r="A44" s="21" t="s">
        <v>20</v>
      </c>
      <c r="B44" s="22" t="s">
        <v>231</v>
      </c>
      <c r="C44" s="22"/>
      <c r="D44" s="22" t="s">
        <v>399</v>
      </c>
      <c r="E44" s="23"/>
      <c r="F44" s="22"/>
      <c r="G44" s="24"/>
      <c r="H44" s="24"/>
      <c r="I44" s="25"/>
      <c r="J44" s="25"/>
      <c r="K44" s="61"/>
      <c r="L44" s="166" t="s">
        <v>234</v>
      </c>
      <c r="M44" s="107">
        <v>0</v>
      </c>
      <c r="N44" s="167">
        <v>10</v>
      </c>
      <c r="O44" s="26">
        <v>0</v>
      </c>
      <c r="P44" s="115" t="s">
        <v>102</v>
      </c>
      <c r="Q44" s="108">
        <v>0</v>
      </c>
      <c r="R44" s="108">
        <v>18</v>
      </c>
      <c r="S44" s="26">
        <v>0</v>
      </c>
      <c r="T44" s="21" t="s">
        <v>25</v>
      </c>
      <c r="U44" s="26" t="s">
        <v>24</v>
      </c>
      <c r="V44" s="27"/>
      <c r="W44" s="28"/>
      <c r="X44" s="188" t="s">
        <v>565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193" t="s">
        <v>97</v>
      </c>
      <c r="M45" s="14">
        <v>0</v>
      </c>
      <c r="N45" s="168">
        <v>17</v>
      </c>
      <c r="O45" s="34">
        <v>0</v>
      </c>
      <c r="P45" s="116" t="s">
        <v>235</v>
      </c>
      <c r="Q45" s="109">
        <v>0</v>
      </c>
      <c r="R45" s="109">
        <v>18</v>
      </c>
      <c r="S45" s="34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193" t="s">
        <v>100</v>
      </c>
      <c r="M46" s="14">
        <v>0</v>
      </c>
      <c r="N46" s="168">
        <v>17</v>
      </c>
      <c r="O46" s="34">
        <v>0</v>
      </c>
      <c r="P46" s="116" t="s">
        <v>118</v>
      </c>
      <c r="Q46" s="109">
        <v>0</v>
      </c>
      <c r="R46" s="109">
        <v>20</v>
      </c>
      <c r="S46" s="34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193" t="s">
        <v>236</v>
      </c>
      <c r="M47" s="14">
        <v>0</v>
      </c>
      <c r="N47" s="168">
        <v>10</v>
      </c>
      <c r="O47" s="34">
        <v>0</v>
      </c>
      <c r="P47" s="116" t="s">
        <v>196</v>
      </c>
      <c r="Q47" s="109">
        <v>0</v>
      </c>
      <c r="R47" s="31">
        <v>20</v>
      </c>
      <c r="S47" s="34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110"/>
      <c r="M48" s="109"/>
      <c r="N48" s="109"/>
      <c r="O48" s="34"/>
      <c r="P48" s="116" t="s">
        <v>119</v>
      </c>
      <c r="Q48" s="109">
        <v>0</v>
      </c>
      <c r="R48" s="31">
        <v>20</v>
      </c>
      <c r="S48" s="34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110"/>
      <c r="M49" s="109"/>
      <c r="N49" s="109"/>
      <c r="O49" s="34"/>
      <c r="P49" s="116" t="s">
        <v>140</v>
      </c>
      <c r="Q49" s="109">
        <v>0</v>
      </c>
      <c r="R49" s="31">
        <v>20</v>
      </c>
      <c r="S49" s="34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30" t="s">
        <v>135</v>
      </c>
      <c r="M50" s="85">
        <v>0</v>
      </c>
      <c r="N50" s="31" t="s">
        <v>136</v>
      </c>
      <c r="O50" s="34">
        <v>0</v>
      </c>
      <c r="P50" s="30" t="s">
        <v>137</v>
      </c>
      <c r="Q50" s="31">
        <v>0</v>
      </c>
      <c r="R50" s="31" t="s">
        <v>138</v>
      </c>
      <c r="S50" s="97">
        <v>0</v>
      </c>
      <c r="X50" s="255"/>
      <c r="Y50" s="256"/>
    </row>
    <row r="51" spans="1:28" s="29" customFormat="1" ht="16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13" t="s">
        <v>43</v>
      </c>
      <c r="M51" s="614"/>
      <c r="N51" s="614"/>
      <c r="O51" s="41">
        <v>0</v>
      </c>
      <c r="P51" s="613" t="s">
        <v>42</v>
      </c>
      <c r="Q51" s="614"/>
      <c r="R51" s="614"/>
      <c r="S51" s="72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X53" s="257"/>
      <c r="Y53" s="258"/>
    </row>
    <row r="54" spans="1:28" s="29" customFormat="1" ht="62" x14ac:dyDescent="0.35">
      <c r="A54" s="21" t="s">
        <v>21</v>
      </c>
      <c r="B54" s="22" t="s">
        <v>192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21" t="s">
        <v>40</v>
      </c>
      <c r="M54" s="22">
        <v>0</v>
      </c>
      <c r="N54" s="22">
        <v>10</v>
      </c>
      <c r="O54" s="26">
        <v>0</v>
      </c>
      <c r="P54" s="21" t="s">
        <v>122</v>
      </c>
      <c r="Q54" s="22">
        <v>0</v>
      </c>
      <c r="R54" s="22">
        <v>20</v>
      </c>
      <c r="S54" s="26">
        <v>0</v>
      </c>
      <c r="T54" s="21" t="s">
        <v>25</v>
      </c>
      <c r="U54" s="26" t="s">
        <v>24</v>
      </c>
      <c r="V54" s="21">
        <v>0</v>
      </c>
      <c r="W54" s="99">
        <v>0</v>
      </c>
      <c r="X54" s="262" t="s">
        <v>561</v>
      </c>
      <c r="Y54" s="258"/>
    </row>
    <row r="55" spans="1:28" s="29" customFormat="1" ht="51.5" customHeigh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30" t="s">
        <v>41</v>
      </c>
      <c r="M55" s="31">
        <v>0</v>
      </c>
      <c r="N55" s="31">
        <v>10</v>
      </c>
      <c r="O55" s="34">
        <v>0</v>
      </c>
      <c r="P55" s="86"/>
      <c r="Q55" s="31"/>
      <c r="R55" s="31"/>
      <c r="S55" s="34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30" t="s">
        <v>109</v>
      </c>
      <c r="M56" s="31">
        <v>0</v>
      </c>
      <c r="N56" s="31">
        <v>10</v>
      </c>
      <c r="O56" s="34">
        <v>0</v>
      </c>
      <c r="P56" s="86"/>
      <c r="Q56" s="31"/>
      <c r="R56" s="31"/>
      <c r="S56" s="34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30" t="s">
        <v>135</v>
      </c>
      <c r="M57" s="85">
        <v>0</v>
      </c>
      <c r="N57" s="31" t="s">
        <v>136</v>
      </c>
      <c r="O57" s="34">
        <v>0</v>
      </c>
      <c r="P57" s="30" t="s">
        <v>137</v>
      </c>
      <c r="Q57" s="31">
        <v>0</v>
      </c>
      <c r="R57" s="31" t="s">
        <v>138</v>
      </c>
      <c r="S57" s="97">
        <v>0</v>
      </c>
    </row>
    <row r="58" spans="1:28" s="29" customFormat="1" ht="16" customHeight="1" thickBot="1" x14ac:dyDescent="0.4">
      <c r="I58" s="47"/>
      <c r="J58" s="47"/>
      <c r="L58" s="613" t="s">
        <v>43</v>
      </c>
      <c r="M58" s="614"/>
      <c r="N58" s="614"/>
      <c r="O58" s="41">
        <v>0</v>
      </c>
      <c r="P58" s="613" t="s">
        <v>42</v>
      </c>
      <c r="Q58" s="614"/>
      <c r="R58" s="614"/>
      <c r="S58" s="72">
        <v>0</v>
      </c>
    </row>
    <row r="59" spans="1:28" s="29" customFormat="1" ht="16" customHeight="1" thickBot="1" x14ac:dyDescent="0.4">
      <c r="I59" s="47"/>
      <c r="J59" s="47"/>
    </row>
    <row r="60" spans="1:28" s="29" customFormat="1" ht="31" x14ac:dyDescent="0.35">
      <c r="A60" s="21" t="s">
        <v>22</v>
      </c>
      <c r="B60" s="22" t="s">
        <v>303</v>
      </c>
      <c r="C60" s="22" t="s">
        <v>464</v>
      </c>
      <c r="D60" s="22" t="s">
        <v>465</v>
      </c>
      <c r="E60" s="23" t="s">
        <v>466</v>
      </c>
      <c r="F60" s="22">
        <v>1</v>
      </c>
      <c r="G60" s="24" t="s">
        <v>458</v>
      </c>
      <c r="H60" s="24" t="s">
        <v>493</v>
      </c>
      <c r="I60" s="25">
        <f xml:space="preserve"> ($H$60 - $G$60) * 24</f>
        <v>27.333333333372138</v>
      </c>
      <c r="J60" s="60">
        <v>13.4</v>
      </c>
      <c r="K60" s="61">
        <f>$J$60 - $I$60</f>
        <v>-13.933333333372138</v>
      </c>
      <c r="L60" s="248" t="s">
        <v>525</v>
      </c>
      <c r="M60" s="107">
        <v>2</v>
      </c>
      <c r="N60" s="167">
        <v>20</v>
      </c>
      <c r="O60" s="26">
        <f xml:space="preserve"> $M$60 * $N$60</f>
        <v>40</v>
      </c>
      <c r="P60" s="239" t="s">
        <v>480</v>
      </c>
      <c r="Q60" s="107">
        <v>1</v>
      </c>
      <c r="R60" s="22">
        <v>20</v>
      </c>
      <c r="S60" s="26">
        <f xml:space="preserve"> $Q$60 * $R$60</f>
        <v>20</v>
      </c>
      <c r="T60" s="21" t="s">
        <v>25</v>
      </c>
      <c r="U60" s="26" t="s">
        <v>24</v>
      </c>
      <c r="V60" s="27">
        <f>$K$60 * -1</f>
        <v>13.933333333372138</v>
      </c>
      <c r="W60" s="28">
        <f>$V$60</f>
        <v>13.933333333372138</v>
      </c>
      <c r="X60" s="141"/>
    </row>
    <row r="61" spans="1:28" s="29" customFormat="1" ht="18.5" x14ac:dyDescent="0.35">
      <c r="A61" s="86"/>
      <c r="B61" s="62"/>
      <c r="C61" s="62"/>
      <c r="D61" s="62"/>
      <c r="E61" s="62"/>
      <c r="F61" s="62">
        <v>2</v>
      </c>
      <c r="G61" s="32" t="s">
        <v>493</v>
      </c>
      <c r="H61" s="32" t="s">
        <v>556</v>
      </c>
      <c r="I61" s="64">
        <f xml:space="preserve"> ($H$61 - $G$61) * 24</f>
        <v>26.166666666569654</v>
      </c>
      <c r="J61" s="64">
        <v>14.4</v>
      </c>
      <c r="K61" s="65">
        <f>$J$61 - $I$61</f>
        <v>-11.766666666569654</v>
      </c>
      <c r="L61" s="249" t="s">
        <v>526</v>
      </c>
      <c r="M61" s="14">
        <v>2</v>
      </c>
      <c r="N61" s="168">
        <v>20</v>
      </c>
      <c r="O61" s="81">
        <f xml:space="preserve"> $M$61 * $N$61</f>
        <v>40</v>
      </c>
      <c r="P61" s="238" t="s">
        <v>593</v>
      </c>
      <c r="Q61" s="14"/>
      <c r="R61" s="31">
        <v>20</v>
      </c>
      <c r="S61" s="81">
        <f xml:space="preserve"> $Q$61 * $R$61</f>
        <v>0</v>
      </c>
      <c r="T61" s="30"/>
      <c r="U61" s="34"/>
      <c r="V61" s="35">
        <f>$K$61 * -1</f>
        <v>11.766666666569654</v>
      </c>
      <c r="W61" s="43">
        <f>$V$61 + $W$60</f>
        <v>25.699999999941792</v>
      </c>
      <c r="X61" s="189"/>
    </row>
    <row r="62" spans="1:28" s="29" customFormat="1" ht="18.5" x14ac:dyDescent="0.35">
      <c r="A62" s="86"/>
      <c r="B62" s="62"/>
      <c r="C62" s="62"/>
      <c r="D62" s="62"/>
      <c r="E62" s="62"/>
      <c r="F62" s="62">
        <v>3</v>
      </c>
      <c r="G62" s="32" t="s">
        <v>556</v>
      </c>
      <c r="H62" s="63" t="s">
        <v>585</v>
      </c>
      <c r="I62" s="64">
        <f xml:space="preserve"> ($H$62 - $G$62) * 24</f>
        <v>17.416666666686069</v>
      </c>
      <c r="J62" s="64">
        <v>14.4</v>
      </c>
      <c r="K62" s="65">
        <f>$J$62 - $I$62</f>
        <v>-3.0166666666860689</v>
      </c>
      <c r="L62" s="249" t="s">
        <v>527</v>
      </c>
      <c r="M62" s="14">
        <v>2</v>
      </c>
      <c r="N62" s="168">
        <v>20</v>
      </c>
      <c r="O62" s="34">
        <f xml:space="preserve"> $M$62 * $N$62</f>
        <v>40</v>
      </c>
      <c r="P62" s="238" t="s">
        <v>594</v>
      </c>
      <c r="Q62" s="14">
        <v>1</v>
      </c>
      <c r="R62" s="31">
        <v>20</v>
      </c>
      <c r="S62" s="81">
        <f xml:space="preserve"> $Q$62 * $R$62</f>
        <v>20</v>
      </c>
      <c r="T62" s="30"/>
      <c r="U62" s="34"/>
      <c r="V62" s="35">
        <f>$K$62 * -1</f>
        <v>3.0166666666860689</v>
      </c>
      <c r="W62" s="43">
        <f>$V$62 + $W$61</f>
        <v>28.716666666627859</v>
      </c>
      <c r="X62" s="189"/>
    </row>
    <row r="63" spans="1:28" s="29" customFormat="1" ht="18.5" x14ac:dyDescent="0.35">
      <c r="A63" s="86"/>
      <c r="B63" s="62"/>
      <c r="C63" s="62"/>
      <c r="D63" s="62"/>
      <c r="E63" s="62"/>
      <c r="F63" s="62">
        <v>4</v>
      </c>
      <c r="G63" s="63" t="str">
        <f>H62</f>
        <v>08.04.2023 13:55</v>
      </c>
      <c r="H63" s="63" t="s">
        <v>36</v>
      </c>
      <c r="I63" s="64">
        <f xml:space="preserve"> ($X$2 - $G$63) * 24</f>
        <v>4.0833333333721384</v>
      </c>
      <c r="J63" s="64">
        <v>14.4</v>
      </c>
      <c r="K63" s="65">
        <f>$J$63 - $I$63</f>
        <v>10.316666666627862</v>
      </c>
      <c r="L63" s="249" t="s">
        <v>528</v>
      </c>
      <c r="M63" s="14">
        <v>2</v>
      </c>
      <c r="N63" s="168">
        <v>20</v>
      </c>
      <c r="O63" s="81">
        <f xml:space="preserve"> $M$63 * $N$63</f>
        <v>40</v>
      </c>
      <c r="P63" s="250"/>
      <c r="Q63" s="109"/>
      <c r="R63" s="31"/>
      <c r="S63" s="81"/>
      <c r="T63" s="30"/>
      <c r="U63" s="34"/>
      <c r="V63" s="35">
        <f>$K$63 * 0</f>
        <v>0</v>
      </c>
      <c r="W63" s="43">
        <f>$V$63 + $W$62</f>
        <v>28.716666666627859</v>
      </c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110"/>
      <c r="M64" s="139"/>
      <c r="N64" s="109"/>
      <c r="O64" s="81"/>
      <c r="P64" s="172"/>
      <c r="Q64" s="109"/>
      <c r="R64" s="31"/>
      <c r="S64" s="81"/>
      <c r="T64" s="37"/>
      <c r="U64" s="41"/>
      <c r="V64" s="37"/>
      <c r="W64" s="72"/>
      <c r="X64" s="191" t="s">
        <v>573</v>
      </c>
    </row>
    <row r="65" spans="1:24" s="29" customFormat="1" ht="17.5" customHeight="1" x14ac:dyDescent="0.35">
      <c r="A65" s="36"/>
      <c r="G65" s="71"/>
      <c r="H65" s="71"/>
      <c r="I65" s="47"/>
      <c r="K65" s="47"/>
      <c r="L65" s="30" t="s">
        <v>135</v>
      </c>
      <c r="M65" s="85">
        <f>SUM($M$60:$M$64)</f>
        <v>8</v>
      </c>
      <c r="N65" s="31" t="s">
        <v>136</v>
      </c>
      <c r="O65" s="34">
        <f>SUM($O$60:$O$64)</f>
        <v>160</v>
      </c>
      <c r="P65" s="30" t="s">
        <v>137</v>
      </c>
      <c r="Q65" s="31">
        <f>SUM($Q$60:$Q$64)</f>
        <v>2</v>
      </c>
      <c r="R65" s="31" t="s">
        <v>138</v>
      </c>
      <c r="S65" s="97">
        <f>SUM($S$60:$S$64)</f>
        <v>40</v>
      </c>
    </row>
    <row r="66" spans="1:24" s="29" customFormat="1" ht="16" customHeight="1" thickBot="1" x14ac:dyDescent="0.4">
      <c r="A66" s="36"/>
      <c r="I66" s="47"/>
      <c r="L66" s="613" t="s">
        <v>43</v>
      </c>
      <c r="M66" s="614"/>
      <c r="N66" s="614"/>
      <c r="O66" s="92">
        <v>160</v>
      </c>
      <c r="P66" s="613" t="s">
        <v>42</v>
      </c>
      <c r="Q66" s="614"/>
      <c r="R66" s="614"/>
      <c r="S66" s="72">
        <v>40</v>
      </c>
    </row>
    <row r="67" spans="1:24" s="29" customFormat="1" ht="16" customHeight="1" thickBot="1" x14ac:dyDescent="0.4">
      <c r="A67" s="36"/>
      <c r="I67" s="47"/>
      <c r="O67" s="49"/>
    </row>
    <row r="68" spans="1:24" s="29" customFormat="1" ht="31.5" thickBot="1" x14ac:dyDescent="0.4">
      <c r="A68" s="74" t="s">
        <v>23</v>
      </c>
      <c r="B68" s="75" t="s">
        <v>114</v>
      </c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21"/>
      <c r="M68" s="94"/>
      <c r="N68" s="22"/>
      <c r="O68" s="26"/>
      <c r="P68" s="21"/>
      <c r="Q68" s="22"/>
      <c r="R68" s="22"/>
      <c r="S68" s="26"/>
      <c r="T68" s="74" t="s">
        <v>25</v>
      </c>
      <c r="U68" s="151" t="s">
        <v>24</v>
      </c>
      <c r="V68" s="74">
        <v>0</v>
      </c>
      <c r="W68" s="152">
        <v>0</v>
      </c>
      <c r="X68" s="263" t="s">
        <v>564</v>
      </c>
    </row>
    <row r="69" spans="1:24" s="29" customFormat="1" ht="17.5" customHeight="1" x14ac:dyDescent="0.35">
      <c r="I69" s="47"/>
      <c r="J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</row>
    <row r="70" spans="1:24" s="29" customFormat="1" ht="16" customHeight="1" thickBot="1" x14ac:dyDescent="0.4">
      <c r="I70" s="47"/>
      <c r="J70" s="47"/>
      <c r="L70" s="613" t="s">
        <v>43</v>
      </c>
      <c r="M70" s="614"/>
      <c r="N70" s="614"/>
      <c r="O70" s="41">
        <v>0</v>
      </c>
      <c r="P70" s="613" t="s">
        <v>42</v>
      </c>
      <c r="Q70" s="614"/>
      <c r="R70" s="614"/>
      <c r="S70" s="72" t="s">
        <v>24</v>
      </c>
      <c r="X70" s="259"/>
    </row>
    <row r="71" spans="1:24" s="29" customFormat="1" ht="16" customHeight="1" thickBot="1" x14ac:dyDescent="0.4">
      <c r="I71" s="47"/>
      <c r="J71" s="47"/>
      <c r="M71" s="48"/>
      <c r="X71" s="259"/>
    </row>
    <row r="72" spans="1:24" s="29" customFormat="1" ht="201.5" x14ac:dyDescent="0.35">
      <c r="A72" s="21" t="s">
        <v>26</v>
      </c>
      <c r="B72" s="22" t="s">
        <v>199</v>
      </c>
      <c r="C72" s="23"/>
      <c r="D72" s="23" t="s">
        <v>569</v>
      </c>
      <c r="E72" s="22"/>
      <c r="F72" s="22"/>
      <c r="G72" s="24"/>
      <c r="H72" s="24"/>
      <c r="I72" s="25"/>
      <c r="J72" s="25"/>
      <c r="K72" s="61"/>
      <c r="L72" s="111" t="s">
        <v>115</v>
      </c>
      <c r="M72" s="138">
        <v>0</v>
      </c>
      <c r="N72" s="108">
        <v>17</v>
      </c>
      <c r="O72" s="26">
        <v>0</v>
      </c>
      <c r="P72" s="21" t="s">
        <v>242</v>
      </c>
      <c r="Q72" s="108">
        <v>0</v>
      </c>
      <c r="R72" s="22">
        <v>20</v>
      </c>
      <c r="S72" s="26"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586</v>
      </c>
    </row>
    <row r="73" spans="1:24" s="29" customFormat="1" ht="15.5" customHeight="1" x14ac:dyDescent="0.35">
      <c r="A73" s="30"/>
      <c r="B73" s="31"/>
      <c r="C73" s="31"/>
      <c r="D73" s="31"/>
      <c r="E73" s="31"/>
      <c r="F73" s="31"/>
      <c r="G73" s="32"/>
      <c r="H73" s="32"/>
      <c r="I73" s="33"/>
      <c r="J73" s="33"/>
      <c r="K73" s="65"/>
      <c r="L73" s="116" t="s">
        <v>124</v>
      </c>
      <c r="M73" s="139">
        <v>0</v>
      </c>
      <c r="N73" s="109">
        <v>17</v>
      </c>
      <c r="O73" s="34">
        <v>0</v>
      </c>
      <c r="P73" s="30" t="s">
        <v>46</v>
      </c>
      <c r="Q73" s="109">
        <v>0</v>
      </c>
      <c r="R73" s="31">
        <v>20</v>
      </c>
      <c r="S73" s="34">
        <v>0</v>
      </c>
      <c r="T73" s="30"/>
      <c r="U73" s="34"/>
      <c r="V73" s="35"/>
      <c r="W73" s="43"/>
      <c r="X73" s="189"/>
    </row>
    <row r="74" spans="1:24" s="29" customFormat="1" ht="31" customHeight="1" x14ac:dyDescent="0.35">
      <c r="A74" s="30"/>
      <c r="B74" s="31"/>
      <c r="C74" s="31"/>
      <c r="D74" s="31"/>
      <c r="E74" s="31"/>
      <c r="F74" s="31"/>
      <c r="G74" s="32"/>
      <c r="H74" s="32"/>
      <c r="I74" s="33"/>
      <c r="J74" s="33"/>
      <c r="K74" s="65"/>
      <c r="L74" s="116" t="s">
        <v>105</v>
      </c>
      <c r="M74" s="109">
        <v>0</v>
      </c>
      <c r="N74" s="109">
        <v>17</v>
      </c>
      <c r="O74" s="34">
        <v>0</v>
      </c>
      <c r="P74" s="30" t="s">
        <v>116</v>
      </c>
      <c r="Q74" s="109">
        <v>0</v>
      </c>
      <c r="R74" s="31">
        <v>20</v>
      </c>
      <c r="S74" s="34">
        <v>0</v>
      </c>
      <c r="T74" s="30"/>
      <c r="U74" s="34"/>
      <c r="V74" s="35"/>
      <c r="W74" s="43"/>
      <c r="X74" s="189"/>
    </row>
    <row r="75" spans="1:24" s="29" customFormat="1" ht="15.5" customHeight="1" x14ac:dyDescent="0.35">
      <c r="A75" s="30"/>
      <c r="B75" s="31"/>
      <c r="C75" s="31"/>
      <c r="D75" s="31"/>
      <c r="E75" s="31"/>
      <c r="F75" s="31"/>
      <c r="G75" s="32"/>
      <c r="H75" s="32"/>
      <c r="I75" s="33"/>
      <c r="J75" s="33"/>
      <c r="K75" s="65"/>
      <c r="L75" s="116" t="s">
        <v>243</v>
      </c>
      <c r="M75" s="109">
        <v>0</v>
      </c>
      <c r="N75" s="109">
        <v>17</v>
      </c>
      <c r="O75" s="34">
        <v>0</v>
      </c>
      <c r="P75" s="30" t="s">
        <v>100</v>
      </c>
      <c r="Q75" s="109">
        <v>0</v>
      </c>
      <c r="R75" s="31">
        <v>20</v>
      </c>
      <c r="S75" s="34">
        <v>0</v>
      </c>
      <c r="T75" s="30"/>
      <c r="U75" s="34"/>
      <c r="V75" s="35"/>
      <c r="W75" s="43"/>
      <c r="X75" s="189"/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110" t="s">
        <v>142</v>
      </c>
      <c r="M76" s="109">
        <v>0</v>
      </c>
      <c r="N76" s="109">
        <v>10</v>
      </c>
      <c r="O76" s="34">
        <v>0</v>
      </c>
      <c r="P76" s="30" t="s">
        <v>45</v>
      </c>
      <c r="Q76" s="109">
        <v>0</v>
      </c>
      <c r="R76" s="31">
        <v>5</v>
      </c>
      <c r="S76" s="34">
        <v>0</v>
      </c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30" t="s">
        <v>135</v>
      </c>
      <c r="M77" s="85">
        <v>0</v>
      </c>
      <c r="N77" s="31" t="s">
        <v>136</v>
      </c>
      <c r="O77" s="34">
        <v>0</v>
      </c>
      <c r="P77" s="30" t="s">
        <v>137</v>
      </c>
      <c r="Q77" s="31">
        <v>0</v>
      </c>
      <c r="R77" s="31" t="s">
        <v>138</v>
      </c>
      <c r="S77" s="97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13" t="s">
        <v>43</v>
      </c>
      <c r="M78" s="614"/>
      <c r="N78" s="614"/>
      <c r="O78" s="92">
        <v>0</v>
      </c>
      <c r="P78" s="613" t="s">
        <v>42</v>
      </c>
      <c r="Q78" s="614"/>
      <c r="R78" s="614"/>
      <c r="S78" s="72" t="s">
        <v>49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O79" s="49"/>
      <c r="V79" s="47"/>
      <c r="W79" s="47"/>
      <c r="X79" s="259"/>
    </row>
    <row r="80" spans="1:24" s="29" customFormat="1" ht="77.5" x14ac:dyDescent="0.35">
      <c r="A80" s="21" t="s">
        <v>27</v>
      </c>
      <c r="B80" s="22" t="s">
        <v>244</v>
      </c>
      <c r="C80" s="22"/>
      <c r="D80" s="22"/>
      <c r="E80" s="22"/>
      <c r="F80" s="22"/>
      <c r="G80" s="24"/>
      <c r="H80" s="24"/>
      <c r="I80" s="25"/>
      <c r="J80" s="25"/>
      <c r="K80" s="61"/>
      <c r="L80" s="162" t="s">
        <v>473</v>
      </c>
      <c r="M80" s="108">
        <v>0</v>
      </c>
      <c r="N80" s="22">
        <v>17</v>
      </c>
      <c r="O80" s="26">
        <v>0</v>
      </c>
      <c r="P80" s="79" t="s">
        <v>216</v>
      </c>
      <c r="Q80" s="22">
        <v>0</v>
      </c>
      <c r="R80" s="22">
        <v>20</v>
      </c>
      <c r="S80" s="26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587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40" t="s">
        <v>474</v>
      </c>
      <c r="M81" s="109">
        <v>0</v>
      </c>
      <c r="N81" s="31">
        <v>17</v>
      </c>
      <c r="O81" s="34">
        <v>0</v>
      </c>
      <c r="P81" s="30" t="s">
        <v>249</v>
      </c>
      <c r="Q81" s="31">
        <v>0</v>
      </c>
      <c r="R81" s="31">
        <v>20</v>
      </c>
      <c r="S81" s="34">
        <v>0</v>
      </c>
      <c r="T81" s="30"/>
      <c r="U81" s="34"/>
      <c r="V81" s="35">
        <v>0</v>
      </c>
      <c r="W81" s="43">
        <v>0</v>
      </c>
      <c r="X81" s="189"/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110" t="s">
        <v>494</v>
      </c>
      <c r="M82" s="109">
        <v>0</v>
      </c>
      <c r="N82" s="31">
        <v>17</v>
      </c>
      <c r="O82" s="34">
        <v>0</v>
      </c>
      <c r="P82" s="30"/>
      <c r="Q82" s="31"/>
      <c r="R82" s="31"/>
      <c r="S82" s="34"/>
      <c r="T82" s="30"/>
      <c r="U82" s="34"/>
      <c r="V82" s="35">
        <v>0</v>
      </c>
      <c r="W82" s="43">
        <v>0</v>
      </c>
      <c r="X82" s="189"/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110" t="s">
        <v>495</v>
      </c>
      <c r="M83" s="139">
        <v>0</v>
      </c>
      <c r="N83" s="31">
        <v>17</v>
      </c>
      <c r="O83" s="34">
        <v>0</v>
      </c>
      <c r="P83" s="30"/>
      <c r="Q83" s="31"/>
      <c r="R83" s="31"/>
      <c r="S83" s="34"/>
      <c r="T83" s="30"/>
      <c r="U83" s="34"/>
      <c r="V83" s="35">
        <v>0</v>
      </c>
      <c r="W83" s="43">
        <v>0</v>
      </c>
      <c r="X83" s="189"/>
    </row>
    <row r="84" spans="1:24" s="29" customFormat="1" ht="16" customHeight="1" x14ac:dyDescent="0.35">
      <c r="A84" s="30"/>
      <c r="B84" s="31"/>
      <c r="C84" s="66"/>
      <c r="D84" s="66"/>
      <c r="E84" s="66"/>
      <c r="F84" s="66"/>
      <c r="G84" s="67"/>
      <c r="H84" s="66"/>
      <c r="I84" s="68"/>
      <c r="J84" s="68"/>
      <c r="K84" s="235"/>
      <c r="L84" s="110"/>
      <c r="M84" s="139"/>
      <c r="N84" s="31"/>
      <c r="O84" s="34"/>
      <c r="P84" s="110"/>
      <c r="Q84" s="31"/>
      <c r="R84" s="31"/>
      <c r="S84" s="34"/>
      <c r="T84" s="30"/>
      <c r="U84" s="34"/>
      <c r="V84" s="35">
        <v>0</v>
      </c>
      <c r="W84" s="43">
        <v>0</v>
      </c>
      <c r="X84" s="267"/>
    </row>
    <row r="85" spans="1:24" s="29" customFormat="1" ht="16" customHeight="1" x14ac:dyDescent="0.35">
      <c r="A85" s="30"/>
      <c r="B85" s="31"/>
      <c r="C85" s="66"/>
      <c r="D85" s="66"/>
      <c r="E85" s="66"/>
      <c r="F85" s="66"/>
      <c r="G85" s="67"/>
      <c r="H85" s="66"/>
      <c r="I85" s="68"/>
      <c r="J85" s="68"/>
      <c r="K85" s="235"/>
      <c r="L85" s="110"/>
      <c r="M85" s="139"/>
      <c r="N85" s="31"/>
      <c r="O85" s="34"/>
      <c r="P85" s="110"/>
      <c r="Q85" s="31"/>
      <c r="R85" s="31"/>
      <c r="S85" s="34"/>
      <c r="T85" s="30"/>
      <c r="U85" s="34"/>
      <c r="V85" s="35">
        <v>0</v>
      </c>
      <c r="W85" s="43">
        <v>0</v>
      </c>
      <c r="X85" s="267"/>
    </row>
    <row r="86" spans="1:24" s="29" customFormat="1" ht="16" customHeight="1" thickBot="1" x14ac:dyDescent="0.4">
      <c r="A86" s="37"/>
      <c r="B86" s="38"/>
      <c r="C86" s="69"/>
      <c r="D86" s="69"/>
      <c r="E86" s="69"/>
      <c r="F86" s="69"/>
      <c r="G86" s="119"/>
      <c r="H86" s="69"/>
      <c r="I86" s="88"/>
      <c r="J86" s="88"/>
      <c r="K86" s="104"/>
      <c r="L86" s="110"/>
      <c r="M86" s="139"/>
      <c r="N86" s="31"/>
      <c r="O86" s="34"/>
      <c r="P86" s="110"/>
      <c r="Q86" s="31"/>
      <c r="R86" s="31"/>
      <c r="S86" s="34"/>
      <c r="T86" s="37"/>
      <c r="U86" s="41"/>
      <c r="V86" s="42">
        <v>0</v>
      </c>
      <c r="W86" s="44">
        <v>0</v>
      </c>
      <c r="X86" s="268"/>
    </row>
    <row r="87" spans="1:24" s="29" customFormat="1" ht="17.5" customHeight="1" x14ac:dyDescent="0.35">
      <c r="C87" s="102"/>
      <c r="D87" s="102"/>
      <c r="E87" s="102"/>
      <c r="F87" s="102"/>
      <c r="G87" s="102"/>
      <c r="H87" s="102"/>
      <c r="I87" s="47"/>
      <c r="J87" s="47"/>
      <c r="K87" s="47"/>
      <c r="L87" s="30" t="s">
        <v>135</v>
      </c>
      <c r="M87" s="85">
        <v>0</v>
      </c>
      <c r="N87" s="31" t="s">
        <v>136</v>
      </c>
      <c r="O87" s="34">
        <v>0</v>
      </c>
      <c r="P87" s="30" t="s">
        <v>137</v>
      </c>
      <c r="Q87" s="31">
        <v>0</v>
      </c>
      <c r="R87" s="31" t="s">
        <v>138</v>
      </c>
      <c r="S87" s="97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613" t="s">
        <v>43</v>
      </c>
      <c r="M88" s="614"/>
      <c r="N88" s="614"/>
      <c r="O88" s="92">
        <v>0</v>
      </c>
      <c r="P88" s="613" t="s">
        <v>42</v>
      </c>
      <c r="Q88" s="614"/>
      <c r="R88" s="614"/>
      <c r="S88" s="72">
        <v>0</v>
      </c>
      <c r="V88" s="47"/>
      <c r="W88" s="47"/>
      <c r="X88" s="259"/>
    </row>
    <row r="89" spans="1:24" s="29" customFormat="1" ht="16" customHeight="1" thickBot="1" x14ac:dyDescent="0.4">
      <c r="I89" s="47"/>
      <c r="J89" s="47"/>
      <c r="O89" s="49"/>
      <c r="V89" s="47"/>
      <c r="W89" s="47"/>
      <c r="X89" s="259"/>
    </row>
    <row r="90" spans="1:24" s="29" customFormat="1" ht="47" customHeight="1" thickBot="1" x14ac:dyDescent="0.4">
      <c r="A90" s="74" t="s">
        <v>51</v>
      </c>
      <c r="B90" s="75" t="s">
        <v>250</v>
      </c>
      <c r="C90" s="173"/>
      <c r="D90" s="174" t="s">
        <v>251</v>
      </c>
      <c r="E90" s="75"/>
      <c r="F90" s="173"/>
      <c r="G90" s="177"/>
      <c r="H90" s="177"/>
      <c r="I90" s="178"/>
      <c r="J90" s="178"/>
      <c r="K90" s="78"/>
      <c r="L90" s="111"/>
      <c r="M90" s="108"/>
      <c r="N90" s="108"/>
      <c r="O90" s="26"/>
      <c r="P90" s="112"/>
      <c r="Q90" s="108"/>
      <c r="R90" s="22"/>
      <c r="S90" s="26"/>
      <c r="T90" s="74"/>
      <c r="U90" s="151"/>
      <c r="V90" s="222"/>
      <c r="W90" s="223"/>
      <c r="X90" s="194" t="s">
        <v>571</v>
      </c>
    </row>
    <row r="91" spans="1:24" s="29" customFormat="1" ht="17.5" customHeight="1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30" t="s">
        <v>135</v>
      </c>
      <c r="M91" s="85">
        <v>0</v>
      </c>
      <c r="N91" s="31" t="s">
        <v>136</v>
      </c>
      <c r="O91" s="34">
        <v>0</v>
      </c>
      <c r="P91" s="30" t="s">
        <v>137</v>
      </c>
      <c r="Q91" s="31">
        <v>0</v>
      </c>
      <c r="R91" s="31" t="s">
        <v>138</v>
      </c>
      <c r="S91" s="97">
        <v>0</v>
      </c>
      <c r="T91" s="105"/>
      <c r="U91" s="105"/>
      <c r="V91" s="224"/>
      <c r="W91" s="224"/>
      <c r="X91" s="123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633" t="s">
        <v>43</v>
      </c>
      <c r="M92" s="634"/>
      <c r="N92" s="634"/>
      <c r="O92" s="181">
        <v>0</v>
      </c>
      <c r="P92" s="633" t="s">
        <v>42</v>
      </c>
      <c r="Q92" s="634"/>
      <c r="R92" s="634"/>
      <c r="S92" s="180">
        <v>0</v>
      </c>
      <c r="T92" s="105"/>
      <c r="U92" s="105"/>
      <c r="V92" s="224"/>
      <c r="W92" s="224"/>
      <c r="X92" s="123"/>
    </row>
    <row r="93" spans="1:24" s="29" customFormat="1" ht="46.5" customHeight="1" x14ac:dyDescent="0.35">
      <c r="A93" s="21" t="s">
        <v>126</v>
      </c>
      <c r="B93" s="23" t="s">
        <v>417</v>
      </c>
      <c r="C93" s="22">
        <v>9227</v>
      </c>
      <c r="D93" s="22" t="s">
        <v>418</v>
      </c>
      <c r="E93" s="23" t="s">
        <v>563</v>
      </c>
      <c r="F93" s="22">
        <v>1</v>
      </c>
      <c r="G93" s="24">
        <v>45023.583333333336</v>
      </c>
      <c r="H93" s="182" t="s">
        <v>588</v>
      </c>
      <c r="I93" s="25">
        <f xml:space="preserve"> ($H$93 - $G$93) * 24</f>
        <v>12.416666666627862</v>
      </c>
      <c r="J93" s="25">
        <v>8.4499999999999993</v>
      </c>
      <c r="K93" s="61">
        <f>$J$93 - $I$93</f>
        <v>-3.9666666666278623</v>
      </c>
      <c r="L93" s="270" t="s">
        <v>256</v>
      </c>
      <c r="M93" s="107">
        <v>0</v>
      </c>
      <c r="N93" s="228">
        <v>20</v>
      </c>
      <c r="O93" s="26">
        <f xml:space="preserve"> $M$93 * $N$93</f>
        <v>0</v>
      </c>
      <c r="P93" s="21" t="s">
        <v>255</v>
      </c>
      <c r="Q93" s="22">
        <v>0</v>
      </c>
      <c r="R93" s="22">
        <v>20</v>
      </c>
      <c r="S93" s="26">
        <f xml:space="preserve"> $Q$93 * $R$93</f>
        <v>0</v>
      </c>
      <c r="T93" s="21" t="s">
        <v>25</v>
      </c>
      <c r="U93" s="26" t="s">
        <v>24</v>
      </c>
      <c r="V93" s="27">
        <f>$K$93 * -1</f>
        <v>3.9666666666278623</v>
      </c>
      <c r="W93" s="28">
        <f>$V$93</f>
        <v>3.9666666666278623</v>
      </c>
      <c r="X93" s="141" t="s">
        <v>572</v>
      </c>
    </row>
    <row r="94" spans="1:24" s="29" customFormat="1" ht="46.5" customHeight="1" x14ac:dyDescent="0.35">
      <c r="A94" s="30"/>
      <c r="B94" s="31"/>
      <c r="C94" s="31"/>
      <c r="D94" s="31"/>
      <c r="E94" s="31"/>
      <c r="F94" s="31">
        <v>2</v>
      </c>
      <c r="G94" s="161" t="str">
        <f>H93</f>
        <v>08.04.2023 02:25</v>
      </c>
      <c r="H94" s="161" t="s">
        <v>589</v>
      </c>
      <c r="I94" s="33">
        <f xml:space="preserve"> ($H$94 - $G$94) * 24</f>
        <v>12.833333333255723</v>
      </c>
      <c r="J94" s="33">
        <v>8.4499999999999993</v>
      </c>
      <c r="K94" s="65">
        <f>$J$94 - $I$94</f>
        <v>-4.3833333332557238</v>
      </c>
      <c r="L94" s="264" t="s">
        <v>276</v>
      </c>
      <c r="M94" s="14">
        <v>0</v>
      </c>
      <c r="N94" s="231">
        <v>20</v>
      </c>
      <c r="O94" s="34">
        <f xml:space="preserve"> $M$94 * $N$94</f>
        <v>0</v>
      </c>
      <c r="P94" s="30"/>
      <c r="Q94" s="31"/>
      <c r="R94" s="31"/>
      <c r="S94" s="34"/>
      <c r="T94" s="30"/>
      <c r="U94" s="34"/>
      <c r="V94" s="35">
        <f>$K$94 * -1</f>
        <v>4.3833333332557238</v>
      </c>
      <c r="W94" s="43">
        <f>$V$94 + $W$93</f>
        <v>8.3499999998835861</v>
      </c>
      <c r="X94" s="189"/>
    </row>
    <row r="95" spans="1:24" s="29" customFormat="1" ht="15.5" customHeight="1" x14ac:dyDescent="0.35">
      <c r="A95" s="30"/>
      <c r="B95" s="31"/>
      <c r="C95" s="31"/>
      <c r="D95" s="31"/>
      <c r="E95" s="31"/>
      <c r="F95" s="31">
        <v>3</v>
      </c>
      <c r="G95" s="32" t="str">
        <f>H94</f>
        <v>08.04.2023 15:15</v>
      </c>
      <c r="H95" s="161" t="s">
        <v>36</v>
      </c>
      <c r="I95" s="33">
        <f xml:space="preserve"> ($X$2 - $G$95) * 24</f>
        <v>2.7500000000582077</v>
      </c>
      <c r="J95" s="33">
        <v>8.4499999999999993</v>
      </c>
      <c r="K95" s="65">
        <f>$J$95 - $I$95</f>
        <v>5.6999999999417916</v>
      </c>
      <c r="L95" s="264" t="s">
        <v>277</v>
      </c>
      <c r="M95" s="14">
        <v>0</v>
      </c>
      <c r="N95" s="231">
        <v>20</v>
      </c>
      <c r="O95" s="34">
        <f xml:space="preserve"> $M$95 * $N$95</f>
        <v>0</v>
      </c>
      <c r="P95" s="30"/>
      <c r="Q95" s="31">
        <v>0</v>
      </c>
      <c r="R95" s="31">
        <v>20</v>
      </c>
      <c r="S95" s="34">
        <v>0</v>
      </c>
      <c r="T95" s="30"/>
      <c r="U95" s="34"/>
      <c r="V95" s="35">
        <f>$K$95 * 0</f>
        <v>0</v>
      </c>
      <c r="W95" s="43">
        <f>$V$95 + $W$94</f>
        <v>8.3499999998835861</v>
      </c>
      <c r="X95" s="189"/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/>
      <c r="G96" s="183"/>
      <c r="H96" s="183"/>
      <c r="I96" s="40"/>
      <c r="J96" s="40"/>
      <c r="K96" s="70"/>
      <c r="L96" s="264" t="s">
        <v>278</v>
      </c>
      <c r="M96" s="14">
        <v>0</v>
      </c>
      <c r="N96" s="231">
        <v>20</v>
      </c>
      <c r="O96" s="34">
        <f xml:space="preserve"> $M$96 * $N$96</f>
        <v>0</v>
      </c>
      <c r="P96" s="30"/>
      <c r="Q96" s="31">
        <v>0</v>
      </c>
      <c r="R96" s="31">
        <v>20</v>
      </c>
      <c r="S96" s="34">
        <v>0</v>
      </c>
      <c r="T96" s="37"/>
      <c r="U96" s="41"/>
      <c r="V96" s="42"/>
      <c r="W96" s="44"/>
      <c r="X96" s="191" t="s">
        <v>562</v>
      </c>
    </row>
    <row r="97" spans="1:56" s="29" customFormat="1" ht="17.5" customHeight="1" x14ac:dyDescent="0.35">
      <c r="I97" s="47"/>
      <c r="J97" s="47"/>
      <c r="L97" s="30" t="s">
        <v>135</v>
      </c>
      <c r="M97" s="85">
        <f>SUM($M$93:$M$96)</f>
        <v>0</v>
      </c>
      <c r="N97" s="31" t="s">
        <v>136</v>
      </c>
      <c r="O97" s="34">
        <f>SUM($O$93:$O$96)</f>
        <v>0</v>
      </c>
      <c r="P97" s="30" t="s">
        <v>137</v>
      </c>
      <c r="Q97" s="31">
        <f>SUM($Q$93:$Q$96)</f>
        <v>0</v>
      </c>
      <c r="R97" s="31" t="s">
        <v>138</v>
      </c>
      <c r="S97" s="97">
        <f>SUM($S$93:$S$96)</f>
        <v>0</v>
      </c>
      <c r="V97" s="47"/>
      <c r="W97" s="47"/>
      <c r="X97" s="259"/>
    </row>
    <row r="98" spans="1:56" s="29" customFormat="1" ht="16" customHeight="1" thickBot="1" x14ac:dyDescent="0.4">
      <c r="I98" s="47"/>
      <c r="J98" s="47"/>
      <c r="L98" s="613" t="s">
        <v>43</v>
      </c>
      <c r="M98" s="614"/>
      <c r="N98" s="614"/>
      <c r="O98" s="41">
        <v>80</v>
      </c>
      <c r="P98" s="613" t="s">
        <v>42</v>
      </c>
      <c r="Q98" s="614"/>
      <c r="R98" s="614"/>
      <c r="S98" s="72">
        <v>40</v>
      </c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21"/>
      <c r="M100" s="94"/>
      <c r="N100" s="22"/>
      <c r="O100" s="26"/>
      <c r="P100" s="21"/>
      <c r="Q100" s="22"/>
      <c r="R100" s="22"/>
      <c r="S100" s="26"/>
      <c r="T100" s="74" t="s">
        <v>25</v>
      </c>
      <c r="U100" s="151" t="s">
        <v>24</v>
      </c>
      <c r="V100" s="74"/>
      <c r="W100" s="152"/>
      <c r="X100" s="263"/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X101" s="259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 t="s">
        <v>24</v>
      </c>
      <c r="P102" s="613" t="s">
        <v>42</v>
      </c>
      <c r="Q102" s="614"/>
      <c r="R102" s="614"/>
      <c r="S102" s="72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X103" s="259"/>
    </row>
    <row r="104" spans="1:56" s="102" customFormat="1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8:N78"/>
    <mergeCell ref="P78:R78"/>
    <mergeCell ref="L88:N88"/>
    <mergeCell ref="P88:R88"/>
    <mergeCell ref="L92:N92"/>
    <mergeCell ref="P92:R92"/>
    <mergeCell ref="L98:N98"/>
    <mergeCell ref="P98:R98"/>
    <mergeCell ref="L102:N102"/>
    <mergeCell ref="P102:R102"/>
  </mergeCells>
  <conditionalFormatting sqref="K1:K9 K22:K40 K42:K50 K87:K90 K93:K98 K100:K102">
    <cfRule type="cellIs" dxfId="309" priority="2" operator="lessThan">
      <formula>0</formula>
    </cfRule>
  </conditionalFormatting>
  <conditionalFormatting sqref="K11:K18">
    <cfRule type="cellIs" dxfId="308" priority="5" operator="lessThan">
      <formula>0</formula>
    </cfRule>
  </conditionalFormatting>
  <conditionalFormatting sqref="K54:K64">
    <cfRule type="cellIs" dxfId="307" priority="6" operator="lessThan">
      <formula>0</formula>
    </cfRule>
  </conditionalFormatting>
  <conditionalFormatting sqref="K68:K76">
    <cfRule type="cellIs" dxfId="306" priority="3" operator="lessThan">
      <formula>0</formula>
    </cfRule>
  </conditionalFormatting>
  <conditionalFormatting sqref="K78:K80">
    <cfRule type="cellIs" dxfId="305" priority="4" operator="lessThan">
      <formula>0</formula>
    </cfRule>
  </conditionalFormatting>
  <conditionalFormatting sqref="K82:K83">
    <cfRule type="cellIs" dxfId="30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5191-1AC6-40B7-BEA7-E9D6D2A28ECF}">
  <sheetPr codeName="Лист15"/>
  <dimension ref="A1:BD130"/>
  <sheetViews>
    <sheetView topLeftCell="A76" zoomScale="57" zoomScaleNormal="57" workbookViewId="0">
      <selection activeCell="T102" sqref="T102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595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316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45025.25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580</v>
      </c>
      <c r="F6" s="22">
        <v>1</v>
      </c>
      <c r="G6" s="59">
        <v>45023.333333333336</v>
      </c>
      <c r="H6" s="59" t="s">
        <v>581</v>
      </c>
      <c r="I6" s="60">
        <v>28.833333333197501</v>
      </c>
      <c r="J6" s="60">
        <v>14</v>
      </c>
      <c r="K6" s="61">
        <v>-14.833333333197515</v>
      </c>
      <c r="L6" s="111" t="s">
        <v>132</v>
      </c>
      <c r="M6" s="272">
        <v>5</v>
      </c>
      <c r="N6" s="108">
        <v>17</v>
      </c>
      <c r="O6" s="26">
        <v>0</v>
      </c>
      <c r="P6" s="111" t="s">
        <v>214</v>
      </c>
      <c r="Q6" s="14">
        <v>1</v>
      </c>
      <c r="R6" s="22">
        <v>20</v>
      </c>
      <c r="S6" s="26">
        <v>20</v>
      </c>
      <c r="T6" s="21" t="s">
        <v>25</v>
      </c>
      <c r="U6" s="26" t="s">
        <v>24</v>
      </c>
      <c r="V6" s="27">
        <v>14.833333333197515</v>
      </c>
      <c r="W6" s="28">
        <v>14.833333333197515</v>
      </c>
      <c r="X6" s="141" t="s">
        <v>596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581</v>
      </c>
      <c r="H7" s="63" t="s">
        <v>36</v>
      </c>
      <c r="I7" s="64">
        <v>29.166666666744277</v>
      </c>
      <c r="J7" s="64">
        <v>14</v>
      </c>
      <c r="K7" s="65">
        <v>-15.166666666744277</v>
      </c>
      <c r="L7" s="110" t="s">
        <v>111</v>
      </c>
      <c r="M7" s="62">
        <v>5</v>
      </c>
      <c r="N7" s="109">
        <v>10</v>
      </c>
      <c r="O7" s="34">
        <v>0</v>
      </c>
      <c r="P7" s="110" t="s">
        <v>106</v>
      </c>
      <c r="Q7" s="14">
        <v>1</v>
      </c>
      <c r="R7" s="31">
        <v>20</v>
      </c>
      <c r="S7" s="34">
        <v>20</v>
      </c>
      <c r="T7" s="30"/>
      <c r="U7" s="34"/>
      <c r="V7" s="35">
        <v>0</v>
      </c>
      <c r="W7" s="43">
        <v>14.833333333197515</v>
      </c>
      <c r="X7" s="114" t="s">
        <v>597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110" t="s">
        <v>98</v>
      </c>
      <c r="M8" s="14">
        <v>0</v>
      </c>
      <c r="N8" s="109">
        <v>17</v>
      </c>
      <c r="O8" s="34">
        <v>85</v>
      </c>
      <c r="P8" s="13" t="s">
        <v>215</v>
      </c>
      <c r="Q8" s="14">
        <v>1</v>
      </c>
      <c r="R8" s="31">
        <v>10</v>
      </c>
      <c r="S8" s="34">
        <v>10</v>
      </c>
      <c r="T8" s="30"/>
      <c r="U8" s="34"/>
      <c r="V8" s="35">
        <v>0</v>
      </c>
      <c r="W8" s="43">
        <v>21.999999999941792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110" t="s">
        <v>99</v>
      </c>
      <c r="M9" s="14">
        <v>0</v>
      </c>
      <c r="N9" s="109">
        <v>17</v>
      </c>
      <c r="O9" s="34">
        <v>85</v>
      </c>
      <c r="P9" s="164" t="s">
        <v>479</v>
      </c>
      <c r="Q9" s="31">
        <v>0</v>
      </c>
      <c r="R9" s="31">
        <v>20</v>
      </c>
      <c r="S9" s="34">
        <v>0</v>
      </c>
      <c r="T9" s="37"/>
      <c r="U9" s="41"/>
      <c r="V9" s="42">
        <v>0</v>
      </c>
      <c r="W9" s="44">
        <v>21.999999999941792</v>
      </c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 t="s">
        <v>135</v>
      </c>
      <c r="M10" s="85">
        <v>10</v>
      </c>
      <c r="N10" s="31" t="s">
        <v>136</v>
      </c>
      <c r="O10" s="34">
        <v>170</v>
      </c>
      <c r="P10" s="30" t="s">
        <v>137</v>
      </c>
      <c r="Q10" s="31">
        <v>3</v>
      </c>
      <c r="R10" s="31" t="s">
        <v>138</v>
      </c>
      <c r="S10" s="97">
        <v>50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13" t="s">
        <v>43</v>
      </c>
      <c r="M11" s="614"/>
      <c r="N11" s="614"/>
      <c r="O11" s="41">
        <v>170</v>
      </c>
      <c r="P11" s="613" t="s">
        <v>42</v>
      </c>
      <c r="Q11" s="614"/>
      <c r="R11" s="614"/>
      <c r="S11" s="72">
        <v>50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145"/>
      <c r="M12" s="146"/>
      <c r="N12" s="147"/>
      <c r="O12" s="148"/>
      <c r="P12" s="145"/>
      <c r="Q12" s="147"/>
      <c r="R12" s="147"/>
      <c r="S12" s="149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ht="47" thickBot="1" x14ac:dyDescent="0.4">
      <c r="A13" s="21" t="s">
        <v>16</v>
      </c>
      <c r="B13" s="23" t="s">
        <v>395</v>
      </c>
      <c r="C13" s="58">
        <v>5407</v>
      </c>
      <c r="D13" s="98" t="s">
        <v>582</v>
      </c>
      <c r="E13" s="98" t="s">
        <v>499</v>
      </c>
      <c r="F13" s="58">
        <v>1</v>
      </c>
      <c r="G13" s="59" t="s">
        <v>559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187" t="s">
        <v>108</v>
      </c>
      <c r="M13" s="107">
        <v>0</v>
      </c>
      <c r="N13" s="144">
        <v>17</v>
      </c>
      <c r="O13" s="26">
        <f>M13*N13</f>
        <v>0</v>
      </c>
      <c r="P13" s="155" t="s">
        <v>531</v>
      </c>
      <c r="Q13" s="144">
        <v>1</v>
      </c>
      <c r="R13" s="22">
        <v>10</v>
      </c>
      <c r="S13" s="26">
        <f t="shared" ref="S13:S18" si="0">Q13*R13</f>
        <v>10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598</v>
      </c>
      <c r="Y13" s="29"/>
      <c r="Z13" s="36"/>
      <c r="AA13" s="29"/>
    </row>
    <row r="14" spans="1:27" s="102" customFormat="1" ht="16" thickBot="1" x14ac:dyDescent="0.4">
      <c r="A14" s="30"/>
      <c r="B14" s="31"/>
      <c r="C14" s="66"/>
      <c r="D14" s="66"/>
      <c r="E14" s="66"/>
      <c r="F14" s="66">
        <v>2</v>
      </c>
      <c r="G14" s="67" t="s">
        <v>583</v>
      </c>
      <c r="H14" s="67" t="s">
        <v>36</v>
      </c>
      <c r="I14" s="68">
        <v>31.583333333255723</v>
      </c>
      <c r="J14" s="68">
        <v>14.4</v>
      </c>
      <c r="K14" s="65">
        <v>-17.183333333255725</v>
      </c>
      <c r="L14" s="13" t="s">
        <v>113</v>
      </c>
      <c r="M14" s="14">
        <v>0</v>
      </c>
      <c r="N14" s="127">
        <v>17</v>
      </c>
      <c r="O14" s="34">
        <v>0</v>
      </c>
      <c r="P14" s="157" t="s">
        <v>118</v>
      </c>
      <c r="Q14" s="127">
        <v>0</v>
      </c>
      <c r="R14" s="31">
        <v>12</v>
      </c>
      <c r="S14" s="26">
        <f t="shared" si="0"/>
        <v>0</v>
      </c>
      <c r="T14" s="30"/>
      <c r="U14" s="34"/>
      <c r="V14" s="30">
        <v>0</v>
      </c>
      <c r="W14" s="43">
        <v>7.0166666668024842</v>
      </c>
      <c r="X14" s="252"/>
      <c r="Y14" s="29"/>
      <c r="Z14" s="36"/>
      <c r="AA14" s="29"/>
    </row>
    <row r="15" spans="1:27" s="102" customFormat="1" ht="16" thickBot="1" x14ac:dyDescent="0.4">
      <c r="A15" s="30"/>
      <c r="B15" s="31"/>
      <c r="C15" s="66"/>
      <c r="D15" s="66"/>
      <c r="E15" s="62"/>
      <c r="F15" s="66"/>
      <c r="G15" s="63"/>
      <c r="H15" s="32"/>
      <c r="I15" s="33"/>
      <c r="J15" s="64"/>
      <c r="K15" s="65"/>
      <c r="L15" s="13" t="s">
        <v>217</v>
      </c>
      <c r="M15" s="14">
        <v>0</v>
      </c>
      <c r="N15" s="127">
        <v>10</v>
      </c>
      <c r="O15" s="34">
        <f>M15*N15</f>
        <v>0</v>
      </c>
      <c r="P15" s="157" t="s">
        <v>555</v>
      </c>
      <c r="Q15" s="109">
        <v>1</v>
      </c>
      <c r="R15" s="31">
        <v>20</v>
      </c>
      <c r="S15" s="26">
        <f t="shared" si="0"/>
        <v>20</v>
      </c>
      <c r="T15" s="30"/>
      <c r="U15" s="34"/>
      <c r="V15" s="30"/>
      <c r="W15" s="97"/>
      <c r="X15" s="189"/>
      <c r="Y15" s="36"/>
      <c r="Z15" s="36"/>
      <c r="AA15" s="29"/>
    </row>
    <row r="16" spans="1:27" s="102" customFormat="1" ht="16" thickBot="1" x14ac:dyDescent="0.4">
      <c r="A16" s="30"/>
      <c r="B16" s="31"/>
      <c r="C16" s="31"/>
      <c r="D16" s="31"/>
      <c r="E16" s="31"/>
      <c r="F16" s="31"/>
      <c r="G16" s="32"/>
      <c r="H16" s="32"/>
      <c r="I16" s="33"/>
      <c r="J16" s="64"/>
      <c r="K16" s="65"/>
      <c r="L16" s="13" t="s">
        <v>124</v>
      </c>
      <c r="M16" s="14">
        <v>0</v>
      </c>
      <c r="N16" s="127">
        <v>17</v>
      </c>
      <c r="O16" s="34">
        <v>17</v>
      </c>
      <c r="P16" s="116" t="s">
        <v>118</v>
      </c>
      <c r="Q16" s="109">
        <v>0</v>
      </c>
      <c r="R16" s="31">
        <v>20</v>
      </c>
      <c r="S16" s="26">
        <f t="shared" si="0"/>
        <v>0</v>
      </c>
      <c r="T16" s="30"/>
      <c r="U16" s="34"/>
      <c r="V16" s="30"/>
      <c r="W16" s="97"/>
      <c r="X16" s="189"/>
      <c r="Y16" s="29"/>
      <c r="Z16" s="36"/>
      <c r="AA16" s="29"/>
    </row>
    <row r="17" spans="1:27" s="102" customFormat="1" ht="16" thickBot="1" x14ac:dyDescent="0.4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110" t="s">
        <v>592</v>
      </c>
      <c r="M17" s="31">
        <v>0</v>
      </c>
      <c r="N17" s="109">
        <v>17</v>
      </c>
      <c r="O17" s="34">
        <f>N17*M17</f>
        <v>0</v>
      </c>
      <c r="P17" s="157" t="s">
        <v>574</v>
      </c>
      <c r="Q17" s="109">
        <v>1</v>
      </c>
      <c r="R17" s="31">
        <v>20</v>
      </c>
      <c r="S17" s="26">
        <f t="shared" si="0"/>
        <v>20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110"/>
      <c r="M18" s="109"/>
      <c r="N18" s="109"/>
      <c r="O18" s="34"/>
      <c r="P18" s="157" t="s">
        <v>201</v>
      </c>
      <c r="Q18" s="109">
        <v>0</v>
      </c>
      <c r="R18" s="31">
        <v>20</v>
      </c>
      <c r="S18" s="26">
        <f t="shared" si="0"/>
        <v>0</v>
      </c>
      <c r="T18" s="37"/>
      <c r="U18" s="41"/>
      <c r="V18" s="37"/>
      <c r="W18" s="72"/>
      <c r="X18" s="246" t="s">
        <v>560</v>
      </c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30" t="s">
        <v>137</v>
      </c>
      <c r="M19" s="85">
        <v>5</v>
      </c>
      <c r="N19" s="31" t="s">
        <v>136</v>
      </c>
      <c r="O19" s="34">
        <f>O13+O14+O15+O16+O17</f>
        <v>17</v>
      </c>
      <c r="P19" s="30" t="s">
        <v>137</v>
      </c>
      <c r="Q19" s="31">
        <v>0</v>
      </c>
      <c r="R19" s="31" t="s">
        <v>138</v>
      </c>
      <c r="S19" s="97">
        <f>S13+S14+S15+S16+S17+S18</f>
        <v>50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thickBot="1" x14ac:dyDescent="0.4">
      <c r="I20" s="103"/>
      <c r="J20" s="103"/>
      <c r="K20" s="103"/>
      <c r="L20" s="611" t="s">
        <v>43</v>
      </c>
      <c r="M20" s="612"/>
      <c r="N20" s="612"/>
      <c r="O20" s="41">
        <v>197</v>
      </c>
      <c r="P20" s="613" t="s">
        <v>42</v>
      </c>
      <c r="Q20" s="614"/>
      <c r="R20" s="614"/>
      <c r="S20" s="72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47"/>
      <c r="M21" s="47"/>
      <c r="N21" s="47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101"/>
      <c r="M22" s="25"/>
      <c r="N22" s="22"/>
      <c r="O22" s="26"/>
      <c r="P22" s="79"/>
      <c r="Q22" s="22"/>
      <c r="R22" s="22"/>
      <c r="S22" s="26"/>
      <c r="T22" s="74" t="s">
        <v>25</v>
      </c>
      <c r="U22" s="151" t="s">
        <v>24</v>
      </c>
      <c r="V22" s="74"/>
      <c r="W22" s="152"/>
      <c r="X22" s="15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30" t="s">
        <v>135</v>
      </c>
      <c r="M23" s="33"/>
      <c r="N23" s="31" t="s">
        <v>136</v>
      </c>
      <c r="O23" s="34"/>
      <c r="P23" s="30" t="s">
        <v>137</v>
      </c>
      <c r="Q23" s="31"/>
      <c r="R23" s="31" t="s">
        <v>138</v>
      </c>
      <c r="S23" s="97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12"/>
      <c r="N24" s="612"/>
      <c r="O24" s="41" t="s">
        <v>24</v>
      </c>
      <c r="P24" s="613" t="s">
        <v>42</v>
      </c>
      <c r="Q24" s="614"/>
      <c r="R24" s="614"/>
      <c r="S24" s="72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46.5" x14ac:dyDescent="0.35">
      <c r="A26" s="21" t="s">
        <v>18</v>
      </c>
      <c r="B26" s="23" t="s">
        <v>218</v>
      </c>
      <c r="C26" s="58" t="s">
        <v>293</v>
      </c>
      <c r="D26" s="58" t="s">
        <v>294</v>
      </c>
      <c r="E26" s="22" t="s">
        <v>295</v>
      </c>
      <c r="F26" s="58">
        <v>1</v>
      </c>
      <c r="G26" s="158">
        <v>45018.875</v>
      </c>
      <c r="H26" s="158" t="s">
        <v>485</v>
      </c>
      <c r="I26" s="60">
        <v>87.999999999941792</v>
      </c>
      <c r="J26" s="25">
        <v>10.45</v>
      </c>
      <c r="K26" s="61">
        <v>-77.549999999941789</v>
      </c>
      <c r="L26" s="117" t="s">
        <v>224</v>
      </c>
      <c r="M26" s="108">
        <v>0</v>
      </c>
      <c r="N26" s="108">
        <v>10</v>
      </c>
      <c r="O26" s="26">
        <v>0</v>
      </c>
      <c r="P26" s="21" t="s">
        <v>47</v>
      </c>
      <c r="Q26" s="22">
        <v>0</v>
      </c>
      <c r="R26" s="22">
        <v>17</v>
      </c>
      <c r="S26" s="26">
        <v>0</v>
      </c>
      <c r="T26" s="21" t="s">
        <v>25</v>
      </c>
      <c r="U26" s="26" t="s">
        <v>24</v>
      </c>
      <c r="V26" s="27">
        <v>77.549999999941789</v>
      </c>
      <c r="W26" s="28">
        <v>77.549999999941789</v>
      </c>
      <c r="X26" s="141" t="s">
        <v>599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>
        <v>2</v>
      </c>
      <c r="G27" s="160" t="s">
        <v>485</v>
      </c>
      <c r="H27" s="159" t="s">
        <v>36</v>
      </c>
      <c r="I27" s="68">
        <v>77.000000000058208</v>
      </c>
      <c r="J27" s="33">
        <v>10.5</v>
      </c>
      <c r="K27" s="65">
        <v>-66.500000000058208</v>
      </c>
      <c r="L27" s="118" t="s">
        <v>225</v>
      </c>
      <c r="M27" s="109">
        <v>0</v>
      </c>
      <c r="N27" s="109">
        <v>10</v>
      </c>
      <c r="O27" s="34">
        <v>0</v>
      </c>
      <c r="P27" s="30" t="s">
        <v>131</v>
      </c>
      <c r="Q27" s="31">
        <v>0</v>
      </c>
      <c r="R27" s="31">
        <v>20</v>
      </c>
      <c r="S27" s="34">
        <v>0</v>
      </c>
      <c r="T27" s="30"/>
      <c r="U27" s="34"/>
      <c r="V27" s="35">
        <v>66.500000000058208</v>
      </c>
      <c r="W27" s="43">
        <v>144.05000000000001</v>
      </c>
      <c r="X27" s="189"/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110" t="s">
        <v>121</v>
      </c>
      <c r="M28" s="109">
        <v>0</v>
      </c>
      <c r="N28" s="31">
        <v>10</v>
      </c>
      <c r="O28" s="34">
        <v>0</v>
      </c>
      <c r="P28" s="30" t="s">
        <v>117</v>
      </c>
      <c r="Q28" s="31">
        <v>0</v>
      </c>
      <c r="R28" s="62">
        <v>16</v>
      </c>
      <c r="S28" s="81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110" t="s">
        <v>112</v>
      </c>
      <c r="M29" s="109">
        <v>0</v>
      </c>
      <c r="N29" s="31">
        <v>10</v>
      </c>
      <c r="O29" s="34">
        <v>0</v>
      </c>
      <c r="P29" s="82" t="s">
        <v>107</v>
      </c>
      <c r="Q29" s="66">
        <v>0</v>
      </c>
      <c r="R29" s="66">
        <v>20</v>
      </c>
      <c r="S29" s="83"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110"/>
      <c r="M30" s="109"/>
      <c r="N30" s="85"/>
      <c r="O30" s="34"/>
      <c r="P30" s="82" t="s">
        <v>129</v>
      </c>
      <c r="Q30" s="66">
        <v>0</v>
      </c>
      <c r="R30" s="66">
        <v>20</v>
      </c>
      <c r="S30" s="83"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82"/>
      <c r="M31" s="66"/>
      <c r="N31" s="66"/>
      <c r="O31" s="83"/>
      <c r="P31" s="82" t="s">
        <v>226</v>
      </c>
      <c r="Q31" s="66">
        <v>0</v>
      </c>
      <c r="R31" s="66">
        <v>20</v>
      </c>
      <c r="S31" s="83">
        <v>0</v>
      </c>
      <c r="T31" s="37"/>
      <c r="U31" s="41"/>
      <c r="V31" s="37"/>
      <c r="W31" s="72"/>
      <c r="X31" s="191" t="s">
        <v>270</v>
      </c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30" t="s">
        <v>135</v>
      </c>
      <c r="M32" s="85">
        <v>0</v>
      </c>
      <c r="N32" s="31" t="s">
        <v>136</v>
      </c>
      <c r="O32" s="34">
        <v>0</v>
      </c>
      <c r="P32" s="30" t="s">
        <v>137</v>
      </c>
      <c r="Q32" s="31">
        <v>0</v>
      </c>
      <c r="R32" s="31" t="s">
        <v>138</v>
      </c>
      <c r="S32" s="97"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13" t="s">
        <v>43</v>
      </c>
      <c r="M33" s="614"/>
      <c r="N33" s="614"/>
      <c r="O33" s="41" t="s">
        <v>49</v>
      </c>
      <c r="P33" s="613" t="s">
        <v>42</v>
      </c>
      <c r="Q33" s="614"/>
      <c r="R33" s="614"/>
      <c r="S33" s="72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9"/>
      <c r="M34" s="4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6135</v>
      </c>
      <c r="D35" s="22" t="s">
        <v>228</v>
      </c>
      <c r="E35" s="98" t="s">
        <v>349</v>
      </c>
      <c r="F35" s="58">
        <v>1</v>
      </c>
      <c r="G35" s="59" t="s">
        <v>584</v>
      </c>
      <c r="H35" s="59" t="s">
        <v>36</v>
      </c>
      <c r="I35" s="60">
        <v>27</v>
      </c>
      <c r="J35" s="60">
        <v>16</v>
      </c>
      <c r="K35" s="61">
        <v>-11</v>
      </c>
      <c r="L35" s="162" t="s">
        <v>48</v>
      </c>
      <c r="M35" s="144">
        <v>1</v>
      </c>
      <c r="N35" s="144">
        <v>17</v>
      </c>
      <c r="O35" s="26">
        <v>0</v>
      </c>
      <c r="P35" s="187" t="s">
        <v>271</v>
      </c>
      <c r="Q35" s="107">
        <v>0</v>
      </c>
      <c r="R35" s="144">
        <v>20</v>
      </c>
      <c r="S35" s="26">
        <v>20</v>
      </c>
      <c r="T35" s="21" t="s">
        <v>25</v>
      </c>
      <c r="U35" s="26" t="s">
        <v>24</v>
      </c>
      <c r="V35" s="27">
        <v>0</v>
      </c>
      <c r="W35" s="28">
        <v>0</v>
      </c>
      <c r="X35" s="233" t="s">
        <v>600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164" t="s">
        <v>198</v>
      </c>
      <c r="M36" s="127">
        <v>0</v>
      </c>
      <c r="N36" s="127">
        <v>14</v>
      </c>
      <c r="O36" s="34">
        <v>0</v>
      </c>
      <c r="P36" s="13" t="s">
        <v>197</v>
      </c>
      <c r="Q36" s="14">
        <v>0</v>
      </c>
      <c r="R36" s="127">
        <v>20</v>
      </c>
      <c r="S36" s="34">
        <v>20</v>
      </c>
      <c r="T36" s="30"/>
      <c r="U36" s="34"/>
      <c r="V36" s="30"/>
      <c r="W36" s="97"/>
      <c r="X36" s="252" t="s">
        <v>601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31"/>
      <c r="E37" s="62"/>
      <c r="F37" s="62"/>
      <c r="G37" s="62"/>
      <c r="H37" s="62"/>
      <c r="I37" s="64"/>
      <c r="J37" s="64"/>
      <c r="K37" s="65"/>
      <c r="L37" s="164" t="s">
        <v>229</v>
      </c>
      <c r="M37" s="127">
        <v>2</v>
      </c>
      <c r="N37" s="127">
        <v>17</v>
      </c>
      <c r="O37" s="34">
        <v>17</v>
      </c>
      <c r="P37" s="273" t="s">
        <v>590</v>
      </c>
      <c r="Q37" s="14">
        <v>0</v>
      </c>
      <c r="R37" s="127">
        <v>20</v>
      </c>
      <c r="S37" s="34">
        <v>20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164" t="s">
        <v>230</v>
      </c>
      <c r="M38" s="127">
        <v>4</v>
      </c>
      <c r="N38" s="127">
        <v>17</v>
      </c>
      <c r="O38" s="34">
        <v>0</v>
      </c>
      <c r="P38" s="13" t="s">
        <v>591</v>
      </c>
      <c r="Q38" s="14">
        <v>0</v>
      </c>
      <c r="R38" s="127">
        <v>20</v>
      </c>
      <c r="S38" s="34">
        <v>20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164" t="s">
        <v>105</v>
      </c>
      <c r="M39" s="127">
        <v>3</v>
      </c>
      <c r="N39" s="127">
        <v>17</v>
      </c>
      <c r="O39" s="34">
        <v>17</v>
      </c>
      <c r="P39" s="13" t="s">
        <v>273</v>
      </c>
      <c r="Q39" s="14">
        <v>0</v>
      </c>
      <c r="R39" s="127">
        <v>20</v>
      </c>
      <c r="S39" s="34">
        <v>20</v>
      </c>
      <c r="T39" s="30"/>
      <c r="U39" s="34"/>
      <c r="V39" s="30"/>
      <c r="W39" s="97"/>
      <c r="X39" s="189" t="s">
        <v>426</v>
      </c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164"/>
      <c r="M40" s="127"/>
      <c r="N40" s="127"/>
      <c r="O40" s="34"/>
      <c r="P40" s="164" t="s">
        <v>592</v>
      </c>
      <c r="Q40" s="165">
        <v>0</v>
      </c>
      <c r="R40" s="127">
        <v>20</v>
      </c>
      <c r="S40" s="34">
        <v>0</v>
      </c>
      <c r="T40" s="37"/>
      <c r="U40" s="41"/>
      <c r="V40" s="37"/>
      <c r="W40" s="72"/>
      <c r="X40" s="191" t="s">
        <v>427</v>
      </c>
      <c r="Y40" s="29"/>
      <c r="Z40" s="29"/>
      <c r="AA40" s="29"/>
    </row>
    <row r="41" spans="1:28" s="29" customFormat="1" ht="17.5" x14ac:dyDescent="0.35">
      <c r="L41" s="30" t="s">
        <v>135</v>
      </c>
      <c r="M41" s="85">
        <v>2</v>
      </c>
      <c r="N41" s="31" t="s">
        <v>136</v>
      </c>
      <c r="O41" s="34">
        <v>34</v>
      </c>
      <c r="P41" s="30" t="s">
        <v>137</v>
      </c>
      <c r="Q41" s="31">
        <v>5</v>
      </c>
      <c r="R41" s="31" t="s">
        <v>138</v>
      </c>
      <c r="S41" s="97">
        <v>100</v>
      </c>
      <c r="Y41" s="102"/>
      <c r="AB41" s="102"/>
    </row>
    <row r="42" spans="1:28" s="29" customFormat="1" ht="16" thickBot="1" x14ac:dyDescent="0.4">
      <c r="I42" s="47"/>
      <c r="J42" s="47"/>
      <c r="L42" s="613" t="s">
        <v>43</v>
      </c>
      <c r="M42" s="614"/>
      <c r="N42" s="614"/>
      <c r="O42" s="92">
        <v>34</v>
      </c>
      <c r="P42" s="613" t="s">
        <v>42</v>
      </c>
      <c r="Q42" s="614"/>
      <c r="R42" s="614"/>
      <c r="S42" s="72">
        <v>100</v>
      </c>
      <c r="AB42" s="102"/>
    </row>
    <row r="43" spans="1:28" s="29" customFormat="1" ht="16" thickBot="1" x14ac:dyDescent="0.4">
      <c r="I43" s="47"/>
      <c r="J43" s="47"/>
      <c r="L43" s="145"/>
      <c r="M43" s="147"/>
      <c r="N43" s="147"/>
      <c r="O43" s="148"/>
      <c r="P43" s="145"/>
      <c r="Q43" s="147"/>
      <c r="R43" s="147"/>
      <c r="S43" s="149"/>
      <c r="Z43" s="36"/>
      <c r="AB43" s="102"/>
    </row>
    <row r="44" spans="1:28" s="29" customFormat="1" ht="93" x14ac:dyDescent="0.35">
      <c r="A44" s="21" t="s">
        <v>20</v>
      </c>
      <c r="B44" s="22" t="s">
        <v>231</v>
      </c>
      <c r="C44" s="22"/>
      <c r="D44" s="22" t="s">
        <v>399</v>
      </c>
      <c r="E44" s="23"/>
      <c r="F44" s="22"/>
      <c r="G44" s="24"/>
      <c r="H44" s="24"/>
      <c r="I44" s="25"/>
      <c r="J44" s="25"/>
      <c r="K44" s="61"/>
      <c r="L44" s="166" t="s">
        <v>234</v>
      </c>
      <c r="M44" s="107">
        <v>0</v>
      </c>
      <c r="N44" s="167">
        <v>10</v>
      </c>
      <c r="O44" s="26">
        <v>0</v>
      </c>
      <c r="P44" s="115" t="s">
        <v>102</v>
      </c>
      <c r="Q44" s="108">
        <v>0</v>
      </c>
      <c r="R44" s="108">
        <v>18</v>
      </c>
      <c r="S44" s="26">
        <v>0</v>
      </c>
      <c r="T44" s="21" t="s">
        <v>25</v>
      </c>
      <c r="U44" s="26" t="s">
        <v>24</v>
      </c>
      <c r="V44" s="27"/>
      <c r="W44" s="28"/>
      <c r="X44" s="188" t="s">
        <v>565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193" t="s">
        <v>97</v>
      </c>
      <c r="M45" s="14">
        <v>0</v>
      </c>
      <c r="N45" s="168">
        <v>17</v>
      </c>
      <c r="O45" s="34">
        <v>0</v>
      </c>
      <c r="P45" s="116" t="s">
        <v>235</v>
      </c>
      <c r="Q45" s="109">
        <v>0</v>
      </c>
      <c r="R45" s="109">
        <v>18</v>
      </c>
      <c r="S45" s="34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193" t="s">
        <v>100</v>
      </c>
      <c r="M46" s="14">
        <v>0</v>
      </c>
      <c r="N46" s="168">
        <v>17</v>
      </c>
      <c r="O46" s="34">
        <v>0</v>
      </c>
      <c r="P46" s="116" t="s">
        <v>118</v>
      </c>
      <c r="Q46" s="109">
        <v>0</v>
      </c>
      <c r="R46" s="109">
        <v>20</v>
      </c>
      <c r="S46" s="34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193" t="s">
        <v>236</v>
      </c>
      <c r="M47" s="14">
        <v>0</v>
      </c>
      <c r="N47" s="168">
        <v>10</v>
      </c>
      <c r="O47" s="34">
        <v>0</v>
      </c>
      <c r="P47" s="116" t="s">
        <v>196</v>
      </c>
      <c r="Q47" s="109">
        <v>0</v>
      </c>
      <c r="R47" s="31">
        <v>20</v>
      </c>
      <c r="S47" s="34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110"/>
      <c r="M48" s="109"/>
      <c r="N48" s="109"/>
      <c r="O48" s="34"/>
      <c r="P48" s="116" t="s">
        <v>119</v>
      </c>
      <c r="Q48" s="109">
        <v>0</v>
      </c>
      <c r="R48" s="31">
        <v>20</v>
      </c>
      <c r="S48" s="34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110"/>
      <c r="M49" s="109"/>
      <c r="N49" s="109"/>
      <c r="O49" s="34"/>
      <c r="P49" s="116" t="s">
        <v>140</v>
      </c>
      <c r="Q49" s="109">
        <v>0</v>
      </c>
      <c r="R49" s="31">
        <v>20</v>
      </c>
      <c r="S49" s="34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30" t="s">
        <v>135</v>
      </c>
      <c r="M50" s="85">
        <v>0</v>
      </c>
      <c r="N50" s="31" t="s">
        <v>136</v>
      </c>
      <c r="O50" s="34">
        <v>0</v>
      </c>
      <c r="P50" s="30" t="s">
        <v>137</v>
      </c>
      <c r="Q50" s="31">
        <v>0</v>
      </c>
      <c r="R50" s="31" t="s">
        <v>138</v>
      </c>
      <c r="S50" s="97">
        <v>0</v>
      </c>
      <c r="X50" s="255"/>
      <c r="Y50" s="256"/>
    </row>
    <row r="51" spans="1:28" s="29" customFormat="1" ht="16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13" t="s">
        <v>43</v>
      </c>
      <c r="M51" s="614"/>
      <c r="N51" s="614"/>
      <c r="O51" s="41">
        <v>0</v>
      </c>
      <c r="P51" s="613" t="s">
        <v>42</v>
      </c>
      <c r="Q51" s="614"/>
      <c r="R51" s="614"/>
      <c r="S51" s="72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X53" s="257"/>
      <c r="Y53" s="258"/>
    </row>
    <row r="54" spans="1:28" s="29" customFormat="1" ht="62" x14ac:dyDescent="0.35">
      <c r="A54" s="21" t="s">
        <v>21</v>
      </c>
      <c r="B54" s="22" t="s">
        <v>192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21" t="s">
        <v>40</v>
      </c>
      <c r="M54" s="22">
        <v>0</v>
      </c>
      <c r="N54" s="22">
        <v>10</v>
      </c>
      <c r="O54" s="26">
        <v>0</v>
      </c>
      <c r="P54" s="21" t="s">
        <v>122</v>
      </c>
      <c r="Q54" s="22">
        <v>0</v>
      </c>
      <c r="R54" s="22">
        <v>20</v>
      </c>
      <c r="S54" s="26">
        <v>0</v>
      </c>
      <c r="T54" s="21" t="s">
        <v>25</v>
      </c>
      <c r="U54" s="26" t="s">
        <v>24</v>
      </c>
      <c r="V54" s="21">
        <v>0</v>
      </c>
      <c r="W54" s="99">
        <v>0</v>
      </c>
      <c r="X54" s="262" t="s">
        <v>561</v>
      </c>
      <c r="Y54" s="258"/>
    </row>
    <row r="55" spans="1:28" s="29" customFormat="1" ht="51.5" customHeigh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30" t="s">
        <v>41</v>
      </c>
      <c r="M55" s="31">
        <v>0</v>
      </c>
      <c r="N55" s="31">
        <v>10</v>
      </c>
      <c r="O55" s="34">
        <v>0</v>
      </c>
      <c r="P55" s="86"/>
      <c r="Q55" s="31"/>
      <c r="R55" s="31"/>
      <c r="S55" s="34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30" t="s">
        <v>109</v>
      </c>
      <c r="M56" s="31">
        <v>0</v>
      </c>
      <c r="N56" s="31">
        <v>10</v>
      </c>
      <c r="O56" s="34">
        <v>0</v>
      </c>
      <c r="P56" s="86"/>
      <c r="Q56" s="31"/>
      <c r="R56" s="31"/>
      <c r="S56" s="34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30" t="s">
        <v>135</v>
      </c>
      <c r="M57" s="85">
        <v>0</v>
      </c>
      <c r="N57" s="31" t="s">
        <v>136</v>
      </c>
      <c r="O57" s="34">
        <v>0</v>
      </c>
      <c r="P57" s="30" t="s">
        <v>137</v>
      </c>
      <c r="Q57" s="31">
        <v>0</v>
      </c>
      <c r="R57" s="31" t="s">
        <v>138</v>
      </c>
      <c r="S57" s="97">
        <v>0</v>
      </c>
    </row>
    <row r="58" spans="1:28" s="29" customFormat="1" ht="16" customHeight="1" thickBot="1" x14ac:dyDescent="0.4">
      <c r="I58" s="47"/>
      <c r="J58" s="47"/>
      <c r="L58" s="613" t="s">
        <v>43</v>
      </c>
      <c r="M58" s="614"/>
      <c r="N58" s="614"/>
      <c r="O58" s="41">
        <v>0</v>
      </c>
      <c r="P58" s="613" t="s">
        <v>42</v>
      </c>
      <c r="Q58" s="614"/>
      <c r="R58" s="614"/>
      <c r="S58" s="72">
        <v>0</v>
      </c>
    </row>
    <row r="59" spans="1:28" s="29" customFormat="1" ht="16" customHeight="1" thickBot="1" x14ac:dyDescent="0.4">
      <c r="I59" s="47"/>
      <c r="J59" s="47"/>
    </row>
    <row r="60" spans="1:28" s="29" customFormat="1" ht="31" x14ac:dyDescent="0.35">
      <c r="A60" s="21" t="s">
        <v>22</v>
      </c>
      <c r="B60" s="22" t="s">
        <v>303</v>
      </c>
      <c r="C60" s="22" t="s">
        <v>464</v>
      </c>
      <c r="D60" s="22" t="s">
        <v>465</v>
      </c>
      <c r="E60" s="23" t="s">
        <v>466</v>
      </c>
      <c r="F60" s="22">
        <v>1</v>
      </c>
      <c r="G60" s="24" t="s">
        <v>458</v>
      </c>
      <c r="H60" s="24" t="s">
        <v>493</v>
      </c>
      <c r="I60" s="25">
        <v>27.333333333372138</v>
      </c>
      <c r="J60" s="60">
        <v>13.4</v>
      </c>
      <c r="K60" s="61">
        <v>-13.933333333372138</v>
      </c>
      <c r="L60" s="248" t="s">
        <v>525</v>
      </c>
      <c r="M60" s="107">
        <v>2</v>
      </c>
      <c r="N60" s="167">
        <v>20</v>
      </c>
      <c r="O60" s="26">
        <v>40</v>
      </c>
      <c r="P60" s="239" t="s">
        <v>480</v>
      </c>
      <c r="Q60" s="107">
        <v>1</v>
      </c>
      <c r="R60" s="22">
        <v>20</v>
      </c>
      <c r="S60" s="26">
        <v>20</v>
      </c>
      <c r="T60" s="21" t="s">
        <v>25</v>
      </c>
      <c r="U60" s="26" t="s">
        <v>24</v>
      </c>
      <c r="V60" s="27">
        <v>13.933333333372138</v>
      </c>
      <c r="W60" s="28">
        <v>13.933333333372138</v>
      </c>
      <c r="X60" s="141" t="s">
        <v>602</v>
      </c>
    </row>
    <row r="61" spans="1:28" s="29" customFormat="1" ht="18.5" x14ac:dyDescent="0.35">
      <c r="A61" s="86"/>
      <c r="B61" s="62"/>
      <c r="C61" s="62"/>
      <c r="D61" s="62"/>
      <c r="E61" s="62"/>
      <c r="F61" s="62">
        <v>2</v>
      </c>
      <c r="G61" s="32" t="s">
        <v>493</v>
      </c>
      <c r="H61" s="32" t="s">
        <v>556</v>
      </c>
      <c r="I61" s="64">
        <v>26.166666666569654</v>
      </c>
      <c r="J61" s="64">
        <v>14.4</v>
      </c>
      <c r="K61" s="65">
        <v>-11.766666666569654</v>
      </c>
      <c r="L61" s="249" t="s">
        <v>526</v>
      </c>
      <c r="M61" s="14">
        <v>2</v>
      </c>
      <c r="N61" s="168">
        <v>20</v>
      </c>
      <c r="O61" s="81">
        <v>40</v>
      </c>
      <c r="P61" s="238" t="s">
        <v>593</v>
      </c>
      <c r="Q61" s="14"/>
      <c r="R61" s="31">
        <v>20</v>
      </c>
      <c r="S61" s="81">
        <v>0</v>
      </c>
      <c r="T61" s="30"/>
      <c r="U61" s="34"/>
      <c r="V61" s="35">
        <v>11.766666666569654</v>
      </c>
      <c r="W61" s="43">
        <v>25.699999999941792</v>
      </c>
      <c r="X61" s="189"/>
    </row>
    <row r="62" spans="1:28" s="29" customFormat="1" ht="18.5" x14ac:dyDescent="0.35">
      <c r="A62" s="86"/>
      <c r="B62" s="62"/>
      <c r="C62" s="62"/>
      <c r="D62" s="62"/>
      <c r="E62" s="62"/>
      <c r="F62" s="62">
        <v>3</v>
      </c>
      <c r="G62" s="32" t="s">
        <v>556</v>
      </c>
      <c r="H62" s="63" t="s">
        <v>585</v>
      </c>
      <c r="I62" s="64">
        <v>17.416666666686069</v>
      </c>
      <c r="J62" s="64">
        <v>14.4</v>
      </c>
      <c r="K62" s="65">
        <v>-3.0166666666860689</v>
      </c>
      <c r="L62" s="249" t="s">
        <v>527</v>
      </c>
      <c r="M62" s="14">
        <v>2</v>
      </c>
      <c r="N62" s="168">
        <v>20</v>
      </c>
      <c r="O62" s="34">
        <v>40</v>
      </c>
      <c r="P62" s="238" t="s">
        <v>594</v>
      </c>
      <c r="Q62" s="14">
        <v>1</v>
      </c>
      <c r="R62" s="31">
        <v>20</v>
      </c>
      <c r="S62" s="81">
        <v>20</v>
      </c>
      <c r="T62" s="30"/>
      <c r="U62" s="34"/>
      <c r="V62" s="35">
        <v>3.0166666666860689</v>
      </c>
      <c r="W62" s="43">
        <v>28.716666666627859</v>
      </c>
      <c r="X62" s="189"/>
    </row>
    <row r="63" spans="1:28" s="29" customFormat="1" ht="18.5" x14ac:dyDescent="0.35">
      <c r="A63" s="86"/>
      <c r="B63" s="62"/>
      <c r="C63" s="62"/>
      <c r="D63" s="62"/>
      <c r="E63" s="62"/>
      <c r="F63" s="62">
        <v>4</v>
      </c>
      <c r="G63" s="63" t="s">
        <v>585</v>
      </c>
      <c r="H63" s="63" t="s">
        <v>36</v>
      </c>
      <c r="I63" s="64">
        <v>28.083333333372138</v>
      </c>
      <c r="J63" s="64">
        <v>14.4</v>
      </c>
      <c r="K63" s="65">
        <v>-13.683333333372138</v>
      </c>
      <c r="L63" s="249" t="s">
        <v>528</v>
      </c>
      <c r="M63" s="14">
        <v>2</v>
      </c>
      <c r="N63" s="168">
        <v>20</v>
      </c>
      <c r="O63" s="81">
        <v>40</v>
      </c>
      <c r="P63" s="250"/>
      <c r="Q63" s="109"/>
      <c r="R63" s="31"/>
      <c r="S63" s="81"/>
      <c r="T63" s="30"/>
      <c r="U63" s="34"/>
      <c r="V63" s="35">
        <v>0</v>
      </c>
      <c r="W63" s="43">
        <v>28.716666666627859</v>
      </c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110"/>
      <c r="M64" s="139"/>
      <c r="N64" s="109"/>
      <c r="O64" s="81"/>
      <c r="P64" s="172"/>
      <c r="Q64" s="109"/>
      <c r="R64" s="31"/>
      <c r="S64" s="81"/>
      <c r="T64" s="37"/>
      <c r="U64" s="41"/>
      <c r="V64" s="37"/>
      <c r="W64" s="72"/>
      <c r="X64" s="191" t="s">
        <v>573</v>
      </c>
    </row>
    <row r="65" spans="1:24" s="29" customFormat="1" ht="17.5" customHeight="1" x14ac:dyDescent="0.35">
      <c r="A65" s="36"/>
      <c r="G65" s="71"/>
      <c r="H65" s="71"/>
      <c r="I65" s="47"/>
      <c r="K65" s="47"/>
      <c r="L65" s="30" t="s">
        <v>135</v>
      </c>
      <c r="M65" s="85">
        <v>8</v>
      </c>
      <c r="N65" s="31" t="s">
        <v>136</v>
      </c>
      <c r="O65" s="34">
        <v>160</v>
      </c>
      <c r="P65" s="30" t="s">
        <v>137</v>
      </c>
      <c r="Q65" s="31">
        <v>2</v>
      </c>
      <c r="R65" s="31" t="s">
        <v>138</v>
      </c>
      <c r="S65" s="97">
        <v>40</v>
      </c>
    </row>
    <row r="66" spans="1:24" s="29" customFormat="1" ht="16" customHeight="1" thickBot="1" x14ac:dyDescent="0.4">
      <c r="A66" s="36"/>
      <c r="I66" s="47"/>
      <c r="L66" s="613" t="s">
        <v>43</v>
      </c>
      <c r="M66" s="614"/>
      <c r="N66" s="614"/>
      <c r="O66" s="92">
        <v>160</v>
      </c>
      <c r="P66" s="613" t="s">
        <v>42</v>
      </c>
      <c r="Q66" s="614"/>
      <c r="R66" s="614"/>
      <c r="S66" s="72">
        <v>40</v>
      </c>
    </row>
    <row r="67" spans="1:24" s="29" customFormat="1" ht="16" customHeight="1" thickBot="1" x14ac:dyDescent="0.4">
      <c r="A67" s="36"/>
      <c r="I67" s="47"/>
      <c r="O67" s="49"/>
    </row>
    <row r="68" spans="1:24" s="29" customFormat="1" ht="31.5" thickBot="1" x14ac:dyDescent="0.4">
      <c r="A68" s="74" t="s">
        <v>23</v>
      </c>
      <c r="B68" s="75" t="s">
        <v>114</v>
      </c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21"/>
      <c r="M68" s="94"/>
      <c r="N68" s="22"/>
      <c r="O68" s="26"/>
      <c r="P68" s="21"/>
      <c r="Q68" s="22"/>
      <c r="R68" s="22"/>
      <c r="S68" s="26"/>
      <c r="T68" s="74" t="s">
        <v>25</v>
      </c>
      <c r="U68" s="151" t="s">
        <v>24</v>
      </c>
      <c r="V68" s="74">
        <v>0</v>
      </c>
      <c r="W68" s="152">
        <v>0</v>
      </c>
      <c r="X68" s="263" t="s">
        <v>564</v>
      </c>
    </row>
    <row r="69" spans="1:24" s="29" customFormat="1" ht="17.5" customHeight="1" x14ac:dyDescent="0.35">
      <c r="I69" s="47"/>
      <c r="J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</row>
    <row r="70" spans="1:24" s="29" customFormat="1" ht="16" customHeight="1" thickBot="1" x14ac:dyDescent="0.4">
      <c r="I70" s="47"/>
      <c r="J70" s="47"/>
      <c r="L70" s="613" t="s">
        <v>43</v>
      </c>
      <c r="M70" s="614"/>
      <c r="N70" s="614"/>
      <c r="O70" s="41">
        <v>0</v>
      </c>
      <c r="P70" s="613" t="s">
        <v>42</v>
      </c>
      <c r="Q70" s="614"/>
      <c r="R70" s="614"/>
      <c r="S70" s="72" t="s">
        <v>24</v>
      </c>
      <c r="X70" s="259"/>
    </row>
    <row r="71" spans="1:24" s="29" customFormat="1" ht="16" customHeight="1" thickBot="1" x14ac:dyDescent="0.4">
      <c r="I71" s="47"/>
      <c r="J71" s="47"/>
      <c r="M71" s="48"/>
      <c r="X71" s="259"/>
    </row>
    <row r="72" spans="1:24" s="29" customFormat="1" ht="46.5" x14ac:dyDescent="0.35">
      <c r="A72" s="21" t="s">
        <v>26</v>
      </c>
      <c r="B72" s="22" t="s">
        <v>199</v>
      </c>
      <c r="C72" s="23"/>
      <c r="D72" s="23" t="s">
        <v>569</v>
      </c>
      <c r="E72" s="22"/>
      <c r="F72" s="22"/>
      <c r="G72" s="24"/>
      <c r="H72" s="24"/>
      <c r="I72" s="25"/>
      <c r="J72" s="25"/>
      <c r="K72" s="61"/>
      <c r="L72" s="111" t="s">
        <v>115</v>
      </c>
      <c r="M72" s="138">
        <v>0</v>
      </c>
      <c r="N72" s="108">
        <v>17</v>
      </c>
      <c r="O72" s="26">
        <v>0</v>
      </c>
      <c r="P72" s="21" t="s">
        <v>242</v>
      </c>
      <c r="Q72" s="108">
        <v>0</v>
      </c>
      <c r="R72" s="22">
        <v>20</v>
      </c>
      <c r="S72" s="26"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603</v>
      </c>
    </row>
    <row r="73" spans="1:24" s="29" customFormat="1" ht="15.5" customHeight="1" x14ac:dyDescent="0.35">
      <c r="A73" s="30"/>
      <c r="B73" s="31"/>
      <c r="C73" s="31"/>
      <c r="D73" s="31"/>
      <c r="E73" s="31"/>
      <c r="F73" s="31"/>
      <c r="G73" s="32"/>
      <c r="H73" s="32"/>
      <c r="I73" s="33"/>
      <c r="J73" s="33"/>
      <c r="K73" s="65"/>
      <c r="L73" s="116" t="s">
        <v>124</v>
      </c>
      <c r="M73" s="139">
        <v>0</v>
      </c>
      <c r="N73" s="109">
        <v>17</v>
      </c>
      <c r="O73" s="34">
        <v>0</v>
      </c>
      <c r="P73" s="30" t="s">
        <v>46</v>
      </c>
      <c r="Q73" s="109">
        <v>0</v>
      </c>
      <c r="R73" s="31">
        <v>20</v>
      </c>
      <c r="S73" s="34">
        <v>0</v>
      </c>
      <c r="T73" s="30"/>
      <c r="U73" s="34"/>
      <c r="V73" s="35"/>
      <c r="W73" s="43"/>
      <c r="X73" s="189"/>
    </row>
    <row r="74" spans="1:24" s="29" customFormat="1" ht="31" customHeight="1" x14ac:dyDescent="0.35">
      <c r="A74" s="30"/>
      <c r="B74" s="31"/>
      <c r="C74" s="31"/>
      <c r="D74" s="31"/>
      <c r="E74" s="31"/>
      <c r="F74" s="31"/>
      <c r="G74" s="32"/>
      <c r="H74" s="32"/>
      <c r="I74" s="33"/>
      <c r="J74" s="33"/>
      <c r="K74" s="65"/>
      <c r="L74" s="116" t="s">
        <v>105</v>
      </c>
      <c r="M74" s="109">
        <v>0</v>
      </c>
      <c r="N74" s="109">
        <v>17</v>
      </c>
      <c r="O74" s="34">
        <v>0</v>
      </c>
      <c r="P74" s="30" t="s">
        <v>116</v>
      </c>
      <c r="Q74" s="109">
        <v>0</v>
      </c>
      <c r="R74" s="31">
        <v>20</v>
      </c>
      <c r="S74" s="34">
        <v>0</v>
      </c>
      <c r="T74" s="30"/>
      <c r="U74" s="34"/>
      <c r="V74" s="35"/>
      <c r="W74" s="43"/>
      <c r="X74" s="189"/>
    </row>
    <row r="75" spans="1:24" s="29" customFormat="1" ht="15.5" customHeight="1" x14ac:dyDescent="0.35">
      <c r="A75" s="30"/>
      <c r="B75" s="31"/>
      <c r="C75" s="31"/>
      <c r="D75" s="31"/>
      <c r="E75" s="31"/>
      <c r="F75" s="31"/>
      <c r="G75" s="32"/>
      <c r="H75" s="32"/>
      <c r="I75" s="33"/>
      <c r="J75" s="33"/>
      <c r="K75" s="65"/>
      <c r="L75" s="116" t="s">
        <v>243</v>
      </c>
      <c r="M75" s="109">
        <v>0</v>
      </c>
      <c r="N75" s="109">
        <v>17</v>
      </c>
      <c r="O75" s="34">
        <v>0</v>
      </c>
      <c r="P75" s="30" t="s">
        <v>100</v>
      </c>
      <c r="Q75" s="109">
        <v>0</v>
      </c>
      <c r="R75" s="31">
        <v>20</v>
      </c>
      <c r="S75" s="34">
        <v>0</v>
      </c>
      <c r="T75" s="30"/>
      <c r="U75" s="34"/>
      <c r="V75" s="35"/>
      <c r="W75" s="43"/>
      <c r="X75" s="189"/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110" t="s">
        <v>142</v>
      </c>
      <c r="M76" s="109">
        <v>0</v>
      </c>
      <c r="N76" s="109">
        <v>10</v>
      </c>
      <c r="O76" s="34">
        <v>0</v>
      </c>
      <c r="P76" s="30" t="s">
        <v>45</v>
      </c>
      <c r="Q76" s="109">
        <v>0</v>
      </c>
      <c r="R76" s="31">
        <v>5</v>
      </c>
      <c r="S76" s="34">
        <v>0</v>
      </c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30" t="s">
        <v>135</v>
      </c>
      <c r="M77" s="85">
        <v>0</v>
      </c>
      <c r="N77" s="31" t="s">
        <v>136</v>
      </c>
      <c r="O77" s="34">
        <v>0</v>
      </c>
      <c r="P77" s="30" t="s">
        <v>137</v>
      </c>
      <c r="Q77" s="31">
        <v>0</v>
      </c>
      <c r="R77" s="31" t="s">
        <v>138</v>
      </c>
      <c r="S77" s="97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13" t="s">
        <v>43</v>
      </c>
      <c r="M78" s="614"/>
      <c r="N78" s="614"/>
      <c r="O78" s="92">
        <v>0</v>
      </c>
      <c r="P78" s="613" t="s">
        <v>42</v>
      </c>
      <c r="Q78" s="614"/>
      <c r="R78" s="614"/>
      <c r="S78" s="72" t="s">
        <v>49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O79" s="49"/>
      <c r="V79" s="47"/>
      <c r="W79" s="47"/>
      <c r="X79" s="259"/>
    </row>
    <row r="80" spans="1:24" s="29" customFormat="1" ht="46.5" x14ac:dyDescent="0.35">
      <c r="A80" s="21" t="s">
        <v>27</v>
      </c>
      <c r="B80" s="22" t="s">
        <v>244</v>
      </c>
      <c r="C80" s="22"/>
      <c r="D80" s="22"/>
      <c r="E80" s="22"/>
      <c r="F80" s="22"/>
      <c r="G80" s="24"/>
      <c r="H80" s="24"/>
      <c r="I80" s="25"/>
      <c r="J80" s="25"/>
      <c r="K80" s="61"/>
      <c r="L80" s="162" t="s">
        <v>473</v>
      </c>
      <c r="M80" s="108">
        <v>0</v>
      </c>
      <c r="N80" s="22">
        <v>17</v>
      </c>
      <c r="O80" s="26">
        <v>0</v>
      </c>
      <c r="P80" s="79" t="s">
        <v>216</v>
      </c>
      <c r="Q80" s="22">
        <v>0</v>
      </c>
      <c r="R80" s="22">
        <v>20</v>
      </c>
      <c r="S80" s="26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604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40" t="s">
        <v>474</v>
      </c>
      <c r="M81" s="109">
        <v>0</v>
      </c>
      <c r="N81" s="31">
        <v>17</v>
      </c>
      <c r="O81" s="34">
        <v>0</v>
      </c>
      <c r="P81" s="30" t="s">
        <v>249</v>
      </c>
      <c r="Q81" s="31">
        <v>0</v>
      </c>
      <c r="R81" s="31">
        <v>20</v>
      </c>
      <c r="S81" s="34">
        <v>0</v>
      </c>
      <c r="T81" s="30"/>
      <c r="U81" s="34"/>
      <c r="V81" s="35">
        <v>0</v>
      </c>
      <c r="W81" s="43">
        <v>0</v>
      </c>
      <c r="X81" s="189"/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110" t="s">
        <v>494</v>
      </c>
      <c r="M82" s="109">
        <v>0</v>
      </c>
      <c r="N82" s="31">
        <v>17</v>
      </c>
      <c r="O82" s="34">
        <v>0</v>
      </c>
      <c r="P82" s="30"/>
      <c r="Q82" s="31"/>
      <c r="R82" s="31"/>
      <c r="S82" s="34"/>
      <c r="T82" s="30"/>
      <c r="U82" s="34"/>
      <c r="V82" s="35">
        <v>0</v>
      </c>
      <c r="W82" s="43">
        <v>0</v>
      </c>
      <c r="X82" s="189"/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110" t="s">
        <v>495</v>
      </c>
      <c r="M83" s="139">
        <v>0</v>
      </c>
      <c r="N83" s="31">
        <v>17</v>
      </c>
      <c r="O83" s="34">
        <v>0</v>
      </c>
      <c r="P83" s="30"/>
      <c r="Q83" s="31"/>
      <c r="R83" s="31"/>
      <c r="S83" s="34"/>
      <c r="T83" s="30"/>
      <c r="U83" s="34"/>
      <c r="V83" s="35">
        <v>0</v>
      </c>
      <c r="W83" s="43">
        <v>0</v>
      </c>
      <c r="X83" s="189"/>
    </row>
    <row r="84" spans="1:24" s="29" customFormat="1" ht="16" customHeight="1" x14ac:dyDescent="0.35">
      <c r="A84" s="30"/>
      <c r="B84" s="31"/>
      <c r="C84" s="66"/>
      <c r="D84" s="66"/>
      <c r="E84" s="66"/>
      <c r="F84" s="66"/>
      <c r="G84" s="67"/>
      <c r="H84" s="66"/>
      <c r="I84" s="68"/>
      <c r="J84" s="68"/>
      <c r="K84" s="235"/>
      <c r="L84" s="110"/>
      <c r="M84" s="139"/>
      <c r="N84" s="31"/>
      <c r="O84" s="34"/>
      <c r="P84" s="110"/>
      <c r="Q84" s="31"/>
      <c r="R84" s="31"/>
      <c r="S84" s="34"/>
      <c r="T84" s="30"/>
      <c r="U84" s="34"/>
      <c r="V84" s="35">
        <v>0</v>
      </c>
      <c r="W84" s="43">
        <v>0</v>
      </c>
      <c r="X84" s="267"/>
    </row>
    <row r="85" spans="1:24" s="29" customFormat="1" ht="16" customHeight="1" x14ac:dyDescent="0.35">
      <c r="A85" s="30"/>
      <c r="B85" s="31"/>
      <c r="C85" s="66"/>
      <c r="D85" s="66"/>
      <c r="E85" s="66"/>
      <c r="F85" s="66"/>
      <c r="G85" s="67"/>
      <c r="H85" s="66"/>
      <c r="I85" s="68"/>
      <c r="J85" s="68"/>
      <c r="K85" s="235"/>
      <c r="L85" s="110"/>
      <c r="M85" s="139"/>
      <c r="N85" s="31"/>
      <c r="O85" s="34"/>
      <c r="P85" s="110"/>
      <c r="Q85" s="31"/>
      <c r="R85" s="31"/>
      <c r="S85" s="34"/>
      <c r="T85" s="30"/>
      <c r="U85" s="34"/>
      <c r="V85" s="35">
        <v>0</v>
      </c>
      <c r="W85" s="43">
        <v>0</v>
      </c>
      <c r="X85" s="267"/>
    </row>
    <row r="86" spans="1:24" s="29" customFormat="1" ht="16" customHeight="1" thickBot="1" x14ac:dyDescent="0.4">
      <c r="A86" s="37"/>
      <c r="B86" s="38"/>
      <c r="C86" s="69"/>
      <c r="D86" s="69"/>
      <c r="E86" s="69"/>
      <c r="F86" s="69"/>
      <c r="G86" s="119"/>
      <c r="H86" s="69"/>
      <c r="I86" s="88"/>
      <c r="J86" s="88"/>
      <c r="K86" s="104"/>
      <c r="L86" s="110"/>
      <c r="M86" s="139"/>
      <c r="N86" s="31"/>
      <c r="O86" s="34"/>
      <c r="P86" s="110"/>
      <c r="Q86" s="31"/>
      <c r="R86" s="31"/>
      <c r="S86" s="34"/>
      <c r="T86" s="37"/>
      <c r="U86" s="41"/>
      <c r="V86" s="42">
        <v>0</v>
      </c>
      <c r="W86" s="44">
        <v>0</v>
      </c>
      <c r="X86" s="268"/>
    </row>
    <row r="87" spans="1:24" s="29" customFormat="1" ht="17.5" customHeight="1" x14ac:dyDescent="0.35">
      <c r="C87" s="102"/>
      <c r="D87" s="102"/>
      <c r="E87" s="102"/>
      <c r="F87" s="102"/>
      <c r="G87" s="102"/>
      <c r="H87" s="102"/>
      <c r="I87" s="47"/>
      <c r="J87" s="47"/>
      <c r="K87" s="47"/>
      <c r="L87" s="30" t="s">
        <v>135</v>
      </c>
      <c r="M87" s="85">
        <v>0</v>
      </c>
      <c r="N87" s="31" t="s">
        <v>136</v>
      </c>
      <c r="O87" s="34">
        <v>0</v>
      </c>
      <c r="P87" s="30" t="s">
        <v>137</v>
      </c>
      <c r="Q87" s="31">
        <v>0</v>
      </c>
      <c r="R87" s="31" t="s">
        <v>138</v>
      </c>
      <c r="S87" s="97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613" t="s">
        <v>43</v>
      </c>
      <c r="M88" s="614"/>
      <c r="N88" s="614"/>
      <c r="O88" s="92">
        <v>0</v>
      </c>
      <c r="P88" s="613" t="s">
        <v>42</v>
      </c>
      <c r="Q88" s="614"/>
      <c r="R88" s="614"/>
      <c r="S88" s="72">
        <v>0</v>
      </c>
      <c r="V88" s="47"/>
      <c r="W88" s="47"/>
      <c r="X88" s="259"/>
    </row>
    <row r="89" spans="1:24" s="29" customFormat="1" ht="16" customHeight="1" thickBot="1" x14ac:dyDescent="0.4">
      <c r="I89" s="47"/>
      <c r="J89" s="47"/>
      <c r="O89" s="49"/>
      <c r="V89" s="47"/>
      <c r="W89" s="47"/>
      <c r="X89" s="259"/>
    </row>
    <row r="90" spans="1:24" s="29" customFormat="1" ht="47" customHeight="1" thickBot="1" x14ac:dyDescent="0.4">
      <c r="A90" s="74" t="s">
        <v>51</v>
      </c>
      <c r="B90" s="75" t="s">
        <v>250</v>
      </c>
      <c r="C90" s="173"/>
      <c r="D90" s="174" t="s">
        <v>251</v>
      </c>
      <c r="E90" s="75"/>
      <c r="F90" s="173"/>
      <c r="G90" s="177"/>
      <c r="H90" s="177"/>
      <c r="I90" s="178"/>
      <c r="J90" s="178"/>
      <c r="K90" s="78"/>
      <c r="L90" s="111"/>
      <c r="M90" s="108"/>
      <c r="N90" s="108"/>
      <c r="O90" s="26"/>
      <c r="P90" s="112"/>
      <c r="Q90" s="108"/>
      <c r="R90" s="22"/>
      <c r="S90" s="26"/>
      <c r="T90" s="74"/>
      <c r="U90" s="151"/>
      <c r="V90" s="222"/>
      <c r="W90" s="223"/>
      <c r="X90" s="194" t="s">
        <v>571</v>
      </c>
    </row>
    <row r="91" spans="1:24" s="29" customFormat="1" ht="17.5" customHeight="1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30" t="s">
        <v>135</v>
      </c>
      <c r="M91" s="85">
        <v>0</v>
      </c>
      <c r="N91" s="31" t="s">
        <v>136</v>
      </c>
      <c r="O91" s="34">
        <v>0</v>
      </c>
      <c r="P91" s="30" t="s">
        <v>137</v>
      </c>
      <c r="Q91" s="31">
        <v>0</v>
      </c>
      <c r="R91" s="31" t="s">
        <v>138</v>
      </c>
      <c r="S91" s="97">
        <v>0</v>
      </c>
      <c r="T91" s="105"/>
      <c r="U91" s="105"/>
      <c r="V91" s="224"/>
      <c r="W91" s="224"/>
      <c r="X91" s="123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633" t="s">
        <v>43</v>
      </c>
      <c r="M92" s="634"/>
      <c r="N92" s="634"/>
      <c r="O92" s="181">
        <v>0</v>
      </c>
      <c r="P92" s="633" t="s">
        <v>42</v>
      </c>
      <c r="Q92" s="634"/>
      <c r="R92" s="634"/>
      <c r="S92" s="180">
        <v>0</v>
      </c>
      <c r="T92" s="105"/>
      <c r="U92" s="105"/>
      <c r="V92" s="224"/>
      <c r="W92" s="224"/>
      <c r="X92" s="123"/>
    </row>
    <row r="93" spans="1:24" s="29" customFormat="1" ht="46.5" customHeight="1" x14ac:dyDescent="0.35">
      <c r="A93" s="21" t="s">
        <v>126</v>
      </c>
      <c r="B93" s="23" t="s">
        <v>417</v>
      </c>
      <c r="C93" s="22">
        <v>9227</v>
      </c>
      <c r="D93" s="22" t="s">
        <v>418</v>
      </c>
      <c r="E93" s="23" t="s">
        <v>563</v>
      </c>
      <c r="F93" s="22">
        <v>1</v>
      </c>
      <c r="G93" s="24">
        <v>45023.583333333336</v>
      </c>
      <c r="H93" s="182" t="s">
        <v>588</v>
      </c>
      <c r="I93" s="25">
        <v>12.416666666627862</v>
      </c>
      <c r="J93" s="25">
        <v>8.4499999999999993</v>
      </c>
      <c r="K93" s="61">
        <v>-3.9666666666278623</v>
      </c>
      <c r="L93" s="270" t="s">
        <v>256</v>
      </c>
      <c r="M93" s="107">
        <v>0</v>
      </c>
      <c r="N93" s="228">
        <v>20</v>
      </c>
      <c r="O93" s="26">
        <v>0</v>
      </c>
      <c r="P93" s="21" t="s">
        <v>255</v>
      </c>
      <c r="Q93" s="22">
        <v>0</v>
      </c>
      <c r="R93" s="22">
        <v>20</v>
      </c>
      <c r="S93" s="26">
        <v>0</v>
      </c>
      <c r="T93" s="21" t="s">
        <v>25</v>
      </c>
      <c r="U93" s="26" t="s">
        <v>24</v>
      </c>
      <c r="V93" s="27">
        <v>3.9666666666278623</v>
      </c>
      <c r="W93" s="28">
        <v>3.9666666666278623</v>
      </c>
      <c r="X93" s="141" t="s">
        <v>605</v>
      </c>
    </row>
    <row r="94" spans="1:24" s="29" customFormat="1" ht="46.5" customHeight="1" x14ac:dyDescent="0.35">
      <c r="A94" s="30"/>
      <c r="B94" s="31"/>
      <c r="C94" s="31"/>
      <c r="D94" s="31"/>
      <c r="E94" s="31"/>
      <c r="F94" s="31">
        <v>2</v>
      </c>
      <c r="G94" s="161" t="s">
        <v>588</v>
      </c>
      <c r="H94" s="161" t="s">
        <v>589</v>
      </c>
      <c r="I94" s="33">
        <v>12.833333333255723</v>
      </c>
      <c r="J94" s="33">
        <v>8.4499999999999993</v>
      </c>
      <c r="K94" s="65">
        <v>-4.3833333332557238</v>
      </c>
      <c r="L94" s="264" t="s">
        <v>276</v>
      </c>
      <c r="M94" s="14">
        <v>0</v>
      </c>
      <c r="N94" s="231">
        <v>20</v>
      </c>
      <c r="O94" s="34">
        <v>0</v>
      </c>
      <c r="P94" s="30"/>
      <c r="Q94" s="31"/>
      <c r="R94" s="31"/>
      <c r="S94" s="34"/>
      <c r="T94" s="30"/>
      <c r="U94" s="34"/>
      <c r="V94" s="35">
        <v>4.3833333332557238</v>
      </c>
      <c r="W94" s="43">
        <v>8.3499999998835861</v>
      </c>
      <c r="X94" s="189" t="s">
        <v>606</v>
      </c>
    </row>
    <row r="95" spans="1:24" s="29" customFormat="1" ht="15.5" customHeight="1" x14ac:dyDescent="0.35">
      <c r="A95" s="30"/>
      <c r="B95" s="31"/>
      <c r="C95" s="31"/>
      <c r="D95" s="31"/>
      <c r="E95" s="31"/>
      <c r="F95" s="31">
        <v>3</v>
      </c>
      <c r="G95" s="32" t="s">
        <v>589</v>
      </c>
      <c r="H95" s="161">
        <v>45025.152777777781</v>
      </c>
      <c r="I95" s="33">
        <v>26.750000000058201</v>
      </c>
      <c r="J95" s="33">
        <v>8.4499999999999993</v>
      </c>
      <c r="K95" s="65">
        <v>-18.300000000058208</v>
      </c>
      <c r="L95" s="264" t="s">
        <v>277</v>
      </c>
      <c r="M95" s="14">
        <v>0</v>
      </c>
      <c r="N95" s="231">
        <v>20</v>
      </c>
      <c r="O95" s="34">
        <v>0</v>
      </c>
      <c r="P95" s="30"/>
      <c r="Q95" s="31">
        <v>0</v>
      </c>
      <c r="R95" s="31">
        <v>20</v>
      </c>
      <c r="S95" s="34">
        <v>0</v>
      </c>
      <c r="T95" s="30"/>
      <c r="U95" s="34"/>
      <c r="V95" s="35">
        <v>0</v>
      </c>
      <c r="W95" s="43">
        <v>8.3499999998835861</v>
      </c>
      <c r="X95" s="189"/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>
        <v>4</v>
      </c>
      <c r="G96" s="183">
        <f>H95</f>
        <v>45025.152777777781</v>
      </c>
      <c r="H96" s="183" t="s">
        <v>36</v>
      </c>
      <c r="I96" s="40"/>
      <c r="J96" s="40">
        <v>8.5</v>
      </c>
      <c r="K96" s="70"/>
      <c r="L96" s="264" t="s">
        <v>278</v>
      </c>
      <c r="M96" s="14">
        <v>0</v>
      </c>
      <c r="N96" s="231">
        <v>20</v>
      </c>
      <c r="O96" s="34">
        <v>0</v>
      </c>
      <c r="P96" s="30"/>
      <c r="Q96" s="31">
        <v>0</v>
      </c>
      <c r="R96" s="31">
        <v>20</v>
      </c>
      <c r="S96" s="34">
        <v>0</v>
      </c>
      <c r="T96" s="37"/>
      <c r="U96" s="41"/>
      <c r="V96" s="42"/>
      <c r="W96" s="44"/>
      <c r="X96" s="191" t="s">
        <v>562</v>
      </c>
    </row>
    <row r="97" spans="1:56" s="29" customFormat="1" ht="17.5" customHeight="1" x14ac:dyDescent="0.35">
      <c r="I97" s="47"/>
      <c r="J97" s="47"/>
      <c r="L97" s="30" t="s">
        <v>135</v>
      </c>
      <c r="M97" s="85">
        <v>0</v>
      </c>
      <c r="N97" s="31" t="s">
        <v>136</v>
      </c>
      <c r="O97" s="34">
        <v>0</v>
      </c>
      <c r="P97" s="30" t="s">
        <v>137</v>
      </c>
      <c r="Q97" s="31">
        <v>0</v>
      </c>
      <c r="R97" s="31" t="s">
        <v>138</v>
      </c>
      <c r="S97" s="97">
        <v>0</v>
      </c>
      <c r="V97" s="47"/>
      <c r="W97" s="47"/>
      <c r="X97" s="259"/>
    </row>
    <row r="98" spans="1:56" s="29" customFormat="1" ht="16" customHeight="1" thickBot="1" x14ac:dyDescent="0.4">
      <c r="I98" s="47"/>
      <c r="J98" s="47"/>
      <c r="L98" s="613" t="s">
        <v>43</v>
      </c>
      <c r="M98" s="614"/>
      <c r="N98" s="614"/>
      <c r="O98" s="41">
        <v>80</v>
      </c>
      <c r="P98" s="613" t="s">
        <v>42</v>
      </c>
      <c r="Q98" s="614"/>
      <c r="R98" s="614"/>
      <c r="S98" s="72">
        <v>40</v>
      </c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21"/>
      <c r="M100" s="94"/>
      <c r="N100" s="22"/>
      <c r="O100" s="26"/>
      <c r="P100" s="21"/>
      <c r="Q100" s="22"/>
      <c r="R100" s="22"/>
      <c r="S100" s="26"/>
      <c r="T100" s="74" t="s">
        <v>25</v>
      </c>
      <c r="U100" s="151" t="s">
        <v>24</v>
      </c>
      <c r="V100" s="74"/>
      <c r="W100" s="152"/>
      <c r="X100" s="263"/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X101" s="259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 t="s">
        <v>24</v>
      </c>
      <c r="P102" s="613" t="s">
        <v>42</v>
      </c>
      <c r="Q102" s="614"/>
      <c r="R102" s="614"/>
      <c r="S102" s="72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X103" s="259"/>
    </row>
    <row r="104" spans="1:56" s="102" customFormat="1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L92:N92"/>
    <mergeCell ref="P92:R92"/>
    <mergeCell ref="L98:N98"/>
    <mergeCell ref="P98:R98"/>
    <mergeCell ref="L102:N102"/>
    <mergeCell ref="P102:R102"/>
    <mergeCell ref="L70:N70"/>
    <mergeCell ref="P70:R70"/>
    <mergeCell ref="L78:N78"/>
    <mergeCell ref="P78:R78"/>
    <mergeCell ref="L88:N88"/>
    <mergeCell ref="P88:R88"/>
    <mergeCell ref="L51:N51"/>
    <mergeCell ref="P51:R51"/>
    <mergeCell ref="L58:N58"/>
    <mergeCell ref="P58:R58"/>
    <mergeCell ref="L66:N66"/>
    <mergeCell ref="P66:R66"/>
    <mergeCell ref="L24:N24"/>
    <mergeCell ref="P24:R24"/>
    <mergeCell ref="L33:N33"/>
    <mergeCell ref="P33:R33"/>
    <mergeCell ref="L42:N42"/>
    <mergeCell ref="P42:R42"/>
    <mergeCell ref="X3:X5"/>
    <mergeCell ref="L4:O4"/>
    <mergeCell ref="P4:S4"/>
    <mergeCell ref="L11:N11"/>
    <mergeCell ref="P11:R11"/>
    <mergeCell ref="T3:T5"/>
    <mergeCell ref="U3:U5"/>
    <mergeCell ref="V3:W4"/>
    <mergeCell ref="L20:N20"/>
    <mergeCell ref="P20:R20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 K22:K40 K42:K50 K87:K90 K93:K98 K100:K102">
    <cfRule type="cellIs" dxfId="303" priority="2" operator="lessThan">
      <formula>0</formula>
    </cfRule>
  </conditionalFormatting>
  <conditionalFormatting sqref="K11:K18">
    <cfRule type="cellIs" dxfId="302" priority="5" operator="lessThan">
      <formula>0</formula>
    </cfRule>
  </conditionalFormatting>
  <conditionalFormatting sqref="K54:K64">
    <cfRule type="cellIs" dxfId="301" priority="6" operator="lessThan">
      <formula>0</formula>
    </cfRule>
  </conditionalFormatting>
  <conditionalFormatting sqref="K68:K76">
    <cfRule type="cellIs" dxfId="300" priority="3" operator="lessThan">
      <formula>0</formula>
    </cfRule>
  </conditionalFormatting>
  <conditionalFormatting sqref="K78:K80">
    <cfRule type="cellIs" dxfId="299" priority="4" operator="lessThan">
      <formula>0</formula>
    </cfRule>
  </conditionalFormatting>
  <conditionalFormatting sqref="K82:K83">
    <cfRule type="cellIs" dxfId="29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7682-7CDC-48F6-8A04-A320BEC5605B}">
  <sheetPr codeName="Лист16"/>
  <dimension ref="A1:BD130"/>
  <sheetViews>
    <sheetView topLeftCell="A64" zoomScale="50" zoomScaleNormal="50" workbookViewId="0">
      <selection activeCell="L97" sqref="L97:S9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607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608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616</v>
      </c>
      <c r="F6" s="22">
        <v>1</v>
      </c>
      <c r="G6" s="59">
        <v>45023.333333333336</v>
      </c>
      <c r="H6" s="59" t="s">
        <v>581</v>
      </c>
      <c r="I6" s="60">
        <f>(H6-G6)*24</f>
        <v>28.833333333197515</v>
      </c>
      <c r="J6" s="60">
        <v>14</v>
      </c>
      <c r="K6" s="61">
        <f>J6-I6</f>
        <v>-14.833333333197515</v>
      </c>
      <c r="L6" s="288" t="s">
        <v>132</v>
      </c>
      <c r="M6" s="289">
        <v>0</v>
      </c>
      <c r="N6" s="290">
        <v>17</v>
      </c>
      <c r="O6" s="291">
        <f>N6*M6</f>
        <v>0</v>
      </c>
      <c r="P6" s="288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>-IF(K6&gt;0,K6*0,K6)</f>
        <v>14.833333333197515</v>
      </c>
      <c r="W6" s="28">
        <f>V6</f>
        <v>14.833333333197515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581</v>
      </c>
      <c r="H7" s="63">
        <v>45025.506944444445</v>
      </c>
      <c r="I7" s="64">
        <f>(H7-G7)*24</f>
        <v>23.333333333430346</v>
      </c>
      <c r="J7" s="64">
        <v>14</v>
      </c>
      <c r="K7" s="65">
        <f>J7-I7</f>
        <v>-9.3333333334303461</v>
      </c>
      <c r="L7" s="292" t="s">
        <v>111</v>
      </c>
      <c r="M7" s="293">
        <v>0</v>
      </c>
      <c r="N7" s="294">
        <v>10</v>
      </c>
      <c r="O7" s="295">
        <f>N7*M7</f>
        <v>0</v>
      </c>
      <c r="P7" s="292" t="s">
        <v>106</v>
      </c>
      <c r="Q7" s="294">
        <v>0</v>
      </c>
      <c r="R7" s="231">
        <v>20</v>
      </c>
      <c r="S7" s="295">
        <f>R7*Q7</f>
        <v>0</v>
      </c>
      <c r="T7" s="30"/>
      <c r="U7" s="34"/>
      <c r="V7" s="35">
        <f>-IF(K7&gt;0,K7*0,K7)</f>
        <v>9.3333333334303461</v>
      </c>
      <c r="W7" s="43">
        <f>V7+W6</f>
        <v>24.166666666627862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f>H7</f>
        <v>45025.506944444445</v>
      </c>
      <c r="H8" s="67" t="s">
        <v>36</v>
      </c>
      <c r="I8" s="64">
        <f>(X2-G8)*24</f>
        <v>5.8333333333139308</v>
      </c>
      <c r="J8" s="64">
        <f>'Нормативы времени'!I8</f>
        <v>14</v>
      </c>
      <c r="K8" s="65">
        <f>J8-I8</f>
        <v>8.1666666666860692</v>
      </c>
      <c r="L8" s="292" t="s">
        <v>98</v>
      </c>
      <c r="M8" s="294">
        <v>5</v>
      </c>
      <c r="N8" s="294">
        <v>17</v>
      </c>
      <c r="O8" s="295">
        <f>N8*M8</f>
        <v>85</v>
      </c>
      <c r="P8" s="292" t="s">
        <v>215</v>
      </c>
      <c r="Q8" s="294">
        <v>2</v>
      </c>
      <c r="R8" s="231">
        <v>10</v>
      </c>
      <c r="S8" s="295">
        <f>R8*Q8</f>
        <v>20</v>
      </c>
      <c r="T8" s="30"/>
      <c r="U8" s="34"/>
      <c r="V8" s="35">
        <f>-IF(K8&gt;0,K8*0,K8)</f>
        <v>0</v>
      </c>
      <c r="W8" s="43">
        <f>V8+W7</f>
        <v>24.166666666627862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5</v>
      </c>
      <c r="N9" s="294">
        <v>17</v>
      </c>
      <c r="O9" s="295">
        <f>N9*M9</f>
        <v>85</v>
      </c>
      <c r="P9" s="292" t="s">
        <v>479</v>
      </c>
      <c r="Q9" s="231">
        <v>1</v>
      </c>
      <c r="R9" s="231">
        <v>20</v>
      </c>
      <c r="S9" s="295">
        <f>R9*Q9</f>
        <v>20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SUM(M6:M9)</f>
        <v>10</v>
      </c>
      <c r="N10" s="231" t="s">
        <v>613</v>
      </c>
      <c r="O10" s="295">
        <f>SUM(O6:O9)</f>
        <v>170</v>
      </c>
      <c r="P10" s="296" t="s">
        <v>614</v>
      </c>
      <c r="Q10" s="231">
        <f>SUM(Q6:Q9)</f>
        <v>3</v>
      </c>
      <c r="R10" s="231" t="s">
        <v>615</v>
      </c>
      <c r="S10" s="295">
        <f>SUM(S6:S9)</f>
        <v>40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>
        <v>170</v>
      </c>
      <c r="P11" s="636" t="s">
        <v>42</v>
      </c>
      <c r="Q11" s="637"/>
      <c r="R11" s="637"/>
      <c r="S11" s="297">
        <v>70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>(H13-G13)*24</f>
        <v>21.416666666802485</v>
      </c>
      <c r="J13" s="25">
        <f>'Нормативы времени'!J2</f>
        <v>14.4</v>
      </c>
      <c r="K13" s="61">
        <f>J13-I13</f>
        <v>-7.0166666668024842</v>
      </c>
      <c r="L13" s="288" t="s">
        <v>108</v>
      </c>
      <c r="M13" s="290">
        <v>0</v>
      </c>
      <c r="N13" s="290">
        <v>17</v>
      </c>
      <c r="O13" s="298">
        <f>N13*M13</f>
        <v>0</v>
      </c>
      <c r="P13" s="299" t="s">
        <v>531</v>
      </c>
      <c r="Q13" s="290">
        <v>1</v>
      </c>
      <c r="R13" s="228">
        <v>10</v>
      </c>
      <c r="S13" s="291">
        <f t="shared" ref="S13:S18" si="0">R13*Q13</f>
        <v>10</v>
      </c>
      <c r="T13" s="300" t="s">
        <v>25</v>
      </c>
      <c r="U13" s="26" t="s">
        <v>49</v>
      </c>
      <c r="V13" s="27">
        <f>-IF(K13&gt;0,K13*0,K13)</f>
        <v>7.0166666668024842</v>
      </c>
      <c r="W13" s="28">
        <f>V13</f>
        <v>7.0166666668024842</v>
      </c>
      <c r="X13" s="141" t="s">
        <v>619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>(H14-G14)*24</f>
        <v>31.749999999941792</v>
      </c>
      <c r="J14" s="68">
        <f>'Нормативы времени'!J2</f>
        <v>14.4</v>
      </c>
      <c r="K14" s="65">
        <f>J14-I14</f>
        <v>-17.349999999941794</v>
      </c>
      <c r="L14" s="292" t="s">
        <v>113</v>
      </c>
      <c r="M14" s="294">
        <v>0</v>
      </c>
      <c r="N14" s="294">
        <v>17</v>
      </c>
      <c r="O14" s="301">
        <f>N14*M14</f>
        <v>0</v>
      </c>
      <c r="P14" s="302" t="s">
        <v>118</v>
      </c>
      <c r="Q14" s="294">
        <v>0</v>
      </c>
      <c r="R14" s="231">
        <v>12</v>
      </c>
      <c r="S14" s="295">
        <f t="shared" si="0"/>
        <v>0</v>
      </c>
      <c r="T14" s="221"/>
      <c r="U14" s="34"/>
      <c r="V14" s="35">
        <f>-IF(K14&gt;0,K14*0,K14)</f>
        <v>17.349999999941794</v>
      </c>
      <c r="W14" s="43">
        <f>V14+W13</f>
        <v>24.36666666674428</v>
      </c>
      <c r="X14" s="252" t="s">
        <v>620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f>H14</f>
        <v>45025.756944444445</v>
      </c>
      <c r="H15" s="32" t="s">
        <v>36</v>
      </c>
      <c r="I15" s="33"/>
      <c r="J15" s="64"/>
      <c r="K15" s="65"/>
      <c r="L15" s="292" t="s">
        <v>217</v>
      </c>
      <c r="M15" s="294">
        <v>4</v>
      </c>
      <c r="N15" s="294">
        <v>10</v>
      </c>
      <c r="O15" s="301">
        <f>N15*M15</f>
        <v>40</v>
      </c>
      <c r="P15" s="302" t="s">
        <v>555</v>
      </c>
      <c r="Q15" s="294">
        <v>2</v>
      </c>
      <c r="R15" s="231">
        <v>20</v>
      </c>
      <c r="S15" s="295">
        <f t="shared" si="0"/>
        <v>40</v>
      </c>
      <c r="T15" s="221"/>
      <c r="U15" s="34"/>
      <c r="V15" s="30"/>
      <c r="W15" s="97"/>
      <c r="X15" s="189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/>
      <c r="G16" s="32"/>
      <c r="H16" s="32"/>
      <c r="I16" s="33"/>
      <c r="J16" s="64"/>
      <c r="K16" s="65"/>
      <c r="L16" s="292" t="s">
        <v>124</v>
      </c>
      <c r="M16" s="294">
        <v>0</v>
      </c>
      <c r="N16" s="294">
        <v>17</v>
      </c>
      <c r="O16" s="301">
        <f>N16*M16</f>
        <v>0</v>
      </c>
      <c r="P16" s="302" t="s">
        <v>118</v>
      </c>
      <c r="Q16" s="294">
        <v>0</v>
      </c>
      <c r="R16" s="231">
        <v>20</v>
      </c>
      <c r="S16" s="295">
        <f t="shared" si="0"/>
        <v>0</v>
      </c>
      <c r="T16" s="221"/>
      <c r="U16" s="34"/>
      <c r="V16" s="30"/>
      <c r="W16" s="97"/>
      <c r="X16" s="189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592</v>
      </c>
      <c r="M17" s="231">
        <v>0</v>
      </c>
      <c r="N17" s="294">
        <v>17</v>
      </c>
      <c r="O17" s="301">
        <f>N17*M17</f>
        <v>0</v>
      </c>
      <c r="P17" s="302" t="s">
        <v>574</v>
      </c>
      <c r="Q17" s="294">
        <v>1</v>
      </c>
      <c r="R17" s="231">
        <v>20</v>
      </c>
      <c r="S17" s="295">
        <f t="shared" si="0"/>
        <v>20</v>
      </c>
      <c r="T17" s="221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295">
        <f t="shared" si="0"/>
        <v>0</v>
      </c>
      <c r="T18" s="303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SUM(M13:M17)</f>
        <v>4</v>
      </c>
      <c r="N19" s="231" t="s">
        <v>613</v>
      </c>
      <c r="O19" s="301">
        <f>SUM(O13:O17)</f>
        <v>40</v>
      </c>
      <c r="P19" s="296" t="s">
        <v>614</v>
      </c>
      <c r="Q19" s="231">
        <f>SUM(Q13:Q18)</f>
        <v>4</v>
      </c>
      <c r="R19" s="231" t="s">
        <v>615</v>
      </c>
      <c r="S19" s="295">
        <f>SUM(S13:S18)</f>
        <v>70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thickBot="1" x14ac:dyDescent="0.4">
      <c r="I20" s="103"/>
      <c r="J20" s="103"/>
      <c r="K20" s="103"/>
      <c r="L20" s="631" t="s">
        <v>43</v>
      </c>
      <c r="M20" s="635"/>
      <c r="N20" s="635"/>
      <c r="O20" s="304">
        <v>44</v>
      </c>
      <c r="P20" s="636" t="s">
        <v>42</v>
      </c>
      <c r="Q20" s="637"/>
      <c r="R20" s="637"/>
      <c r="S20" s="297">
        <v>70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46.5" x14ac:dyDescent="0.35">
      <c r="A26" s="21" t="s">
        <v>18</v>
      </c>
      <c r="B26" s="23" t="s">
        <v>623</v>
      </c>
      <c r="C26" s="58" t="s">
        <v>293</v>
      </c>
      <c r="D26" s="58" t="s">
        <v>294</v>
      </c>
      <c r="E26" s="22" t="s">
        <v>295</v>
      </c>
      <c r="F26" s="58">
        <v>1</v>
      </c>
      <c r="G26" s="158">
        <v>45018.875</v>
      </c>
      <c r="H26" s="158" t="s">
        <v>485</v>
      </c>
      <c r="I26" s="60">
        <f>(H26-G26)*24</f>
        <v>87.999999999941792</v>
      </c>
      <c r="J26" s="25">
        <f>'Нормативы времени'!K15</f>
        <v>10.45</v>
      </c>
      <c r="K26" s="61">
        <f>J26-I26</f>
        <v>-77.549999999941789</v>
      </c>
      <c r="L26" s="117" t="s">
        <v>224</v>
      </c>
      <c r="M26" s="290">
        <v>0</v>
      </c>
      <c r="N26" s="290">
        <v>10</v>
      </c>
      <c r="O26" s="298">
        <f>N26*M26</f>
        <v>0</v>
      </c>
      <c r="P26" s="309" t="s">
        <v>47</v>
      </c>
      <c r="Q26" s="228">
        <v>0</v>
      </c>
      <c r="R26" s="228">
        <v>17</v>
      </c>
      <c r="S26" s="298">
        <f t="shared" ref="S26:S31" si="1">R26*Q26</f>
        <v>0</v>
      </c>
      <c r="T26" s="21" t="s">
        <v>25</v>
      </c>
      <c r="U26" s="26" t="s">
        <v>24</v>
      </c>
      <c r="V26" s="27">
        <f>-IF(K26&gt;0,K26*0,K26)</f>
        <v>77.549999999941789</v>
      </c>
      <c r="W26" s="28">
        <f>V26</f>
        <v>77.549999999941789</v>
      </c>
      <c r="X26" s="141" t="s">
        <v>621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>
        <v>2</v>
      </c>
      <c r="G27" s="160">
        <v>45022.541666666664</v>
      </c>
      <c r="H27" s="159">
        <v>45024.6875</v>
      </c>
      <c r="I27" s="68">
        <v>77.000000000058208</v>
      </c>
      <c r="J27" s="33">
        <f>'Нормативы времени'!N15</f>
        <v>13.45</v>
      </c>
      <c r="K27" s="65">
        <f>J27-I27</f>
        <v>-63.550000000058205</v>
      </c>
      <c r="L27" s="118" t="s">
        <v>225</v>
      </c>
      <c r="M27" s="294">
        <v>6</v>
      </c>
      <c r="N27" s="294">
        <v>10</v>
      </c>
      <c r="O27" s="301">
        <f>N27*M27</f>
        <v>60</v>
      </c>
      <c r="P27" s="296" t="s">
        <v>131</v>
      </c>
      <c r="Q27" s="231">
        <v>0</v>
      </c>
      <c r="R27" s="231">
        <v>20</v>
      </c>
      <c r="S27" s="301">
        <f t="shared" si="1"/>
        <v>0</v>
      </c>
      <c r="T27" s="30"/>
      <c r="U27" s="34"/>
      <c r="V27" s="35">
        <f>-IF(K27&gt;0,K27*0,K27)</f>
        <v>63.550000000058205</v>
      </c>
      <c r="W27" s="43">
        <f>V27+W26</f>
        <v>141.1</v>
      </c>
      <c r="X27" s="189" t="s">
        <v>622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>
        <v>3</v>
      </c>
      <c r="G28" s="160">
        <f>H27</f>
        <v>45024.6875</v>
      </c>
      <c r="H28" s="160">
        <v>45025.777777777781</v>
      </c>
      <c r="I28" s="64">
        <f>(H28-G28)*24</f>
        <v>26.166666666744277</v>
      </c>
      <c r="J28" s="64">
        <f>'Нормативы времени'!I15</f>
        <v>10.45</v>
      </c>
      <c r="K28" s="65">
        <f>J28-I28</f>
        <v>-15.716666666744278</v>
      </c>
      <c r="L28" s="292" t="s">
        <v>121</v>
      </c>
      <c r="M28" s="294">
        <v>6</v>
      </c>
      <c r="N28" s="231">
        <v>10</v>
      </c>
      <c r="O28" s="301">
        <f>N28*M28</f>
        <v>60</v>
      </c>
      <c r="P28" s="296" t="s">
        <v>117</v>
      </c>
      <c r="Q28" s="231">
        <v>0</v>
      </c>
      <c r="R28" s="293">
        <v>16</v>
      </c>
      <c r="S28" s="310">
        <f t="shared" si="1"/>
        <v>0</v>
      </c>
      <c r="T28" s="30"/>
      <c r="U28" s="34"/>
      <c r="V28" s="35">
        <f>-IF(K28&gt;0,K28*0,K28)</f>
        <v>15.716666666744278</v>
      </c>
      <c r="W28" s="43">
        <f>V28+W27</f>
        <v>156.81666666674428</v>
      </c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>
        <v>4</v>
      </c>
      <c r="G29" s="161">
        <f>H28</f>
        <v>45025.777777777781</v>
      </c>
      <c r="H29" s="161" t="s">
        <v>36</v>
      </c>
      <c r="I29" s="33"/>
      <c r="J29" s="33"/>
      <c r="K29" s="65"/>
      <c r="L29" s="292" t="s">
        <v>112</v>
      </c>
      <c r="M29" s="294">
        <v>5</v>
      </c>
      <c r="N29" s="231">
        <v>10</v>
      </c>
      <c r="O29" s="301">
        <f>N29*M29</f>
        <v>50</v>
      </c>
      <c r="P29" s="311" t="s">
        <v>107</v>
      </c>
      <c r="Q29" s="312">
        <v>0</v>
      </c>
      <c r="R29" s="312">
        <v>20</v>
      </c>
      <c r="S29" s="313">
        <f t="shared" si="1"/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f t="shared" si="1"/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f t="shared" si="1"/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f>SUM(M26:M29)</f>
        <v>17</v>
      </c>
      <c r="N32" s="231" t="s">
        <v>613</v>
      </c>
      <c r="O32" s="301">
        <f>SUM(O26:O29)</f>
        <v>170</v>
      </c>
      <c r="P32" s="296" t="s">
        <v>614</v>
      </c>
      <c r="Q32" s="231">
        <f>SUM(Q26:Q31)</f>
        <v>0</v>
      </c>
      <c r="R32" s="231" t="s">
        <v>615</v>
      </c>
      <c r="S32" s="295">
        <f>SUM(S26:S31)</f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6135</v>
      </c>
      <c r="D35" s="22" t="s">
        <v>624</v>
      </c>
      <c r="E35" s="98" t="s">
        <v>349</v>
      </c>
      <c r="F35" s="58">
        <v>1</v>
      </c>
      <c r="G35" s="59">
        <v>45024.625</v>
      </c>
      <c r="H35" s="59">
        <v>45025.402777777781</v>
      </c>
      <c r="I35" s="60">
        <v>27</v>
      </c>
      <c r="J35" s="60">
        <f>'Нормативы времени'!M9</f>
        <v>24</v>
      </c>
      <c r="K35" s="61">
        <f>J35-I35</f>
        <v>-3</v>
      </c>
      <c r="L35" s="288" t="s">
        <v>48</v>
      </c>
      <c r="M35" s="290">
        <v>0</v>
      </c>
      <c r="N35" s="290">
        <v>17</v>
      </c>
      <c r="O35" s="298">
        <f>N35*M35</f>
        <v>0</v>
      </c>
      <c r="P35" s="288" t="s">
        <v>271</v>
      </c>
      <c r="Q35" s="290">
        <v>0</v>
      </c>
      <c r="R35" s="290">
        <v>20</v>
      </c>
      <c r="S35" s="291">
        <f t="shared" ref="S35:S40" si="2">R35*Q35</f>
        <v>0</v>
      </c>
      <c r="T35" s="21" t="s">
        <v>25</v>
      </c>
      <c r="U35" s="26" t="s">
        <v>24</v>
      </c>
      <c r="V35" s="27">
        <f>-IF(K35&gt;0,K35*0,K35)</f>
        <v>3</v>
      </c>
      <c r="W35" s="28">
        <f>V35</f>
        <v>3</v>
      </c>
      <c r="X35" s="233" t="s">
        <v>626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>N36*M36</f>
        <v>0</v>
      </c>
      <c r="P36" s="292" t="s">
        <v>197</v>
      </c>
      <c r="Q36" s="294">
        <v>0</v>
      </c>
      <c r="R36" s="294">
        <v>20</v>
      </c>
      <c r="S36" s="295">
        <f t="shared" si="2"/>
        <v>0</v>
      </c>
      <c r="T36" s="30"/>
      <c r="U36" s="34"/>
      <c r="V36" s="30"/>
      <c r="W36" s="97"/>
      <c r="X36" s="252" t="s">
        <v>627</v>
      </c>
      <c r="Y36" s="29"/>
      <c r="Z36" s="36"/>
      <c r="AA36" s="29"/>
    </row>
    <row r="37" spans="1:28" s="49" customFormat="1" x14ac:dyDescent="0.35">
      <c r="A37" s="86"/>
      <c r="B37" s="62"/>
      <c r="C37" s="62">
        <v>4997</v>
      </c>
      <c r="D37" s="31" t="s">
        <v>624</v>
      </c>
      <c r="E37" s="62" t="s">
        <v>625</v>
      </c>
      <c r="F37" s="62"/>
      <c r="G37" s="62"/>
      <c r="H37" s="62"/>
      <c r="I37" s="64"/>
      <c r="J37" s="64"/>
      <c r="K37" s="65"/>
      <c r="L37" s="292" t="s">
        <v>229</v>
      </c>
      <c r="M37" s="294">
        <v>5</v>
      </c>
      <c r="N37" s="294">
        <v>17</v>
      </c>
      <c r="O37" s="301">
        <f>N37*M37</f>
        <v>85</v>
      </c>
      <c r="P37" s="292" t="s">
        <v>590</v>
      </c>
      <c r="Q37" s="294">
        <v>0</v>
      </c>
      <c r="R37" s="294">
        <v>20</v>
      </c>
      <c r="S37" s="295">
        <f t="shared" si="2"/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0</v>
      </c>
      <c r="N38" s="294">
        <v>17</v>
      </c>
      <c r="O38" s="301">
        <f>N38*M38</f>
        <v>0</v>
      </c>
      <c r="P38" s="292" t="s">
        <v>591</v>
      </c>
      <c r="Q38" s="294">
        <v>0</v>
      </c>
      <c r="R38" s="294">
        <v>20</v>
      </c>
      <c r="S38" s="295">
        <f t="shared" si="2"/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5</v>
      </c>
      <c r="N39" s="294">
        <v>17</v>
      </c>
      <c r="O39" s="301">
        <f>N39*M39</f>
        <v>85</v>
      </c>
      <c r="P39" s="292" t="s">
        <v>273</v>
      </c>
      <c r="Q39" s="294">
        <v>0</v>
      </c>
      <c r="R39" s="294">
        <v>20</v>
      </c>
      <c r="S39" s="295">
        <f t="shared" si="2"/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295">
        <f t="shared" si="2"/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SUM(M35:M39)</f>
        <v>10</v>
      </c>
      <c r="N41" s="231" t="s">
        <v>613</v>
      </c>
      <c r="O41" s="301">
        <f>SUM(O35:O39)</f>
        <v>170</v>
      </c>
      <c r="P41" s="296" t="s">
        <v>614</v>
      </c>
      <c r="Q41" s="231">
        <f>SUM(Q35:Q40)</f>
        <v>0</v>
      </c>
      <c r="R41" s="231" t="s">
        <v>615</v>
      </c>
      <c r="S41" s="295">
        <f>SUM(S35:S40)</f>
        <v>0</v>
      </c>
      <c r="Y41" s="102"/>
      <c r="AB41" s="102"/>
    </row>
    <row r="42" spans="1:28" s="29" customFormat="1" ht="16" thickBot="1" x14ac:dyDescent="0.4">
      <c r="I42" s="47"/>
      <c r="J42" s="47"/>
      <c r="L42" s="636" t="s">
        <v>43</v>
      </c>
      <c r="M42" s="637"/>
      <c r="N42" s="637"/>
      <c r="O42" s="315">
        <v>68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ht="31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1">
        <v>0</v>
      </c>
      <c r="T44" s="21" t="s">
        <v>25</v>
      </c>
      <c r="U44" s="26" t="s">
        <v>24</v>
      </c>
      <c r="V44" s="27"/>
      <c r="W44" s="28"/>
      <c r="X44" s="188" t="s">
        <v>629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295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295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295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295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295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46.5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1">
        <v>0</v>
      </c>
      <c r="W54" s="99">
        <v>0</v>
      </c>
      <c r="X54" s="262" t="s">
        <v>632</v>
      </c>
      <c r="Y54" s="258"/>
    </row>
    <row r="55" spans="1:28" s="29" customFormat="1" ht="51.5" customHeigh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ht="31" x14ac:dyDescent="0.35">
      <c r="A60" s="21" t="s">
        <v>22</v>
      </c>
      <c r="B60" s="22" t="s">
        <v>634</v>
      </c>
      <c r="C60" s="22" t="s">
        <v>464</v>
      </c>
      <c r="D60" s="22" t="s">
        <v>631</v>
      </c>
      <c r="E60" s="23" t="s">
        <v>633</v>
      </c>
      <c r="F60" s="22">
        <v>1</v>
      </c>
      <c r="G60" s="24">
        <v>45021.625</v>
      </c>
      <c r="H60" s="24" t="s">
        <v>493</v>
      </c>
      <c r="I60" s="25">
        <f>(H60-G60)*24</f>
        <v>27.333333333372138</v>
      </c>
      <c r="J60" s="60">
        <f>'Нормативы времени'!H4</f>
        <v>13.4</v>
      </c>
      <c r="K60" s="61">
        <f>J60-I60</f>
        <v>-13.933333333372138</v>
      </c>
      <c r="L60" s="288" t="s">
        <v>525</v>
      </c>
      <c r="M60" s="290">
        <v>0</v>
      </c>
      <c r="N60" s="317">
        <v>20</v>
      </c>
      <c r="O60" s="298">
        <f>N60*M60</f>
        <v>0</v>
      </c>
      <c r="P60" s="320" t="s">
        <v>480</v>
      </c>
      <c r="Q60" s="290">
        <v>0</v>
      </c>
      <c r="R60" s="228">
        <v>20</v>
      </c>
      <c r="S60" s="298">
        <f>R60*Q60</f>
        <v>0</v>
      </c>
      <c r="T60" s="21" t="s">
        <v>25</v>
      </c>
      <c r="U60" s="26" t="s">
        <v>24</v>
      </c>
      <c r="V60" s="27">
        <f>-IF(K60&gt;0,K60*0,K60)</f>
        <v>13.933333333372138</v>
      </c>
      <c r="W60" s="28">
        <f>V60</f>
        <v>13.933333333372138</v>
      </c>
      <c r="X60" s="141" t="s">
        <v>602</v>
      </c>
    </row>
    <row r="61" spans="1:28" s="29" customFormat="1" x14ac:dyDescent="0.35">
      <c r="A61" s="86"/>
      <c r="B61" s="62"/>
      <c r="C61" s="62"/>
      <c r="D61" s="62"/>
      <c r="E61" s="62"/>
      <c r="F61" s="62">
        <v>2</v>
      </c>
      <c r="G61" s="32" t="s">
        <v>493</v>
      </c>
      <c r="H61" s="32" t="s">
        <v>556</v>
      </c>
      <c r="I61" s="64">
        <f>(H61-G61)*24</f>
        <v>26.166666666569654</v>
      </c>
      <c r="J61" s="64">
        <f>'Нормативы времени'!J4</f>
        <v>14.4</v>
      </c>
      <c r="K61" s="65">
        <f>J61-I61</f>
        <v>-11.766666666569654</v>
      </c>
      <c r="L61" s="292" t="s">
        <v>526</v>
      </c>
      <c r="M61" s="294">
        <v>0</v>
      </c>
      <c r="N61" s="314">
        <v>20</v>
      </c>
      <c r="O61" s="310">
        <f>N61*M61</f>
        <v>0</v>
      </c>
      <c r="P61" s="321" t="s">
        <v>593</v>
      </c>
      <c r="Q61" s="294">
        <v>0</v>
      </c>
      <c r="R61" s="231">
        <v>20</v>
      </c>
      <c r="S61" s="310">
        <f>R61*Q61</f>
        <v>0</v>
      </c>
      <c r="T61" s="30"/>
      <c r="U61" s="34"/>
      <c r="V61" s="35">
        <f>-IF(K61&gt;0,K61*0,K61)</f>
        <v>11.766666666569654</v>
      </c>
      <c r="W61" s="43">
        <f>V61+W60</f>
        <v>25.699999999941792</v>
      </c>
      <c r="X61" s="189"/>
    </row>
    <row r="62" spans="1:28" s="29" customFormat="1" x14ac:dyDescent="0.35">
      <c r="A62" s="86"/>
      <c r="B62" s="62"/>
      <c r="C62" s="62"/>
      <c r="D62" s="62"/>
      <c r="E62" s="62"/>
      <c r="F62" s="62">
        <v>3</v>
      </c>
      <c r="G62" s="32" t="s">
        <v>556</v>
      </c>
      <c r="H62" s="63" t="s">
        <v>585</v>
      </c>
      <c r="I62" s="64">
        <f>(H62-G62)*24</f>
        <v>17.416666666686069</v>
      </c>
      <c r="J62" s="64">
        <f>'Нормативы времени'!J4</f>
        <v>14.4</v>
      </c>
      <c r="K62" s="65">
        <f>J62-I62</f>
        <v>-3.0166666666860689</v>
      </c>
      <c r="L62" s="292" t="s">
        <v>527</v>
      </c>
      <c r="M62" s="294">
        <v>0</v>
      </c>
      <c r="N62" s="314">
        <v>20</v>
      </c>
      <c r="O62" s="301">
        <f>N62*M62</f>
        <v>0</v>
      </c>
      <c r="P62" s="321" t="s">
        <v>594</v>
      </c>
      <c r="Q62" s="294">
        <v>0</v>
      </c>
      <c r="R62" s="231">
        <v>20</v>
      </c>
      <c r="S62" s="310">
        <f>R62*Q62</f>
        <v>0</v>
      </c>
      <c r="T62" s="30"/>
      <c r="U62" s="34"/>
      <c r="V62" s="35">
        <f>-IF(K62&gt;0,K62*0,K62)</f>
        <v>3.0166666666860689</v>
      </c>
      <c r="W62" s="43">
        <f>V62+W61</f>
        <v>28.716666666627859</v>
      </c>
      <c r="X62" s="189"/>
    </row>
    <row r="63" spans="1:28" s="29" customFormat="1" x14ac:dyDescent="0.35">
      <c r="A63" s="86"/>
      <c r="B63" s="62"/>
      <c r="C63" s="62"/>
      <c r="D63" s="62"/>
      <c r="E63" s="62"/>
      <c r="F63" s="62">
        <v>4</v>
      </c>
      <c r="G63" s="63" t="s">
        <v>585</v>
      </c>
      <c r="H63" s="63">
        <v>45025.354166666664</v>
      </c>
      <c r="I63" s="64">
        <f>(H63-G63)*24</f>
        <v>18.583333333313931</v>
      </c>
      <c r="J63" s="64">
        <f>'Нормативы времени'!J4</f>
        <v>14.4</v>
      </c>
      <c r="K63" s="65">
        <f>J63-I63</f>
        <v>-4.1833333333139304</v>
      </c>
      <c r="L63" s="292" t="s">
        <v>528</v>
      </c>
      <c r="M63" s="294">
        <v>0</v>
      </c>
      <c r="N63" s="314">
        <v>20</v>
      </c>
      <c r="O63" s="310">
        <f>N63*M63</f>
        <v>0</v>
      </c>
      <c r="P63" s="321"/>
      <c r="Q63" s="294"/>
      <c r="R63" s="231"/>
      <c r="S63" s="310"/>
      <c r="T63" s="30"/>
      <c r="U63" s="34"/>
      <c r="V63" s="35">
        <f>-IF(K63&gt;0,K63*0,K63)</f>
        <v>4.1833333333139304</v>
      </c>
      <c r="W63" s="43">
        <f>V63+W62</f>
        <v>32.899999999941791</v>
      </c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 t="s">
        <v>573</v>
      </c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SUM(M60:M63)</f>
        <v>0</v>
      </c>
      <c r="N65" s="231" t="s">
        <v>613</v>
      </c>
      <c r="O65" s="301">
        <f>SUM(O60:O63)</f>
        <v>0</v>
      </c>
      <c r="P65" s="296" t="s">
        <v>614</v>
      </c>
      <c r="Q65" s="231">
        <f>SUM(Q60:Q62)</f>
        <v>0</v>
      </c>
      <c r="R65" s="231" t="s">
        <v>615</v>
      </c>
      <c r="S65" s="295">
        <f>SUM(S60:S62)</f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647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/>
      <c r="D72" s="23" t="s">
        <v>569</v>
      </c>
      <c r="E72" s="22"/>
      <c r="F72" s="22"/>
      <c r="G72" s="24"/>
      <c r="H72" s="24"/>
      <c r="I72" s="25"/>
      <c r="J72" s="25"/>
      <c r="K72" s="61"/>
      <c r="L72" s="288" t="s">
        <v>115</v>
      </c>
      <c r="M72" s="324">
        <v>0</v>
      </c>
      <c r="N72" s="290">
        <v>17</v>
      </c>
      <c r="O72" s="298">
        <f>N72*M72</f>
        <v>0</v>
      </c>
      <c r="P72" s="309" t="s">
        <v>242</v>
      </c>
      <c r="Q72" s="290">
        <v>0</v>
      </c>
      <c r="R72" s="228">
        <v>20</v>
      </c>
      <c r="S72" s="298">
        <f>R72*Q72</f>
        <v>0</v>
      </c>
      <c r="T72" s="21" t="s">
        <v>25</v>
      </c>
      <c r="U72" s="26" t="s">
        <v>200</v>
      </c>
      <c r="V72" s="27">
        <f>-IF(K72&gt;0,K72*0,K72)</f>
        <v>0</v>
      </c>
      <c r="W72" s="28">
        <v>0</v>
      </c>
      <c r="X72" s="141" t="s">
        <v>636</v>
      </c>
    </row>
    <row r="73" spans="1:24" s="29" customFormat="1" ht="15.5" customHeight="1" x14ac:dyDescent="0.35">
      <c r="A73" s="30"/>
      <c r="B73" s="31"/>
      <c r="C73" s="31"/>
      <c r="D73" s="31"/>
      <c r="E73" s="31"/>
      <c r="F73" s="31"/>
      <c r="G73" s="32"/>
      <c r="H73" s="32"/>
      <c r="I73" s="33"/>
      <c r="J73" s="33"/>
      <c r="K73" s="65"/>
      <c r="L73" s="302" t="s">
        <v>124</v>
      </c>
      <c r="M73" s="322">
        <v>0</v>
      </c>
      <c r="N73" s="294">
        <v>17</v>
      </c>
      <c r="O73" s="301">
        <f>N73*M73</f>
        <v>0</v>
      </c>
      <c r="P73" s="296" t="s">
        <v>46</v>
      </c>
      <c r="Q73" s="294">
        <v>0</v>
      </c>
      <c r="R73" s="231">
        <v>20</v>
      </c>
      <c r="S73" s="301">
        <f>R73*Q73</f>
        <v>0</v>
      </c>
      <c r="T73" s="30"/>
      <c r="U73" s="34"/>
      <c r="V73" s="35"/>
      <c r="W73" s="43"/>
      <c r="X73" s="189"/>
    </row>
    <row r="74" spans="1:24" s="29" customFormat="1" ht="31" customHeight="1" x14ac:dyDescent="0.35">
      <c r="A74" s="30"/>
      <c r="B74" s="31"/>
      <c r="C74" s="31"/>
      <c r="D74" s="31"/>
      <c r="E74" s="31"/>
      <c r="F74" s="31"/>
      <c r="G74" s="32"/>
      <c r="H74" s="32"/>
      <c r="I74" s="33"/>
      <c r="J74" s="33"/>
      <c r="K74" s="65"/>
      <c r="L74" s="302" t="s">
        <v>105</v>
      </c>
      <c r="M74" s="294">
        <v>0</v>
      </c>
      <c r="N74" s="294">
        <v>17</v>
      </c>
      <c r="O74" s="301">
        <f>N74*M74</f>
        <v>0</v>
      </c>
      <c r="P74" s="296" t="s">
        <v>116</v>
      </c>
      <c r="Q74" s="294">
        <v>0</v>
      </c>
      <c r="R74" s="231">
        <v>20</v>
      </c>
      <c r="S74" s="301">
        <f>R74*Q74</f>
        <v>0</v>
      </c>
      <c r="T74" s="30"/>
      <c r="U74" s="34"/>
      <c r="V74" s="35"/>
      <c r="W74" s="43"/>
      <c r="X74" s="189"/>
    </row>
    <row r="75" spans="1:24" s="29" customFormat="1" ht="15.5" customHeight="1" x14ac:dyDescent="0.35">
      <c r="A75" s="30"/>
      <c r="B75" s="31"/>
      <c r="C75" s="31"/>
      <c r="D75" s="31"/>
      <c r="E75" s="31"/>
      <c r="F75" s="31"/>
      <c r="G75" s="32"/>
      <c r="H75" s="32"/>
      <c r="I75" s="33"/>
      <c r="J75" s="33"/>
      <c r="K75" s="65"/>
      <c r="L75" s="302" t="s">
        <v>243</v>
      </c>
      <c r="M75" s="294">
        <v>0</v>
      </c>
      <c r="N75" s="294">
        <v>17</v>
      </c>
      <c r="O75" s="301">
        <f>N75*M75</f>
        <v>0</v>
      </c>
      <c r="P75" s="296" t="s">
        <v>100</v>
      </c>
      <c r="Q75" s="294">
        <v>0</v>
      </c>
      <c r="R75" s="231">
        <v>20</v>
      </c>
      <c r="S75" s="301">
        <f>R75*Q75</f>
        <v>0</v>
      </c>
      <c r="T75" s="30"/>
      <c r="U75" s="34"/>
      <c r="V75" s="35"/>
      <c r="W75" s="43"/>
      <c r="X75" s="189"/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 t="s">
        <v>142</v>
      </c>
      <c r="M76" s="294">
        <v>0</v>
      </c>
      <c r="N76" s="294">
        <v>10</v>
      </c>
      <c r="O76" s="301">
        <f>N76*M76</f>
        <v>0</v>
      </c>
      <c r="P76" s="296" t="s">
        <v>45</v>
      </c>
      <c r="Q76" s="294">
        <v>0</v>
      </c>
      <c r="R76" s="231">
        <v>5</v>
      </c>
      <c r="S76" s="301">
        <f>R76*Q76</f>
        <v>0</v>
      </c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f>SUM(M72:M76)</f>
        <v>0</v>
      </c>
      <c r="N77" s="231" t="s">
        <v>613</v>
      </c>
      <c r="O77" s="301">
        <f>SUM(O72:O76)</f>
        <v>0</v>
      </c>
      <c r="P77" s="296" t="s">
        <v>614</v>
      </c>
      <c r="Q77" s="231">
        <f>SUM(Q72:Q76)</f>
        <v>0</v>
      </c>
      <c r="R77" s="231" t="s">
        <v>615</v>
      </c>
      <c r="S77" s="295">
        <f>SUM(S72:S76)</f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 t="s">
        <v>49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638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473</v>
      </c>
      <c r="M80" s="290">
        <v>0</v>
      </c>
      <c r="N80" s="228">
        <v>17</v>
      </c>
      <c r="O80" s="298">
        <f>N80*M80</f>
        <v>0</v>
      </c>
      <c r="P80" s="307" t="s">
        <v>216</v>
      </c>
      <c r="Q80" s="228">
        <v>0</v>
      </c>
      <c r="R80" s="228">
        <v>20</v>
      </c>
      <c r="S80" s="298">
        <f>R80*Q80</f>
        <v>0</v>
      </c>
      <c r="T80" s="21" t="s">
        <v>25</v>
      </c>
      <c r="U80" s="26" t="s">
        <v>24</v>
      </c>
      <c r="V80" s="27"/>
      <c r="W80" s="28"/>
      <c r="X80" s="141" t="s">
        <v>637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474</v>
      </c>
      <c r="M81" s="294">
        <v>0</v>
      </c>
      <c r="N81" s="231">
        <v>17</v>
      </c>
      <c r="O81" s="301">
        <f>N81*M81</f>
        <v>0</v>
      </c>
      <c r="P81" s="296" t="s">
        <v>249</v>
      </c>
      <c r="Q81" s="231">
        <v>0</v>
      </c>
      <c r="R81" s="231">
        <v>20</v>
      </c>
      <c r="S81" s="301">
        <f>R81*Q81</f>
        <v>0</v>
      </c>
      <c r="T81" s="30"/>
      <c r="U81" s="34"/>
      <c r="V81" s="35"/>
      <c r="W81" s="43"/>
      <c r="X81" s="189"/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 t="s">
        <v>494</v>
      </c>
      <c r="M82" s="294">
        <v>0</v>
      </c>
      <c r="N82" s="231">
        <v>17</v>
      </c>
      <c r="O82" s="301">
        <f>N82*M82</f>
        <v>0</v>
      </c>
      <c r="P82" s="296"/>
      <c r="Q82" s="231"/>
      <c r="R82" s="231"/>
      <c r="S82" s="301"/>
      <c r="T82" s="30"/>
      <c r="U82" s="34"/>
      <c r="V82" s="35"/>
      <c r="W82" s="43"/>
      <c r="X82" s="189"/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 t="s">
        <v>495</v>
      </c>
      <c r="M83" s="322">
        <v>0</v>
      </c>
      <c r="N83" s="231">
        <v>17</v>
      </c>
      <c r="O83" s="301">
        <f>N83*M83</f>
        <v>0</v>
      </c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/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f>SUM(M80:M83)</f>
        <v>0</v>
      </c>
      <c r="N85" s="231" t="s">
        <v>613</v>
      </c>
      <c r="O85" s="301">
        <f>SUM(O80:O83)</f>
        <v>0</v>
      </c>
      <c r="P85" s="296" t="s">
        <v>614</v>
      </c>
      <c r="Q85" s="231">
        <f>SUM(Q80:Q81)</f>
        <v>0</v>
      </c>
      <c r="R85" s="231" t="s">
        <v>615</v>
      </c>
      <c r="S85" s="295">
        <f>SUM(S80:S81)</f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0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1"/>
      <c r="T88" s="74"/>
      <c r="U88" s="151"/>
      <c r="V88" s="222"/>
      <c r="W88" s="223"/>
      <c r="X88" s="194" t="s">
        <v>571</v>
      </c>
    </row>
    <row r="89" spans="1:24" s="29" customFormat="1" ht="17.5" customHeight="1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x14ac:dyDescent="0.35">
      <c r="A92" s="21" t="s">
        <v>126</v>
      </c>
      <c r="B92" s="23" t="s">
        <v>641</v>
      </c>
      <c r="C92" s="22">
        <v>9227</v>
      </c>
      <c r="D92" s="22" t="s">
        <v>642</v>
      </c>
      <c r="E92" s="23" t="s">
        <v>644</v>
      </c>
      <c r="F92" s="22">
        <v>1</v>
      </c>
      <c r="G92" s="24">
        <v>45023.583333333336</v>
      </c>
      <c r="H92" s="182" t="s">
        <v>588</v>
      </c>
      <c r="I92" s="25">
        <f>(H92-G92)*24</f>
        <v>12.416666666627862</v>
      </c>
      <c r="J92" s="25">
        <f>'Нормативы времени'!F4</f>
        <v>12.4</v>
      </c>
      <c r="K92" s="28">
        <f>J92-I92</f>
        <v>-1.6666666627861204E-2</v>
      </c>
      <c r="L92" s="326" t="s">
        <v>256</v>
      </c>
      <c r="M92" s="290">
        <v>0</v>
      </c>
      <c r="N92" s="228">
        <v>20</v>
      </c>
      <c r="O92" s="298">
        <f>N92*M92</f>
        <v>0</v>
      </c>
      <c r="P92" s="309" t="s">
        <v>255</v>
      </c>
      <c r="Q92" s="228">
        <v>1</v>
      </c>
      <c r="R92" s="228">
        <v>20</v>
      </c>
      <c r="S92" s="298">
        <f>R92*Q92</f>
        <v>20</v>
      </c>
      <c r="T92" s="21" t="s">
        <v>25</v>
      </c>
      <c r="U92" s="99" t="s">
        <v>24</v>
      </c>
      <c r="V92" s="27">
        <f>-IF(K92&gt;0,K92*0,K92)</f>
        <v>1.6666666627861204E-2</v>
      </c>
      <c r="W92" s="28">
        <f>V92</f>
        <v>1.6666666627861204E-2</v>
      </c>
      <c r="X92" s="327" t="s">
        <v>643</v>
      </c>
    </row>
    <row r="93" spans="1:24" s="29" customFormat="1" x14ac:dyDescent="0.35">
      <c r="A93" s="30"/>
      <c r="B93" s="31"/>
      <c r="C93" s="31"/>
      <c r="D93" s="31"/>
      <c r="E93" s="31"/>
      <c r="F93" s="31">
        <v>2</v>
      </c>
      <c r="G93" s="161" t="s">
        <v>588</v>
      </c>
      <c r="H93" s="161" t="s">
        <v>589</v>
      </c>
      <c r="I93" s="33">
        <f>(H93-G93)*24</f>
        <v>12.833333333255723</v>
      </c>
      <c r="J93" s="33">
        <f>'Нормативы времени'!F4</f>
        <v>12.4</v>
      </c>
      <c r="K93" s="43">
        <f>J93-I93</f>
        <v>-0.43333333325572276</v>
      </c>
      <c r="L93" s="328" t="s">
        <v>276</v>
      </c>
      <c r="M93" s="294">
        <v>0</v>
      </c>
      <c r="N93" s="231">
        <v>20</v>
      </c>
      <c r="O93" s="301">
        <f>N93*M93</f>
        <v>0</v>
      </c>
      <c r="P93" s="296"/>
      <c r="Q93" s="231"/>
      <c r="R93" s="231"/>
      <c r="S93" s="301"/>
      <c r="T93" s="30"/>
      <c r="U93" s="97"/>
      <c r="V93" s="35">
        <f>-IF(K93&gt;0,K93*0,K93)</f>
        <v>0.43333333325572276</v>
      </c>
      <c r="W93" s="43">
        <f>V93+W92</f>
        <v>0.44999999988358397</v>
      </c>
      <c r="X93" s="329" t="s">
        <v>645</v>
      </c>
    </row>
    <row r="94" spans="1:24" s="29" customFormat="1" ht="15.5" customHeight="1" x14ac:dyDescent="0.35">
      <c r="A94" s="30"/>
      <c r="B94" s="31"/>
      <c r="C94" s="31"/>
      <c r="D94" s="31"/>
      <c r="E94" s="31"/>
      <c r="F94" s="31">
        <v>3</v>
      </c>
      <c r="G94" s="32" t="s">
        <v>589</v>
      </c>
      <c r="H94" s="161">
        <v>45025.152777777781</v>
      </c>
      <c r="I94" s="33">
        <f>(H94-G94)*24</f>
        <v>12.416666666802485</v>
      </c>
      <c r="J94" s="33">
        <f>'Нормативы времени'!F4</f>
        <v>12.4</v>
      </c>
      <c r="K94" s="43">
        <f>J94-I94</f>
        <v>-1.6666666802484187E-2</v>
      </c>
      <c r="L94" s="328" t="s">
        <v>277</v>
      </c>
      <c r="M94" s="294">
        <v>0</v>
      </c>
      <c r="N94" s="231">
        <v>20</v>
      </c>
      <c r="O94" s="301">
        <f>N94*M94</f>
        <v>0</v>
      </c>
      <c r="P94" s="296"/>
      <c r="Q94" s="231"/>
      <c r="R94" s="231"/>
      <c r="S94" s="301"/>
      <c r="T94" s="30"/>
      <c r="U94" s="97"/>
      <c r="V94" s="35">
        <f>-IF(K94&gt;0,K94*0,K94)</f>
        <v>1.6666666802484187E-2</v>
      </c>
      <c r="W94" s="43">
        <f>V94+W93</f>
        <v>0.46666666668606815</v>
      </c>
      <c r="X94" s="329" t="s">
        <v>646</v>
      </c>
    </row>
    <row r="95" spans="1:24" s="29" customFormat="1" ht="16" customHeight="1" x14ac:dyDescent="0.35">
      <c r="A95" s="30"/>
      <c r="B95" s="31"/>
      <c r="C95" s="31"/>
      <c r="D95" s="31"/>
      <c r="E95" s="31"/>
      <c r="F95" s="31">
        <v>4</v>
      </c>
      <c r="G95" s="161">
        <v>45025.152777777781</v>
      </c>
      <c r="H95" s="161">
        <v>45025.711805555555</v>
      </c>
      <c r="I95" s="33">
        <f>(H95-G95)*24</f>
        <v>13.416666666569654</v>
      </c>
      <c r="J95" s="33">
        <f>'Нормативы времени'!F4</f>
        <v>12.4</v>
      </c>
      <c r="K95" s="43">
        <f>J95-I95</f>
        <v>-1.0166666665696535</v>
      </c>
      <c r="L95" s="328" t="s">
        <v>278</v>
      </c>
      <c r="M95" s="294">
        <v>0</v>
      </c>
      <c r="N95" s="231">
        <v>20</v>
      </c>
      <c r="O95" s="301">
        <f>N95*M95</f>
        <v>0</v>
      </c>
      <c r="P95" s="296"/>
      <c r="Q95" s="231"/>
      <c r="R95" s="231"/>
      <c r="S95" s="301"/>
      <c r="T95" s="30"/>
      <c r="U95" s="97"/>
      <c r="V95" s="35">
        <f>-IF(K95&gt;0,K95*0,K95)</f>
        <v>1.0166666665696535</v>
      </c>
      <c r="W95" s="43">
        <f>V95+W94</f>
        <v>1.4833333332557217</v>
      </c>
      <c r="X95" s="329"/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>
        <v>5</v>
      </c>
      <c r="G96" s="183">
        <f>H95</f>
        <v>45025.711805555555</v>
      </c>
      <c r="H96" s="183" t="s">
        <v>36</v>
      </c>
      <c r="I96" s="40">
        <f>(X2-G96)*24</f>
        <v>0.91666666668606922</v>
      </c>
      <c r="J96" s="40">
        <f>'Нормативы времени'!F4</f>
        <v>12.4</v>
      </c>
      <c r="K96" s="44">
        <f>J96-I96</f>
        <v>11.483333333313931</v>
      </c>
      <c r="L96" s="328"/>
      <c r="M96" s="294"/>
      <c r="N96" s="231"/>
      <c r="O96" s="301"/>
      <c r="P96" s="296"/>
      <c r="Q96" s="231"/>
      <c r="R96" s="231"/>
      <c r="S96" s="301"/>
      <c r="T96" s="37"/>
      <c r="U96" s="72"/>
      <c r="V96" s="42">
        <f>-IF(K96&gt;0,K96*0,K96)</f>
        <v>0</v>
      </c>
      <c r="W96" s="44">
        <f>V96+W95</f>
        <v>1.4833333332557217</v>
      </c>
      <c r="X96" s="330"/>
    </row>
    <row r="97" spans="1:56" s="29" customFormat="1" ht="17.5" customHeight="1" x14ac:dyDescent="0.35">
      <c r="I97" s="47"/>
      <c r="J97" s="47"/>
      <c r="L97" s="296" t="s">
        <v>612</v>
      </c>
      <c r="M97" s="230">
        <f>SUM(M92:M95)</f>
        <v>0</v>
      </c>
      <c r="N97" s="231" t="s">
        <v>613</v>
      </c>
      <c r="O97" s="301">
        <f>SUM(O92:O95)</f>
        <v>0</v>
      </c>
      <c r="P97" s="296" t="s">
        <v>614</v>
      </c>
      <c r="Q97" s="231">
        <f>SUM(Q92:Q95)</f>
        <v>1</v>
      </c>
      <c r="R97" s="231" t="s">
        <v>615</v>
      </c>
      <c r="S97" s="295">
        <f>SUM(S92:S95)</f>
        <v>20</v>
      </c>
      <c r="V97" s="47"/>
      <c r="W97" s="47"/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200</v>
      </c>
      <c r="P98" s="636" t="s">
        <v>42</v>
      </c>
      <c r="Q98" s="637"/>
      <c r="R98" s="637"/>
      <c r="S98" s="297"/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309"/>
      <c r="M100" s="227"/>
      <c r="N100" s="228"/>
      <c r="O100" s="298"/>
      <c r="P100" s="309"/>
      <c r="Q100" s="228"/>
      <c r="R100" s="228"/>
      <c r="S100" s="298"/>
      <c r="T100" s="74" t="s">
        <v>25</v>
      </c>
      <c r="U100" s="151" t="s">
        <v>24</v>
      </c>
      <c r="V100" s="74"/>
      <c r="W100" s="152"/>
      <c r="X100" s="263" t="s">
        <v>640</v>
      </c>
    </row>
    <row r="101" spans="1:56" s="29" customFormat="1" ht="17.5" customHeight="1" x14ac:dyDescent="0.35">
      <c r="I101" s="47"/>
      <c r="J101" s="47"/>
      <c r="L101" s="296" t="s">
        <v>612</v>
      </c>
      <c r="M101" s="230">
        <v>0</v>
      </c>
      <c r="N101" s="231" t="s">
        <v>613</v>
      </c>
      <c r="O101" s="301">
        <v>0</v>
      </c>
      <c r="P101" s="296" t="s">
        <v>614</v>
      </c>
      <c r="Q101" s="231">
        <v>0</v>
      </c>
      <c r="R101" s="231" t="s">
        <v>615</v>
      </c>
      <c r="S101" s="295">
        <v>0</v>
      </c>
      <c r="X101" s="259"/>
    </row>
    <row r="102" spans="1:56" s="29" customFormat="1" ht="16" customHeight="1" thickBot="1" x14ac:dyDescent="0.4">
      <c r="I102" s="47"/>
      <c r="J102" s="47"/>
      <c r="L102" s="636" t="s">
        <v>43</v>
      </c>
      <c r="M102" s="637"/>
      <c r="N102" s="637"/>
      <c r="O102" s="304" t="s">
        <v>24</v>
      </c>
      <c r="P102" s="636" t="s">
        <v>42</v>
      </c>
      <c r="Q102" s="637"/>
      <c r="R102" s="637"/>
      <c r="S102" s="297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284"/>
      <c r="M103" s="284"/>
      <c r="N103" s="284"/>
      <c r="O103" s="284"/>
      <c r="P103" s="284"/>
      <c r="Q103" s="284"/>
      <c r="R103" s="284"/>
      <c r="S103" s="284"/>
      <c r="X103" s="25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L90:N90"/>
    <mergeCell ref="P90:R90"/>
    <mergeCell ref="L98:N98"/>
    <mergeCell ref="P98:R98"/>
    <mergeCell ref="L102:N102"/>
    <mergeCell ref="P102:R102"/>
    <mergeCell ref="L70:N70"/>
    <mergeCell ref="P70:R70"/>
    <mergeCell ref="L78:N78"/>
    <mergeCell ref="P78:R78"/>
    <mergeCell ref="L86:N86"/>
    <mergeCell ref="P86:R86"/>
    <mergeCell ref="L51:N51"/>
    <mergeCell ref="P51:R51"/>
    <mergeCell ref="L58:N58"/>
    <mergeCell ref="P58:R58"/>
    <mergeCell ref="L66:N66"/>
    <mergeCell ref="P66:R66"/>
    <mergeCell ref="L24:N24"/>
    <mergeCell ref="P24:R24"/>
    <mergeCell ref="L33:N33"/>
    <mergeCell ref="P33:R33"/>
    <mergeCell ref="L42:N42"/>
    <mergeCell ref="P42:R42"/>
    <mergeCell ref="X3:X5"/>
    <mergeCell ref="L4:O4"/>
    <mergeCell ref="P4:S4"/>
    <mergeCell ref="L11:N11"/>
    <mergeCell ref="P11:R11"/>
    <mergeCell ref="T3:T5"/>
    <mergeCell ref="U3:U5"/>
    <mergeCell ref="V3:W4"/>
    <mergeCell ref="L20:N20"/>
    <mergeCell ref="P20:R20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 K42:K50 K85:K88 K100:K102">
    <cfRule type="cellIs" dxfId="297" priority="17" operator="lessThan">
      <formula>0</formula>
    </cfRule>
  </conditionalFormatting>
  <conditionalFormatting sqref="K11:K18">
    <cfRule type="cellIs" dxfId="296" priority="14" operator="lessThan">
      <formula>0</formula>
    </cfRule>
  </conditionalFormatting>
  <conditionalFormatting sqref="K22:K40">
    <cfRule type="cellIs" dxfId="295" priority="10" operator="lessThan">
      <formula>0</formula>
    </cfRule>
  </conditionalFormatting>
  <conditionalFormatting sqref="K54:K64">
    <cfRule type="cellIs" dxfId="294" priority="6" operator="lessThan">
      <formula>0</formula>
    </cfRule>
  </conditionalFormatting>
  <conditionalFormatting sqref="K68:K76">
    <cfRule type="cellIs" dxfId="293" priority="18" operator="lessThan">
      <formula>0</formula>
    </cfRule>
  </conditionalFormatting>
  <conditionalFormatting sqref="K78:K80">
    <cfRule type="cellIs" dxfId="292" priority="19" operator="lessThan">
      <formula>0</formula>
    </cfRule>
  </conditionalFormatting>
  <conditionalFormatting sqref="K82:K83">
    <cfRule type="cellIs" dxfId="291" priority="16" operator="lessThan">
      <formula>0</formula>
    </cfRule>
  </conditionalFormatting>
  <conditionalFormatting sqref="K92:K98">
    <cfRule type="cellIs" dxfId="29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BE26-4843-42EA-9B97-150C5893F293}">
  <sheetPr codeName="Лист17"/>
  <dimension ref="A1:BD130"/>
  <sheetViews>
    <sheetView zoomScale="57" zoomScaleNormal="57" workbookViewId="0">
      <selection activeCell="J30" sqref="J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648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45026.25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616</v>
      </c>
      <c r="F6" s="22">
        <v>1</v>
      </c>
      <c r="G6" s="59">
        <v>45023.333333333336</v>
      </c>
      <c r="H6" s="59" t="s">
        <v>581</v>
      </c>
      <c r="I6" s="60">
        <f xml:space="preserve"> ($H$6 - $G$6) * 24</f>
        <v>28.833333333197515</v>
      </c>
      <c r="J6" s="60">
        <v>14</v>
      </c>
      <c r="K6" s="61">
        <f>$J$6 - $I$6</f>
        <v>-14.833333333197515</v>
      </c>
      <c r="L6" s="288" t="s">
        <v>132</v>
      </c>
      <c r="M6" s="289">
        <v>5</v>
      </c>
      <c r="N6" s="290">
        <v>17</v>
      </c>
      <c r="O6" s="298">
        <f xml:space="preserve"> $M$6 * $N$6</f>
        <v>85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14.833333333197515</v>
      </c>
      <c r="W6" s="28">
        <f>$V$6</f>
        <v>14.833333333197515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581</v>
      </c>
      <c r="H7" s="63">
        <v>45025.506944444445</v>
      </c>
      <c r="I7" s="64">
        <f xml:space="preserve"> ($H$7 - $G$7) * 24</f>
        <v>23.333333333430346</v>
      </c>
      <c r="J7" s="64">
        <v>14</v>
      </c>
      <c r="K7" s="65">
        <f>$J$7 - $I$7</f>
        <v>-9.3333333334303461</v>
      </c>
      <c r="L7" s="292" t="s">
        <v>111</v>
      </c>
      <c r="M7" s="293">
        <v>6</v>
      </c>
      <c r="N7" s="294">
        <v>10</v>
      </c>
      <c r="O7" s="301">
        <f xml:space="preserve"> $M$7 * $N$7</f>
        <v>60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9.3333333334303461</v>
      </c>
      <c r="W7" s="43">
        <f>$V$7 + $W$6</f>
        <v>24.166666666627862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45025.506944444445</v>
      </c>
      <c r="H8" s="67" t="s">
        <v>36</v>
      </c>
      <c r="I8" s="64">
        <f xml:space="preserve"> ($X$2 - $G$8) * 24</f>
        <v>17.833333333313931</v>
      </c>
      <c r="J8" s="64">
        <v>14</v>
      </c>
      <c r="K8" s="65">
        <f>$J$8 - $I$8</f>
        <v>-3.8333333333139308</v>
      </c>
      <c r="L8" s="292" t="s">
        <v>98</v>
      </c>
      <c r="M8" s="293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3.8333333333139308</v>
      </c>
      <c r="W8" s="43">
        <f>$V$8 + $W$7</f>
        <v>27.999999999941792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11</v>
      </c>
      <c r="N10" s="231" t="s">
        <v>613</v>
      </c>
      <c r="O10" s="301">
        <f>SUM($O$6:$O$9)</f>
        <v>145</v>
      </c>
      <c r="P10" s="296" t="s">
        <v>614</v>
      </c>
      <c r="Q10" s="231">
        <f>SUM($Q$6:$Q$9)</f>
        <v>0</v>
      </c>
      <c r="R10" s="231" t="s">
        <v>615</v>
      </c>
      <c r="S10" s="295">
        <f>SUM($S$6:$S$9)</f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135</v>
      </c>
      <c r="P11" s="636" t="s">
        <v>42</v>
      </c>
      <c r="Q11" s="637"/>
      <c r="R11" s="637"/>
      <c r="S11" s="297"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288" t="s">
        <v>108</v>
      </c>
      <c r="M13" s="290">
        <v>0</v>
      </c>
      <c r="N13" s="290">
        <v>17</v>
      </c>
      <c r="O13" s="298">
        <f xml:space="preserve"> $M$13 * $N$13</f>
        <v>0</v>
      </c>
      <c r="P13" s="299" t="s">
        <v>531</v>
      </c>
      <c r="Q13" s="290">
        <v>0</v>
      </c>
      <c r="R13" s="228">
        <v>10</v>
      </c>
      <c r="S13" s="298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/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xml:space="preserve"> ($H$14 - $G$14) * 24</f>
        <v>31.749999999941792</v>
      </c>
      <c r="J14" s="68">
        <v>14.4</v>
      </c>
      <c r="K14" s="65">
        <f>$J$14 - $I$14</f>
        <v>-17.349999999941794</v>
      </c>
      <c r="L14" s="292" t="s">
        <v>113</v>
      </c>
      <c r="M14" s="294">
        <v>0</v>
      </c>
      <c r="N14" s="294">
        <v>17</v>
      </c>
      <c r="O14" s="301">
        <f xml:space="preserve"> $M$14 * $N$14</f>
        <v>0</v>
      </c>
      <c r="P14" s="302" t="s">
        <v>118</v>
      </c>
      <c r="Q14" s="294">
        <v>0</v>
      </c>
      <c r="R14" s="231">
        <v>12</v>
      </c>
      <c r="S14" s="301">
        <f xml:space="preserve"> $Q$14 * $R$14</f>
        <v>0</v>
      </c>
      <c r="T14" s="30"/>
      <c r="U14" s="34"/>
      <c r="V14" s="35">
        <f>$K$14 * -1</f>
        <v>17.349999999941794</v>
      </c>
      <c r="W14" s="43">
        <f>$V$14 + $W$13</f>
        <v>24.36666666674428</v>
      </c>
      <c r="X14" s="252" t="s">
        <v>620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36</v>
      </c>
      <c r="I15" s="33">
        <f xml:space="preserve"> ($X$2 - $G$15) * 24</f>
        <v>11.833333333313931</v>
      </c>
      <c r="J15" s="64">
        <v>14.4</v>
      </c>
      <c r="K15" s="65">
        <f>$J$15 - $I$15</f>
        <v>2.5666666666860696</v>
      </c>
      <c r="L15" s="292" t="s">
        <v>217</v>
      </c>
      <c r="M15" s="294">
        <v>0</v>
      </c>
      <c r="N15" s="294">
        <v>10</v>
      </c>
      <c r="O15" s="301">
        <f xml:space="preserve"> $M$15 * $N$15</f>
        <v>0</v>
      </c>
      <c r="P15" s="302" t="s">
        <v>555</v>
      </c>
      <c r="Q15" s="294">
        <v>0</v>
      </c>
      <c r="R15" s="231">
        <v>20</v>
      </c>
      <c r="S15" s="301">
        <f xml:space="preserve"> $Q$15 * $R$15</f>
        <v>0</v>
      </c>
      <c r="T15" s="30"/>
      <c r="U15" s="34"/>
      <c r="V15" s="30">
        <f>$K$15 * 0</f>
        <v>0</v>
      </c>
      <c r="W15" s="43">
        <f>$V$15 + $W$14</f>
        <v>24.36666666674428</v>
      </c>
      <c r="X15" s="189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/>
      <c r="G16" s="32"/>
      <c r="H16" s="32"/>
      <c r="I16" s="33"/>
      <c r="J16" s="64"/>
      <c r="K16" s="65"/>
      <c r="L16" s="292" t="s">
        <v>124</v>
      </c>
      <c r="M16" s="294">
        <v>2</v>
      </c>
      <c r="N16" s="294">
        <v>17</v>
      </c>
      <c r="O16" s="301">
        <f xml:space="preserve"> $M$16 * $N$16</f>
        <v>34</v>
      </c>
      <c r="P16" s="302" t="s">
        <v>118</v>
      </c>
      <c r="Q16" s="294">
        <v>0</v>
      </c>
      <c r="R16" s="231">
        <v>20</v>
      </c>
      <c r="S16" s="301">
        <f xml:space="preserve"> $Q$16 * $R$16</f>
        <v>0</v>
      </c>
      <c r="T16" s="30"/>
      <c r="U16" s="34"/>
      <c r="V16" s="30"/>
      <c r="W16" s="97"/>
      <c r="X16" s="189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592</v>
      </c>
      <c r="M17" s="231">
        <v>0</v>
      </c>
      <c r="N17" s="294">
        <v>17</v>
      </c>
      <c r="O17" s="301">
        <f xml:space="preserve"> $M$17 * $N$17</f>
        <v>0</v>
      </c>
      <c r="P17" s="302" t="s">
        <v>574</v>
      </c>
      <c r="Q17" s="294">
        <v>0</v>
      </c>
      <c r="R17" s="231">
        <v>20</v>
      </c>
      <c r="S17" s="301">
        <f xml:space="preserve"> $Q$17 * $R$17</f>
        <v>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f xml:space="preserve"> $Q$18 * $R$18</f>
        <v>0</v>
      </c>
      <c r="T18" s="37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SUM($M$13:$M$18)</f>
        <v>2</v>
      </c>
      <c r="N19" s="231" t="s">
        <v>613</v>
      </c>
      <c r="O19" s="301">
        <f>SUM($O$13:$O$18)</f>
        <v>34</v>
      </c>
      <c r="P19" s="296" t="s">
        <v>614</v>
      </c>
      <c r="Q19" s="231">
        <f>SUM($Q$13:$Q$18)</f>
        <v>0</v>
      </c>
      <c r="R19" s="231" t="s">
        <v>615</v>
      </c>
      <c r="S19" s="295">
        <f>SUM($S$13:$S$18)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thickBot="1" x14ac:dyDescent="0.4">
      <c r="I20" s="103"/>
      <c r="J20" s="103"/>
      <c r="K20" s="103"/>
      <c r="L20" s="631" t="s">
        <v>43</v>
      </c>
      <c r="M20" s="635"/>
      <c r="N20" s="635"/>
      <c r="O20" s="304">
        <v>170</v>
      </c>
      <c r="P20" s="636" t="s">
        <v>42</v>
      </c>
      <c r="Q20" s="637"/>
      <c r="R20" s="637"/>
      <c r="S20" s="297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46.5" x14ac:dyDescent="0.35">
      <c r="A26" s="21" t="s">
        <v>18</v>
      </c>
      <c r="B26" s="23" t="s">
        <v>623</v>
      </c>
      <c r="C26" s="58" t="s">
        <v>293</v>
      </c>
      <c r="D26" s="58" t="s">
        <v>294</v>
      </c>
      <c r="E26" s="22" t="s">
        <v>295</v>
      </c>
      <c r="F26" s="58">
        <v>1</v>
      </c>
      <c r="G26" s="158">
        <v>45018.875</v>
      </c>
      <c r="H26" s="158" t="s">
        <v>485</v>
      </c>
      <c r="I26" s="60">
        <f xml:space="preserve"> ($H$26 - $G$26) * 24</f>
        <v>87.999999999941792</v>
      </c>
      <c r="J26" s="25">
        <v>10.45</v>
      </c>
      <c r="K26" s="61">
        <f>$J$26 - $I$26</f>
        <v>-77.549999999941789</v>
      </c>
      <c r="L26" s="117" t="s">
        <v>224</v>
      </c>
      <c r="M26" s="290">
        <v>0</v>
      </c>
      <c r="N26" s="290">
        <v>10</v>
      </c>
      <c r="O26" s="298">
        <f xml:space="preserve"> $M$26 * $N$26</f>
        <v>0</v>
      </c>
      <c r="P26" s="309" t="s">
        <v>47</v>
      </c>
      <c r="Q26" s="228">
        <v>0</v>
      </c>
      <c r="R26" s="228">
        <v>17</v>
      </c>
      <c r="S26" s="298">
        <f xml:space="preserve"> $Q$26 * $R$26</f>
        <v>0</v>
      </c>
      <c r="T26" s="21" t="s">
        <v>25</v>
      </c>
      <c r="U26" s="26" t="s">
        <v>24</v>
      </c>
      <c r="V26" s="27">
        <f>$K$26 * -1</f>
        <v>77.549999999941789</v>
      </c>
      <c r="W26" s="28">
        <f>$V$26</f>
        <v>77.549999999941789</v>
      </c>
      <c r="X26" s="141" t="s">
        <v>621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>
        <v>2</v>
      </c>
      <c r="G27" s="160">
        <v>45022.541666666664</v>
      </c>
      <c r="H27" s="159">
        <v>45024.6875</v>
      </c>
      <c r="I27" s="68">
        <f xml:space="preserve"> ($H$27 - $G$27) * 24</f>
        <v>51.500000000058208</v>
      </c>
      <c r="J27" s="33">
        <v>13.45</v>
      </c>
      <c r="K27" s="65">
        <f>$J$27 - $I$27</f>
        <v>-38.050000000058205</v>
      </c>
      <c r="L27" s="118" t="s">
        <v>225</v>
      </c>
      <c r="M27" s="294">
        <v>1</v>
      </c>
      <c r="N27" s="294">
        <v>10</v>
      </c>
      <c r="O27" s="301">
        <f xml:space="preserve"> $M$27 * $N$27</f>
        <v>10</v>
      </c>
      <c r="P27" s="296" t="s">
        <v>131</v>
      </c>
      <c r="Q27" s="231">
        <v>0</v>
      </c>
      <c r="R27" s="231">
        <v>20</v>
      </c>
      <c r="S27" s="301">
        <f xml:space="preserve"> $Q$27 * $R$27</f>
        <v>0</v>
      </c>
      <c r="T27" s="30"/>
      <c r="U27" s="34"/>
      <c r="V27" s="35">
        <f>$K$27 * -1</f>
        <v>38.050000000058205</v>
      </c>
      <c r="W27" s="43">
        <f>$V$27 + $W$26</f>
        <v>115.6</v>
      </c>
      <c r="X27" s="189" t="s">
        <v>622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>
        <v>3</v>
      </c>
      <c r="G28" s="160">
        <v>45024.6875</v>
      </c>
      <c r="H28" s="160">
        <v>45025.777777777781</v>
      </c>
      <c r="I28" s="64">
        <f xml:space="preserve"> ($H$28 - $G$28) * 24</f>
        <v>26.166666666744277</v>
      </c>
      <c r="J28" s="64">
        <v>10.45</v>
      </c>
      <c r="K28" s="65">
        <f>$J$28 - $I$28</f>
        <v>-15.716666666744278</v>
      </c>
      <c r="L28" s="292" t="s">
        <v>121</v>
      </c>
      <c r="M28" s="294">
        <v>2</v>
      </c>
      <c r="N28" s="231">
        <v>10</v>
      </c>
      <c r="O28" s="301">
        <f xml:space="preserve"> $M$28 * $N$28</f>
        <v>20</v>
      </c>
      <c r="P28" s="296" t="s">
        <v>117</v>
      </c>
      <c r="Q28" s="231">
        <v>0</v>
      </c>
      <c r="R28" s="293">
        <v>16</v>
      </c>
      <c r="S28" s="310">
        <f xml:space="preserve"> $Q$28 * $R$28</f>
        <v>0</v>
      </c>
      <c r="T28" s="30"/>
      <c r="U28" s="34"/>
      <c r="V28" s="35">
        <f>$K$28 * -1</f>
        <v>15.716666666744278</v>
      </c>
      <c r="W28" s="43">
        <f>$V$28 + $W$27</f>
        <v>131.31666666674428</v>
      </c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>
        <v>4</v>
      </c>
      <c r="G29" s="161">
        <v>45025.777777777781</v>
      </c>
      <c r="H29" s="161" t="s">
        <v>36</v>
      </c>
      <c r="I29" s="33">
        <f xml:space="preserve"> ($X$2 - $G$29) * 24</f>
        <v>11.333333333255723</v>
      </c>
      <c r="J29" s="33">
        <v>8.4499999999999993</v>
      </c>
      <c r="K29" s="65">
        <f>$J$29 - $I$29</f>
        <v>-2.8833333332557238</v>
      </c>
      <c r="L29" s="292" t="s">
        <v>112</v>
      </c>
      <c r="M29" s="294">
        <v>1</v>
      </c>
      <c r="N29" s="231">
        <v>10</v>
      </c>
      <c r="O29" s="301">
        <f xml:space="preserve"> $M$29 * $N$29</f>
        <v>10</v>
      </c>
      <c r="P29" s="311" t="s">
        <v>107</v>
      </c>
      <c r="Q29" s="312">
        <v>0</v>
      </c>
      <c r="R29" s="312">
        <v>20</v>
      </c>
      <c r="S29" s="313">
        <f xml:space="preserve"> $Q$29 * $R$29</f>
        <v>0</v>
      </c>
      <c r="T29" s="30"/>
      <c r="U29" s="34"/>
      <c r="V29" s="35">
        <f>$K$29 * -1</f>
        <v>2.8833333332557238</v>
      </c>
      <c r="W29" s="43">
        <f>$V$29 + $W$28</f>
        <v>134.20000000000002</v>
      </c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f xml:space="preserve"> $Q$30 * $R$30</f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f xml:space="preserve"> $Q$31 * $R$31</f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f>SUM($M$26:$M$31)</f>
        <v>4</v>
      </c>
      <c r="N32" s="231" t="s">
        <v>613</v>
      </c>
      <c r="O32" s="301">
        <f>SUM($O$26:$O$31)</f>
        <v>40</v>
      </c>
      <c r="P32" s="296" t="s">
        <v>614</v>
      </c>
      <c r="Q32" s="231">
        <f>SUM($Q$26:$Q$31)</f>
        <v>0</v>
      </c>
      <c r="R32" s="231" t="s">
        <v>615</v>
      </c>
      <c r="S32" s="295">
        <f>SUM($S$26:$S$31)</f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4997</v>
      </c>
      <c r="D35" s="22" t="s">
        <v>624</v>
      </c>
      <c r="E35" s="58" t="s">
        <v>625</v>
      </c>
      <c r="F35" s="58">
        <v>1</v>
      </c>
      <c r="G35" s="59" t="s">
        <v>649</v>
      </c>
      <c r="H35" s="59" t="s">
        <v>36</v>
      </c>
      <c r="I35" s="60">
        <f xml:space="preserve"> ($X$2 - $G$35) * 24</f>
        <v>11.000000000058208</v>
      </c>
      <c r="J35" s="60">
        <v>14</v>
      </c>
      <c r="K35" s="61">
        <f>$J$35 - $I$35</f>
        <v>2.9999999999417923</v>
      </c>
      <c r="L35" s="288" t="s">
        <v>48</v>
      </c>
      <c r="M35" s="290">
        <v>3</v>
      </c>
      <c r="N35" s="290">
        <v>17</v>
      </c>
      <c r="O35" s="298">
        <f xml:space="preserve"> $M$35 * $N$35</f>
        <v>51</v>
      </c>
      <c r="P35" s="288" t="s">
        <v>271</v>
      </c>
      <c r="Q35" s="290">
        <v>0</v>
      </c>
      <c r="R35" s="290">
        <v>20</v>
      </c>
      <c r="S35" s="298">
        <f xml:space="preserve"> $Q$35 * $R$35</f>
        <v>0</v>
      </c>
      <c r="T35" s="21" t="s">
        <v>25</v>
      </c>
      <c r="U35" s="26" t="s">
        <v>24</v>
      </c>
      <c r="V35" s="27">
        <f>$K$35 * 0</f>
        <v>0</v>
      </c>
      <c r="W35" s="28">
        <f>$V$35</f>
        <v>0</v>
      </c>
      <c r="X35" s="233" t="s">
        <v>626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 xml:space="preserve"> $M$36 * $N$36</f>
        <v>0</v>
      </c>
      <c r="P36" s="292" t="s">
        <v>197</v>
      </c>
      <c r="Q36" s="294">
        <v>0</v>
      </c>
      <c r="R36" s="294">
        <v>20</v>
      </c>
      <c r="S36" s="301">
        <f xml:space="preserve"> $Q$36 * $R$36</f>
        <v>0</v>
      </c>
      <c r="T36" s="30"/>
      <c r="U36" s="34"/>
      <c r="V36" s="30"/>
      <c r="W36" s="97"/>
      <c r="X36" s="252" t="s">
        <v>627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0</v>
      </c>
      <c r="N37" s="294">
        <v>17</v>
      </c>
      <c r="O37" s="301">
        <f xml:space="preserve"> $M$37 * $N$37</f>
        <v>0</v>
      </c>
      <c r="P37" s="292" t="s">
        <v>590</v>
      </c>
      <c r="Q37" s="294">
        <v>0</v>
      </c>
      <c r="R37" s="294">
        <v>20</v>
      </c>
      <c r="S37" s="301">
        <f xml:space="preserve"> $Q$37 * $R$37</f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3</v>
      </c>
      <c r="N38" s="294">
        <v>17</v>
      </c>
      <c r="O38" s="301">
        <f xml:space="preserve"> $M$38 * $N$38</f>
        <v>51</v>
      </c>
      <c r="P38" s="292" t="s">
        <v>591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0</v>
      </c>
      <c r="N39" s="294">
        <v>17</v>
      </c>
      <c r="O39" s="301">
        <f xml:space="preserve"> $M$39 * $N$39</f>
        <v>0</v>
      </c>
      <c r="P39" s="292" t="s">
        <v>273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301">
        <f xml:space="preserve"> $Q$40 * $R$40</f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SUM($M$35:$M$40)</f>
        <v>6</v>
      </c>
      <c r="N41" s="231" t="s">
        <v>613</v>
      </c>
      <c r="O41" s="301">
        <f>SUM($O$35:$O$40)</f>
        <v>102</v>
      </c>
      <c r="P41" s="296" t="s">
        <v>614</v>
      </c>
      <c r="Q41" s="231">
        <f>SUM($Q$35:$Q$40)</f>
        <v>0</v>
      </c>
      <c r="R41" s="231" t="s">
        <v>615</v>
      </c>
      <c r="S41" s="295">
        <f>SUM($S$35:$S$40)</f>
        <v>0</v>
      </c>
      <c r="Y41" s="102"/>
      <c r="AB41" s="102"/>
    </row>
    <row r="42" spans="1:28" s="29" customFormat="1" ht="16" thickBot="1" x14ac:dyDescent="0.4">
      <c r="I42" s="47"/>
      <c r="J42" s="47"/>
      <c r="L42" s="636" t="s">
        <v>43</v>
      </c>
      <c r="M42" s="637"/>
      <c r="N42" s="637"/>
      <c r="O42" s="315">
        <v>187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ht="62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8">
        <v>0</v>
      </c>
      <c r="T44" s="21" t="s">
        <v>25</v>
      </c>
      <c r="U44" s="26" t="s">
        <v>24</v>
      </c>
      <c r="V44" s="27"/>
      <c r="W44" s="28"/>
      <c r="X44" s="188" t="s">
        <v>650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301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301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301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301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62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1">
        <v>0</v>
      </c>
      <c r="W54" s="99">
        <v>0</v>
      </c>
      <c r="X54" s="262" t="s">
        <v>651</v>
      </c>
      <c r="Y54" s="258"/>
    </row>
    <row r="55" spans="1:28" s="29" customFormat="1" ht="51.5" customHeigh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2502</v>
      </c>
      <c r="D60" s="22" t="s">
        <v>652</v>
      </c>
      <c r="E60" s="23" t="s">
        <v>653</v>
      </c>
      <c r="F60" s="22">
        <v>3</v>
      </c>
      <c r="G60" s="24" t="s">
        <v>654</v>
      </c>
      <c r="H60" s="24" t="s">
        <v>36</v>
      </c>
      <c r="I60" s="25">
        <f xml:space="preserve"> ($X$2 - $G$60) * 24</f>
        <v>9.9999999999417923</v>
      </c>
      <c r="J60" s="60">
        <v>12.4</v>
      </c>
      <c r="K60" s="61">
        <f>$J$60 - $I$60</f>
        <v>2.400000000058208</v>
      </c>
      <c r="L60" s="288" t="s">
        <v>525</v>
      </c>
      <c r="M60" s="107">
        <v>1</v>
      </c>
      <c r="N60" s="317">
        <v>20</v>
      </c>
      <c r="O60" s="298">
        <f xml:space="preserve"> $M$60 * $N$60</f>
        <v>20</v>
      </c>
      <c r="P60" s="320" t="s">
        <v>480</v>
      </c>
      <c r="Q60" s="290">
        <v>0</v>
      </c>
      <c r="R60" s="228">
        <v>20</v>
      </c>
      <c r="S60" s="298">
        <f xml:space="preserve"> $Q$60 * $R$60</f>
        <v>0</v>
      </c>
      <c r="T60" s="21" t="s">
        <v>25</v>
      </c>
      <c r="U60" s="26" t="s">
        <v>24</v>
      </c>
      <c r="V60" s="27">
        <f>$K$60 * 0</f>
        <v>0</v>
      </c>
      <c r="W60" s="28">
        <f>$V$60</f>
        <v>0</v>
      </c>
      <c r="X60" s="141"/>
    </row>
    <row r="61" spans="1:28" s="29" customFormat="1" x14ac:dyDescent="0.35">
      <c r="A61" s="86"/>
      <c r="B61" s="62"/>
      <c r="C61" s="62"/>
      <c r="D61" s="62"/>
      <c r="E61" s="62"/>
      <c r="F61" s="62"/>
      <c r="G61" s="32"/>
      <c r="H61" s="32"/>
      <c r="I61" s="64"/>
      <c r="J61" s="64"/>
      <c r="K61" s="65"/>
      <c r="L61" s="292" t="s">
        <v>526</v>
      </c>
      <c r="M61" s="14">
        <v>1</v>
      </c>
      <c r="N61" s="314">
        <v>20</v>
      </c>
      <c r="O61" s="310">
        <f xml:space="preserve"> $M$61 * $N$61</f>
        <v>20</v>
      </c>
      <c r="P61" s="321" t="s">
        <v>593</v>
      </c>
      <c r="Q61" s="294">
        <v>0</v>
      </c>
      <c r="R61" s="231">
        <v>20</v>
      </c>
      <c r="S61" s="310">
        <f xml:space="preserve"> $Q$61 * $R$61</f>
        <v>0</v>
      </c>
      <c r="T61" s="30"/>
      <c r="U61" s="34"/>
      <c r="V61" s="35">
        <f>$K$61 * -1</f>
        <v>0</v>
      </c>
      <c r="W61" s="43">
        <f>$V$61 + $W$60</f>
        <v>0</v>
      </c>
      <c r="X61" s="189"/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14">
        <v>1</v>
      </c>
      <c r="N62" s="314">
        <v>20</v>
      </c>
      <c r="O62" s="301">
        <f xml:space="preserve"> $M$62 * $N$62</f>
        <v>20</v>
      </c>
      <c r="P62" s="321" t="s">
        <v>594</v>
      </c>
      <c r="Q62" s="294">
        <v>0</v>
      </c>
      <c r="R62" s="231">
        <v>20</v>
      </c>
      <c r="S62" s="310">
        <f xml:space="preserve"> $Q$62 * $R$62</f>
        <v>0</v>
      </c>
      <c r="T62" s="30"/>
      <c r="U62" s="34"/>
      <c r="V62" s="35">
        <f>$K$62 * -1</f>
        <v>0</v>
      </c>
      <c r="W62" s="43">
        <f>$V$62 + $W$61</f>
        <v>0</v>
      </c>
      <c r="X62" s="189"/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294">
        <v>0</v>
      </c>
      <c r="N63" s="314">
        <v>20</v>
      </c>
      <c r="O63" s="310">
        <f xml:space="preserve"> $M$63 * $N$63</f>
        <v>0</v>
      </c>
      <c r="P63" s="321"/>
      <c r="Q63" s="294"/>
      <c r="R63" s="231"/>
      <c r="S63" s="310"/>
      <c r="T63" s="30"/>
      <c r="U63" s="34"/>
      <c r="V63" s="35">
        <f>$K$63 * -1</f>
        <v>0</v>
      </c>
      <c r="W63" s="43">
        <f>$V$63 + $W$62</f>
        <v>0</v>
      </c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SUM($M$60:$M$64)</f>
        <v>3</v>
      </c>
      <c r="N65" s="231" t="s">
        <v>613</v>
      </c>
      <c r="O65" s="301">
        <f>SUM($O$60:$O$64)</f>
        <v>60</v>
      </c>
      <c r="P65" s="296" t="s">
        <v>614</v>
      </c>
      <c r="Q65" s="231">
        <f>SUM($Q$60:$Q$64)</f>
        <v>0</v>
      </c>
      <c r="R65" s="231" t="s">
        <v>615</v>
      </c>
      <c r="S65" s="295">
        <f>SUM($S$60:$S$64)</f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60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647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/>
      <c r="D72" s="23" t="s">
        <v>569</v>
      </c>
      <c r="E72" s="22"/>
      <c r="F72" s="22"/>
      <c r="G72" s="24"/>
      <c r="H72" s="24"/>
      <c r="I72" s="25"/>
      <c r="J72" s="25"/>
      <c r="K72" s="61"/>
      <c r="L72" s="288" t="s">
        <v>115</v>
      </c>
      <c r="M72" s="324">
        <v>0</v>
      </c>
      <c r="N72" s="290">
        <v>17</v>
      </c>
      <c r="O72" s="298">
        <v>0</v>
      </c>
      <c r="P72" s="309" t="s">
        <v>242</v>
      </c>
      <c r="Q72" s="290">
        <v>0</v>
      </c>
      <c r="R72" s="228">
        <v>20</v>
      </c>
      <c r="S72" s="298"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636</v>
      </c>
    </row>
    <row r="73" spans="1:24" s="29" customFormat="1" ht="15.5" customHeight="1" x14ac:dyDescent="0.35">
      <c r="A73" s="30"/>
      <c r="B73" s="31"/>
      <c r="C73" s="31"/>
      <c r="D73" s="31"/>
      <c r="E73" s="31"/>
      <c r="F73" s="31"/>
      <c r="G73" s="32"/>
      <c r="H73" s="32"/>
      <c r="I73" s="33"/>
      <c r="J73" s="33"/>
      <c r="K73" s="65"/>
      <c r="L73" s="302" t="s">
        <v>124</v>
      </c>
      <c r="M73" s="322">
        <v>0</v>
      </c>
      <c r="N73" s="294">
        <v>17</v>
      </c>
      <c r="O73" s="301">
        <v>0</v>
      </c>
      <c r="P73" s="296" t="s">
        <v>46</v>
      </c>
      <c r="Q73" s="294">
        <v>0</v>
      </c>
      <c r="R73" s="231">
        <v>20</v>
      </c>
      <c r="S73" s="301">
        <v>0</v>
      </c>
      <c r="T73" s="30"/>
      <c r="U73" s="34"/>
      <c r="V73" s="35"/>
      <c r="W73" s="43"/>
      <c r="X73" s="189"/>
    </row>
    <row r="74" spans="1:24" s="29" customFormat="1" ht="31" customHeight="1" x14ac:dyDescent="0.35">
      <c r="A74" s="30"/>
      <c r="B74" s="31"/>
      <c r="C74" s="31"/>
      <c r="D74" s="31"/>
      <c r="E74" s="31"/>
      <c r="F74" s="31"/>
      <c r="G74" s="32"/>
      <c r="H74" s="32"/>
      <c r="I74" s="33"/>
      <c r="J74" s="33"/>
      <c r="K74" s="65"/>
      <c r="L74" s="302" t="s">
        <v>105</v>
      </c>
      <c r="M74" s="294">
        <v>0</v>
      </c>
      <c r="N74" s="294">
        <v>17</v>
      </c>
      <c r="O74" s="301">
        <v>0</v>
      </c>
      <c r="P74" s="296" t="s">
        <v>116</v>
      </c>
      <c r="Q74" s="294">
        <v>0</v>
      </c>
      <c r="R74" s="231">
        <v>20</v>
      </c>
      <c r="S74" s="301">
        <v>0</v>
      </c>
      <c r="T74" s="30"/>
      <c r="U74" s="34"/>
      <c r="V74" s="35"/>
      <c r="W74" s="43"/>
      <c r="X74" s="189"/>
    </row>
    <row r="75" spans="1:24" s="29" customFormat="1" ht="15.5" customHeight="1" x14ac:dyDescent="0.35">
      <c r="A75" s="30"/>
      <c r="B75" s="31"/>
      <c r="C75" s="31"/>
      <c r="D75" s="31"/>
      <c r="E75" s="31"/>
      <c r="F75" s="31"/>
      <c r="G75" s="32"/>
      <c r="H75" s="32"/>
      <c r="I75" s="33"/>
      <c r="J75" s="33"/>
      <c r="K75" s="65"/>
      <c r="L75" s="302" t="s">
        <v>243</v>
      </c>
      <c r="M75" s="294">
        <v>0</v>
      </c>
      <c r="N75" s="294">
        <v>17</v>
      </c>
      <c r="O75" s="301">
        <v>0</v>
      </c>
      <c r="P75" s="296" t="s">
        <v>100</v>
      </c>
      <c r="Q75" s="294">
        <v>0</v>
      </c>
      <c r="R75" s="231">
        <v>20</v>
      </c>
      <c r="S75" s="301">
        <v>0</v>
      </c>
      <c r="T75" s="30"/>
      <c r="U75" s="34"/>
      <c r="V75" s="35"/>
      <c r="W75" s="43"/>
      <c r="X75" s="189"/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 t="s">
        <v>142</v>
      </c>
      <c r="M76" s="294">
        <v>0</v>
      </c>
      <c r="N76" s="294">
        <v>10</v>
      </c>
      <c r="O76" s="301">
        <v>0</v>
      </c>
      <c r="P76" s="296" t="s">
        <v>45</v>
      </c>
      <c r="Q76" s="294">
        <v>0</v>
      </c>
      <c r="R76" s="231">
        <v>5</v>
      </c>
      <c r="S76" s="301">
        <v>0</v>
      </c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 t="s">
        <v>49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638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473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/>
      <c r="W80" s="28"/>
      <c r="X80" s="141" t="s">
        <v>637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474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189"/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 t="s">
        <v>494</v>
      </c>
      <c r="M82" s="294">
        <v>0</v>
      </c>
      <c r="N82" s="231">
        <v>17</v>
      </c>
      <c r="O82" s="301">
        <v>0</v>
      </c>
      <c r="P82" s="296"/>
      <c r="Q82" s="231"/>
      <c r="R82" s="231"/>
      <c r="S82" s="301"/>
      <c r="T82" s="30"/>
      <c r="U82" s="34"/>
      <c r="V82" s="35"/>
      <c r="W82" s="43"/>
      <c r="X82" s="189"/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 t="s">
        <v>495</v>
      </c>
      <c r="M83" s="322">
        <v>0</v>
      </c>
      <c r="N83" s="231">
        <v>17</v>
      </c>
      <c r="O83" s="301">
        <v>0</v>
      </c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/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v>0</v>
      </c>
      <c r="N85" s="231" t="s">
        <v>613</v>
      </c>
      <c r="O85" s="301">
        <v>0</v>
      </c>
      <c r="P85" s="296" t="s">
        <v>614</v>
      </c>
      <c r="Q85" s="231">
        <v>0</v>
      </c>
      <c r="R85" s="231" t="s">
        <v>615</v>
      </c>
      <c r="S85" s="295"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0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8"/>
      <c r="T88" s="74"/>
      <c r="U88" s="151"/>
      <c r="V88" s="222"/>
      <c r="W88" s="223"/>
      <c r="X88" s="194" t="s">
        <v>571</v>
      </c>
    </row>
    <row r="89" spans="1:24" s="29" customFormat="1" ht="17.5" customHeight="1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x14ac:dyDescent="0.35">
      <c r="A92" s="21" t="s">
        <v>126</v>
      </c>
      <c r="B92" s="23" t="s">
        <v>641</v>
      </c>
      <c r="C92" s="22">
        <v>9227</v>
      </c>
      <c r="D92" s="22" t="s">
        <v>642</v>
      </c>
      <c r="E92" s="23" t="s">
        <v>644</v>
      </c>
      <c r="F92" s="22">
        <v>1</v>
      </c>
      <c r="G92" s="24">
        <v>45023.583333333336</v>
      </c>
      <c r="H92" s="182" t="s">
        <v>588</v>
      </c>
      <c r="I92" s="25">
        <f xml:space="preserve"> ($H$92 - $G$92) * 24</f>
        <v>12.416666666627862</v>
      </c>
      <c r="J92" s="25">
        <v>12.4</v>
      </c>
      <c r="K92" s="61">
        <f>$J$92 - $I$92</f>
        <v>-1.6666666627861204E-2</v>
      </c>
      <c r="L92" s="288" t="s">
        <v>256</v>
      </c>
      <c r="M92" s="290">
        <v>0</v>
      </c>
      <c r="N92" s="228">
        <v>20</v>
      </c>
      <c r="O92" s="298">
        <f xml:space="preserve"> $M$92 * $N$92</f>
        <v>0</v>
      </c>
      <c r="P92" s="309" t="s">
        <v>255</v>
      </c>
      <c r="Q92" s="228">
        <v>0</v>
      </c>
      <c r="R92" s="228">
        <v>20</v>
      </c>
      <c r="S92" s="298">
        <f xml:space="preserve"> $Q$92 * $R$92</f>
        <v>0</v>
      </c>
      <c r="T92" s="21" t="s">
        <v>25</v>
      </c>
      <c r="U92" s="26" t="s">
        <v>24</v>
      </c>
      <c r="V92" s="27">
        <f>$K$92 * -1</f>
        <v>1.6666666627861204E-2</v>
      </c>
      <c r="W92" s="28">
        <f>$V$92</f>
        <v>1.6666666627861204E-2</v>
      </c>
      <c r="X92" s="141"/>
    </row>
    <row r="93" spans="1:24" s="29" customFormat="1" x14ac:dyDescent="0.35">
      <c r="A93" s="30"/>
      <c r="B93" s="31"/>
      <c r="C93" s="31"/>
      <c r="D93" s="31"/>
      <c r="E93" s="31"/>
      <c r="F93" s="31">
        <v>2</v>
      </c>
      <c r="G93" s="161" t="s">
        <v>588</v>
      </c>
      <c r="H93" s="161" t="s">
        <v>589</v>
      </c>
      <c r="I93" s="33">
        <f xml:space="preserve"> ($H$93 - $G$93) * 24</f>
        <v>12.833333333255723</v>
      </c>
      <c r="J93" s="33">
        <v>12.4</v>
      </c>
      <c r="K93" s="65">
        <f>$J$93 - $I$93</f>
        <v>-0.43333333325572276</v>
      </c>
      <c r="L93" s="292" t="s">
        <v>276</v>
      </c>
      <c r="M93" s="294">
        <v>0</v>
      </c>
      <c r="N93" s="231">
        <v>20</v>
      </c>
      <c r="O93" s="301">
        <f xml:space="preserve"> $M$93 * $N$93</f>
        <v>0</v>
      </c>
      <c r="P93" s="296"/>
      <c r="Q93" s="231"/>
      <c r="R93" s="231"/>
      <c r="S93" s="301"/>
      <c r="T93" s="30"/>
      <c r="U93" s="34"/>
      <c r="V93" s="35">
        <f>$K$93 * -1</f>
        <v>0.43333333325572276</v>
      </c>
      <c r="W93" s="43">
        <f>$V$93 + $W$92</f>
        <v>0.44999999988358397</v>
      </c>
      <c r="X93" s="189"/>
    </row>
    <row r="94" spans="1:24" s="29" customFormat="1" ht="15.5" customHeight="1" x14ac:dyDescent="0.35">
      <c r="A94" s="30"/>
      <c r="B94" s="31"/>
      <c r="C94" s="31"/>
      <c r="D94" s="31"/>
      <c r="E94" s="31"/>
      <c r="F94" s="31">
        <v>3</v>
      </c>
      <c r="G94" s="32" t="s">
        <v>589</v>
      </c>
      <c r="H94" s="161">
        <v>45025.152777777781</v>
      </c>
      <c r="I94" s="33">
        <f xml:space="preserve"> ($H$94 - $G$94) * 24</f>
        <v>12.416666666802485</v>
      </c>
      <c r="J94" s="33">
        <v>12.4</v>
      </c>
      <c r="K94" s="65">
        <f>$J$94 - $I$94</f>
        <v>-1.6666666802484187E-2</v>
      </c>
      <c r="L94" s="292" t="s">
        <v>277</v>
      </c>
      <c r="M94" s="294">
        <v>0</v>
      </c>
      <c r="N94" s="231">
        <v>20</v>
      </c>
      <c r="O94" s="301">
        <f xml:space="preserve"> $M$94 * $N$94</f>
        <v>0</v>
      </c>
      <c r="P94" s="296"/>
      <c r="Q94" s="231"/>
      <c r="R94" s="231"/>
      <c r="S94" s="301"/>
      <c r="T94" s="30"/>
      <c r="U94" s="34"/>
      <c r="V94" s="35">
        <f>$K$94 * -1</f>
        <v>1.6666666802484187E-2</v>
      </c>
      <c r="W94" s="43">
        <f>$V$94 + $W$93</f>
        <v>0.46666666668606815</v>
      </c>
      <c r="X94" s="189" t="s">
        <v>646</v>
      </c>
    </row>
    <row r="95" spans="1:24" s="29" customFormat="1" ht="16" customHeight="1" x14ac:dyDescent="0.35">
      <c r="A95" s="30"/>
      <c r="B95" s="31"/>
      <c r="C95" s="31"/>
      <c r="D95" s="31"/>
      <c r="E95" s="31"/>
      <c r="F95" s="31">
        <v>4</v>
      </c>
      <c r="G95" s="161">
        <v>45025.152777777781</v>
      </c>
      <c r="H95" s="161">
        <v>45025.711805555555</v>
      </c>
      <c r="I95" s="33">
        <f xml:space="preserve"> ($H$95 - $G$95) * 24</f>
        <v>13.416666666569654</v>
      </c>
      <c r="J95" s="33">
        <v>12.4</v>
      </c>
      <c r="K95" s="65">
        <f>$J$95 - $I$95</f>
        <v>-1.0166666665696535</v>
      </c>
      <c r="L95" s="292" t="s">
        <v>278</v>
      </c>
      <c r="M95" s="294">
        <v>0</v>
      </c>
      <c r="N95" s="231">
        <v>20</v>
      </c>
      <c r="O95" s="301">
        <f xml:space="preserve"> $M$95 * $N$95</f>
        <v>0</v>
      </c>
      <c r="P95" s="296"/>
      <c r="Q95" s="231"/>
      <c r="R95" s="231"/>
      <c r="S95" s="301"/>
      <c r="T95" s="30"/>
      <c r="U95" s="34"/>
      <c r="V95" s="35">
        <f>$K$95 * -1</f>
        <v>1.0166666665696535</v>
      </c>
      <c r="W95" s="43">
        <f>$V$95 + $W$94</f>
        <v>1.4833333332557217</v>
      </c>
      <c r="X95" s="189"/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>
        <v>5</v>
      </c>
      <c r="G96" s="183">
        <v>45025.711805555555</v>
      </c>
      <c r="H96" s="183" t="s">
        <v>655</v>
      </c>
      <c r="I96" s="40">
        <f xml:space="preserve"> ($H$96 - $G$96) * 24</f>
        <v>7.5833333334303461</v>
      </c>
      <c r="J96" s="40">
        <v>12.4</v>
      </c>
      <c r="K96" s="70">
        <f>$J$96 - $I$96</f>
        <v>4.8166666665696543</v>
      </c>
      <c r="L96" s="292"/>
      <c r="M96" s="294"/>
      <c r="N96" s="231"/>
      <c r="O96" s="301"/>
      <c r="P96" s="296"/>
      <c r="Q96" s="231"/>
      <c r="R96" s="231"/>
      <c r="S96" s="301"/>
      <c r="T96" s="37"/>
      <c r="U96" s="41"/>
      <c r="V96" s="42">
        <f>$K$96 * 0</f>
        <v>0</v>
      </c>
      <c r="W96" s="44">
        <f>$V$96 + $W$95</f>
        <v>1.4833333332557217</v>
      </c>
      <c r="X96" s="191" t="s">
        <v>656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f>SUM($M$92:$M$96)</f>
        <v>0</v>
      </c>
      <c r="N97" s="231" t="s">
        <v>613</v>
      </c>
      <c r="O97" s="301">
        <f>SUM($O$92:$O$96)</f>
        <v>0</v>
      </c>
      <c r="P97" s="296" t="s">
        <v>614</v>
      </c>
      <c r="Q97" s="231">
        <f>SUM($Q$92:$Q$96)</f>
        <v>0</v>
      </c>
      <c r="R97" s="231" t="s">
        <v>615</v>
      </c>
      <c r="S97" s="295">
        <f>SUM($S$92:$S$96)</f>
        <v>0</v>
      </c>
      <c r="V97" s="47"/>
      <c r="W97" s="47"/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200</v>
      </c>
      <c r="P98" s="636" t="s">
        <v>42</v>
      </c>
      <c r="Q98" s="637"/>
      <c r="R98" s="637"/>
      <c r="S98" s="297" t="s">
        <v>49</v>
      </c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309"/>
      <c r="M100" s="227"/>
      <c r="N100" s="228"/>
      <c r="O100" s="298"/>
      <c r="P100" s="309"/>
      <c r="Q100" s="228"/>
      <c r="R100" s="228"/>
      <c r="S100" s="298"/>
      <c r="T100" s="74" t="s">
        <v>25</v>
      </c>
      <c r="U100" s="151" t="s">
        <v>24</v>
      </c>
      <c r="V100" s="74"/>
      <c r="W100" s="152"/>
      <c r="X100" s="263" t="s">
        <v>640</v>
      </c>
    </row>
    <row r="101" spans="1:56" s="29" customFormat="1" ht="17.5" customHeight="1" x14ac:dyDescent="0.35">
      <c r="I101" s="47"/>
      <c r="J101" s="47"/>
      <c r="L101" s="296" t="s">
        <v>612</v>
      </c>
      <c r="M101" s="230">
        <v>0</v>
      </c>
      <c r="N101" s="231" t="s">
        <v>613</v>
      </c>
      <c r="O101" s="301">
        <v>0</v>
      </c>
      <c r="P101" s="296" t="s">
        <v>614</v>
      </c>
      <c r="Q101" s="231">
        <v>0</v>
      </c>
      <c r="R101" s="231" t="s">
        <v>615</v>
      </c>
      <c r="S101" s="295">
        <v>0</v>
      </c>
      <c r="X101" s="259"/>
    </row>
    <row r="102" spans="1:56" s="29" customFormat="1" ht="16" customHeight="1" thickBot="1" x14ac:dyDescent="0.4">
      <c r="I102" s="47"/>
      <c r="J102" s="47"/>
      <c r="L102" s="636" t="s">
        <v>43</v>
      </c>
      <c r="M102" s="637"/>
      <c r="N102" s="637"/>
      <c r="O102" s="304" t="s">
        <v>24</v>
      </c>
      <c r="P102" s="636" t="s">
        <v>42</v>
      </c>
      <c r="Q102" s="637"/>
      <c r="R102" s="637"/>
      <c r="S102" s="297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284"/>
      <c r="M103" s="284"/>
      <c r="N103" s="284"/>
      <c r="O103" s="284"/>
      <c r="P103" s="284"/>
      <c r="Q103" s="284"/>
      <c r="R103" s="284"/>
      <c r="S103" s="284"/>
      <c r="X103" s="25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8:N78"/>
    <mergeCell ref="P78:R78"/>
    <mergeCell ref="L86:N86"/>
    <mergeCell ref="P86:R86"/>
    <mergeCell ref="L90:N90"/>
    <mergeCell ref="P90:R90"/>
    <mergeCell ref="L98:N98"/>
    <mergeCell ref="P98:R98"/>
    <mergeCell ref="L102:N102"/>
    <mergeCell ref="P102:R102"/>
  </mergeCells>
  <conditionalFormatting sqref="K1:K9 K42:K50 K85:K88 K100:K102">
    <cfRule type="cellIs" dxfId="289" priority="17" operator="lessThan">
      <formula>0</formula>
    </cfRule>
  </conditionalFormatting>
  <conditionalFormatting sqref="K11:K18">
    <cfRule type="cellIs" dxfId="288" priority="14" operator="lessThan">
      <formula>0</formula>
    </cfRule>
  </conditionalFormatting>
  <conditionalFormatting sqref="K22:K40">
    <cfRule type="cellIs" dxfId="287" priority="10" operator="lessThan">
      <formula>0</formula>
    </cfRule>
  </conditionalFormatting>
  <conditionalFormatting sqref="K54:K64">
    <cfRule type="cellIs" dxfId="286" priority="6" operator="lessThan">
      <formula>0</formula>
    </cfRule>
  </conditionalFormatting>
  <conditionalFormatting sqref="K68:K76">
    <cfRule type="cellIs" dxfId="285" priority="18" operator="lessThan">
      <formula>0</formula>
    </cfRule>
  </conditionalFormatting>
  <conditionalFormatting sqref="K78:K80">
    <cfRule type="cellIs" dxfId="284" priority="19" operator="lessThan">
      <formula>0</formula>
    </cfRule>
  </conditionalFormatting>
  <conditionalFormatting sqref="K82:K83">
    <cfRule type="cellIs" dxfId="283" priority="16" operator="lessThan">
      <formula>0</formula>
    </cfRule>
  </conditionalFormatting>
  <conditionalFormatting sqref="K92:K98">
    <cfRule type="cellIs" dxfId="28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23D4-7F71-418E-8FAB-51A7E41A6D8C}">
  <sheetPr codeName="Лист18"/>
  <dimension ref="A1:BD130"/>
  <sheetViews>
    <sheetView topLeftCell="A4" zoomScale="57" zoomScaleNormal="57" workbookViewId="0">
      <selection activeCell="X93" sqref="X93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657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45026.75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5142</v>
      </c>
      <c r="D6" s="22" t="s">
        <v>209</v>
      </c>
      <c r="E6" s="22" t="s">
        <v>616</v>
      </c>
      <c r="F6" s="22">
        <v>1</v>
      </c>
      <c r="G6" s="59">
        <v>45023.333333333336</v>
      </c>
      <c r="H6" s="59" t="s">
        <v>581</v>
      </c>
      <c r="I6" s="60">
        <f xml:space="preserve"> ($H$6 - $G$6) * 24</f>
        <v>28.833333333197515</v>
      </c>
      <c r="J6" s="60">
        <v>14</v>
      </c>
      <c r="K6" s="61">
        <f>$J$6 - $I$6</f>
        <v>-14.833333333197515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14.833333333197515</v>
      </c>
      <c r="W6" s="28">
        <f>$V$6</f>
        <v>14.833333333197515</v>
      </c>
      <c r="X6" s="141" t="s">
        <v>659</v>
      </c>
      <c r="Y6" s="29"/>
      <c r="Z6" s="36"/>
      <c r="AA6" s="29"/>
    </row>
    <row r="7" spans="1:27" s="49" customFormat="1" ht="77.5" x14ac:dyDescent="0.35">
      <c r="A7" s="30"/>
      <c r="B7" s="31"/>
      <c r="C7" s="62"/>
      <c r="D7" s="62"/>
      <c r="E7" s="62"/>
      <c r="F7" s="62">
        <v>2</v>
      </c>
      <c r="G7" s="63" t="s">
        <v>581</v>
      </c>
      <c r="H7" s="63">
        <v>45025.506944444445</v>
      </c>
      <c r="I7" s="64">
        <f xml:space="preserve"> ($H$7 - $G$7) * 24</f>
        <v>23.333333333430346</v>
      </c>
      <c r="J7" s="64">
        <v>14</v>
      </c>
      <c r="K7" s="65">
        <f>$J$7 - $I$7</f>
        <v>-9.3333333334303461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9.3333333334303461</v>
      </c>
      <c r="W7" s="43">
        <f>$V$7 + $W$6</f>
        <v>24.166666666627862</v>
      </c>
      <c r="X7" s="114" t="s">
        <v>678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45025.506944444445</v>
      </c>
      <c r="H8" s="67" t="s">
        <v>660</v>
      </c>
      <c r="I8" s="64">
        <f xml:space="preserve"> ($H$8 - $G$8) * 24</f>
        <v>23.166666666569654</v>
      </c>
      <c r="J8" s="64">
        <v>14</v>
      </c>
      <c r="K8" s="65">
        <f>$J$8 - $I$8</f>
        <v>-9.1666666665696539</v>
      </c>
      <c r="L8" s="292" t="s">
        <v>98</v>
      </c>
      <c r="M8" s="293">
        <v>1</v>
      </c>
      <c r="N8" s="294">
        <v>17</v>
      </c>
      <c r="O8" s="301">
        <f xml:space="preserve"> $M$8 * $N$8</f>
        <v>17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9.1666666665696539</v>
      </c>
      <c r="W8" s="43">
        <f>$V$8 + $W$7</f>
        <v>33.333333333197515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1</v>
      </c>
      <c r="N9" s="294">
        <v>17</v>
      </c>
      <c r="O9" s="301">
        <f xml:space="preserve"> $M$9 * $N$9</f>
        <v>17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2</v>
      </c>
      <c r="N10" s="231" t="s">
        <v>613</v>
      </c>
      <c r="O10" s="301">
        <f>SUM($O$6:$O$9)</f>
        <v>34</v>
      </c>
      <c r="P10" s="296" t="s">
        <v>614</v>
      </c>
      <c r="Q10" s="231">
        <f>SUM($Q$6:$Q$9)</f>
        <v>0</v>
      </c>
      <c r="R10" s="231" t="s">
        <v>615</v>
      </c>
      <c r="S10" s="295">
        <f>SUM($S$6:$S$9)</f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34</v>
      </c>
      <c r="P11" s="636" t="s">
        <v>42</v>
      </c>
      <c r="Q11" s="637"/>
      <c r="R11" s="637"/>
      <c r="S11" s="297"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288" t="s">
        <v>108</v>
      </c>
      <c r="M13" s="290">
        <v>0</v>
      </c>
      <c r="N13" s="290">
        <v>17</v>
      </c>
      <c r="O13" s="298">
        <f xml:space="preserve"> $M$13 * $N$13</f>
        <v>0</v>
      </c>
      <c r="P13" s="299" t="s">
        <v>531</v>
      </c>
      <c r="Q13" s="290">
        <v>0</v>
      </c>
      <c r="R13" s="228">
        <v>10</v>
      </c>
      <c r="S13" s="298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 t="s">
        <v>672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xml:space="preserve"> ($H$14 - $G$14) * 24</f>
        <v>31.749999999941792</v>
      </c>
      <c r="J14" s="68">
        <v>14.4</v>
      </c>
      <c r="K14" s="65">
        <f>$J$14 - $I$14</f>
        <v>-17.349999999941794</v>
      </c>
      <c r="L14" s="292" t="s">
        <v>113</v>
      </c>
      <c r="M14" s="294">
        <v>0</v>
      </c>
      <c r="N14" s="294">
        <v>17</v>
      </c>
      <c r="O14" s="301">
        <f xml:space="preserve"> $M$14 * $N$14</f>
        <v>0</v>
      </c>
      <c r="P14" s="302" t="s">
        <v>118</v>
      </c>
      <c r="Q14" s="294">
        <v>0</v>
      </c>
      <c r="R14" s="231">
        <v>12</v>
      </c>
      <c r="S14" s="301">
        <f xml:space="preserve"> $Q$14 * $R$14</f>
        <v>0</v>
      </c>
      <c r="T14" s="30"/>
      <c r="U14" s="34"/>
      <c r="V14" s="35">
        <f>$K$14 * -1</f>
        <v>17.349999999941794</v>
      </c>
      <c r="W14" s="43">
        <f>$V$14 + $W$13</f>
        <v>24.36666666674428</v>
      </c>
      <c r="X14" s="252" t="s">
        <v>620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f xml:space="preserve"> ($H$15 - $G$15) * 24</f>
        <v>23.833333333313931</v>
      </c>
      <c r="J15" s="64">
        <v>14.4</v>
      </c>
      <c r="K15" s="65">
        <f>$J$15 - $I$15</f>
        <v>-9.4333333333139304</v>
      </c>
      <c r="L15" s="292" t="s">
        <v>217</v>
      </c>
      <c r="M15" s="294">
        <v>5</v>
      </c>
      <c r="N15" s="294">
        <v>10</v>
      </c>
      <c r="O15" s="301">
        <f xml:space="preserve"> $M$15 * $N$15</f>
        <v>50</v>
      </c>
      <c r="P15" s="302" t="s">
        <v>555</v>
      </c>
      <c r="Q15" s="294">
        <v>0</v>
      </c>
      <c r="R15" s="231">
        <v>20</v>
      </c>
      <c r="S15" s="301">
        <f xml:space="preserve"> $Q$15 * $R$15</f>
        <v>0</v>
      </c>
      <c r="T15" s="30"/>
      <c r="U15" s="34"/>
      <c r="V15" s="30">
        <f>$K$15 * -1</f>
        <v>9.4333333333139304</v>
      </c>
      <c r="W15" s="43">
        <f>$V$15 + $W$14</f>
        <v>33.800000000058212</v>
      </c>
      <c r="X15" s="189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 t="s">
        <v>36</v>
      </c>
      <c r="I16" s="33">
        <f xml:space="preserve"> ($X$2 - $G$16) * 24</f>
        <v>0</v>
      </c>
      <c r="J16" s="64">
        <v>14.4</v>
      </c>
      <c r="K16" s="65">
        <f>$J$16 - $I$16</f>
        <v>14.4</v>
      </c>
      <c r="L16" s="292" t="s">
        <v>124</v>
      </c>
      <c r="M16" s="294">
        <v>0</v>
      </c>
      <c r="N16" s="294">
        <v>17</v>
      </c>
      <c r="O16" s="301">
        <f xml:space="preserve"> $M$16 * $N$16</f>
        <v>0</v>
      </c>
      <c r="P16" s="302" t="s">
        <v>118</v>
      </c>
      <c r="Q16" s="294">
        <v>0</v>
      </c>
      <c r="R16" s="231">
        <v>20</v>
      </c>
      <c r="S16" s="301">
        <f xml:space="preserve"> $Q$16 * $R$16</f>
        <v>0</v>
      </c>
      <c r="T16" s="30"/>
      <c r="U16" s="34"/>
      <c r="V16" s="30">
        <f>$K$16 * 0</f>
        <v>0</v>
      </c>
      <c r="W16" s="43">
        <f>$V$16 + $W$15</f>
        <v>33.800000000058212</v>
      </c>
      <c r="X16" s="189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592</v>
      </c>
      <c r="M17" s="231">
        <v>0</v>
      </c>
      <c r="N17" s="294">
        <v>17</v>
      </c>
      <c r="O17" s="301">
        <f xml:space="preserve"> $M$17 * $N$17</f>
        <v>0</v>
      </c>
      <c r="P17" s="302" t="s">
        <v>574</v>
      </c>
      <c r="Q17" s="294">
        <v>0</v>
      </c>
      <c r="R17" s="231">
        <v>20</v>
      </c>
      <c r="S17" s="301">
        <f xml:space="preserve"> $Q$17 * $R$17</f>
        <v>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f xml:space="preserve"> $Q$18 * $R$18</f>
        <v>0</v>
      </c>
      <c r="T18" s="37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SUM($M$13:$M$18)</f>
        <v>5</v>
      </c>
      <c r="N19" s="231" t="s">
        <v>613</v>
      </c>
      <c r="O19" s="301">
        <f>SUM($O$13:$O$18)</f>
        <v>50</v>
      </c>
      <c r="P19" s="296" t="s">
        <v>614</v>
      </c>
      <c r="Q19" s="231">
        <f>SUM($Q$13:$Q$18)</f>
        <v>0</v>
      </c>
      <c r="R19" s="231" t="s">
        <v>615</v>
      </c>
      <c r="S19" s="295">
        <f>SUM($S$13:$S$18)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thickBot="1" x14ac:dyDescent="0.4">
      <c r="I20" s="103"/>
      <c r="J20" s="103"/>
      <c r="K20" s="103"/>
      <c r="L20" s="631" t="s">
        <v>43</v>
      </c>
      <c r="M20" s="635"/>
      <c r="N20" s="635"/>
      <c r="O20" s="304">
        <v>220</v>
      </c>
      <c r="P20" s="636" t="s">
        <v>42</v>
      </c>
      <c r="Q20" s="637"/>
      <c r="R20" s="637"/>
      <c r="S20" s="297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46.5" x14ac:dyDescent="0.35">
      <c r="A26" s="21" t="s">
        <v>18</v>
      </c>
      <c r="B26" s="23" t="s">
        <v>623</v>
      </c>
      <c r="C26" s="58" t="s">
        <v>293</v>
      </c>
      <c r="D26" s="58" t="s">
        <v>294</v>
      </c>
      <c r="E26" s="22" t="s">
        <v>295</v>
      </c>
      <c r="F26" s="58">
        <v>1</v>
      </c>
      <c r="G26" s="158">
        <v>45018.875</v>
      </c>
      <c r="H26" s="158" t="s">
        <v>485</v>
      </c>
      <c r="I26" s="60">
        <f xml:space="preserve"> ($H$26 - $G$26) * 24</f>
        <v>87.999999999941792</v>
      </c>
      <c r="J26" s="25">
        <v>10.45</v>
      </c>
      <c r="K26" s="61">
        <f>$J$26 - $I$26</f>
        <v>-77.549999999941789</v>
      </c>
      <c r="L26" s="117" t="s">
        <v>224</v>
      </c>
      <c r="M26" s="290">
        <v>0</v>
      </c>
      <c r="N26" s="290">
        <v>10</v>
      </c>
      <c r="O26" s="298">
        <f xml:space="preserve"> $M$26 * $N$26</f>
        <v>0</v>
      </c>
      <c r="P26" s="309" t="s">
        <v>47</v>
      </c>
      <c r="Q26" s="228">
        <v>0</v>
      </c>
      <c r="R26" s="228">
        <v>17</v>
      </c>
      <c r="S26" s="298">
        <f xml:space="preserve"> $Q$26 * $R$26</f>
        <v>0</v>
      </c>
      <c r="T26" s="21" t="s">
        <v>25</v>
      </c>
      <c r="U26" s="26" t="s">
        <v>24</v>
      </c>
      <c r="V26" s="27">
        <f>$K$26 * -1</f>
        <v>77.549999999941789</v>
      </c>
      <c r="W26" s="28">
        <f>$V$26</f>
        <v>77.549999999941789</v>
      </c>
      <c r="X26" s="141" t="s">
        <v>661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>
        <v>2</v>
      </c>
      <c r="G27" s="160">
        <v>45022.541666666664</v>
      </c>
      <c r="H27" s="159">
        <v>45024.6875</v>
      </c>
      <c r="I27" s="68">
        <f xml:space="preserve"> ($H$27 - $G$27) * 24</f>
        <v>51.500000000058208</v>
      </c>
      <c r="J27" s="33">
        <v>13.45</v>
      </c>
      <c r="K27" s="65">
        <f>$J$27 - $I$27</f>
        <v>-38.050000000058205</v>
      </c>
      <c r="L27" s="118" t="s">
        <v>225</v>
      </c>
      <c r="M27" s="294">
        <v>0</v>
      </c>
      <c r="N27" s="294">
        <v>10</v>
      </c>
      <c r="O27" s="301">
        <f xml:space="preserve"> $M$27 * $N$27</f>
        <v>0</v>
      </c>
      <c r="P27" s="296" t="s">
        <v>131</v>
      </c>
      <c r="Q27" s="231">
        <v>0</v>
      </c>
      <c r="R27" s="231">
        <v>20</v>
      </c>
      <c r="S27" s="301">
        <f xml:space="preserve"> $Q$27 * $R$27</f>
        <v>0</v>
      </c>
      <c r="T27" s="30"/>
      <c r="U27" s="34"/>
      <c r="V27" s="35">
        <f>$K$27 * -1</f>
        <v>38.050000000058205</v>
      </c>
      <c r="W27" s="43">
        <f>$V$27 + $W$26</f>
        <v>115.6</v>
      </c>
      <c r="X27" s="189" t="s">
        <v>663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>
        <v>3</v>
      </c>
      <c r="G28" s="160">
        <v>45024.6875</v>
      </c>
      <c r="H28" s="160">
        <v>45025.777777777781</v>
      </c>
      <c r="I28" s="64">
        <f xml:space="preserve"> ($H$28 - $G$28) * 24</f>
        <v>26.166666666744277</v>
      </c>
      <c r="J28" s="64">
        <v>10.45</v>
      </c>
      <c r="K28" s="65">
        <f>$J$28 - $I$28</f>
        <v>-15.716666666744278</v>
      </c>
      <c r="L28" s="292" t="s">
        <v>121</v>
      </c>
      <c r="M28" s="294">
        <v>0</v>
      </c>
      <c r="N28" s="231">
        <v>10</v>
      </c>
      <c r="O28" s="301">
        <f xml:space="preserve"> $M$28 * $N$28</f>
        <v>0</v>
      </c>
      <c r="P28" s="296" t="s">
        <v>117</v>
      </c>
      <c r="Q28" s="231">
        <v>0</v>
      </c>
      <c r="R28" s="293">
        <v>16</v>
      </c>
      <c r="S28" s="310">
        <f xml:space="preserve"> $Q$28 * $R$28</f>
        <v>0</v>
      </c>
      <c r="T28" s="30"/>
      <c r="U28" s="34"/>
      <c r="V28" s="35">
        <f>$K$28 * -1</f>
        <v>15.716666666744278</v>
      </c>
      <c r="W28" s="43">
        <f>$V$28 + $W$27</f>
        <v>131.31666666674428</v>
      </c>
      <c r="X28" s="189" t="s">
        <v>679</v>
      </c>
      <c r="Y28" s="29"/>
      <c r="Z28" s="29"/>
      <c r="AA28" s="29"/>
    </row>
    <row r="29" spans="1:27" s="102" customFormat="1" ht="31" x14ac:dyDescent="0.35">
      <c r="A29" s="30"/>
      <c r="B29" s="80"/>
      <c r="C29" s="31"/>
      <c r="D29" s="31"/>
      <c r="E29" s="80"/>
      <c r="F29" s="31">
        <v>4</v>
      </c>
      <c r="G29" s="161">
        <v>45025.777777777781</v>
      </c>
      <c r="H29" s="161" t="s">
        <v>662</v>
      </c>
      <c r="I29" s="33">
        <f xml:space="preserve"> ($H$29 - $G$29) * 24</f>
        <v>15.583333333313931</v>
      </c>
      <c r="J29" s="33">
        <v>8.4499999999999993</v>
      </c>
      <c r="K29" s="65">
        <f>$J$29 - $I$29</f>
        <v>-7.1333333333139315</v>
      </c>
      <c r="L29" s="292" t="s">
        <v>112</v>
      </c>
      <c r="M29" s="294">
        <v>0</v>
      </c>
      <c r="N29" s="231">
        <v>10</v>
      </c>
      <c r="O29" s="301">
        <f xml:space="preserve"> $M$29 * $N$29</f>
        <v>0</v>
      </c>
      <c r="P29" s="311" t="s">
        <v>107</v>
      </c>
      <c r="Q29" s="312">
        <v>0</v>
      </c>
      <c r="R29" s="312">
        <v>20</v>
      </c>
      <c r="S29" s="313">
        <f xml:space="preserve"> $Q$29 * $R$29</f>
        <v>0</v>
      </c>
      <c r="T29" s="30"/>
      <c r="U29" s="34"/>
      <c r="V29" s="35">
        <f>$K$29 * -1</f>
        <v>7.1333333333139315</v>
      </c>
      <c r="W29" s="43">
        <f>$V$29 + $W$28</f>
        <v>138.45000000005822</v>
      </c>
      <c r="X29" s="189" t="s">
        <v>681</v>
      </c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>
        <v>5</v>
      </c>
      <c r="G30" s="161" t="s">
        <v>662</v>
      </c>
      <c r="H30" s="161" t="s">
        <v>680</v>
      </c>
      <c r="I30" s="33">
        <f xml:space="preserve"> ($H$30 - $G$30) * 24</f>
        <v>6.4166666666278616</v>
      </c>
      <c r="J30" s="33">
        <v>8.4499999999999993</v>
      </c>
      <c r="K30" s="65">
        <f>$J$30 - $I$30</f>
        <v>2.0333333333721377</v>
      </c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f xml:space="preserve"> $Q$30 * $R$30</f>
        <v>0</v>
      </c>
      <c r="T30" s="30"/>
      <c r="U30" s="34"/>
      <c r="V30" s="35">
        <f>$K$30 * 0</f>
        <v>0</v>
      </c>
      <c r="W30" s="43">
        <f>$V$30 + $W$29</f>
        <v>138.45000000005822</v>
      </c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f xml:space="preserve"> $Q$31 * $R$31</f>
        <v>0</v>
      </c>
      <c r="T31" s="37"/>
      <c r="U31" s="41"/>
      <c r="V31" s="37"/>
      <c r="W31" s="72"/>
      <c r="X31" s="191" t="s">
        <v>622</v>
      </c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f>SUM($M$26:$M$31)</f>
        <v>0</v>
      </c>
      <c r="N32" s="231" t="s">
        <v>613</v>
      </c>
      <c r="O32" s="301">
        <f>SUM($O$26:$O$31)</f>
        <v>0</v>
      </c>
      <c r="P32" s="296" t="s">
        <v>614</v>
      </c>
      <c r="Q32" s="231">
        <f>SUM($Q$26:$Q$31)</f>
        <v>0</v>
      </c>
      <c r="R32" s="231" t="s">
        <v>615</v>
      </c>
      <c r="S32" s="295">
        <f>SUM($S$26:$S$31)</f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3551</v>
      </c>
      <c r="D35" s="22" t="s">
        <v>664</v>
      </c>
      <c r="E35" s="58" t="s">
        <v>501</v>
      </c>
      <c r="F35" s="58">
        <v>1</v>
      </c>
      <c r="G35" s="59" t="s">
        <v>658</v>
      </c>
      <c r="H35" s="59" t="s">
        <v>36</v>
      </c>
      <c r="I35" s="60">
        <f xml:space="preserve"> ($X$2 - $G$35) * 24</f>
        <v>0</v>
      </c>
      <c r="J35" s="60">
        <v>12</v>
      </c>
      <c r="K35" s="61">
        <f>$J$35 - $I$35</f>
        <v>12</v>
      </c>
      <c r="L35" s="288" t="s">
        <v>48</v>
      </c>
      <c r="M35" s="290">
        <v>0</v>
      </c>
      <c r="N35" s="290">
        <v>17</v>
      </c>
      <c r="O35" s="298">
        <f xml:space="preserve"> $M$35 * $N$35</f>
        <v>0</v>
      </c>
      <c r="P35" s="288" t="s">
        <v>271</v>
      </c>
      <c r="Q35" s="290">
        <v>0</v>
      </c>
      <c r="R35" s="290">
        <v>20</v>
      </c>
      <c r="S35" s="298">
        <f xml:space="preserve"> $Q$35 * $R$35</f>
        <v>0</v>
      </c>
      <c r="T35" s="21" t="s">
        <v>25</v>
      </c>
      <c r="U35" s="26" t="s">
        <v>24</v>
      </c>
      <c r="V35" s="27">
        <f>$K$35 * 0</f>
        <v>0</v>
      </c>
      <c r="W35" s="28">
        <f>$V$35</f>
        <v>0</v>
      </c>
      <c r="X35" s="233" t="s">
        <v>665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 xml:space="preserve"> $M$36 * $N$36</f>
        <v>0</v>
      </c>
      <c r="P36" s="292" t="s">
        <v>197</v>
      </c>
      <c r="Q36" s="294">
        <v>0</v>
      </c>
      <c r="R36" s="294">
        <v>20</v>
      </c>
      <c r="S36" s="301">
        <f xml:space="preserve"> $Q$36 * $R$36</f>
        <v>0</v>
      </c>
      <c r="T36" s="30"/>
      <c r="U36" s="34"/>
      <c r="V36" s="30"/>
      <c r="W36" s="97"/>
      <c r="X36" s="252" t="s">
        <v>627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5</v>
      </c>
      <c r="N37" s="294">
        <v>17</v>
      </c>
      <c r="O37" s="301">
        <f xml:space="preserve"> $M$37 * $N$37</f>
        <v>85</v>
      </c>
      <c r="P37" s="292" t="s">
        <v>590</v>
      </c>
      <c r="Q37" s="294">
        <v>0</v>
      </c>
      <c r="R37" s="294">
        <v>20</v>
      </c>
      <c r="S37" s="301">
        <f xml:space="preserve"> $Q$37 * $R$37</f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0</v>
      </c>
      <c r="N38" s="294">
        <v>17</v>
      </c>
      <c r="O38" s="301">
        <f xml:space="preserve"> $M$38 * $N$38</f>
        <v>0</v>
      </c>
      <c r="P38" s="292" t="s">
        <v>591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5</v>
      </c>
      <c r="N39" s="294">
        <v>17</v>
      </c>
      <c r="O39" s="301">
        <f xml:space="preserve"> $M$39 * $N$39</f>
        <v>85</v>
      </c>
      <c r="P39" s="292" t="s">
        <v>273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301">
        <f xml:space="preserve"> $Q$40 * $R$40</f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SUM($M$35:$M$40)</f>
        <v>10</v>
      </c>
      <c r="N41" s="231" t="s">
        <v>613</v>
      </c>
      <c r="O41" s="301">
        <f>SUM($O$35:$O$40)</f>
        <v>170</v>
      </c>
      <c r="P41" s="296" t="s">
        <v>614</v>
      </c>
      <c r="Q41" s="231">
        <f>SUM($Q$35:$Q$40)</f>
        <v>0</v>
      </c>
      <c r="R41" s="231" t="s">
        <v>615</v>
      </c>
      <c r="S41" s="295">
        <f>SUM($S$35:$S$40)</f>
        <v>0</v>
      </c>
      <c r="Y41" s="102"/>
      <c r="AB41" s="102"/>
    </row>
    <row r="42" spans="1:28" s="29" customFormat="1" ht="16" thickBot="1" x14ac:dyDescent="0.4">
      <c r="I42" s="47"/>
      <c r="J42" s="47"/>
      <c r="L42" s="636" t="s">
        <v>43</v>
      </c>
      <c r="M42" s="637"/>
      <c r="N42" s="637"/>
      <c r="O42" s="315">
        <v>187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ht="62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8">
        <v>0</v>
      </c>
      <c r="T44" s="21" t="s">
        <v>25</v>
      </c>
      <c r="U44" s="26" t="s">
        <v>24</v>
      </c>
      <c r="V44" s="27"/>
      <c r="W44" s="28"/>
      <c r="X44" s="188" t="s">
        <v>675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301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301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301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301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62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1">
        <v>0</v>
      </c>
      <c r="W54" s="99">
        <v>0</v>
      </c>
      <c r="X54" s="262" t="s">
        <v>676</v>
      </c>
      <c r="Y54" s="258"/>
    </row>
    <row r="55" spans="1:28" s="29" customFormat="1" ht="51.5" customHeigh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ht="31" x14ac:dyDescent="0.35">
      <c r="A60" s="21" t="s">
        <v>22</v>
      </c>
      <c r="B60" s="22" t="s">
        <v>634</v>
      </c>
      <c r="C60" s="22">
        <v>2502</v>
      </c>
      <c r="D60" s="22" t="s">
        <v>652</v>
      </c>
      <c r="E60" s="23" t="s">
        <v>653</v>
      </c>
      <c r="F60" s="22">
        <v>3</v>
      </c>
      <c r="G60" s="24" t="s">
        <v>654</v>
      </c>
      <c r="H60" s="24" t="s">
        <v>36</v>
      </c>
      <c r="I60" s="25">
        <f xml:space="preserve"> ($X$2 - $G$60) * 24</f>
        <v>21.999999999941792</v>
      </c>
      <c r="J60" s="60">
        <v>12.4</v>
      </c>
      <c r="K60" s="61">
        <f>$J$60 - $I$60</f>
        <v>-9.599999999941792</v>
      </c>
      <c r="L60" s="288" t="s">
        <v>525</v>
      </c>
      <c r="M60" s="107">
        <v>0</v>
      </c>
      <c r="N60" s="317">
        <v>20</v>
      </c>
      <c r="O60" s="298">
        <f xml:space="preserve"> $M$60 * $N$60</f>
        <v>0</v>
      </c>
      <c r="P60" s="320" t="s">
        <v>480</v>
      </c>
      <c r="Q60" s="290">
        <v>0</v>
      </c>
      <c r="R60" s="228">
        <v>20</v>
      </c>
      <c r="S60" s="298">
        <f xml:space="preserve"> $Q$60 * $R$60</f>
        <v>0</v>
      </c>
      <c r="T60" s="21" t="s">
        <v>25</v>
      </c>
      <c r="U60" s="26" t="s">
        <v>24</v>
      </c>
      <c r="V60" s="27">
        <f>$K$60 * -1</f>
        <v>9.599999999941792</v>
      </c>
      <c r="W60" s="28">
        <f>$V$60</f>
        <v>9.599999999941792</v>
      </c>
      <c r="X60" s="141" t="s">
        <v>673</v>
      </c>
    </row>
    <row r="61" spans="1:28" s="29" customFormat="1" x14ac:dyDescent="0.35">
      <c r="A61" s="86"/>
      <c r="B61" s="62"/>
      <c r="C61" s="62"/>
      <c r="D61" s="62"/>
      <c r="E61" s="62"/>
      <c r="F61" s="62"/>
      <c r="G61" s="32"/>
      <c r="H61" s="32"/>
      <c r="I61" s="64"/>
      <c r="J61" s="64"/>
      <c r="K61" s="65"/>
      <c r="L61" s="292" t="s">
        <v>526</v>
      </c>
      <c r="M61" s="14">
        <v>0</v>
      </c>
      <c r="N61" s="314">
        <v>20</v>
      </c>
      <c r="O61" s="310">
        <f xml:space="preserve"> $M$61 * $N$61</f>
        <v>0</v>
      </c>
      <c r="P61" s="321" t="s">
        <v>593</v>
      </c>
      <c r="Q61" s="294">
        <v>0</v>
      </c>
      <c r="R61" s="231">
        <v>20</v>
      </c>
      <c r="S61" s="310">
        <f xml:space="preserve"> $Q$61 * $R$61</f>
        <v>0</v>
      </c>
      <c r="T61" s="30"/>
      <c r="U61" s="34"/>
      <c r="V61" s="35">
        <v>0</v>
      </c>
      <c r="W61" s="43">
        <v>0</v>
      </c>
      <c r="X61" s="189" t="s">
        <v>674</v>
      </c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14">
        <v>0</v>
      </c>
      <c r="N62" s="314">
        <v>20</v>
      </c>
      <c r="O62" s="301">
        <f xml:space="preserve"> $M$62 * $N$62</f>
        <v>0</v>
      </c>
      <c r="P62" s="321" t="s">
        <v>594</v>
      </c>
      <c r="Q62" s="294">
        <v>0</v>
      </c>
      <c r="R62" s="231">
        <v>20</v>
      </c>
      <c r="S62" s="310">
        <f xml:space="preserve"> $Q$62 * $R$62</f>
        <v>0</v>
      </c>
      <c r="T62" s="30"/>
      <c r="U62" s="34"/>
      <c r="V62" s="35">
        <v>0</v>
      </c>
      <c r="W62" s="43">
        <v>0</v>
      </c>
      <c r="X62" s="189" t="s">
        <v>682</v>
      </c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294">
        <v>0</v>
      </c>
      <c r="N63" s="314">
        <v>20</v>
      </c>
      <c r="O63" s="310">
        <f xml:space="preserve"> $M$63 * $N$63</f>
        <v>0</v>
      </c>
      <c r="P63" s="321"/>
      <c r="Q63" s="294"/>
      <c r="R63" s="231"/>
      <c r="S63" s="310"/>
      <c r="T63" s="30"/>
      <c r="U63" s="34"/>
      <c r="V63" s="35">
        <v>0</v>
      </c>
      <c r="W63" s="43">
        <v>0</v>
      </c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SUM($M$60:$M$64)</f>
        <v>0</v>
      </c>
      <c r="N65" s="231" t="s">
        <v>613</v>
      </c>
      <c r="O65" s="301">
        <f>SUM($O$60:$O$64)</f>
        <v>0</v>
      </c>
      <c r="P65" s="296" t="s">
        <v>614</v>
      </c>
      <c r="Q65" s="231">
        <f>SUM($Q$60:$Q$64)</f>
        <v>0</v>
      </c>
      <c r="R65" s="231" t="s">
        <v>615</v>
      </c>
      <c r="S65" s="295">
        <f>SUM($S$60:$S$64)</f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677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/>
      <c r="G72" s="24"/>
      <c r="H72" s="24"/>
      <c r="I72" s="25"/>
      <c r="J72" s="25"/>
      <c r="K72" s="61"/>
      <c r="L72" s="288" t="s">
        <v>115</v>
      </c>
      <c r="M72" s="324">
        <v>0</v>
      </c>
      <c r="N72" s="290">
        <v>17</v>
      </c>
      <c r="O72" s="298">
        <v>0</v>
      </c>
      <c r="P72" s="309" t="s">
        <v>242</v>
      </c>
      <c r="Q72" s="290">
        <v>0</v>
      </c>
      <c r="R72" s="228">
        <v>20</v>
      </c>
      <c r="S72" s="298"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636</v>
      </c>
    </row>
    <row r="73" spans="1:24" s="29" customFormat="1" ht="15.5" customHeight="1" x14ac:dyDescent="0.35">
      <c r="A73" s="30"/>
      <c r="B73" s="31"/>
      <c r="C73" s="31"/>
      <c r="D73" s="31"/>
      <c r="E73" s="31"/>
      <c r="F73" s="31"/>
      <c r="G73" s="32"/>
      <c r="H73" s="32"/>
      <c r="I73" s="33"/>
      <c r="J73" s="33"/>
      <c r="K73" s="65"/>
      <c r="L73" s="302" t="s">
        <v>124</v>
      </c>
      <c r="M73" s="322">
        <v>0</v>
      </c>
      <c r="N73" s="294">
        <v>17</v>
      </c>
      <c r="O73" s="301">
        <v>0</v>
      </c>
      <c r="P73" s="296" t="s">
        <v>46</v>
      </c>
      <c r="Q73" s="294">
        <v>0</v>
      </c>
      <c r="R73" s="231">
        <v>20</v>
      </c>
      <c r="S73" s="301">
        <v>0</v>
      </c>
      <c r="T73" s="30"/>
      <c r="U73" s="34"/>
      <c r="V73" s="35"/>
      <c r="W73" s="43"/>
      <c r="X73" s="189"/>
    </row>
    <row r="74" spans="1:24" s="29" customFormat="1" ht="31" customHeight="1" x14ac:dyDescent="0.35">
      <c r="A74" s="30"/>
      <c r="B74" s="31"/>
      <c r="C74" s="31"/>
      <c r="D74" s="31"/>
      <c r="E74" s="31"/>
      <c r="F74" s="31"/>
      <c r="G74" s="32"/>
      <c r="H74" s="32"/>
      <c r="I74" s="33"/>
      <c r="J74" s="33"/>
      <c r="K74" s="65"/>
      <c r="L74" s="302" t="s">
        <v>105</v>
      </c>
      <c r="M74" s="294">
        <v>0</v>
      </c>
      <c r="N74" s="294">
        <v>17</v>
      </c>
      <c r="O74" s="301">
        <v>0</v>
      </c>
      <c r="P74" s="296" t="s">
        <v>116</v>
      </c>
      <c r="Q74" s="294">
        <v>0</v>
      </c>
      <c r="R74" s="231">
        <v>20</v>
      </c>
      <c r="S74" s="301">
        <v>0</v>
      </c>
      <c r="T74" s="30"/>
      <c r="U74" s="34"/>
      <c r="V74" s="35"/>
      <c r="W74" s="43"/>
      <c r="X74" s="189"/>
    </row>
    <row r="75" spans="1:24" s="29" customFormat="1" ht="15.5" customHeight="1" x14ac:dyDescent="0.35">
      <c r="A75" s="30"/>
      <c r="B75" s="31"/>
      <c r="C75" s="31"/>
      <c r="D75" s="31"/>
      <c r="E75" s="31"/>
      <c r="F75" s="31"/>
      <c r="G75" s="32"/>
      <c r="H75" s="32"/>
      <c r="I75" s="33"/>
      <c r="J75" s="33"/>
      <c r="K75" s="65"/>
      <c r="L75" s="302" t="s">
        <v>243</v>
      </c>
      <c r="M75" s="294">
        <v>0</v>
      </c>
      <c r="N75" s="294">
        <v>17</v>
      </c>
      <c r="O75" s="301">
        <v>0</v>
      </c>
      <c r="P75" s="296" t="s">
        <v>100</v>
      </c>
      <c r="Q75" s="294">
        <v>0</v>
      </c>
      <c r="R75" s="231">
        <v>20</v>
      </c>
      <c r="S75" s="301">
        <v>0</v>
      </c>
      <c r="T75" s="30"/>
      <c r="U75" s="34"/>
      <c r="V75" s="35"/>
      <c r="W75" s="43"/>
      <c r="X75" s="189"/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 t="s">
        <v>142</v>
      </c>
      <c r="M76" s="294">
        <v>0</v>
      </c>
      <c r="N76" s="294">
        <v>10</v>
      </c>
      <c r="O76" s="301">
        <v>0</v>
      </c>
      <c r="P76" s="296" t="s">
        <v>45</v>
      </c>
      <c r="Q76" s="294">
        <v>0</v>
      </c>
      <c r="R76" s="231">
        <v>5</v>
      </c>
      <c r="S76" s="301">
        <v>0</v>
      </c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 t="s">
        <v>49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638</v>
      </c>
      <c r="C80" s="22">
        <v>3058</v>
      </c>
      <c r="D80" s="22" t="s">
        <v>669</v>
      </c>
      <c r="E80" s="22">
        <v>30</v>
      </c>
      <c r="F80" s="22"/>
      <c r="G80" s="24" t="s">
        <v>658</v>
      </c>
      <c r="H80" s="24" t="s">
        <v>36</v>
      </c>
      <c r="I80" s="25">
        <f xml:space="preserve"> ($X$2 - $G$80) * 24</f>
        <v>0</v>
      </c>
      <c r="J80" s="25">
        <v>12.9</v>
      </c>
      <c r="K80" s="61">
        <f>$J$80 - $I$80</f>
        <v>12.9</v>
      </c>
      <c r="L80" s="288" t="s">
        <v>473</v>
      </c>
      <c r="M80" s="290">
        <v>0</v>
      </c>
      <c r="N80" s="228">
        <v>17</v>
      </c>
      <c r="O80" s="298">
        <f xml:space="preserve"> $M$80 * $N$80</f>
        <v>0</v>
      </c>
      <c r="P80" s="307" t="s">
        <v>216</v>
      </c>
      <c r="Q80" s="228">
        <v>0</v>
      </c>
      <c r="R80" s="228">
        <v>20</v>
      </c>
      <c r="S80" s="298">
        <f xml:space="preserve"> $Q$80 * $R$80</f>
        <v>0</v>
      </c>
      <c r="T80" s="21" t="s">
        <v>25</v>
      </c>
      <c r="U80" s="26" t="s">
        <v>24</v>
      </c>
      <c r="V80" s="27">
        <f>$K$80 * 0</f>
        <v>0</v>
      </c>
      <c r="W80" s="28">
        <f>$V$80</f>
        <v>0</v>
      </c>
      <c r="X80" s="141" t="s">
        <v>667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474</v>
      </c>
      <c r="M81" s="294">
        <v>0</v>
      </c>
      <c r="N81" s="231">
        <v>17</v>
      </c>
      <c r="O81" s="301">
        <f xml:space="preserve"> $M$81 * $N$81</f>
        <v>0</v>
      </c>
      <c r="P81" s="296" t="s">
        <v>249</v>
      </c>
      <c r="Q81" s="231">
        <v>0</v>
      </c>
      <c r="R81" s="231">
        <v>20</v>
      </c>
      <c r="S81" s="301">
        <f xml:space="preserve"> $Q$81 * $R$81</f>
        <v>0</v>
      </c>
      <c r="T81" s="30"/>
      <c r="U81" s="34"/>
      <c r="V81" s="35"/>
      <c r="W81" s="43"/>
      <c r="X81" s="189" t="s">
        <v>668</v>
      </c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 t="s">
        <v>494</v>
      </c>
      <c r="M82" s="294">
        <v>0</v>
      </c>
      <c r="N82" s="231">
        <v>17</v>
      </c>
      <c r="O82" s="301">
        <f xml:space="preserve"> $M$82 * $N$82</f>
        <v>0</v>
      </c>
      <c r="P82" s="296"/>
      <c r="Q82" s="231"/>
      <c r="R82" s="231"/>
      <c r="S82" s="301"/>
      <c r="T82" s="30"/>
      <c r="U82" s="34"/>
      <c r="V82" s="35"/>
      <c r="W82" s="43"/>
      <c r="X82" s="189" t="s">
        <v>670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 t="s">
        <v>495</v>
      </c>
      <c r="M83" s="322">
        <v>0</v>
      </c>
      <c r="N83" s="231">
        <v>17</v>
      </c>
      <c r="O83" s="301">
        <f xml:space="preserve"> $M$83 * $N$83</f>
        <v>0</v>
      </c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/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f>SUM($M$80:$M$84)</f>
        <v>0</v>
      </c>
      <c r="N85" s="231" t="s">
        <v>613</v>
      </c>
      <c r="O85" s="301">
        <f>SUM($O$80:$O$84)</f>
        <v>0</v>
      </c>
      <c r="P85" s="296" t="s">
        <v>614</v>
      </c>
      <c r="Q85" s="231">
        <f>SUM($Q$80:$Q$84)</f>
        <v>0</v>
      </c>
      <c r="R85" s="231" t="s">
        <v>615</v>
      </c>
      <c r="S85" s="295">
        <f>SUM($S$80:$S$84)</f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0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8"/>
      <c r="T88" s="74"/>
      <c r="U88" s="151"/>
      <c r="V88" s="222"/>
      <c r="W88" s="223"/>
      <c r="X88" s="194" t="s">
        <v>571</v>
      </c>
    </row>
    <row r="89" spans="1:24" s="29" customFormat="1" ht="17.5" customHeight="1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ht="31" x14ac:dyDescent="0.35">
      <c r="A92" s="21" t="s">
        <v>126</v>
      </c>
      <c r="B92" s="23" t="s">
        <v>641</v>
      </c>
      <c r="C92" s="22">
        <v>9227</v>
      </c>
      <c r="D92" s="22" t="s">
        <v>642</v>
      </c>
      <c r="E92" s="23" t="s">
        <v>644</v>
      </c>
      <c r="F92" s="22">
        <v>1</v>
      </c>
      <c r="G92" s="24">
        <v>45023.583333333336</v>
      </c>
      <c r="H92" s="182" t="s">
        <v>588</v>
      </c>
      <c r="I92" s="25">
        <v>12.416666666627862</v>
      </c>
      <c r="J92" s="25">
        <v>12.4</v>
      </c>
      <c r="K92" s="61">
        <v>-1.6666666627861204E-2</v>
      </c>
      <c r="L92" s="288" t="s">
        <v>256</v>
      </c>
      <c r="M92" s="290">
        <v>0</v>
      </c>
      <c r="N92" s="228">
        <v>20</v>
      </c>
      <c r="O92" s="298">
        <v>0</v>
      </c>
      <c r="P92" s="309" t="s">
        <v>255</v>
      </c>
      <c r="Q92" s="228">
        <v>0</v>
      </c>
      <c r="R92" s="228">
        <v>20</v>
      </c>
      <c r="S92" s="298">
        <v>0</v>
      </c>
      <c r="T92" s="21" t="s">
        <v>25</v>
      </c>
      <c r="U92" s="26" t="s">
        <v>24</v>
      </c>
      <c r="V92" s="27">
        <v>1.6666666627861204E-2</v>
      </c>
      <c r="W92" s="28">
        <v>1.6666666627861204E-2</v>
      </c>
      <c r="X92" s="141" t="s">
        <v>671</v>
      </c>
    </row>
    <row r="93" spans="1:24" s="29" customFormat="1" ht="31" x14ac:dyDescent="0.35">
      <c r="A93" s="30"/>
      <c r="B93" s="31"/>
      <c r="C93" s="31"/>
      <c r="D93" s="31"/>
      <c r="E93" s="31"/>
      <c r="F93" s="31">
        <v>2</v>
      </c>
      <c r="G93" s="161" t="s">
        <v>588</v>
      </c>
      <c r="H93" s="161" t="s">
        <v>589</v>
      </c>
      <c r="I93" s="33">
        <v>12.833333333255723</v>
      </c>
      <c r="J93" s="33">
        <v>12.4</v>
      </c>
      <c r="K93" s="65">
        <v>-0.43333333325572276</v>
      </c>
      <c r="L93" s="292" t="s">
        <v>276</v>
      </c>
      <c r="M93" s="294">
        <v>0</v>
      </c>
      <c r="N93" s="231">
        <v>20</v>
      </c>
      <c r="O93" s="301">
        <v>0</v>
      </c>
      <c r="P93" s="296"/>
      <c r="Q93" s="231"/>
      <c r="R93" s="231"/>
      <c r="S93" s="301"/>
      <c r="T93" s="30"/>
      <c r="U93" s="34"/>
      <c r="V93" s="35">
        <v>0.43333333325572276</v>
      </c>
      <c r="W93" s="43">
        <v>0.44999999988358397</v>
      </c>
      <c r="X93" s="189" t="s">
        <v>683</v>
      </c>
    </row>
    <row r="94" spans="1:24" s="29" customFormat="1" ht="15.5" customHeight="1" x14ac:dyDescent="0.35">
      <c r="A94" s="30"/>
      <c r="B94" s="31"/>
      <c r="C94" s="31"/>
      <c r="D94" s="31"/>
      <c r="E94" s="31"/>
      <c r="F94" s="31">
        <v>3</v>
      </c>
      <c r="G94" s="32" t="s">
        <v>589</v>
      </c>
      <c r="H94" s="161">
        <v>45025.152777777781</v>
      </c>
      <c r="I94" s="33">
        <v>12.416666666802485</v>
      </c>
      <c r="J94" s="33">
        <v>12.4</v>
      </c>
      <c r="K94" s="65">
        <v>-1.6666666802484187E-2</v>
      </c>
      <c r="L94" s="292" t="s">
        <v>277</v>
      </c>
      <c r="M94" s="294">
        <v>0</v>
      </c>
      <c r="N94" s="231">
        <v>20</v>
      </c>
      <c r="O94" s="301">
        <v>0</v>
      </c>
      <c r="P94" s="296"/>
      <c r="Q94" s="231"/>
      <c r="R94" s="231"/>
      <c r="S94" s="301"/>
      <c r="T94" s="30"/>
      <c r="U94" s="34"/>
      <c r="V94" s="35">
        <v>1.6666666802484187E-2</v>
      </c>
      <c r="W94" s="43">
        <v>0.46666666668606815</v>
      </c>
      <c r="X94" s="189" t="s">
        <v>646</v>
      </c>
    </row>
    <row r="95" spans="1:24" s="29" customFormat="1" ht="16" customHeight="1" x14ac:dyDescent="0.35">
      <c r="A95" s="30"/>
      <c r="B95" s="31"/>
      <c r="C95" s="31"/>
      <c r="D95" s="31"/>
      <c r="E95" s="31"/>
      <c r="F95" s="31">
        <v>4</v>
      </c>
      <c r="G95" s="161">
        <v>45025.152777777781</v>
      </c>
      <c r="H95" s="161">
        <v>45025.711805555555</v>
      </c>
      <c r="I95" s="33">
        <v>13.416666666569654</v>
      </c>
      <c r="J95" s="33">
        <v>12.4</v>
      </c>
      <c r="K95" s="65">
        <v>-1.0166666665696535</v>
      </c>
      <c r="L95" s="292" t="s">
        <v>278</v>
      </c>
      <c r="M95" s="294">
        <v>0</v>
      </c>
      <c r="N95" s="231">
        <v>20</v>
      </c>
      <c r="O95" s="301">
        <v>0</v>
      </c>
      <c r="P95" s="296"/>
      <c r="Q95" s="231"/>
      <c r="R95" s="231"/>
      <c r="S95" s="301"/>
      <c r="T95" s="30"/>
      <c r="U95" s="34"/>
      <c r="V95" s="35">
        <v>1.0166666665696535</v>
      </c>
      <c r="W95" s="43">
        <v>1.4833333332557217</v>
      </c>
      <c r="X95" s="189"/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>
        <v>5</v>
      </c>
      <c r="G96" s="183">
        <v>45025.711805555555</v>
      </c>
      <c r="H96" s="183" t="s">
        <v>655</v>
      </c>
      <c r="I96" s="40">
        <v>7.5833333334303461</v>
      </c>
      <c r="J96" s="40">
        <v>12.4</v>
      </c>
      <c r="K96" s="70">
        <v>4.8166666665696543</v>
      </c>
      <c r="L96" s="292"/>
      <c r="M96" s="294"/>
      <c r="N96" s="231"/>
      <c r="O96" s="301"/>
      <c r="P96" s="296"/>
      <c r="Q96" s="231"/>
      <c r="R96" s="231"/>
      <c r="S96" s="301"/>
      <c r="T96" s="37"/>
      <c r="U96" s="41"/>
      <c r="V96" s="42">
        <v>0</v>
      </c>
      <c r="W96" s="44">
        <v>1.4833333332557217</v>
      </c>
      <c r="X96" s="191" t="s">
        <v>656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V97" s="47"/>
      <c r="W97" s="47"/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200</v>
      </c>
      <c r="P98" s="636" t="s">
        <v>42</v>
      </c>
      <c r="Q98" s="637"/>
      <c r="R98" s="637"/>
      <c r="S98" s="297" t="s">
        <v>49</v>
      </c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309"/>
      <c r="M100" s="227"/>
      <c r="N100" s="228"/>
      <c r="O100" s="298"/>
      <c r="P100" s="309"/>
      <c r="Q100" s="228"/>
      <c r="R100" s="228"/>
      <c r="S100" s="298"/>
      <c r="T100" s="74" t="s">
        <v>25</v>
      </c>
      <c r="U100" s="151" t="s">
        <v>24</v>
      </c>
      <c r="V100" s="74"/>
      <c r="W100" s="152"/>
      <c r="X100" s="263" t="s">
        <v>640</v>
      </c>
    </row>
    <row r="101" spans="1:56" s="29" customFormat="1" ht="17.5" customHeight="1" x14ac:dyDescent="0.35">
      <c r="I101" s="47"/>
      <c r="J101" s="47"/>
      <c r="L101" s="296" t="s">
        <v>612</v>
      </c>
      <c r="M101" s="230">
        <f>SUM($M$100:$M$100)</f>
        <v>0</v>
      </c>
      <c r="N101" s="231" t="s">
        <v>613</v>
      </c>
      <c r="O101" s="301">
        <f>SUM($O$100:$O$100)</f>
        <v>0</v>
      </c>
      <c r="P101" s="296" t="s">
        <v>614</v>
      </c>
      <c r="Q101" s="231">
        <f>SUM($Q$100:$Q$100)</f>
        <v>0</v>
      </c>
      <c r="R101" s="231" t="s">
        <v>615</v>
      </c>
      <c r="S101" s="295">
        <f>SUM($S$100:$S$100)</f>
        <v>0</v>
      </c>
      <c r="X101" s="259"/>
    </row>
    <row r="102" spans="1:56" s="29" customFormat="1" ht="16" customHeight="1" thickBot="1" x14ac:dyDescent="0.4">
      <c r="I102" s="47"/>
      <c r="J102" s="47"/>
      <c r="L102" s="636" t="s">
        <v>43</v>
      </c>
      <c r="M102" s="637"/>
      <c r="N102" s="637"/>
      <c r="O102" s="304" t="s">
        <v>24</v>
      </c>
      <c r="P102" s="636" t="s">
        <v>42</v>
      </c>
      <c r="Q102" s="637"/>
      <c r="R102" s="637"/>
      <c r="S102" s="297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284"/>
      <c r="M103" s="284"/>
      <c r="N103" s="284"/>
      <c r="O103" s="284"/>
      <c r="P103" s="284"/>
      <c r="Q103" s="284"/>
      <c r="R103" s="284"/>
      <c r="S103" s="284"/>
      <c r="X103" s="25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8:N78"/>
    <mergeCell ref="P78:R78"/>
    <mergeCell ref="L86:N86"/>
    <mergeCell ref="P86:R86"/>
    <mergeCell ref="L90:N90"/>
    <mergeCell ref="P90:R90"/>
    <mergeCell ref="L98:N98"/>
    <mergeCell ref="P98:R98"/>
    <mergeCell ref="L102:N102"/>
    <mergeCell ref="P102:R102"/>
  </mergeCells>
  <conditionalFormatting sqref="K1:K9 K42:K50 K85:K88 K100:K102">
    <cfRule type="cellIs" dxfId="281" priority="17" operator="lessThan">
      <formula>0</formula>
    </cfRule>
  </conditionalFormatting>
  <conditionalFormatting sqref="K11:K18">
    <cfRule type="cellIs" dxfId="280" priority="14" operator="lessThan">
      <formula>0</formula>
    </cfRule>
  </conditionalFormatting>
  <conditionalFormatting sqref="K22:K40">
    <cfRule type="cellIs" dxfId="279" priority="10" operator="lessThan">
      <formula>0</formula>
    </cfRule>
  </conditionalFormatting>
  <conditionalFormatting sqref="K54:K64">
    <cfRule type="cellIs" dxfId="278" priority="6" operator="lessThan">
      <formula>0</formula>
    </cfRule>
  </conditionalFormatting>
  <conditionalFormatting sqref="K68:K76">
    <cfRule type="cellIs" dxfId="277" priority="18" operator="lessThan">
      <formula>0</formula>
    </cfRule>
  </conditionalFormatting>
  <conditionalFormatting sqref="K78:K80">
    <cfRule type="cellIs" dxfId="276" priority="19" operator="lessThan">
      <formula>0</formula>
    </cfRule>
  </conditionalFormatting>
  <conditionalFormatting sqref="K82:K83">
    <cfRule type="cellIs" dxfId="275" priority="16" operator="lessThan">
      <formula>0</formula>
    </cfRule>
  </conditionalFormatting>
  <conditionalFormatting sqref="K92:K98">
    <cfRule type="cellIs" dxfId="2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8A8A-C7C6-41BB-AD10-01F130C180AC}">
  <sheetPr codeName="Лист19"/>
  <dimension ref="A1:BD127"/>
  <sheetViews>
    <sheetView zoomScale="57" zoomScaleNormal="57" workbookViewId="0">
      <selection activeCell="E103" sqref="E103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684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685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849</v>
      </c>
      <c r="D6" s="22" t="s">
        <v>209</v>
      </c>
      <c r="E6" s="22" t="s">
        <v>686</v>
      </c>
      <c r="F6" s="22">
        <v>1</v>
      </c>
      <c r="G6" s="59">
        <v>45026.666666666664</v>
      </c>
      <c r="H6" s="59" t="s">
        <v>36</v>
      </c>
      <c r="I6" s="60">
        <f>(X2-G6)*24</f>
        <v>14.000000000058208</v>
      </c>
      <c r="J6" s="60">
        <f>'Нормативы времени'!H8</f>
        <v>12</v>
      </c>
      <c r="K6" s="61">
        <f>J6-I6</f>
        <v>-2.0000000000582077</v>
      </c>
      <c r="L6" s="288" t="s">
        <v>132</v>
      </c>
      <c r="M6" s="289">
        <v>3</v>
      </c>
      <c r="N6" s="290">
        <v>17</v>
      </c>
      <c r="O6" s="291">
        <f>N6*M6</f>
        <v>51</v>
      </c>
      <c r="P6" s="288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>-IF(K6&gt;0,K6*0,K6)</f>
        <v>2.0000000000582077</v>
      </c>
      <c r="W6" s="28">
        <f>V6</f>
        <v>2.0000000000582077</v>
      </c>
      <c r="X6" s="141" t="s">
        <v>687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292" t="s">
        <v>111</v>
      </c>
      <c r="M7" s="293">
        <v>3</v>
      </c>
      <c r="N7" s="294">
        <v>10</v>
      </c>
      <c r="O7" s="295">
        <f>N7*M7</f>
        <v>30</v>
      </c>
      <c r="P7" s="292" t="s">
        <v>106</v>
      </c>
      <c r="Q7" s="294">
        <v>0</v>
      </c>
      <c r="R7" s="231">
        <v>20</v>
      </c>
      <c r="S7" s="295">
        <f>R7*Q7</f>
        <v>0</v>
      </c>
      <c r="T7" s="30"/>
      <c r="U7" s="34"/>
      <c r="V7" s="35"/>
      <c r="W7" s="43"/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0</v>
      </c>
      <c r="N8" s="294">
        <v>17</v>
      </c>
      <c r="O8" s="295">
        <f>N8*M8</f>
        <v>0</v>
      </c>
      <c r="P8" s="292" t="s">
        <v>215</v>
      </c>
      <c r="Q8" s="294">
        <v>1</v>
      </c>
      <c r="R8" s="231">
        <v>10</v>
      </c>
      <c r="S8" s="295">
        <f>R8*Q8</f>
        <v>10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5</v>
      </c>
      <c r="N9" s="294">
        <v>17</v>
      </c>
      <c r="O9" s="295">
        <f>N9*M9</f>
        <v>85</v>
      </c>
      <c r="P9" s="292" t="s">
        <v>479</v>
      </c>
      <c r="Q9" s="231">
        <v>0</v>
      </c>
      <c r="R9" s="231">
        <v>20</v>
      </c>
      <c r="S9" s="295">
        <f>R9*Q9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SUM(M6:M9)</f>
        <v>11</v>
      </c>
      <c r="N10" s="231" t="s">
        <v>613</v>
      </c>
      <c r="O10" s="295">
        <f>SUM(O6:O9)</f>
        <v>166</v>
      </c>
      <c r="P10" s="296" t="s">
        <v>614</v>
      </c>
      <c r="Q10" s="231">
        <f>SUM(Q6:Q9)</f>
        <v>1</v>
      </c>
      <c r="R10" s="231" t="s">
        <v>615</v>
      </c>
      <c r="S10" s="295">
        <f>SUM(S6:S9)</f>
        <v>10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>
        <v>108</v>
      </c>
      <c r="P11" s="636" t="s">
        <v>42</v>
      </c>
      <c r="Q11" s="637"/>
      <c r="R11" s="637"/>
      <c r="S11" s="297"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>(H13-G13)*24</f>
        <v>21.416666666802485</v>
      </c>
      <c r="J13" s="25">
        <v>14.4</v>
      </c>
      <c r="K13" s="61">
        <f>J13-I13</f>
        <v>-7.0166666668024842</v>
      </c>
      <c r="L13" s="288" t="s">
        <v>108</v>
      </c>
      <c r="M13" s="290">
        <v>0</v>
      </c>
      <c r="N13" s="290">
        <v>17</v>
      </c>
      <c r="O13" s="298">
        <f>N13*M13</f>
        <v>0</v>
      </c>
      <c r="P13" s="299" t="s">
        <v>531</v>
      </c>
      <c r="Q13" s="290">
        <v>0</v>
      </c>
      <c r="R13" s="228">
        <v>10</v>
      </c>
      <c r="S13" s="291">
        <f t="shared" ref="S13:S18" si="0">R13*Q13</f>
        <v>0</v>
      </c>
      <c r="T13" s="21" t="s">
        <v>25</v>
      </c>
      <c r="U13" s="26" t="s">
        <v>49</v>
      </c>
      <c r="V13" s="27">
        <f>-IF(K13&gt;0,K13*0,K13)</f>
        <v>7.0166666668024842</v>
      </c>
      <c r="W13" s="28">
        <f>V13</f>
        <v>7.0166666668024842</v>
      </c>
      <c r="X13" s="141" t="s">
        <v>688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>(H14-G14)*24</f>
        <v>31.749999999941792</v>
      </c>
      <c r="J14" s="68">
        <v>14.4</v>
      </c>
      <c r="K14" s="65">
        <f>J14-I14</f>
        <v>-17.349999999941794</v>
      </c>
      <c r="L14" s="292" t="s">
        <v>113</v>
      </c>
      <c r="M14" s="294">
        <v>4</v>
      </c>
      <c r="N14" s="294">
        <v>17</v>
      </c>
      <c r="O14" s="301">
        <f>N14*M14</f>
        <v>68</v>
      </c>
      <c r="P14" s="302" t="s">
        <v>118</v>
      </c>
      <c r="Q14" s="294">
        <v>0</v>
      </c>
      <c r="R14" s="231">
        <v>12</v>
      </c>
      <c r="S14" s="295">
        <f t="shared" si="0"/>
        <v>0</v>
      </c>
      <c r="T14" s="30"/>
      <c r="U14" s="34"/>
      <c r="V14" s="35">
        <f>-IF(K14&gt;0,K14*0,K14)</f>
        <v>17.349999999941794</v>
      </c>
      <c r="W14" s="43">
        <f>V14+W13</f>
        <v>24.36666666674428</v>
      </c>
      <c r="X14" s="252" t="s">
        <v>689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f>(H15-G15)*24</f>
        <v>23.833333333313931</v>
      </c>
      <c r="J15" s="64">
        <v>14.4</v>
      </c>
      <c r="K15" s="65">
        <f>J15-I15</f>
        <v>-9.4333333333139304</v>
      </c>
      <c r="L15" s="292" t="s">
        <v>217</v>
      </c>
      <c r="M15" s="294">
        <v>0</v>
      </c>
      <c r="N15" s="294">
        <v>10</v>
      </c>
      <c r="O15" s="301">
        <f>N15*M15</f>
        <v>0</v>
      </c>
      <c r="P15" s="302" t="s">
        <v>555</v>
      </c>
      <c r="Q15" s="294">
        <v>0</v>
      </c>
      <c r="R15" s="231">
        <v>20</v>
      </c>
      <c r="S15" s="295">
        <f t="shared" si="0"/>
        <v>0</v>
      </c>
      <c r="T15" s="30"/>
      <c r="U15" s="34"/>
      <c r="V15" s="35">
        <f>-IF(K15&gt;0,K15*0,K15)</f>
        <v>9.4333333333139304</v>
      </c>
      <c r="W15" s="43">
        <f>V15+W14</f>
        <v>33.800000000058212</v>
      </c>
      <c r="X15" s="189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 t="s">
        <v>36</v>
      </c>
      <c r="I16" s="33">
        <f>(X2-G16)*24</f>
        <v>12</v>
      </c>
      <c r="J16" s="64">
        <v>14.4</v>
      </c>
      <c r="K16" s="65">
        <f>J16-I16</f>
        <v>2.4000000000000004</v>
      </c>
      <c r="L16" s="292" t="s">
        <v>124</v>
      </c>
      <c r="M16" s="294">
        <v>3</v>
      </c>
      <c r="N16" s="294">
        <v>17</v>
      </c>
      <c r="O16" s="301">
        <f>N16*M16</f>
        <v>51</v>
      </c>
      <c r="P16" s="302" t="s">
        <v>118</v>
      </c>
      <c r="Q16" s="294">
        <v>0</v>
      </c>
      <c r="R16" s="231">
        <v>20</v>
      </c>
      <c r="S16" s="295">
        <f t="shared" si="0"/>
        <v>0</v>
      </c>
      <c r="T16" s="30"/>
      <c r="U16" s="34"/>
      <c r="V16" s="35">
        <f>-IF(K16&gt;0,K16*0,K16)</f>
        <v>0</v>
      </c>
      <c r="W16" s="43">
        <f>V16+W15</f>
        <v>33.800000000058212</v>
      </c>
      <c r="X16" s="189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592</v>
      </c>
      <c r="M17" s="231">
        <v>0</v>
      </c>
      <c r="N17" s="294">
        <v>17</v>
      </c>
      <c r="O17" s="301">
        <f>N17*M17</f>
        <v>0</v>
      </c>
      <c r="P17" s="302" t="s">
        <v>574</v>
      </c>
      <c r="Q17" s="294">
        <v>0</v>
      </c>
      <c r="R17" s="231">
        <v>20</v>
      </c>
      <c r="S17" s="295">
        <f t="shared" si="0"/>
        <v>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295">
        <f t="shared" si="0"/>
        <v>0</v>
      </c>
      <c r="T18" s="37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SUM(M13:M17)</f>
        <v>7</v>
      </c>
      <c r="N19" s="231" t="s">
        <v>613</v>
      </c>
      <c r="O19" s="301">
        <f>SUM(O13:O17)</f>
        <v>119</v>
      </c>
      <c r="P19" s="296" t="s">
        <v>614</v>
      </c>
      <c r="Q19" s="231">
        <f>SUM(Q13:Q18)</f>
        <v>0</v>
      </c>
      <c r="R19" s="231" t="s">
        <v>615</v>
      </c>
      <c r="S19" s="295">
        <f>SUM(S13:S18)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customHeight="1" thickBot="1" x14ac:dyDescent="0.4">
      <c r="I20" s="103"/>
      <c r="J20" s="103"/>
      <c r="K20" s="103"/>
      <c r="L20" s="631" t="s">
        <v>43</v>
      </c>
      <c r="M20" s="635"/>
      <c r="N20" s="635"/>
      <c r="O20" s="304">
        <v>170</v>
      </c>
      <c r="P20" s="636" t="s">
        <v>42</v>
      </c>
      <c r="Q20" s="637"/>
      <c r="R20" s="637"/>
      <c r="S20" s="297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x14ac:dyDescent="0.35">
      <c r="A26" s="21" t="s">
        <v>18</v>
      </c>
      <c r="B26" s="23" t="s">
        <v>623</v>
      </c>
      <c r="C26" s="58"/>
      <c r="D26" s="58" t="s">
        <v>691</v>
      </c>
      <c r="E26" s="22"/>
      <c r="F26" s="58"/>
      <c r="G26" s="158"/>
      <c r="H26" s="158"/>
      <c r="I26" s="60"/>
      <c r="J26" s="25"/>
      <c r="K26" s="61"/>
      <c r="L26" s="117" t="s">
        <v>224</v>
      </c>
      <c r="M26" s="290">
        <v>0</v>
      </c>
      <c r="N26" s="290">
        <v>10</v>
      </c>
      <c r="O26" s="298">
        <f>N26*M26</f>
        <v>0</v>
      </c>
      <c r="P26" s="309" t="s">
        <v>47</v>
      </c>
      <c r="Q26" s="228">
        <v>0</v>
      </c>
      <c r="R26" s="228">
        <v>17</v>
      </c>
      <c r="S26" s="298">
        <f t="shared" ref="S26:S31" si="1">R26*Q26</f>
        <v>0</v>
      </c>
      <c r="T26" s="21" t="s">
        <v>25</v>
      </c>
      <c r="U26" s="26" t="s">
        <v>24</v>
      </c>
      <c r="V26" s="27">
        <f>-IF(K26&gt;0,K26*0,K26)</f>
        <v>0</v>
      </c>
      <c r="W26" s="28">
        <f>V26</f>
        <v>0</v>
      </c>
      <c r="X26" s="141" t="s">
        <v>690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/>
      <c r="G27" s="160"/>
      <c r="H27" s="159"/>
      <c r="I27" s="68"/>
      <c r="J27" s="33"/>
      <c r="K27" s="65"/>
      <c r="L27" s="118" t="s">
        <v>225</v>
      </c>
      <c r="M27" s="294">
        <v>0</v>
      </c>
      <c r="N27" s="294">
        <v>10</v>
      </c>
      <c r="O27" s="301">
        <f>N27*M27</f>
        <v>0</v>
      </c>
      <c r="P27" s="296" t="s">
        <v>131</v>
      </c>
      <c r="Q27" s="231">
        <v>0</v>
      </c>
      <c r="R27" s="231">
        <v>20</v>
      </c>
      <c r="S27" s="301">
        <f t="shared" si="1"/>
        <v>0</v>
      </c>
      <c r="T27" s="30"/>
      <c r="U27" s="34"/>
      <c r="V27" s="35"/>
      <c r="W27" s="43"/>
      <c r="X27" s="189"/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292" t="s">
        <v>121</v>
      </c>
      <c r="M28" s="294">
        <v>0</v>
      </c>
      <c r="N28" s="231">
        <v>10</v>
      </c>
      <c r="O28" s="301">
        <f>N28*M28</f>
        <v>0</v>
      </c>
      <c r="P28" s="296" t="s">
        <v>117</v>
      </c>
      <c r="Q28" s="231">
        <v>0</v>
      </c>
      <c r="R28" s="293">
        <v>16</v>
      </c>
      <c r="S28" s="310">
        <f t="shared" si="1"/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292" t="s">
        <v>112</v>
      </c>
      <c r="M29" s="294">
        <v>0</v>
      </c>
      <c r="N29" s="231">
        <v>10</v>
      </c>
      <c r="O29" s="301">
        <f>N29*M29</f>
        <v>0</v>
      </c>
      <c r="P29" s="311" t="s">
        <v>107</v>
      </c>
      <c r="Q29" s="312">
        <v>0</v>
      </c>
      <c r="R29" s="312">
        <v>20</v>
      </c>
      <c r="S29" s="313">
        <f t="shared" si="1"/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f t="shared" si="1"/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f t="shared" si="1"/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f>SUM(M26:M29)</f>
        <v>0</v>
      </c>
      <c r="N32" s="231" t="s">
        <v>613</v>
      </c>
      <c r="O32" s="301">
        <f>SUM(O26:O29)</f>
        <v>0</v>
      </c>
      <c r="P32" s="296" t="s">
        <v>614</v>
      </c>
      <c r="Q32" s="231">
        <f>SUM(Q26:Q31)</f>
        <v>0</v>
      </c>
      <c r="R32" s="231" t="s">
        <v>615</v>
      </c>
      <c r="S32" s="295">
        <f>SUM(S26:S31)</f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customHeight="1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3551</v>
      </c>
      <c r="D35" s="22" t="s">
        <v>664</v>
      </c>
      <c r="E35" s="58" t="s">
        <v>501</v>
      </c>
      <c r="F35" s="58">
        <v>1</v>
      </c>
      <c r="G35" s="59">
        <v>45026.75</v>
      </c>
      <c r="H35" s="59">
        <v>45027.236111111109</v>
      </c>
      <c r="I35" s="60">
        <f>(H35-G35)*24</f>
        <v>11.666666666627862</v>
      </c>
      <c r="J35" s="60">
        <v>12</v>
      </c>
      <c r="K35" s="61">
        <f>J35-I35</f>
        <v>0.33333333337213844</v>
      </c>
      <c r="L35" s="288" t="s">
        <v>48</v>
      </c>
      <c r="M35" s="290">
        <v>3</v>
      </c>
      <c r="N35" s="290">
        <v>17</v>
      </c>
      <c r="O35" s="298">
        <f>N35*M35</f>
        <v>51</v>
      </c>
      <c r="P35" s="288" t="s">
        <v>271</v>
      </c>
      <c r="Q35" s="290">
        <v>0</v>
      </c>
      <c r="R35" s="290">
        <v>20</v>
      </c>
      <c r="S35" s="291">
        <f t="shared" ref="S35:S40" si="2">R35*Q35</f>
        <v>0</v>
      </c>
      <c r="T35" s="21" t="s">
        <v>25</v>
      </c>
      <c r="U35" s="26" t="s">
        <v>24</v>
      </c>
      <c r="V35" s="27">
        <f>-IF(K35&gt;0,K35*0,K35)</f>
        <v>0</v>
      </c>
      <c r="W35" s="28">
        <f>V35</f>
        <v>0</v>
      </c>
      <c r="X35" s="233" t="s">
        <v>692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>N36*M36</f>
        <v>0</v>
      </c>
      <c r="P36" s="292" t="s">
        <v>197</v>
      </c>
      <c r="Q36" s="294">
        <v>0</v>
      </c>
      <c r="R36" s="294">
        <v>20</v>
      </c>
      <c r="S36" s="295">
        <f t="shared" si="2"/>
        <v>0</v>
      </c>
      <c r="T36" s="30"/>
      <c r="U36" s="34"/>
      <c r="V36" s="30"/>
      <c r="W36" s="97"/>
      <c r="X36" s="252"/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0</v>
      </c>
      <c r="N37" s="294">
        <v>17</v>
      </c>
      <c r="O37" s="301">
        <f>N37*M37</f>
        <v>0</v>
      </c>
      <c r="P37" s="292" t="s">
        <v>590</v>
      </c>
      <c r="Q37" s="294">
        <v>0</v>
      </c>
      <c r="R37" s="294">
        <v>20</v>
      </c>
      <c r="S37" s="295">
        <f t="shared" si="2"/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3</v>
      </c>
      <c r="N38" s="294">
        <v>17</v>
      </c>
      <c r="O38" s="301">
        <f>N38*M38</f>
        <v>51</v>
      </c>
      <c r="P38" s="292" t="s">
        <v>591</v>
      </c>
      <c r="Q38" s="294">
        <v>0</v>
      </c>
      <c r="R38" s="294">
        <v>20</v>
      </c>
      <c r="S38" s="295">
        <f t="shared" si="2"/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0</v>
      </c>
      <c r="N39" s="294">
        <v>17</v>
      </c>
      <c r="O39" s="301">
        <f>N39*M39</f>
        <v>0</v>
      </c>
      <c r="P39" s="292" t="s">
        <v>273</v>
      </c>
      <c r="Q39" s="294">
        <v>0</v>
      </c>
      <c r="R39" s="294">
        <v>20</v>
      </c>
      <c r="S39" s="295">
        <f t="shared" si="2"/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295">
        <f t="shared" si="2"/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SUM(M35:M39)</f>
        <v>6</v>
      </c>
      <c r="N41" s="231" t="s">
        <v>613</v>
      </c>
      <c r="O41" s="301">
        <f>SUM(O35:O39)</f>
        <v>102</v>
      </c>
      <c r="P41" s="296" t="s">
        <v>614</v>
      </c>
      <c r="Q41" s="231">
        <f>SUM(Q35:Q40)</f>
        <v>0</v>
      </c>
      <c r="R41" s="231" t="s">
        <v>615</v>
      </c>
      <c r="S41" s="295">
        <f>SUM(S35:S40)</f>
        <v>0</v>
      </c>
      <c r="Y41" s="102"/>
      <c r="AB41" s="102"/>
    </row>
    <row r="42" spans="1:28" s="29" customFormat="1" ht="16" customHeight="1" thickBot="1" x14ac:dyDescent="0.4">
      <c r="I42" s="47"/>
      <c r="J42" s="47"/>
      <c r="L42" s="636" t="s">
        <v>43</v>
      </c>
      <c r="M42" s="637"/>
      <c r="N42" s="637"/>
      <c r="O42" s="315">
        <v>170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ht="46.5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1">
        <v>0</v>
      </c>
      <c r="T44" s="21" t="s">
        <v>25</v>
      </c>
      <c r="U44" s="26" t="s">
        <v>24</v>
      </c>
      <c r="V44" s="27"/>
      <c r="W44" s="28"/>
      <c r="X44" s="188" t="s">
        <v>703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295">
        <v>0</v>
      </c>
      <c r="T45" s="30"/>
      <c r="U45" s="34"/>
      <c r="V45" s="35"/>
      <c r="W45" s="43"/>
      <c r="X45" s="260"/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295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295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295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295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customHeight="1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46.5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7">
        <f>-IF(K54&gt;0,K54*0,K54)</f>
        <v>0</v>
      </c>
      <c r="W54" s="28">
        <f>V54</f>
        <v>0</v>
      </c>
      <c r="X54" s="331" t="s">
        <v>704</v>
      </c>
      <c r="Y54" s="258"/>
    </row>
    <row r="55" spans="1:28" s="29" customForma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2502</v>
      </c>
      <c r="D60" s="22" t="s">
        <v>699</v>
      </c>
      <c r="E60" s="23" t="s">
        <v>653</v>
      </c>
      <c r="F60" s="22">
        <v>3</v>
      </c>
      <c r="G60" s="24" t="s">
        <v>654</v>
      </c>
      <c r="H60" s="24" t="s">
        <v>36</v>
      </c>
      <c r="I60" s="25">
        <f>(X2-G60)*24</f>
        <v>33.999999999941792</v>
      </c>
      <c r="J60" s="60">
        <v>12.4</v>
      </c>
      <c r="K60" s="61">
        <f>J60-I60</f>
        <v>-21.599999999941794</v>
      </c>
      <c r="L60" s="288" t="s">
        <v>525</v>
      </c>
      <c r="M60" s="290">
        <v>2</v>
      </c>
      <c r="N60" s="317">
        <v>20</v>
      </c>
      <c r="O60" s="298">
        <f>N60*M60</f>
        <v>40</v>
      </c>
      <c r="P60" s="320" t="s">
        <v>480</v>
      </c>
      <c r="Q60" s="290">
        <v>0</v>
      </c>
      <c r="R60" s="228">
        <v>20</v>
      </c>
      <c r="S60" s="298">
        <f>R60*Q60</f>
        <v>0</v>
      </c>
      <c r="T60" s="21" t="s">
        <v>25</v>
      </c>
      <c r="U60" s="26" t="s">
        <v>24</v>
      </c>
      <c r="V60" s="27">
        <f>-IF(K60&gt;0,K60*0,K60)</f>
        <v>21.599999999941794</v>
      </c>
      <c r="W60" s="28">
        <f>V60</f>
        <v>21.599999999941794</v>
      </c>
      <c r="X60" s="141" t="s">
        <v>693</v>
      </c>
    </row>
    <row r="61" spans="1:28" s="29" customFormat="1" x14ac:dyDescent="0.35">
      <c r="A61" s="86"/>
      <c r="B61" s="62"/>
      <c r="C61" s="62"/>
      <c r="D61" s="62"/>
      <c r="E61" s="62"/>
      <c r="F61" s="62"/>
      <c r="G61" s="32"/>
      <c r="H61" s="32"/>
      <c r="I61" s="64"/>
      <c r="J61" s="64"/>
      <c r="K61" s="65"/>
      <c r="L61" s="292" t="s">
        <v>526</v>
      </c>
      <c r="M61" s="294">
        <v>1</v>
      </c>
      <c r="N61" s="314">
        <v>20</v>
      </c>
      <c r="O61" s="310">
        <f>N61*M61</f>
        <v>20</v>
      </c>
      <c r="P61" s="321" t="s">
        <v>593</v>
      </c>
      <c r="Q61" s="294">
        <v>0</v>
      </c>
      <c r="R61" s="231">
        <v>20</v>
      </c>
      <c r="S61" s="310">
        <f>R61*Q61</f>
        <v>0</v>
      </c>
      <c r="T61" s="30"/>
      <c r="U61" s="34"/>
      <c r="V61" s="35"/>
      <c r="W61" s="43"/>
      <c r="X61" s="189"/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294">
        <v>1</v>
      </c>
      <c r="N62" s="314">
        <v>20</v>
      </c>
      <c r="O62" s="301">
        <f>N62*M62</f>
        <v>20</v>
      </c>
      <c r="P62" s="321" t="s">
        <v>594</v>
      </c>
      <c r="Q62" s="294">
        <v>0</v>
      </c>
      <c r="R62" s="231">
        <v>20</v>
      </c>
      <c r="S62" s="310">
        <f>R62*Q62</f>
        <v>0</v>
      </c>
      <c r="T62" s="30"/>
      <c r="U62" s="34"/>
      <c r="V62" s="35"/>
      <c r="W62" s="43"/>
      <c r="X62" s="189"/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294">
        <v>0</v>
      </c>
      <c r="N63" s="314">
        <v>20</v>
      </c>
      <c r="O63" s="310">
        <f>N63*M63</f>
        <v>0</v>
      </c>
      <c r="P63" s="321"/>
      <c r="Q63" s="294"/>
      <c r="R63" s="231"/>
      <c r="S63" s="310"/>
      <c r="T63" s="30"/>
      <c r="U63" s="34"/>
      <c r="V63" s="35"/>
      <c r="W63" s="43"/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SUM(M60:M63)</f>
        <v>4</v>
      </c>
      <c r="N65" s="231" t="s">
        <v>613</v>
      </c>
      <c r="O65" s="301">
        <f>SUM(O60:O63)</f>
        <v>80</v>
      </c>
      <c r="P65" s="296" t="s">
        <v>614</v>
      </c>
      <c r="Q65" s="231">
        <f>SUM(Q60:Q62)</f>
        <v>0</v>
      </c>
      <c r="R65" s="231" t="s">
        <v>615</v>
      </c>
      <c r="S65" s="295">
        <f>SUM(S60:S62)</f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31.5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f>V68</f>
        <v>0</v>
      </c>
      <c r="X68" s="263" t="s">
        <v>705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/>
      <c r="G72" s="24"/>
      <c r="H72" s="24"/>
      <c r="I72" s="25"/>
      <c r="J72" s="25"/>
      <c r="K72" s="61"/>
      <c r="L72" s="288" t="s">
        <v>243</v>
      </c>
      <c r="M72" s="324">
        <v>5</v>
      </c>
      <c r="N72" s="290">
        <v>17</v>
      </c>
      <c r="O72" s="298">
        <f>N72*M72</f>
        <v>85</v>
      </c>
      <c r="P72" s="309" t="s">
        <v>242</v>
      </c>
      <c r="Q72" s="290">
        <v>0</v>
      </c>
      <c r="R72" s="228">
        <v>20</v>
      </c>
      <c r="S72" s="298">
        <f>R72*Q72</f>
        <v>0</v>
      </c>
      <c r="T72" s="21" t="s">
        <v>25</v>
      </c>
      <c r="U72" s="26" t="s">
        <v>200</v>
      </c>
      <c r="V72" s="27">
        <f>-IF(K72&gt;0,K72*0,K72)</f>
        <v>0</v>
      </c>
      <c r="W72" s="28">
        <f>V72</f>
        <v>0</v>
      </c>
      <c r="X72" s="141" t="s">
        <v>694</v>
      </c>
    </row>
    <row r="73" spans="1:24" s="29" customFormat="1" ht="16" customHeight="1" thickBot="1" x14ac:dyDescent="0.4">
      <c r="A73" s="37"/>
      <c r="B73" s="38"/>
      <c r="C73" s="38"/>
      <c r="D73" s="38"/>
      <c r="E73" s="38"/>
      <c r="F73" s="38"/>
      <c r="G73" s="39"/>
      <c r="H73" s="39"/>
      <c r="I73" s="40"/>
      <c r="J73" s="40"/>
      <c r="K73" s="70"/>
      <c r="L73" s="292"/>
      <c r="M73" s="294"/>
      <c r="N73" s="294"/>
      <c r="O73" s="301"/>
      <c r="P73" s="296"/>
      <c r="Q73" s="294"/>
      <c r="R73" s="231"/>
      <c r="S73" s="301"/>
      <c r="T73" s="37"/>
      <c r="U73" s="41"/>
      <c r="V73" s="42"/>
      <c r="W73" s="44"/>
      <c r="X73" s="191"/>
    </row>
    <row r="74" spans="1:24" s="29" customFormat="1" ht="17.5" customHeight="1" x14ac:dyDescent="0.35">
      <c r="I74" s="47"/>
      <c r="L74" s="296" t="s">
        <v>612</v>
      </c>
      <c r="M74" s="230">
        <f>SUM(M72:M73)</f>
        <v>5</v>
      </c>
      <c r="N74" s="231" t="s">
        <v>613</v>
      </c>
      <c r="O74" s="301">
        <f>SUM(O72:O73)</f>
        <v>85</v>
      </c>
      <c r="P74" s="296" t="s">
        <v>614</v>
      </c>
      <c r="Q74" s="231">
        <f>SUM(Q72:Q73)</f>
        <v>0</v>
      </c>
      <c r="R74" s="231" t="s">
        <v>615</v>
      </c>
      <c r="S74" s="295">
        <f>SUM(S72:S73)</f>
        <v>0</v>
      </c>
      <c r="V74" s="47"/>
      <c r="W74" s="47"/>
      <c r="X74" s="259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15">
        <v>68</v>
      </c>
      <c r="P75" s="636" t="s">
        <v>42</v>
      </c>
      <c r="Q75" s="637"/>
      <c r="R75" s="637"/>
      <c r="S75" s="297">
        <v>5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281"/>
      <c r="M76" s="281"/>
      <c r="N76" s="281"/>
      <c r="O76" s="283"/>
      <c r="P76" s="281"/>
      <c r="Q76" s="281"/>
      <c r="R76" s="281"/>
      <c r="S76" s="281"/>
      <c r="V76" s="47"/>
      <c r="W76" s="47"/>
      <c r="X76" s="259"/>
    </row>
    <row r="77" spans="1:24" s="29" customFormat="1" x14ac:dyDescent="0.35">
      <c r="A77" s="21" t="s">
        <v>27</v>
      </c>
      <c r="B77" s="22" t="s">
        <v>638</v>
      </c>
      <c r="C77" s="22">
        <v>3058</v>
      </c>
      <c r="D77" s="22" t="s">
        <v>669</v>
      </c>
      <c r="E77" s="22" t="s">
        <v>695</v>
      </c>
      <c r="F77" s="22">
        <v>1</v>
      </c>
      <c r="G77" s="24" t="s">
        <v>658</v>
      </c>
      <c r="H77" s="24" t="s">
        <v>36</v>
      </c>
      <c r="I77" s="25">
        <f>(X2-G77)*24</f>
        <v>12</v>
      </c>
      <c r="J77" s="25">
        <v>12.9</v>
      </c>
      <c r="K77" s="61">
        <f>J77-I77</f>
        <v>0.90000000000000036</v>
      </c>
      <c r="L77" s="288" t="s">
        <v>473</v>
      </c>
      <c r="M77" s="290">
        <v>0</v>
      </c>
      <c r="N77" s="228">
        <v>17</v>
      </c>
      <c r="O77" s="298">
        <f>N77*M77</f>
        <v>0</v>
      </c>
      <c r="P77" s="307" t="s">
        <v>216</v>
      </c>
      <c r="Q77" s="228">
        <v>0</v>
      </c>
      <c r="R77" s="228">
        <v>20</v>
      </c>
      <c r="S77" s="298">
        <f>R77*Q77</f>
        <v>0</v>
      </c>
      <c r="T77" s="21" t="s">
        <v>25</v>
      </c>
      <c r="U77" s="26" t="s">
        <v>24</v>
      </c>
      <c r="V77" s="27">
        <f>-IF(K77&gt;0,K77*0,K77)</f>
        <v>0</v>
      </c>
      <c r="W77" s="28">
        <f>V77</f>
        <v>0</v>
      </c>
      <c r="X77" s="141" t="s">
        <v>696</v>
      </c>
    </row>
    <row r="78" spans="1:24" s="29" customFormat="1" ht="15.5" customHeight="1" x14ac:dyDescent="0.35">
      <c r="A78" s="30"/>
      <c r="B78" s="31"/>
      <c r="C78" s="31"/>
      <c r="D78" s="31"/>
      <c r="E78" s="31"/>
      <c r="F78" s="31"/>
      <c r="G78" s="63"/>
      <c r="H78" s="220"/>
      <c r="I78" s="64"/>
      <c r="J78" s="33"/>
      <c r="K78" s="96"/>
      <c r="L78" s="292" t="s">
        <v>474</v>
      </c>
      <c r="M78" s="294">
        <v>0</v>
      </c>
      <c r="N78" s="231">
        <v>17</v>
      </c>
      <c r="O78" s="301">
        <f>N78*M78</f>
        <v>0</v>
      </c>
      <c r="P78" s="296" t="s">
        <v>249</v>
      </c>
      <c r="Q78" s="231">
        <v>0</v>
      </c>
      <c r="R78" s="231">
        <v>20</v>
      </c>
      <c r="S78" s="301">
        <f>R78*Q78</f>
        <v>0</v>
      </c>
      <c r="T78" s="30"/>
      <c r="U78" s="34"/>
      <c r="V78" s="35"/>
      <c r="W78" s="43"/>
      <c r="X78" s="189" t="s">
        <v>697</v>
      </c>
    </row>
    <row r="79" spans="1:24" s="29" customFormat="1" x14ac:dyDescent="0.35">
      <c r="A79" s="30"/>
      <c r="B79" s="31"/>
      <c r="C79" s="31"/>
      <c r="D79" s="31"/>
      <c r="E79" s="31"/>
      <c r="F79" s="31"/>
      <c r="G79" s="32"/>
      <c r="H79" s="31"/>
      <c r="I79" s="33"/>
      <c r="J79" s="33"/>
      <c r="K79" s="65"/>
      <c r="L79" s="292" t="s">
        <v>494</v>
      </c>
      <c r="M79" s="294">
        <v>0</v>
      </c>
      <c r="N79" s="231">
        <v>17</v>
      </c>
      <c r="O79" s="301">
        <f>N79*M79</f>
        <v>0</v>
      </c>
      <c r="P79" s="296"/>
      <c r="Q79" s="231"/>
      <c r="R79" s="231"/>
      <c r="S79" s="301"/>
      <c r="T79" s="30"/>
      <c r="U79" s="34"/>
      <c r="V79" s="35"/>
      <c r="W79" s="43"/>
      <c r="X79" s="189" t="s">
        <v>698</v>
      </c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31"/>
      <c r="H80" s="32"/>
      <c r="I80" s="64"/>
      <c r="J80" s="64"/>
      <c r="K80" s="65"/>
      <c r="L80" s="292" t="s">
        <v>495</v>
      </c>
      <c r="M80" s="322">
        <v>0</v>
      </c>
      <c r="N80" s="231">
        <v>17</v>
      </c>
      <c r="O80" s="301">
        <f>N80*M80</f>
        <v>0</v>
      </c>
      <c r="P80" s="296"/>
      <c r="Q80" s="231"/>
      <c r="R80" s="231"/>
      <c r="S80" s="301"/>
      <c r="T80" s="30"/>
      <c r="U80" s="34"/>
      <c r="V80" s="35"/>
      <c r="W80" s="43"/>
      <c r="X80" s="189"/>
    </row>
    <row r="81" spans="1:24" s="29" customFormat="1" ht="16" customHeight="1" thickBot="1" x14ac:dyDescent="0.4">
      <c r="A81" s="37"/>
      <c r="B81" s="38"/>
      <c r="C81" s="69"/>
      <c r="D81" s="69"/>
      <c r="E81" s="69"/>
      <c r="F81" s="69"/>
      <c r="G81" s="119"/>
      <c r="H81" s="69"/>
      <c r="I81" s="88"/>
      <c r="J81" s="88"/>
      <c r="K81" s="104"/>
      <c r="L81" s="292"/>
      <c r="M81" s="322"/>
      <c r="N81" s="231"/>
      <c r="O81" s="301"/>
      <c r="P81" s="292"/>
      <c r="Q81" s="231"/>
      <c r="R81" s="231"/>
      <c r="S81" s="301"/>
      <c r="T81" s="37"/>
      <c r="U81" s="41"/>
      <c r="V81" s="42"/>
      <c r="W81" s="44"/>
      <c r="X81" s="325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f>SUM(M77:M80)</f>
        <v>0</v>
      </c>
      <c r="N82" s="231" t="s">
        <v>613</v>
      </c>
      <c r="O82" s="301">
        <f>SUM(O77:O80)</f>
        <v>0</v>
      </c>
      <c r="P82" s="296" t="s">
        <v>614</v>
      </c>
      <c r="Q82" s="231">
        <f>SUM(Q77:Q78)</f>
        <v>0</v>
      </c>
      <c r="R82" s="231" t="s">
        <v>615</v>
      </c>
      <c r="S82" s="295">
        <f>SUM(S77:S78)</f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136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123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641</v>
      </c>
      <c r="C89" s="22" t="s">
        <v>700</v>
      </c>
      <c r="D89" s="22" t="s">
        <v>701</v>
      </c>
      <c r="E89" s="23"/>
      <c r="F89" s="22"/>
      <c r="G89" s="24"/>
      <c r="H89" s="182"/>
      <c r="I89" s="25"/>
      <c r="J89" s="25"/>
      <c r="K89" s="61"/>
      <c r="L89" s="288" t="s">
        <v>256</v>
      </c>
      <c r="M89" s="290">
        <v>0</v>
      </c>
      <c r="N89" s="228">
        <v>20</v>
      </c>
      <c r="O89" s="291">
        <f>N89*M89</f>
        <v>0</v>
      </c>
      <c r="P89" s="309" t="s">
        <v>255</v>
      </c>
      <c r="Q89" s="228">
        <v>1</v>
      </c>
      <c r="R89" s="228">
        <v>20</v>
      </c>
      <c r="S89" s="298">
        <f>R89*Q89</f>
        <v>20</v>
      </c>
      <c r="T89" s="21" t="s">
        <v>25</v>
      </c>
      <c r="U89" s="26" t="s">
        <v>24</v>
      </c>
      <c r="V89" s="27">
        <f>-IF(K89&gt;0,K89*0,K89)</f>
        <v>0</v>
      </c>
      <c r="W89" s="28">
        <f>V89</f>
        <v>0</v>
      </c>
      <c r="X89" s="141" t="s">
        <v>702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292" t="s">
        <v>276</v>
      </c>
      <c r="M90" s="294">
        <v>0</v>
      </c>
      <c r="N90" s="231">
        <v>20</v>
      </c>
      <c r="O90" s="295">
        <f>N90*M90</f>
        <v>0</v>
      </c>
      <c r="P90" s="296"/>
      <c r="Q90" s="231"/>
      <c r="R90" s="231"/>
      <c r="S90" s="301"/>
      <c r="T90" s="30"/>
      <c r="U90" s="34"/>
      <c r="V90" s="35"/>
      <c r="W90" s="43"/>
      <c r="X90" s="189"/>
    </row>
    <row r="91" spans="1:24" s="29" customFormat="1" ht="15.5" customHeigh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292" t="s">
        <v>277</v>
      </c>
      <c r="M91" s="294">
        <v>0</v>
      </c>
      <c r="N91" s="231">
        <v>20</v>
      </c>
      <c r="O91" s="295">
        <f>N91*M91</f>
        <v>0</v>
      </c>
      <c r="P91" s="296"/>
      <c r="Q91" s="231"/>
      <c r="R91" s="231"/>
      <c r="S91" s="301"/>
      <c r="T91" s="30"/>
      <c r="U91" s="34"/>
      <c r="V91" s="35"/>
      <c r="W91" s="43"/>
      <c r="X91" s="189"/>
    </row>
    <row r="92" spans="1:24" s="29" customFormat="1" ht="16" customHeight="1" x14ac:dyDescent="0.35">
      <c r="A92" s="30"/>
      <c r="B92" s="31"/>
      <c r="C92" s="31"/>
      <c r="D92" s="31"/>
      <c r="E92" s="31"/>
      <c r="F92" s="31"/>
      <c r="G92" s="161"/>
      <c r="H92" s="161"/>
      <c r="I92" s="33"/>
      <c r="J92" s="33"/>
      <c r="K92" s="65"/>
      <c r="L92" s="292" t="s">
        <v>278</v>
      </c>
      <c r="M92" s="294">
        <v>0</v>
      </c>
      <c r="N92" s="231">
        <v>20</v>
      </c>
      <c r="O92" s="295">
        <f>N92*M92</f>
        <v>0</v>
      </c>
      <c r="P92" s="296"/>
      <c r="Q92" s="231"/>
      <c r="R92" s="231"/>
      <c r="S92" s="301"/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292"/>
      <c r="M93" s="294"/>
      <c r="N93" s="231"/>
      <c r="O93" s="295"/>
      <c r="P93" s="296"/>
      <c r="Q93" s="231"/>
      <c r="R93" s="231"/>
      <c r="S93" s="301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296" t="s">
        <v>612</v>
      </c>
      <c r="M94" s="230">
        <f>SUM(M89:M92)</f>
        <v>0</v>
      </c>
      <c r="N94" s="231" t="s">
        <v>613</v>
      </c>
      <c r="O94" s="295">
        <f>SUM(O89:O92)</f>
        <v>0</v>
      </c>
      <c r="P94" s="296" t="s">
        <v>614</v>
      </c>
      <c r="Q94" s="231">
        <f>SUM(Q89:Q92)</f>
        <v>1</v>
      </c>
      <c r="R94" s="231" t="s">
        <v>615</v>
      </c>
      <c r="S94" s="295">
        <f>SUM(S89:S92)</f>
        <v>20</v>
      </c>
      <c r="V94" s="47"/>
      <c r="W94" s="47"/>
      <c r="X94" s="259"/>
    </row>
    <row r="95" spans="1:24" s="29" customFormat="1" ht="16" customHeight="1" thickBot="1" x14ac:dyDescent="0.4">
      <c r="I95" s="47"/>
      <c r="J95" s="47"/>
      <c r="L95" s="636" t="s">
        <v>43</v>
      </c>
      <c r="M95" s="637"/>
      <c r="N95" s="637"/>
      <c r="O95" s="297" t="s">
        <v>200</v>
      </c>
      <c r="P95" s="636" t="s">
        <v>42</v>
      </c>
      <c r="Q95" s="637"/>
      <c r="R95" s="637"/>
      <c r="S95" s="297"/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5:N75"/>
    <mergeCell ref="P75:R75"/>
    <mergeCell ref="L83:N83"/>
    <mergeCell ref="P83:R83"/>
    <mergeCell ref="L87:N87"/>
    <mergeCell ref="P87:R87"/>
    <mergeCell ref="L95:N95"/>
    <mergeCell ref="P95:R95"/>
    <mergeCell ref="L99:N99"/>
    <mergeCell ref="P99:R99"/>
  </mergeCells>
  <conditionalFormatting sqref="K1:K9">
    <cfRule type="cellIs" dxfId="273" priority="11" operator="lessThan">
      <formula>0</formula>
    </cfRule>
  </conditionalFormatting>
  <conditionalFormatting sqref="K11:K18">
    <cfRule type="cellIs" dxfId="272" priority="8" operator="lessThan">
      <formula>0</formula>
    </cfRule>
  </conditionalFormatting>
  <conditionalFormatting sqref="K22:K40">
    <cfRule type="cellIs" dxfId="271" priority="4" operator="lessThan">
      <formula>0</formula>
    </cfRule>
  </conditionalFormatting>
  <conditionalFormatting sqref="K42:K50 K68:K73 K82:K85 K97:K99">
    <cfRule type="cellIs" dxfId="270" priority="36" operator="lessThan">
      <formula>0</formula>
    </cfRule>
  </conditionalFormatting>
  <conditionalFormatting sqref="K54:K64">
    <cfRule type="cellIs" dxfId="269" priority="15" operator="lessThan">
      <formula>0</formula>
    </cfRule>
  </conditionalFormatting>
  <conditionalFormatting sqref="K75:K77">
    <cfRule type="cellIs" dxfId="268" priority="14" operator="lessThan">
      <formula>0</formula>
    </cfRule>
  </conditionalFormatting>
  <conditionalFormatting sqref="K79:K80">
    <cfRule type="cellIs" dxfId="267" priority="35" operator="lessThan">
      <formula>0</formula>
    </cfRule>
  </conditionalFormatting>
  <conditionalFormatting sqref="K89:K95">
    <cfRule type="cellIs" dxfId="26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A023-F2A2-486F-B3A9-13573852D3B6}">
  <sheetPr codeName="Лист20"/>
  <dimension ref="A1:BD127"/>
  <sheetViews>
    <sheetView topLeftCell="A43" zoomScale="57" zoomScaleNormal="57" workbookViewId="0">
      <selection activeCell="E64" sqref="E64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706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707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849</v>
      </c>
      <c r="D6" s="22" t="s">
        <v>209</v>
      </c>
      <c r="E6" s="22" t="s">
        <v>686</v>
      </c>
      <c r="F6" s="22">
        <v>1</v>
      </c>
      <c r="G6" s="59">
        <v>45026.666666666664</v>
      </c>
      <c r="H6" s="59" t="s">
        <v>36</v>
      </c>
      <c r="I6" s="60">
        <v>26.000000000058208</v>
      </c>
      <c r="J6" s="60">
        <v>12</v>
      </c>
      <c r="K6" s="61">
        <v>-14.000000000058208</v>
      </c>
      <c r="L6" s="288" t="s">
        <v>132</v>
      </c>
      <c r="M6" s="289">
        <v>0</v>
      </c>
      <c r="N6" s="290">
        <v>17</v>
      </c>
      <c r="O6" s="291">
        <v>51</v>
      </c>
      <c r="P6" s="288" t="s">
        <v>214</v>
      </c>
      <c r="Q6" s="290">
        <v>0</v>
      </c>
      <c r="R6" s="228">
        <v>20</v>
      </c>
      <c r="S6" s="291">
        <v>0</v>
      </c>
      <c r="T6" s="21" t="s">
        <v>25</v>
      </c>
      <c r="U6" s="26" t="s">
        <v>24</v>
      </c>
      <c r="V6" s="27">
        <v>14.000000000058208</v>
      </c>
      <c r="W6" s="28">
        <v>14.000000000058208</v>
      </c>
      <c r="X6" s="141" t="s">
        <v>708</v>
      </c>
      <c r="Y6" s="29"/>
      <c r="Z6" s="36"/>
      <c r="AA6" s="29"/>
    </row>
    <row r="7" spans="1:27" s="49" customFormat="1" ht="3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292" t="s">
        <v>111</v>
      </c>
      <c r="M7" s="293">
        <v>0</v>
      </c>
      <c r="N7" s="294">
        <v>10</v>
      </c>
      <c r="O7" s="295">
        <v>30</v>
      </c>
      <c r="P7" s="292" t="s">
        <v>106</v>
      </c>
      <c r="Q7" s="294">
        <v>0</v>
      </c>
      <c r="R7" s="231">
        <v>20</v>
      </c>
      <c r="S7" s="295">
        <v>0</v>
      </c>
      <c r="T7" s="30"/>
      <c r="U7" s="34"/>
      <c r="V7" s="35"/>
      <c r="W7" s="43"/>
      <c r="X7" s="114" t="s">
        <v>709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3</v>
      </c>
      <c r="N8" s="294">
        <v>17</v>
      </c>
      <c r="O8" s="295">
        <v>0</v>
      </c>
      <c r="P8" s="292" t="s">
        <v>215</v>
      </c>
      <c r="Q8" s="294">
        <v>0</v>
      </c>
      <c r="R8" s="231">
        <v>10</v>
      </c>
      <c r="S8" s="295">
        <v>10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3</v>
      </c>
      <c r="N9" s="294">
        <v>17</v>
      </c>
      <c r="O9" s="295">
        <v>85</v>
      </c>
      <c r="P9" s="292" t="s">
        <v>479</v>
      </c>
      <c r="Q9" s="231">
        <v>0</v>
      </c>
      <c r="R9" s="231">
        <v>20</v>
      </c>
      <c r="S9" s="295"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v>11</v>
      </c>
      <c r="N10" s="231" t="s">
        <v>613</v>
      </c>
      <c r="O10" s="295">
        <v>166</v>
      </c>
      <c r="P10" s="296" t="s">
        <v>614</v>
      </c>
      <c r="Q10" s="231">
        <v>0</v>
      </c>
      <c r="R10" s="231" t="s">
        <v>615</v>
      </c>
      <c r="S10" s="295">
        <v>10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>
        <v>108</v>
      </c>
      <c r="P11" s="636" t="s">
        <v>42</v>
      </c>
      <c r="Q11" s="637"/>
      <c r="R11" s="637"/>
      <c r="S11" s="297"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288" t="s">
        <v>108</v>
      </c>
      <c r="M13" s="290">
        <v>0</v>
      </c>
      <c r="N13" s="290">
        <v>17</v>
      </c>
      <c r="O13" s="298">
        <v>0</v>
      </c>
      <c r="P13" s="299" t="s">
        <v>531</v>
      </c>
      <c r="Q13" s="290">
        <v>0</v>
      </c>
      <c r="R13" s="228">
        <v>10</v>
      </c>
      <c r="S13" s="291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710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65">
        <v>-17.349999999941794</v>
      </c>
      <c r="L14" s="292" t="s">
        <v>113</v>
      </c>
      <c r="M14" s="294">
        <v>0</v>
      </c>
      <c r="N14" s="294">
        <v>17</v>
      </c>
      <c r="O14" s="301">
        <v>68</v>
      </c>
      <c r="P14" s="302" t="s">
        <v>118</v>
      </c>
      <c r="Q14" s="294">
        <v>0</v>
      </c>
      <c r="R14" s="231">
        <v>12</v>
      </c>
      <c r="S14" s="295">
        <v>0</v>
      </c>
      <c r="T14" s="30"/>
      <c r="U14" s="34"/>
      <c r="V14" s="35">
        <v>17.349999999941794</v>
      </c>
      <c r="W14" s="43">
        <v>24.36666666674428</v>
      </c>
      <c r="X14" s="252" t="s">
        <v>723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v>23.833333333313931</v>
      </c>
      <c r="J15" s="64">
        <v>14.4</v>
      </c>
      <c r="K15" s="65">
        <v>-9.4333333333139304</v>
      </c>
      <c r="L15" s="292" t="s">
        <v>217</v>
      </c>
      <c r="M15" s="294">
        <v>1</v>
      </c>
      <c r="N15" s="294">
        <v>10</v>
      </c>
      <c r="O15" s="301">
        <v>0</v>
      </c>
      <c r="P15" s="302" t="s">
        <v>555</v>
      </c>
      <c r="Q15" s="294">
        <v>0</v>
      </c>
      <c r="R15" s="231">
        <v>20</v>
      </c>
      <c r="S15" s="295">
        <v>0</v>
      </c>
      <c r="T15" s="30"/>
      <c r="U15" s="34"/>
      <c r="V15" s="35">
        <v>9.4333333333139304</v>
      </c>
      <c r="W15" s="43">
        <v>33.800000000058212</v>
      </c>
      <c r="X15" s="252" t="s">
        <v>724</v>
      </c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33">
        <v>24</v>
      </c>
      <c r="J16" s="64">
        <v>14.4</v>
      </c>
      <c r="K16" s="65">
        <v>-9.6</v>
      </c>
      <c r="L16" s="292" t="s">
        <v>124</v>
      </c>
      <c r="M16" s="294">
        <v>0</v>
      </c>
      <c r="N16" s="294">
        <v>17</v>
      </c>
      <c r="O16" s="301">
        <v>51</v>
      </c>
      <c r="P16" s="302" t="s">
        <v>118</v>
      </c>
      <c r="Q16" s="294">
        <v>0</v>
      </c>
      <c r="R16" s="231">
        <v>20</v>
      </c>
      <c r="S16" s="295">
        <v>0</v>
      </c>
      <c r="T16" s="30"/>
      <c r="U16" s="34"/>
      <c r="V16" s="35">
        <v>9.6</v>
      </c>
      <c r="W16" s="43">
        <v>43.400000000058213</v>
      </c>
      <c r="X16" s="252" t="s">
        <v>689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f>H16</f>
        <v>45027.71875</v>
      </c>
      <c r="H17" s="67"/>
      <c r="I17" s="68"/>
      <c r="J17" s="68">
        <v>14.4</v>
      </c>
      <c r="K17" s="65"/>
      <c r="L17" s="292" t="s">
        <v>592</v>
      </c>
      <c r="M17" s="231">
        <v>0</v>
      </c>
      <c r="N17" s="294">
        <v>17</v>
      </c>
      <c r="O17" s="301">
        <v>0</v>
      </c>
      <c r="P17" s="302" t="s">
        <v>574</v>
      </c>
      <c r="Q17" s="294">
        <v>0</v>
      </c>
      <c r="R17" s="231">
        <v>20</v>
      </c>
      <c r="S17" s="295">
        <v>0</v>
      </c>
      <c r="T17" s="30"/>
      <c r="U17" s="34"/>
      <c r="V17" s="30"/>
      <c r="W17" s="97"/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295">
        <v>0</v>
      </c>
      <c r="T18" s="37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v>7</v>
      </c>
      <c r="N19" s="231" t="s">
        <v>613</v>
      </c>
      <c r="O19" s="301">
        <v>119</v>
      </c>
      <c r="P19" s="296" t="s">
        <v>614</v>
      </c>
      <c r="Q19" s="231">
        <v>0</v>
      </c>
      <c r="R19" s="231" t="s">
        <v>615</v>
      </c>
      <c r="S19" s="295"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customHeight="1" thickBot="1" x14ac:dyDescent="0.4">
      <c r="I20" s="103"/>
      <c r="J20" s="103"/>
      <c r="K20" s="103"/>
      <c r="L20" s="631" t="s">
        <v>43</v>
      </c>
      <c r="M20" s="635"/>
      <c r="N20" s="635"/>
      <c r="O20" s="304">
        <v>170</v>
      </c>
      <c r="P20" s="636" t="s">
        <v>42</v>
      </c>
      <c r="Q20" s="637"/>
      <c r="R20" s="637"/>
      <c r="S20" s="297">
        <v>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x14ac:dyDescent="0.35">
      <c r="A26" s="21" t="s">
        <v>18</v>
      </c>
      <c r="B26" s="23" t="s">
        <v>623</v>
      </c>
      <c r="C26" s="58"/>
      <c r="D26" s="58" t="s">
        <v>691</v>
      </c>
      <c r="E26" s="22"/>
      <c r="F26" s="58"/>
      <c r="G26" s="158"/>
      <c r="H26" s="158"/>
      <c r="I26" s="60"/>
      <c r="J26" s="25"/>
      <c r="K26" s="61"/>
      <c r="L26" s="117" t="s">
        <v>224</v>
      </c>
      <c r="M26" s="290">
        <v>0</v>
      </c>
      <c r="N26" s="290">
        <v>10</v>
      </c>
      <c r="O26" s="298">
        <v>0</v>
      </c>
      <c r="P26" s="309" t="s">
        <v>47</v>
      </c>
      <c r="Q26" s="228">
        <v>0</v>
      </c>
      <c r="R26" s="228">
        <v>17</v>
      </c>
      <c r="S26" s="298">
        <v>0</v>
      </c>
      <c r="T26" s="21" t="s">
        <v>25</v>
      </c>
      <c r="U26" s="26" t="s">
        <v>24</v>
      </c>
      <c r="V26" s="27">
        <v>0</v>
      </c>
      <c r="W26" s="28">
        <v>0</v>
      </c>
      <c r="X26" s="141" t="s">
        <v>690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/>
      <c r="G27" s="160"/>
      <c r="H27" s="159"/>
      <c r="I27" s="68"/>
      <c r="J27" s="33"/>
      <c r="K27" s="65"/>
      <c r="L27" s="118" t="s">
        <v>225</v>
      </c>
      <c r="M27" s="294">
        <v>0</v>
      </c>
      <c r="N27" s="294">
        <v>10</v>
      </c>
      <c r="O27" s="301">
        <v>0</v>
      </c>
      <c r="P27" s="296" t="s">
        <v>131</v>
      </c>
      <c r="Q27" s="231">
        <v>0</v>
      </c>
      <c r="R27" s="231">
        <v>20</v>
      </c>
      <c r="S27" s="301">
        <v>0</v>
      </c>
      <c r="T27" s="30"/>
      <c r="U27" s="34"/>
      <c r="V27" s="35"/>
      <c r="W27" s="43"/>
      <c r="X27" s="189"/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292" t="s">
        <v>121</v>
      </c>
      <c r="M28" s="294">
        <v>0</v>
      </c>
      <c r="N28" s="231">
        <v>10</v>
      </c>
      <c r="O28" s="301">
        <v>0</v>
      </c>
      <c r="P28" s="296" t="s">
        <v>117</v>
      </c>
      <c r="Q28" s="231">
        <v>0</v>
      </c>
      <c r="R28" s="293">
        <v>16</v>
      </c>
      <c r="S28" s="310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292" t="s">
        <v>112</v>
      </c>
      <c r="M29" s="294">
        <v>0</v>
      </c>
      <c r="N29" s="231">
        <v>10</v>
      </c>
      <c r="O29" s="301">
        <v>0</v>
      </c>
      <c r="P29" s="311" t="s">
        <v>107</v>
      </c>
      <c r="Q29" s="312">
        <v>0</v>
      </c>
      <c r="R29" s="312">
        <v>20</v>
      </c>
      <c r="S29" s="313"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v>0</v>
      </c>
      <c r="N32" s="231" t="s">
        <v>613</v>
      </c>
      <c r="O32" s="301">
        <v>0</v>
      </c>
      <c r="P32" s="296" t="s">
        <v>614</v>
      </c>
      <c r="Q32" s="231">
        <v>0</v>
      </c>
      <c r="R32" s="231" t="s">
        <v>615</v>
      </c>
      <c r="S32" s="295"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customHeight="1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7609</v>
      </c>
      <c r="D35" s="22" t="s">
        <v>624</v>
      </c>
      <c r="E35" s="58" t="s">
        <v>713</v>
      </c>
      <c r="F35" s="58">
        <v>1</v>
      </c>
      <c r="G35" s="59"/>
      <c r="H35" s="59"/>
      <c r="I35" s="60"/>
      <c r="J35" s="60">
        <v>12</v>
      </c>
      <c r="K35" s="61">
        <v>0.33333333337213844</v>
      </c>
      <c r="L35" s="288" t="s">
        <v>48</v>
      </c>
      <c r="M35" s="290">
        <v>0</v>
      </c>
      <c r="N35" s="290">
        <v>17</v>
      </c>
      <c r="O35" s="298">
        <v>51</v>
      </c>
      <c r="P35" s="288" t="s">
        <v>271</v>
      </c>
      <c r="Q35" s="290">
        <v>0</v>
      </c>
      <c r="R35" s="290">
        <v>20</v>
      </c>
      <c r="S35" s="291">
        <v>0</v>
      </c>
      <c r="T35" s="21" t="s">
        <v>25</v>
      </c>
      <c r="U35" s="26" t="s">
        <v>24</v>
      </c>
      <c r="V35" s="27">
        <v>0</v>
      </c>
      <c r="W35" s="28">
        <v>0</v>
      </c>
      <c r="X35" s="233" t="s">
        <v>711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v>0</v>
      </c>
      <c r="P36" s="292" t="s">
        <v>197</v>
      </c>
      <c r="Q36" s="294">
        <v>0</v>
      </c>
      <c r="R36" s="294">
        <v>20</v>
      </c>
      <c r="S36" s="295">
        <v>0</v>
      </c>
      <c r="T36" s="30"/>
      <c r="U36" s="34"/>
      <c r="V36" s="30"/>
      <c r="W36" s="97"/>
      <c r="X36" s="252" t="s">
        <v>712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1</v>
      </c>
      <c r="N37" s="294">
        <v>17</v>
      </c>
      <c r="O37" s="301">
        <v>0</v>
      </c>
      <c r="P37" s="292" t="s">
        <v>590</v>
      </c>
      <c r="Q37" s="294">
        <v>0</v>
      </c>
      <c r="R37" s="294">
        <v>20</v>
      </c>
      <c r="S37" s="295"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0</v>
      </c>
      <c r="N38" s="294">
        <v>17</v>
      </c>
      <c r="O38" s="301">
        <v>51</v>
      </c>
      <c r="P38" s="292" t="s">
        <v>591</v>
      </c>
      <c r="Q38" s="294">
        <v>0</v>
      </c>
      <c r="R38" s="294">
        <v>20</v>
      </c>
      <c r="S38" s="295"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2</v>
      </c>
      <c r="N39" s="294">
        <v>17</v>
      </c>
      <c r="O39" s="301">
        <v>0</v>
      </c>
      <c r="P39" s="292" t="s">
        <v>273</v>
      </c>
      <c r="Q39" s="294">
        <v>0</v>
      </c>
      <c r="R39" s="294">
        <v>20</v>
      </c>
      <c r="S39" s="295"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295"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v>6</v>
      </c>
      <c r="N41" s="231" t="s">
        <v>613</v>
      </c>
      <c r="O41" s="301">
        <v>102</v>
      </c>
      <c r="P41" s="296" t="s">
        <v>614</v>
      </c>
      <c r="Q41" s="231">
        <v>0</v>
      </c>
      <c r="R41" s="231" t="s">
        <v>615</v>
      </c>
      <c r="S41" s="295">
        <v>0</v>
      </c>
      <c r="Y41" s="102"/>
      <c r="AB41" s="102"/>
    </row>
    <row r="42" spans="1:28" s="29" customFormat="1" ht="16" customHeight="1" thickBot="1" x14ac:dyDescent="0.4">
      <c r="I42" s="47"/>
      <c r="J42" s="47"/>
      <c r="L42" s="636" t="s">
        <v>43</v>
      </c>
      <c r="M42" s="637"/>
      <c r="N42" s="637"/>
      <c r="O42" s="315">
        <v>170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1">
        <v>0</v>
      </c>
      <c r="T44" s="21" t="s">
        <v>25</v>
      </c>
      <c r="U44" s="26" t="s">
        <v>24</v>
      </c>
      <c r="V44" s="27"/>
      <c r="W44" s="28"/>
      <c r="X44" s="141" t="s">
        <v>714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295">
        <v>0</v>
      </c>
      <c r="T45" s="30"/>
      <c r="U45" s="34"/>
      <c r="V45" s="35"/>
      <c r="W45" s="43"/>
      <c r="X45" s="260" t="s">
        <v>715</v>
      </c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295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295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295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295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customHeight="1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62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7">
        <v>0</v>
      </c>
      <c r="W54" s="28">
        <v>0</v>
      </c>
      <c r="X54" s="331" t="s">
        <v>704</v>
      </c>
      <c r="Y54" s="258"/>
    </row>
    <row r="55" spans="1:28" s="29" customForma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2502</v>
      </c>
      <c r="D60" s="22" t="s">
        <v>699</v>
      </c>
      <c r="E60" s="23" t="s">
        <v>653</v>
      </c>
      <c r="F60" s="22">
        <v>3</v>
      </c>
      <c r="G60" s="24" t="s">
        <v>654</v>
      </c>
      <c r="H60" s="24">
        <v>45027.586805555555</v>
      </c>
      <c r="I60" s="25">
        <v>45.999999999941792</v>
      </c>
      <c r="J60" s="60">
        <v>12.4</v>
      </c>
      <c r="K60" s="61">
        <v>-33.599999999941794</v>
      </c>
      <c r="L60" s="288" t="s">
        <v>525</v>
      </c>
      <c r="M60" s="290">
        <v>2</v>
      </c>
      <c r="N60" s="317">
        <v>20</v>
      </c>
      <c r="O60" s="298">
        <v>40</v>
      </c>
      <c r="P60" s="320" t="s">
        <v>480</v>
      </c>
      <c r="Q60" s="290">
        <v>0</v>
      </c>
      <c r="R60" s="228">
        <v>20</v>
      </c>
      <c r="S60" s="298">
        <v>0</v>
      </c>
      <c r="T60" s="21" t="s">
        <v>25</v>
      </c>
      <c r="U60" s="26" t="s">
        <v>24</v>
      </c>
      <c r="V60" s="27">
        <v>33.599999999941794</v>
      </c>
      <c r="W60" s="28">
        <v>33.599999999941794</v>
      </c>
      <c r="X60" s="141" t="s">
        <v>716</v>
      </c>
    </row>
    <row r="61" spans="1:28" s="29" customFormat="1" x14ac:dyDescent="0.35">
      <c r="A61" s="86"/>
      <c r="B61" s="62"/>
      <c r="C61" s="62"/>
      <c r="D61" s="62"/>
      <c r="E61" s="62"/>
      <c r="F61" s="62">
        <v>4</v>
      </c>
      <c r="G61" s="32">
        <f>H60</f>
        <v>45027.586805555555</v>
      </c>
      <c r="H61" s="32">
        <v>45393.789583333331</v>
      </c>
      <c r="I61" s="64">
        <f>(G61-H61)/24</f>
        <v>-15.258449074074028</v>
      </c>
      <c r="J61" s="64">
        <v>12.4</v>
      </c>
      <c r="K61" s="65">
        <f>I61-J61</f>
        <v>-27.658449074074028</v>
      </c>
      <c r="L61" s="292" t="s">
        <v>526</v>
      </c>
      <c r="M61" s="294">
        <v>1</v>
      </c>
      <c r="N61" s="314">
        <v>20</v>
      </c>
      <c r="O61" s="310">
        <v>20</v>
      </c>
      <c r="P61" s="321" t="s">
        <v>593</v>
      </c>
      <c r="Q61" s="294">
        <v>0</v>
      </c>
      <c r="R61" s="231">
        <v>20</v>
      </c>
      <c r="S61" s="310">
        <v>0</v>
      </c>
      <c r="T61" s="30"/>
      <c r="U61" s="34"/>
      <c r="V61" s="35"/>
      <c r="W61" s="43"/>
      <c r="X61" s="189" t="s">
        <v>718</v>
      </c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294">
        <v>1</v>
      </c>
      <c r="N62" s="314">
        <v>20</v>
      </c>
      <c r="O62" s="301">
        <v>20</v>
      </c>
      <c r="P62" s="321" t="s">
        <v>594</v>
      </c>
      <c r="Q62" s="294">
        <v>0</v>
      </c>
      <c r="R62" s="231">
        <v>20</v>
      </c>
      <c r="S62" s="310">
        <v>0</v>
      </c>
      <c r="T62" s="30"/>
      <c r="U62" s="34"/>
      <c r="V62" s="35"/>
      <c r="W62" s="43"/>
      <c r="X62" s="189" t="s">
        <v>717</v>
      </c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294">
        <v>0</v>
      </c>
      <c r="N63" s="314">
        <v>20</v>
      </c>
      <c r="O63" s="310">
        <v>0</v>
      </c>
      <c r="P63" s="321"/>
      <c r="Q63" s="294"/>
      <c r="R63" s="231"/>
      <c r="S63" s="310"/>
      <c r="T63" s="30"/>
      <c r="U63" s="34"/>
      <c r="V63" s="35"/>
      <c r="W63" s="43"/>
      <c r="X63" s="189" t="s">
        <v>725</v>
      </c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v>4</v>
      </c>
      <c r="N65" s="231" t="s">
        <v>613</v>
      </c>
      <c r="O65" s="301">
        <v>80</v>
      </c>
      <c r="P65" s="296" t="s">
        <v>614</v>
      </c>
      <c r="Q65" s="231">
        <v>0</v>
      </c>
      <c r="R65" s="231" t="s">
        <v>615</v>
      </c>
      <c r="S65" s="295"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31.5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705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/>
      <c r="G72" s="24"/>
      <c r="H72" s="24"/>
      <c r="I72" s="25"/>
      <c r="J72" s="25"/>
      <c r="K72" s="61"/>
      <c r="L72" s="288" t="s">
        <v>243</v>
      </c>
      <c r="M72" s="324">
        <v>2</v>
      </c>
      <c r="N72" s="290">
        <v>17</v>
      </c>
      <c r="O72" s="298">
        <v>85</v>
      </c>
      <c r="P72" s="309" t="s">
        <v>242</v>
      </c>
      <c r="Q72" s="290">
        <v>0</v>
      </c>
      <c r="R72" s="228">
        <v>20</v>
      </c>
      <c r="S72" s="298"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694</v>
      </c>
    </row>
    <row r="73" spans="1:24" s="29" customFormat="1" ht="16" customHeight="1" thickBot="1" x14ac:dyDescent="0.4">
      <c r="A73" s="37"/>
      <c r="B73" s="38"/>
      <c r="C73" s="38"/>
      <c r="D73" s="38"/>
      <c r="E73" s="38"/>
      <c r="F73" s="38"/>
      <c r="G73" s="39"/>
      <c r="H73" s="39"/>
      <c r="I73" s="40"/>
      <c r="J73" s="40"/>
      <c r="K73" s="70"/>
      <c r="L73" s="292"/>
      <c r="M73" s="294"/>
      <c r="N73" s="294"/>
      <c r="O73" s="301"/>
      <c r="P73" s="296"/>
      <c r="Q73" s="294"/>
      <c r="R73" s="231"/>
      <c r="S73" s="301"/>
      <c r="T73" s="37"/>
      <c r="U73" s="41"/>
      <c r="V73" s="42"/>
      <c r="W73" s="44"/>
      <c r="X73" s="191"/>
    </row>
    <row r="74" spans="1:24" s="29" customFormat="1" ht="17.5" customHeight="1" x14ac:dyDescent="0.35">
      <c r="I74" s="47"/>
      <c r="L74" s="296" t="s">
        <v>612</v>
      </c>
      <c r="M74" s="230">
        <v>5</v>
      </c>
      <c r="N74" s="231" t="s">
        <v>613</v>
      </c>
      <c r="O74" s="301">
        <v>85</v>
      </c>
      <c r="P74" s="296" t="s">
        <v>614</v>
      </c>
      <c r="Q74" s="231">
        <v>0</v>
      </c>
      <c r="R74" s="231" t="s">
        <v>615</v>
      </c>
      <c r="S74" s="295">
        <v>0</v>
      </c>
      <c r="V74" s="47"/>
      <c r="W74" s="47"/>
      <c r="X74" s="259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15">
        <v>68</v>
      </c>
      <c r="P75" s="636" t="s">
        <v>42</v>
      </c>
      <c r="Q75" s="637"/>
      <c r="R75" s="637"/>
      <c r="S75" s="297">
        <v>5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281"/>
      <c r="M76" s="281"/>
      <c r="N76" s="281"/>
      <c r="O76" s="283"/>
      <c r="P76" s="281"/>
      <c r="Q76" s="281"/>
      <c r="R76" s="281"/>
      <c r="S76" s="281"/>
      <c r="V76" s="47"/>
      <c r="W76" s="47"/>
      <c r="X76" s="259"/>
    </row>
    <row r="77" spans="1:24" s="29" customFormat="1" x14ac:dyDescent="0.35">
      <c r="A77" s="21" t="s">
        <v>27</v>
      </c>
      <c r="B77" s="22" t="s">
        <v>638</v>
      </c>
      <c r="C77" s="22">
        <v>3058</v>
      </c>
      <c r="D77" s="22" t="s">
        <v>669</v>
      </c>
      <c r="E77" s="22" t="s">
        <v>695</v>
      </c>
      <c r="F77" s="22">
        <v>1</v>
      </c>
      <c r="G77" s="24" t="s">
        <v>658</v>
      </c>
      <c r="H77" s="24" t="s">
        <v>36</v>
      </c>
      <c r="I77" s="25">
        <v>24</v>
      </c>
      <c r="J77" s="25">
        <v>12.9</v>
      </c>
      <c r="K77" s="61">
        <v>-11.1</v>
      </c>
      <c r="L77" s="288" t="s">
        <v>473</v>
      </c>
      <c r="M77" s="290">
        <v>0</v>
      </c>
      <c r="N77" s="228">
        <v>17</v>
      </c>
      <c r="O77" s="298">
        <v>0</v>
      </c>
      <c r="P77" s="307" t="s">
        <v>216</v>
      </c>
      <c r="Q77" s="228">
        <v>0</v>
      </c>
      <c r="R77" s="228">
        <v>20</v>
      </c>
      <c r="S77" s="298">
        <v>0</v>
      </c>
      <c r="T77" s="21" t="s">
        <v>25</v>
      </c>
      <c r="U77" s="26" t="s">
        <v>24</v>
      </c>
      <c r="V77" s="27">
        <v>11.1</v>
      </c>
      <c r="W77" s="28">
        <v>11.1</v>
      </c>
      <c r="X77" s="141" t="s">
        <v>696</v>
      </c>
    </row>
    <row r="78" spans="1:24" s="29" customFormat="1" ht="15.5" customHeight="1" x14ac:dyDescent="0.35">
      <c r="A78" s="30"/>
      <c r="B78" s="31"/>
      <c r="C78" s="31"/>
      <c r="D78" s="31"/>
      <c r="E78" s="31"/>
      <c r="F78" s="31"/>
      <c r="G78" s="63"/>
      <c r="H78" s="220"/>
      <c r="I78" s="64"/>
      <c r="J78" s="33"/>
      <c r="K78" s="96"/>
      <c r="L78" s="292" t="s">
        <v>474</v>
      </c>
      <c r="M78" s="294">
        <v>0</v>
      </c>
      <c r="N78" s="231">
        <v>17</v>
      </c>
      <c r="O78" s="301">
        <v>0</v>
      </c>
      <c r="P78" s="296" t="s">
        <v>249</v>
      </c>
      <c r="Q78" s="231">
        <v>0</v>
      </c>
      <c r="R78" s="231">
        <v>20</v>
      </c>
      <c r="S78" s="301">
        <v>0</v>
      </c>
      <c r="T78" s="30"/>
      <c r="U78" s="34"/>
      <c r="V78" s="35"/>
      <c r="W78" s="43"/>
      <c r="X78" s="189" t="s">
        <v>719</v>
      </c>
    </row>
    <row r="79" spans="1:24" s="29" customFormat="1" x14ac:dyDescent="0.35">
      <c r="A79" s="30"/>
      <c r="B79" s="31"/>
      <c r="C79" s="31"/>
      <c r="D79" s="31"/>
      <c r="E79" s="31"/>
      <c r="F79" s="31"/>
      <c r="G79" s="32"/>
      <c r="H79" s="31"/>
      <c r="I79" s="33"/>
      <c r="J79" s="33"/>
      <c r="K79" s="65"/>
      <c r="L79" s="292" t="s">
        <v>494</v>
      </c>
      <c r="M79" s="294">
        <v>0</v>
      </c>
      <c r="N79" s="231">
        <v>17</v>
      </c>
      <c r="O79" s="301">
        <v>0</v>
      </c>
      <c r="P79" s="296"/>
      <c r="Q79" s="231"/>
      <c r="R79" s="231"/>
      <c r="S79" s="301"/>
      <c r="T79" s="30"/>
      <c r="U79" s="34"/>
      <c r="V79" s="35"/>
      <c r="W79" s="43"/>
      <c r="X79" s="189" t="s">
        <v>698</v>
      </c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31"/>
      <c r="H80" s="32"/>
      <c r="I80" s="64"/>
      <c r="J80" s="64"/>
      <c r="K80" s="65"/>
      <c r="L80" s="292" t="s">
        <v>495</v>
      </c>
      <c r="M80" s="322">
        <v>0</v>
      </c>
      <c r="N80" s="231">
        <v>17</v>
      </c>
      <c r="O80" s="301">
        <v>0</v>
      </c>
      <c r="P80" s="296"/>
      <c r="Q80" s="231"/>
      <c r="R80" s="231"/>
      <c r="S80" s="301"/>
      <c r="T80" s="30"/>
      <c r="U80" s="34"/>
      <c r="V80" s="35"/>
      <c r="W80" s="43"/>
      <c r="X80" s="189"/>
    </row>
    <row r="81" spans="1:24" s="29" customFormat="1" ht="16" customHeight="1" thickBot="1" x14ac:dyDescent="0.4">
      <c r="A81" s="37"/>
      <c r="B81" s="38"/>
      <c r="C81" s="69"/>
      <c r="D81" s="69"/>
      <c r="E81" s="69"/>
      <c r="F81" s="69"/>
      <c r="G81" s="119"/>
      <c r="H81" s="69"/>
      <c r="I81" s="88"/>
      <c r="J81" s="88"/>
      <c r="K81" s="104"/>
      <c r="L81" s="292"/>
      <c r="M81" s="322"/>
      <c r="N81" s="231"/>
      <c r="O81" s="301"/>
      <c r="P81" s="292"/>
      <c r="Q81" s="231"/>
      <c r="R81" s="231"/>
      <c r="S81" s="301"/>
      <c r="T81" s="37"/>
      <c r="U81" s="41"/>
      <c r="V81" s="42"/>
      <c r="W81" s="44"/>
      <c r="X81" s="325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136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123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641</v>
      </c>
      <c r="C89" s="22" t="s">
        <v>700</v>
      </c>
      <c r="D89" s="22" t="s">
        <v>701</v>
      </c>
      <c r="E89" s="23"/>
      <c r="F89" s="22"/>
      <c r="G89" s="24"/>
      <c r="H89" s="182"/>
      <c r="I89" s="25"/>
      <c r="J89" s="25"/>
      <c r="K89" s="61"/>
      <c r="L89" s="288" t="s">
        <v>256</v>
      </c>
      <c r="M89" s="290">
        <v>0</v>
      </c>
      <c r="N89" s="228">
        <v>20</v>
      </c>
      <c r="O89" s="291">
        <v>0</v>
      </c>
      <c r="P89" s="309" t="s">
        <v>255</v>
      </c>
      <c r="Q89" s="228">
        <v>1</v>
      </c>
      <c r="R89" s="228">
        <v>20</v>
      </c>
      <c r="S89" s="298">
        <v>20</v>
      </c>
      <c r="T89" s="21" t="s">
        <v>25</v>
      </c>
      <c r="U89" s="26" t="s">
        <v>24</v>
      </c>
      <c r="V89" s="27">
        <v>0</v>
      </c>
      <c r="W89" s="28">
        <v>0</v>
      </c>
      <c r="X89" s="141" t="s">
        <v>720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292" t="s">
        <v>276</v>
      </c>
      <c r="M90" s="294">
        <v>0</v>
      </c>
      <c r="N90" s="231">
        <v>20</v>
      </c>
      <c r="O90" s="295">
        <v>0</v>
      </c>
      <c r="P90" s="296"/>
      <c r="Q90" s="231"/>
      <c r="R90" s="231"/>
      <c r="S90" s="301"/>
      <c r="T90" s="30"/>
      <c r="U90" s="34"/>
      <c r="V90" s="35"/>
      <c r="W90" s="43"/>
      <c r="X90" s="189" t="s">
        <v>721</v>
      </c>
    </row>
    <row r="91" spans="1:24" s="29" customFormat="1" ht="15.5" customHeigh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292" t="s">
        <v>277</v>
      </c>
      <c r="M91" s="294">
        <v>0</v>
      </c>
      <c r="N91" s="231">
        <v>20</v>
      </c>
      <c r="O91" s="295">
        <v>0</v>
      </c>
      <c r="P91" s="296"/>
      <c r="Q91" s="231"/>
      <c r="R91" s="231"/>
      <c r="S91" s="301"/>
      <c r="T91" s="30"/>
      <c r="U91" s="34"/>
      <c r="V91" s="35"/>
      <c r="W91" s="43"/>
      <c r="X91" s="189" t="s">
        <v>722</v>
      </c>
    </row>
    <row r="92" spans="1:24" s="29" customFormat="1" ht="16" customHeight="1" x14ac:dyDescent="0.35">
      <c r="A92" s="30"/>
      <c r="B92" s="31"/>
      <c r="C92" s="31"/>
      <c r="D92" s="31"/>
      <c r="E92" s="31"/>
      <c r="F92" s="31"/>
      <c r="G92" s="161"/>
      <c r="H92" s="161"/>
      <c r="I92" s="33"/>
      <c r="J92" s="33"/>
      <c r="K92" s="65"/>
      <c r="L92" s="292" t="s">
        <v>278</v>
      </c>
      <c r="M92" s="294">
        <v>0</v>
      </c>
      <c r="N92" s="231">
        <v>20</v>
      </c>
      <c r="O92" s="295">
        <v>0</v>
      </c>
      <c r="P92" s="296"/>
      <c r="Q92" s="231"/>
      <c r="R92" s="231"/>
      <c r="S92" s="301"/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292"/>
      <c r="M93" s="294"/>
      <c r="N93" s="231"/>
      <c r="O93" s="295"/>
      <c r="P93" s="296"/>
      <c r="Q93" s="231"/>
      <c r="R93" s="231"/>
      <c r="S93" s="301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296" t="s">
        <v>612</v>
      </c>
      <c r="M94" s="230">
        <v>0</v>
      </c>
      <c r="N94" s="231" t="s">
        <v>613</v>
      </c>
      <c r="O94" s="295">
        <v>0</v>
      </c>
      <c r="P94" s="296" t="s">
        <v>614</v>
      </c>
      <c r="Q94" s="231">
        <v>1</v>
      </c>
      <c r="R94" s="231" t="s">
        <v>615</v>
      </c>
      <c r="S94" s="295">
        <v>20</v>
      </c>
      <c r="V94" s="47"/>
      <c r="W94" s="47"/>
      <c r="X94" s="259"/>
    </row>
    <row r="95" spans="1:24" s="29" customFormat="1" ht="16" customHeight="1" thickBot="1" x14ac:dyDescent="0.4">
      <c r="I95" s="47"/>
      <c r="J95" s="47"/>
      <c r="L95" s="636" t="s">
        <v>43</v>
      </c>
      <c r="M95" s="637"/>
      <c r="N95" s="637"/>
      <c r="O95" s="297" t="s">
        <v>200</v>
      </c>
      <c r="P95" s="636" t="s">
        <v>42</v>
      </c>
      <c r="Q95" s="637"/>
      <c r="R95" s="637"/>
      <c r="S95" s="297"/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5:N75"/>
    <mergeCell ref="P75:R75"/>
    <mergeCell ref="L83:N83"/>
    <mergeCell ref="P83:R83"/>
    <mergeCell ref="L87:N87"/>
    <mergeCell ref="P87:R87"/>
    <mergeCell ref="L95:N95"/>
    <mergeCell ref="P95:R95"/>
    <mergeCell ref="L99:N99"/>
    <mergeCell ref="P99:R99"/>
  </mergeCells>
  <conditionalFormatting sqref="K1:K9">
    <cfRule type="cellIs" dxfId="265" priority="11" operator="lessThan">
      <formula>0</formula>
    </cfRule>
  </conditionalFormatting>
  <conditionalFormatting sqref="K11:K18">
    <cfRule type="cellIs" dxfId="264" priority="8" operator="lessThan">
      <formula>0</formula>
    </cfRule>
  </conditionalFormatting>
  <conditionalFormatting sqref="K22:K40">
    <cfRule type="cellIs" dxfId="263" priority="4" operator="lessThan">
      <formula>0</formula>
    </cfRule>
  </conditionalFormatting>
  <conditionalFormatting sqref="K42:K50 K68:K73 K82:K85 K97:K99">
    <cfRule type="cellIs" dxfId="262" priority="25" operator="lessThan">
      <formula>0</formula>
    </cfRule>
  </conditionalFormatting>
  <conditionalFormatting sqref="K54:K64">
    <cfRule type="cellIs" dxfId="261" priority="15" operator="lessThan">
      <formula>0</formula>
    </cfRule>
  </conditionalFormatting>
  <conditionalFormatting sqref="K75:K77">
    <cfRule type="cellIs" dxfId="260" priority="14" operator="lessThan">
      <formula>0</formula>
    </cfRule>
  </conditionalFormatting>
  <conditionalFormatting sqref="K79:K80">
    <cfRule type="cellIs" dxfId="259" priority="24" operator="lessThan">
      <formula>0</formula>
    </cfRule>
  </conditionalFormatting>
  <conditionalFormatting sqref="K89:K95">
    <cfRule type="cellIs" dxfId="25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3FC9-15B7-4D4A-9CBA-CF58C6884952}">
  <sheetPr codeName="Лист3"/>
  <dimension ref="A1:AB116"/>
  <sheetViews>
    <sheetView zoomScale="57" zoomScaleNormal="57" workbookViewId="0">
      <selection sqref="A1:A104857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9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282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283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45018.75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1252</v>
      </c>
      <c r="D6" s="22" t="s">
        <v>209</v>
      </c>
      <c r="E6" s="22" t="s">
        <v>287</v>
      </c>
      <c r="F6" s="22">
        <v>1</v>
      </c>
      <c r="G6" s="59" t="s">
        <v>289</v>
      </c>
      <c r="H6" s="59" t="s">
        <v>36</v>
      </c>
      <c r="I6" s="60">
        <f xml:space="preserve"> ($X$2 - $G$6) * 24</f>
        <v>6</v>
      </c>
      <c r="J6" s="60">
        <v>12</v>
      </c>
      <c r="K6" s="61">
        <f>$J$6 - $I$6</f>
        <v>6</v>
      </c>
      <c r="L6" s="111" t="s">
        <v>132</v>
      </c>
      <c r="M6" s="144">
        <v>0</v>
      </c>
      <c r="N6" s="108">
        <v>17</v>
      </c>
      <c r="O6" s="26">
        <f xml:space="preserve"> $M$6 * $N$6</f>
        <v>0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0</f>
        <v>0</v>
      </c>
      <c r="W6" s="28">
        <f>$V$6</f>
        <v>0</v>
      </c>
      <c r="X6" s="141" t="s">
        <v>312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>
        <f>$J$7 - $I$7</f>
        <v>0</v>
      </c>
      <c r="L7" s="110" t="s">
        <v>111</v>
      </c>
      <c r="M7" s="127">
        <v>0</v>
      </c>
      <c r="N7" s="109">
        <v>10</v>
      </c>
      <c r="O7" s="34">
        <f xml:space="preserve"> $M$7 * $N$7</f>
        <v>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-1</f>
        <v>0</v>
      </c>
      <c r="W7" s="43">
        <f>$V$7 + $W$6</f>
        <v>0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7"/>
      <c r="H8" s="67"/>
      <c r="I8" s="64"/>
      <c r="J8" s="64"/>
      <c r="K8" s="65">
        <f>$J$8 - $I$8</f>
        <v>0</v>
      </c>
      <c r="L8" s="110" t="s">
        <v>98</v>
      </c>
      <c r="M8" s="127">
        <v>4</v>
      </c>
      <c r="N8" s="109">
        <v>17</v>
      </c>
      <c r="O8" s="34">
        <f xml:space="preserve"> $M$8 * $N$8</f>
        <v>68</v>
      </c>
      <c r="P8" s="13" t="s">
        <v>215</v>
      </c>
      <c r="Q8" s="127">
        <v>0</v>
      </c>
      <c r="R8" s="31">
        <v>10</v>
      </c>
      <c r="S8" s="34">
        <f xml:space="preserve"> $Q$8 * $R$8</f>
        <v>0</v>
      </c>
      <c r="T8" s="30"/>
      <c r="U8" s="34"/>
      <c r="V8" s="35">
        <f>$K$8 * -1</f>
        <v>0</v>
      </c>
      <c r="W8" s="43">
        <f>$V$8 + $W$7</f>
        <v>0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6"/>
      <c r="G9" s="67"/>
      <c r="H9" s="32"/>
      <c r="I9" s="33"/>
      <c r="J9" s="33"/>
      <c r="K9" s="65">
        <f>$J$9 - $I$9</f>
        <v>0</v>
      </c>
      <c r="L9" s="110" t="s">
        <v>99</v>
      </c>
      <c r="M9" s="127">
        <v>4</v>
      </c>
      <c r="N9" s="109">
        <v>17</v>
      </c>
      <c r="O9" s="34">
        <f xml:space="preserve"> $M$9 * $N$9</f>
        <v>68</v>
      </c>
      <c r="P9" s="30"/>
      <c r="Q9" s="31"/>
      <c r="R9" s="31"/>
      <c r="S9" s="34"/>
      <c r="T9" s="30"/>
      <c r="U9" s="34"/>
      <c r="V9" s="35">
        <f>$K$9 * -1</f>
        <v>0</v>
      </c>
      <c r="W9" s="43">
        <f>$V$9 + $W$8</f>
        <v>0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>
        <f>$J$10 - $I$10</f>
        <v>0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f>$K$10 * -1</f>
        <v>0</v>
      </c>
      <c r="W10" s="43">
        <f>$V$10 + $W$9</f>
        <v>0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>
        <f>$J$11 - $I$11</f>
        <v>0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f>$K$11 * -1</f>
        <v>0</v>
      </c>
      <c r="W11" s="43">
        <f>$V$11 + $W$10</f>
        <v>0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>
        <f>$J$12 - $I$12</f>
        <v>0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f>$K$12 * -1</f>
        <v>0</v>
      </c>
      <c r="W12" s="43">
        <f>$V$12 + $W$11</f>
        <v>0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8</v>
      </c>
      <c r="N14" s="31" t="s">
        <v>136</v>
      </c>
      <c r="O14" s="34">
        <f>SUM($O$6:$O$13)</f>
        <v>136</v>
      </c>
      <c r="P14" s="30" t="s">
        <v>137</v>
      </c>
      <c r="Q14" s="31">
        <f>SUM($Q$6:$Q$13)</f>
        <v>0</v>
      </c>
      <c r="R14" s="31" t="s">
        <v>138</v>
      </c>
      <c r="S14" s="97">
        <f>SUM($S$6:$S$13)</f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102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x14ac:dyDescent="0.35">
      <c r="A17" s="21" t="s">
        <v>16</v>
      </c>
      <c r="B17" s="22"/>
      <c r="C17" s="58"/>
      <c r="D17" s="98"/>
      <c r="E17" s="98"/>
      <c r="F17" s="58"/>
      <c r="G17" s="59"/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f xml:space="preserve"> $M$17 * $N$17</f>
        <v>0</v>
      </c>
      <c r="P17" s="155" t="s">
        <v>216</v>
      </c>
      <c r="Q17" s="144">
        <v>0</v>
      </c>
      <c r="R17" s="22">
        <v>10</v>
      </c>
      <c r="S17" s="26">
        <f xml:space="preserve"> $Q$17 * $R$17</f>
        <v>0</v>
      </c>
      <c r="T17" s="21" t="s">
        <v>25</v>
      </c>
      <c r="U17" s="26" t="s">
        <v>49</v>
      </c>
      <c r="V17" s="21">
        <v>0</v>
      </c>
      <c r="W17" s="99">
        <v>0</v>
      </c>
      <c r="X17" s="150" t="s">
        <v>299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f xml:space="preserve"> $M$18 * $N$18</f>
        <v>0</v>
      </c>
      <c r="P18" s="157" t="s">
        <v>118</v>
      </c>
      <c r="Q18" s="127">
        <v>0</v>
      </c>
      <c r="R18" s="31">
        <v>12</v>
      </c>
      <c r="S18" s="34">
        <f xml:space="preserve"> $Q$18 * $R$18</f>
        <v>0</v>
      </c>
      <c r="T18" s="30"/>
      <c r="U18" s="34"/>
      <c r="V18" s="30"/>
      <c r="W18" s="97"/>
      <c r="X18" s="14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f xml:space="preserve"> $M$19 * $N$19</f>
        <v>0</v>
      </c>
      <c r="P19" s="157" t="s">
        <v>119</v>
      </c>
      <c r="Q19" s="109">
        <v>0</v>
      </c>
      <c r="R19" s="31">
        <v>20</v>
      </c>
      <c r="S19" s="34">
        <f xml:space="preserve"> $Q$19 * $R$19</f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f xml:space="preserve"> $M$20 * $N$20</f>
        <v>0</v>
      </c>
      <c r="P20" s="116" t="s">
        <v>118</v>
      </c>
      <c r="Q20" s="109">
        <v>0</v>
      </c>
      <c r="R20" s="31">
        <v>20</v>
      </c>
      <c r="S20" s="34">
        <f xml:space="preserve"> $Q$20 * $R$20</f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f xml:space="preserve"> $Q$21 * $R$21</f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f xml:space="preserve"> $Q$22 * $R$22</f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f>SUM($M$17:$M$22)</f>
        <v>0</v>
      </c>
      <c r="N23" s="31" t="s">
        <v>136</v>
      </c>
      <c r="O23" s="34">
        <f>SUM($O$17:$O$22)</f>
        <v>0</v>
      </c>
      <c r="P23" s="30" t="s">
        <v>137</v>
      </c>
      <c r="Q23" s="31">
        <f>SUM($Q$17:$Q$22)</f>
        <v>0</v>
      </c>
      <c r="R23" s="31" t="s">
        <v>138</v>
      </c>
      <c r="S23" s="97">
        <f>SUM($S$17:$S$22)</f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62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/>
      <c r="H30" s="158"/>
      <c r="I30" s="60"/>
      <c r="J30" s="25"/>
      <c r="K30" s="61">
        <f>$J$30 - $I$30</f>
        <v>0</v>
      </c>
      <c r="L30" s="117" t="s">
        <v>224</v>
      </c>
      <c r="M30" s="108">
        <v>0</v>
      </c>
      <c r="N30" s="108">
        <v>10</v>
      </c>
      <c r="O30" s="26">
        <f xml:space="preserve"> $M$30 * $N$30</f>
        <v>0</v>
      </c>
      <c r="P30" s="21" t="s">
        <v>47</v>
      </c>
      <c r="Q30" s="22">
        <v>0</v>
      </c>
      <c r="R30" s="22">
        <v>17</v>
      </c>
      <c r="S30" s="26">
        <f xml:space="preserve"> $Q$30 * $R$30</f>
        <v>0</v>
      </c>
      <c r="T30" s="21" t="s">
        <v>25</v>
      </c>
      <c r="U30" s="26" t="s">
        <v>24</v>
      </c>
      <c r="V30" s="27">
        <f>$K$30 * -1</f>
        <v>0</v>
      </c>
      <c r="W30" s="28">
        <f>$V$30</f>
        <v>0</v>
      </c>
      <c r="X30" s="141" t="s">
        <v>300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>
        <f>$J$31 - $I$31</f>
        <v>0</v>
      </c>
      <c r="L31" s="118" t="s">
        <v>225</v>
      </c>
      <c r="M31" s="109">
        <v>1</v>
      </c>
      <c r="N31" s="109">
        <v>10</v>
      </c>
      <c r="O31" s="34">
        <f xml:space="preserve"> $M$31 * $N$31</f>
        <v>10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>
        <f>$K$31 * -1</f>
        <v>0</v>
      </c>
      <c r="W31" s="43">
        <f>$V$31 + $W$30</f>
        <v>0</v>
      </c>
      <c r="X31" s="142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>
        <f>$J$32 - $I$32</f>
        <v>0</v>
      </c>
      <c r="L32" s="110" t="s">
        <v>121</v>
      </c>
      <c r="M32" s="109">
        <v>1</v>
      </c>
      <c r="N32" s="31">
        <v>10</v>
      </c>
      <c r="O32" s="34">
        <f xml:space="preserve"> $M$32 * $N$32</f>
        <v>10</v>
      </c>
      <c r="P32" s="30" t="s">
        <v>117</v>
      </c>
      <c r="Q32" s="31">
        <v>0</v>
      </c>
      <c r="R32" s="62">
        <v>16</v>
      </c>
      <c r="S32" s="81">
        <f xml:space="preserve"> $Q$32 * $R$32</f>
        <v>0</v>
      </c>
      <c r="T32" s="30"/>
      <c r="U32" s="34"/>
      <c r="V32" s="35">
        <f>$K$32 * -1</f>
        <v>0</v>
      </c>
      <c r="W32" s="43">
        <f>$V$32 + $W$31</f>
        <v>0</v>
      </c>
      <c r="X32" s="142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>
        <f>$J$33 - $I$33</f>
        <v>0</v>
      </c>
      <c r="L33" s="110" t="s">
        <v>112</v>
      </c>
      <c r="M33" s="109">
        <v>1</v>
      </c>
      <c r="N33" s="31">
        <v>10</v>
      </c>
      <c r="O33" s="34">
        <f xml:space="preserve"> $M$33 * $N$33</f>
        <v>10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>
        <f>$K$33 * -1</f>
        <v>0</v>
      </c>
      <c r="W33" s="43">
        <f>$V$33 + $W$32</f>
        <v>0</v>
      </c>
      <c r="X33" s="142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>
        <f>$J$34 - $I$34</f>
        <v>0</v>
      </c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>
        <f>$K$34 * -1</f>
        <v>0</v>
      </c>
      <c r="W34" s="43">
        <f>$V$34 + $W$33</f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3</v>
      </c>
      <c r="N36" s="31" t="s">
        <v>136</v>
      </c>
      <c r="O36" s="34">
        <f>SUM($O$30:$O$35)</f>
        <v>30</v>
      </c>
      <c r="P36" s="30" t="s">
        <v>137</v>
      </c>
      <c r="Q36" s="31">
        <f>SUM($Q$30:$Q$35)</f>
        <v>0</v>
      </c>
      <c r="R36" s="31" t="s">
        <v>138</v>
      </c>
      <c r="S36" s="97">
        <f>SUM($S$30:$S$35)</f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300</v>
      </c>
      <c r="D39" s="22" t="s">
        <v>228</v>
      </c>
      <c r="E39" s="58" t="s">
        <v>261</v>
      </c>
      <c r="F39" s="58">
        <v>1</v>
      </c>
      <c r="G39" s="59" t="s">
        <v>262</v>
      </c>
      <c r="H39" s="59" t="s">
        <v>285</v>
      </c>
      <c r="I39" s="60">
        <f xml:space="preserve"> ($H$39 - $G$39) * 24</f>
        <v>18.666666666744277</v>
      </c>
      <c r="J39" s="60">
        <v>14</v>
      </c>
      <c r="K39" s="61">
        <f>$J$39 - $I$39</f>
        <v>-4.6666666667442769</v>
      </c>
      <c r="L39" s="162" t="s">
        <v>48</v>
      </c>
      <c r="M39" s="107">
        <v>0</v>
      </c>
      <c r="N39" s="144">
        <v>17</v>
      </c>
      <c r="O39" s="26">
        <f xml:space="preserve"> $M$39 * $N$39</f>
        <v>0</v>
      </c>
      <c r="P39" s="187" t="s">
        <v>271</v>
      </c>
      <c r="Q39" s="163">
        <v>0</v>
      </c>
      <c r="R39" s="107">
        <v>20</v>
      </c>
      <c r="S39" s="26">
        <f xml:space="preserve"> $Q$39 * $R$39</f>
        <v>0</v>
      </c>
      <c r="T39" s="21" t="s">
        <v>25</v>
      </c>
      <c r="U39" s="26" t="s">
        <v>24</v>
      </c>
      <c r="V39" s="21">
        <f>$K$39 * -1</f>
        <v>4.6666666667442769</v>
      </c>
      <c r="W39" s="99">
        <f>$V$39</f>
        <v>4.6666666667442769</v>
      </c>
      <c r="X39" s="190" t="s">
        <v>286</v>
      </c>
      <c r="Y39" s="29"/>
      <c r="Z39" s="36"/>
      <c r="AA39" s="29"/>
    </row>
    <row r="40" spans="1:28" s="49" customFormat="1" ht="3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f xml:space="preserve"> $M$40 * $N$40</f>
        <v>0</v>
      </c>
      <c r="P40" s="13" t="s">
        <v>197</v>
      </c>
      <c r="Q40" s="165">
        <v>0</v>
      </c>
      <c r="R40" s="14">
        <v>20</v>
      </c>
      <c r="S40" s="34">
        <f xml:space="preserve"> $Q$40 * $R$40</f>
        <v>0</v>
      </c>
      <c r="T40" s="30"/>
      <c r="U40" s="34"/>
      <c r="V40" s="30"/>
      <c r="W40" s="97"/>
      <c r="X40" s="189" t="s">
        <v>301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1</v>
      </c>
      <c r="N41" s="127">
        <v>17</v>
      </c>
      <c r="O41" s="34">
        <f xml:space="preserve"> $M$41 * $N$41</f>
        <v>17</v>
      </c>
      <c r="P41" s="192" t="s">
        <v>143</v>
      </c>
      <c r="Q41" s="165">
        <v>0</v>
      </c>
      <c r="R41" s="14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0</v>
      </c>
      <c r="N42" s="127">
        <v>17</v>
      </c>
      <c r="O42" s="34">
        <f xml:space="preserve"> $M$42 * $N$42</f>
        <v>0</v>
      </c>
      <c r="P42" s="13" t="s">
        <v>272</v>
      </c>
      <c r="Q42" s="165">
        <v>0</v>
      </c>
      <c r="R42" s="14">
        <v>20</v>
      </c>
      <c r="S42" s="34">
        <f xml:space="preserve"> $Q$42 * $R$42</f>
        <v>0</v>
      </c>
      <c r="T42" s="30"/>
      <c r="U42" s="34"/>
      <c r="V42" s="30"/>
      <c r="W42" s="97"/>
      <c r="X42" s="189" t="s">
        <v>205</v>
      </c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1</v>
      </c>
      <c r="N43" s="127">
        <v>17</v>
      </c>
      <c r="O43" s="34">
        <f xml:space="preserve"> $M$43 * $N$43</f>
        <v>17</v>
      </c>
      <c r="P43" s="13" t="s">
        <v>273</v>
      </c>
      <c r="Q43" s="165">
        <v>0</v>
      </c>
      <c r="R43" s="14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296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f xml:space="preserve"> $Q$44 * $R$44</f>
        <v>0</v>
      </c>
      <c r="T44" s="37"/>
      <c r="U44" s="41"/>
      <c r="V44" s="37"/>
      <c r="W44" s="72"/>
      <c r="X44" s="191"/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2</v>
      </c>
      <c r="N45" s="31" t="s">
        <v>136</v>
      </c>
      <c r="O45" s="34">
        <f>SUM($O$39:$O$44)</f>
        <v>34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102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>
        <v>3151</v>
      </c>
      <c r="D48" s="22" t="s">
        <v>232</v>
      </c>
      <c r="E48" s="23" t="s">
        <v>233</v>
      </c>
      <c r="F48" s="22">
        <v>1</v>
      </c>
      <c r="G48" s="24">
        <v>45016.375</v>
      </c>
      <c r="H48" s="24">
        <v>45017.003472222219</v>
      </c>
      <c r="I48" s="25">
        <f xml:space="preserve"> ($H$48 - $G$48) * 24</f>
        <v>15.083333333255723</v>
      </c>
      <c r="J48" s="25">
        <v>8.4499999999999993</v>
      </c>
      <c r="K48" s="61">
        <f>$J$48 - $I$48</f>
        <v>-6.6333333332557238</v>
      </c>
      <c r="L48" s="166" t="s">
        <v>234</v>
      </c>
      <c r="M48" s="107">
        <v>0</v>
      </c>
      <c r="N48" s="167">
        <v>10</v>
      </c>
      <c r="O48" s="26">
        <f xml:space="preserve"> $M$48 * $N$48</f>
        <v>0</v>
      </c>
      <c r="P48" s="115" t="s">
        <v>102</v>
      </c>
      <c r="Q48" s="108">
        <v>0</v>
      </c>
      <c r="R48" s="108">
        <v>18</v>
      </c>
      <c r="S48" s="26">
        <f xml:space="preserve"> $Q$48 * $R$48</f>
        <v>0</v>
      </c>
      <c r="T48" s="21" t="s">
        <v>25</v>
      </c>
      <c r="U48" s="26" t="s">
        <v>24</v>
      </c>
      <c r="V48" s="27">
        <f>$K$48 * -1</f>
        <v>6.6333333332557238</v>
      </c>
      <c r="W48" s="28">
        <f>$V$48</f>
        <v>6.6333333332557238</v>
      </c>
      <c r="X48" s="188" t="s">
        <v>291</v>
      </c>
      <c r="AB48" s="102"/>
    </row>
    <row r="49" spans="1:28" s="29" customFormat="1" x14ac:dyDescent="0.35">
      <c r="A49" s="30"/>
      <c r="B49" s="31"/>
      <c r="C49" s="62"/>
      <c r="D49" s="62"/>
      <c r="E49" s="62"/>
      <c r="F49" s="31">
        <v>2</v>
      </c>
      <c r="G49" s="63">
        <v>45017.003472222219</v>
      </c>
      <c r="H49" s="63" t="s">
        <v>263</v>
      </c>
      <c r="I49" s="64">
        <f xml:space="preserve"> ($H$49 - $G$49) * 24</f>
        <v>13.333333333488554</v>
      </c>
      <c r="J49" s="64">
        <v>8.5</v>
      </c>
      <c r="K49" s="65">
        <f>$J$49 - $I$49</f>
        <v>-4.8333333334885538</v>
      </c>
      <c r="L49" s="193" t="s">
        <v>97</v>
      </c>
      <c r="M49" s="14">
        <v>2</v>
      </c>
      <c r="N49" s="168">
        <v>17</v>
      </c>
      <c r="O49" s="34">
        <f xml:space="preserve"> $M$49 * $N$49</f>
        <v>34</v>
      </c>
      <c r="P49" s="116" t="s">
        <v>235</v>
      </c>
      <c r="Q49" s="109">
        <v>0</v>
      </c>
      <c r="R49" s="109">
        <v>18</v>
      </c>
      <c r="S49" s="34">
        <f xml:space="preserve"> $Q$49 * $R$49</f>
        <v>0</v>
      </c>
      <c r="T49" s="30"/>
      <c r="U49" s="34"/>
      <c r="V49" s="35">
        <f>$K$49 * -1</f>
        <v>4.8333333334885538</v>
      </c>
      <c r="W49" s="43">
        <f>$V$49 + $W$48</f>
        <v>11.466666666744278</v>
      </c>
      <c r="X49" s="189" t="s">
        <v>290</v>
      </c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>
        <v>3</v>
      </c>
      <c r="G50" s="32" t="s">
        <v>263</v>
      </c>
      <c r="H50" s="106" t="s">
        <v>264</v>
      </c>
      <c r="I50" s="33">
        <f xml:space="preserve"> ($H$50 - $G$50) * 24</f>
        <v>9.4166666666278616</v>
      </c>
      <c r="J50" s="33">
        <v>8.4499999999999993</v>
      </c>
      <c r="K50" s="65">
        <f>$J$50 - $I$50</f>
        <v>-0.96666666662786227</v>
      </c>
      <c r="L50" s="193" t="s">
        <v>100</v>
      </c>
      <c r="M50" s="14">
        <v>2</v>
      </c>
      <c r="N50" s="168">
        <v>17</v>
      </c>
      <c r="O50" s="34">
        <f xml:space="preserve"> $M$50 * $N$50</f>
        <v>34</v>
      </c>
      <c r="P50" s="116" t="s">
        <v>118</v>
      </c>
      <c r="Q50" s="109">
        <v>0</v>
      </c>
      <c r="R50" s="109">
        <v>20</v>
      </c>
      <c r="S50" s="34">
        <f xml:space="preserve"> $Q$50 * $R$50</f>
        <v>0</v>
      </c>
      <c r="T50" s="30"/>
      <c r="U50" s="34"/>
      <c r="V50" s="35">
        <f>$K$50 * -1</f>
        <v>0.96666666662786227</v>
      </c>
      <c r="W50" s="43">
        <f>$V$50 + $W$49</f>
        <v>12.43333333337214</v>
      </c>
      <c r="X50" s="189" t="s">
        <v>311</v>
      </c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>
        <v>4</v>
      </c>
      <c r="G51" s="32" t="s">
        <v>264</v>
      </c>
      <c r="H51" s="32" t="s">
        <v>284</v>
      </c>
      <c r="I51" s="33">
        <f xml:space="preserve"> ($H$51 - $G$51) * 24</f>
        <v>12.416666666627862</v>
      </c>
      <c r="J51" s="33">
        <v>8.4499999999999993</v>
      </c>
      <c r="K51" s="65">
        <f>$J$51 - $I$51</f>
        <v>-3.9666666666278623</v>
      </c>
      <c r="L51" s="193" t="s">
        <v>236</v>
      </c>
      <c r="M51" s="14">
        <v>2</v>
      </c>
      <c r="N51" s="168">
        <v>10</v>
      </c>
      <c r="O51" s="34">
        <f xml:space="preserve"> $M$51 * $N$51</f>
        <v>20</v>
      </c>
      <c r="P51" s="116" t="s">
        <v>196</v>
      </c>
      <c r="Q51" s="109">
        <v>0</v>
      </c>
      <c r="R51" s="31">
        <v>20</v>
      </c>
      <c r="S51" s="34">
        <f xml:space="preserve"> $Q$51 * $R$51</f>
        <v>0</v>
      </c>
      <c r="T51" s="30"/>
      <c r="U51" s="34"/>
      <c r="V51" s="35">
        <f>$K$51 * -1</f>
        <v>3.9666666666278623</v>
      </c>
      <c r="W51" s="43">
        <f>$V$51 + $W$50</f>
        <v>16.400000000000002</v>
      </c>
      <c r="X51" s="189" t="s">
        <v>314</v>
      </c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>
        <v>5</v>
      </c>
      <c r="G52" s="32" t="s">
        <v>284</v>
      </c>
      <c r="H52" s="32" t="s">
        <v>292</v>
      </c>
      <c r="I52" s="33">
        <f xml:space="preserve"> ($H$52 - $G$52) * 24</f>
        <v>7.2500000000582077</v>
      </c>
      <c r="J52" s="33">
        <v>8.5</v>
      </c>
      <c r="K52" s="65">
        <f>$J$52 - $I$52</f>
        <v>1.2499999999417923</v>
      </c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f xml:space="preserve"> $Q$52 * $R$52</f>
        <v>0</v>
      </c>
      <c r="T52" s="30"/>
      <c r="U52" s="34"/>
      <c r="V52" s="30">
        <f>$K$52 * 0</f>
        <v>0</v>
      </c>
      <c r="W52" s="43">
        <f>$V$52 + $W$51</f>
        <v>16.400000000000002</v>
      </c>
      <c r="X52" s="142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>
        <v>6</v>
      </c>
      <c r="G53" s="39" t="s">
        <v>292</v>
      </c>
      <c r="H53" s="39" t="s">
        <v>313</v>
      </c>
      <c r="I53" s="40">
        <f xml:space="preserve"> ($H$53 - $G$53) * 24</f>
        <v>4.9999999998835847</v>
      </c>
      <c r="J53" s="40">
        <v>8.5</v>
      </c>
      <c r="K53" s="70">
        <f>$J$53 - $I$53</f>
        <v>3.5000000001164153</v>
      </c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f xml:space="preserve"> $Q$53 * $R$53</f>
        <v>0</v>
      </c>
      <c r="T53" s="37"/>
      <c r="U53" s="41"/>
      <c r="V53" s="37">
        <f>$K$53 * 0</f>
        <v>0</v>
      </c>
      <c r="W53" s="44">
        <f>$V$53 + $W$52</f>
        <v>16.400000000000002</v>
      </c>
      <c r="X53" s="143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f>SUM($M$48:$M$53)</f>
        <v>6</v>
      </c>
      <c r="N54" s="31" t="s">
        <v>136</v>
      </c>
      <c r="O54" s="34">
        <f>SUM($O$48:$O$53)</f>
        <v>88</v>
      </c>
      <c r="P54" s="30" t="s">
        <v>137</v>
      </c>
      <c r="Q54" s="31">
        <f>SUM($Q$48:$Q$53)</f>
        <v>0</v>
      </c>
      <c r="R54" s="31" t="s">
        <v>138</v>
      </c>
      <c r="S54" s="97">
        <f>SUM($S$48:$S$53)</f>
        <v>0</v>
      </c>
      <c r="Z54" s="36"/>
      <c r="AB54" s="102"/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88</v>
      </c>
      <c r="P55" s="613" t="s">
        <v>42</v>
      </c>
      <c r="Q55" s="614"/>
      <c r="R55" s="614"/>
      <c r="S55" s="72">
        <v>0</v>
      </c>
      <c r="AB55" s="102"/>
    </row>
    <row r="56" spans="1:28" s="29" customForma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AB56" s="102"/>
    </row>
    <row r="57" spans="1:28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AB57" s="102"/>
    </row>
    <row r="58" spans="1:28" s="29" customForma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  <c r="AB58" s="102"/>
    </row>
    <row r="59" spans="1:28" s="29" customFormat="1" ht="230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302</v>
      </c>
      <c r="Y59" s="36"/>
      <c r="AB59" s="102"/>
    </row>
    <row r="60" spans="1:28" s="29" customFormat="1" ht="16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  <c r="Y60" s="36"/>
      <c r="AB60" s="102"/>
    </row>
    <row r="61" spans="1:28" s="29" customFormat="1" ht="17.5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  <c r="AB61" s="102"/>
    </row>
    <row r="62" spans="1:28" s="29" customFormat="1" ht="16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  <c r="AB62" s="102"/>
    </row>
    <row r="63" spans="1:28" s="29" customFormat="1" ht="16" thickBot="1" x14ac:dyDescent="0.4">
      <c r="I63" s="47"/>
      <c r="J63" s="47"/>
      <c r="AB63" s="102"/>
    </row>
    <row r="64" spans="1:28" s="29" customFormat="1" ht="31" x14ac:dyDescent="0.35">
      <c r="A64" s="21" t="s">
        <v>22</v>
      </c>
      <c r="B64" s="22" t="s">
        <v>303</v>
      </c>
      <c r="C64" s="22">
        <v>2502</v>
      </c>
      <c r="D64" s="22" t="s">
        <v>254</v>
      </c>
      <c r="E64" s="23" t="s">
        <v>304</v>
      </c>
      <c r="F64" s="22">
        <v>3</v>
      </c>
      <c r="G64" s="24"/>
      <c r="H64" s="24"/>
      <c r="I64" s="25"/>
      <c r="J64" s="60"/>
      <c r="K64" s="61"/>
      <c r="L64" s="170" t="s">
        <v>101</v>
      </c>
      <c r="M64" s="107">
        <v>0</v>
      </c>
      <c r="N64" s="167">
        <v>17</v>
      </c>
      <c r="O64" s="26">
        <v>0</v>
      </c>
      <c r="P64" s="112" t="s">
        <v>202</v>
      </c>
      <c r="Q64" s="108">
        <v>0</v>
      </c>
      <c r="R64" s="22">
        <v>20</v>
      </c>
      <c r="S64" s="26">
        <v>0</v>
      </c>
      <c r="T64" s="21" t="s">
        <v>25</v>
      </c>
      <c r="U64" s="26" t="s">
        <v>24</v>
      </c>
      <c r="V64" s="21"/>
      <c r="W64" s="99"/>
      <c r="X64" s="141" t="s">
        <v>265</v>
      </c>
      <c r="AB64" s="102"/>
    </row>
    <row r="65" spans="1:28" s="29" customFormat="1" ht="46.5" x14ac:dyDescent="0.35">
      <c r="A65" s="86"/>
      <c r="B65" s="62"/>
      <c r="C65" s="62"/>
      <c r="D65" s="62"/>
      <c r="E65" s="62"/>
      <c r="F65" s="62"/>
      <c r="G65" s="63"/>
      <c r="H65" s="32"/>
      <c r="I65" s="64"/>
      <c r="J65" s="64"/>
      <c r="K65" s="65"/>
      <c r="L65" s="171" t="s">
        <v>50</v>
      </c>
      <c r="M65" s="14">
        <v>0</v>
      </c>
      <c r="N65" s="168">
        <v>17</v>
      </c>
      <c r="O65" s="81">
        <v>0</v>
      </c>
      <c r="P65" s="3" t="s">
        <v>39</v>
      </c>
      <c r="Q65" s="109">
        <v>0</v>
      </c>
      <c r="R65" s="31">
        <v>20</v>
      </c>
      <c r="S65" s="81">
        <v>0</v>
      </c>
      <c r="T65" s="30"/>
      <c r="U65" s="34"/>
      <c r="V65" s="30"/>
      <c r="W65" s="97"/>
      <c r="X65" s="189" t="s">
        <v>305</v>
      </c>
      <c r="AB65" s="102"/>
    </row>
    <row r="66" spans="1:28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171" t="s">
        <v>238</v>
      </c>
      <c r="M66" s="14">
        <v>0</v>
      </c>
      <c r="N66" s="168">
        <v>17</v>
      </c>
      <c r="O66" s="34">
        <v>0</v>
      </c>
      <c r="P66" s="3" t="s">
        <v>141</v>
      </c>
      <c r="Q66" s="109">
        <v>0</v>
      </c>
      <c r="R66" s="31">
        <v>20</v>
      </c>
      <c r="S66" s="81">
        <v>0</v>
      </c>
      <c r="T66" s="30"/>
      <c r="U66" s="34"/>
      <c r="V66" s="30"/>
      <c r="W66" s="97"/>
      <c r="X66" s="142"/>
      <c r="AB66" s="102"/>
    </row>
    <row r="67" spans="1:28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171" t="s">
        <v>120</v>
      </c>
      <c r="M67" s="14">
        <v>0</v>
      </c>
      <c r="N67" s="168">
        <v>17</v>
      </c>
      <c r="O67" s="81">
        <v>0</v>
      </c>
      <c r="P67" s="3" t="s">
        <v>110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42"/>
      <c r="AB67" s="102"/>
    </row>
    <row r="68" spans="1:28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v>0</v>
      </c>
      <c r="T68" s="37"/>
      <c r="U68" s="41"/>
      <c r="V68" s="37"/>
      <c r="W68" s="72"/>
      <c r="X68" s="143"/>
      <c r="AB68" s="102"/>
    </row>
    <row r="69" spans="1:28" s="29" customFormat="1" ht="17.5" x14ac:dyDescent="0.35">
      <c r="A69" s="36"/>
      <c r="G69" s="71"/>
      <c r="H69" s="71"/>
      <c r="I69" s="47"/>
      <c r="K69" s="47"/>
      <c r="L69" s="30" t="s">
        <v>135</v>
      </c>
      <c r="M69" s="85">
        <v>0</v>
      </c>
      <c r="N69" s="31" t="s">
        <v>136</v>
      </c>
      <c r="O69" s="34">
        <v>0</v>
      </c>
      <c r="P69" s="30" t="s">
        <v>137</v>
      </c>
      <c r="Q69" s="31">
        <v>0</v>
      </c>
      <c r="R69" s="31" t="s">
        <v>138</v>
      </c>
      <c r="S69" s="97">
        <v>0</v>
      </c>
      <c r="AB69" s="102"/>
    </row>
    <row r="70" spans="1:28" s="29" customFormat="1" ht="16" thickBot="1" x14ac:dyDescent="0.4">
      <c r="A70" s="36"/>
      <c r="I70" s="47"/>
      <c r="L70" s="613" t="s">
        <v>43</v>
      </c>
      <c r="M70" s="614"/>
      <c r="N70" s="614"/>
      <c r="O70" s="92">
        <v>0</v>
      </c>
      <c r="P70" s="613" t="s">
        <v>42</v>
      </c>
      <c r="Q70" s="614"/>
      <c r="R70" s="614"/>
      <c r="S70" s="72">
        <v>0</v>
      </c>
      <c r="AB70" s="102"/>
    </row>
    <row r="71" spans="1:28" s="29" customFormat="1" ht="16" thickBot="1" x14ac:dyDescent="0.4">
      <c r="A71" s="36"/>
      <c r="I71" s="47"/>
      <c r="O71" s="49"/>
      <c r="AB71" s="102"/>
    </row>
    <row r="72" spans="1:28" s="29" customFormat="1" ht="124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297</v>
      </c>
      <c r="AB72" s="102"/>
    </row>
    <row r="73" spans="1:28" s="29" customFormat="1" ht="17.5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  <c r="AB73" s="102"/>
    </row>
    <row r="74" spans="1:28" s="29" customFormat="1" ht="16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  <c r="AB74" s="102"/>
    </row>
    <row r="75" spans="1:28" s="29" customFormat="1" ht="16" thickBot="1" x14ac:dyDescent="0.4">
      <c r="I75" s="47"/>
      <c r="J75" s="47"/>
      <c r="M75" s="48"/>
      <c r="AB75" s="102"/>
    </row>
    <row r="76" spans="1:28" s="29" customFormat="1" x14ac:dyDescent="0.35">
      <c r="A76" s="21" t="s">
        <v>26</v>
      </c>
      <c r="B76" s="22" t="s">
        <v>199</v>
      </c>
      <c r="C76" s="23" t="s">
        <v>239</v>
      </c>
      <c r="D76" s="23" t="s">
        <v>240</v>
      </c>
      <c r="E76" s="22" t="s">
        <v>241</v>
      </c>
      <c r="F76" s="22">
        <v>1</v>
      </c>
      <c r="G76" s="24" t="s">
        <v>266</v>
      </c>
      <c r="H76" s="24" t="s">
        <v>36</v>
      </c>
      <c r="I76" s="25">
        <f xml:space="preserve"> ($X$2 - $G$76) * 24</f>
        <v>24</v>
      </c>
      <c r="J76" s="25">
        <v>8.4499999999999993</v>
      </c>
      <c r="K76" s="61">
        <f>$J$76 - $I$76</f>
        <v>-15.55</v>
      </c>
      <c r="L76" s="111" t="s">
        <v>115</v>
      </c>
      <c r="M76" s="138">
        <v>0</v>
      </c>
      <c r="N76" s="108">
        <v>17</v>
      </c>
      <c r="O76" s="26">
        <f xml:space="preserve"> $M$76 * $N$76</f>
        <v>0</v>
      </c>
      <c r="P76" s="21" t="s">
        <v>242</v>
      </c>
      <c r="Q76" s="108">
        <v>0</v>
      </c>
      <c r="R76" s="22">
        <v>20</v>
      </c>
      <c r="S76" s="26">
        <f xml:space="preserve"> $Q$76 * $R$76</f>
        <v>0</v>
      </c>
      <c r="T76" s="21" t="s">
        <v>25</v>
      </c>
      <c r="U76" s="26" t="s">
        <v>200</v>
      </c>
      <c r="V76" s="21">
        <f>$K$76 * -1</f>
        <v>15.55</v>
      </c>
      <c r="W76" s="99">
        <f>$V$76</f>
        <v>15.55</v>
      </c>
      <c r="X76" s="188" t="s">
        <v>306</v>
      </c>
      <c r="AA76" s="632"/>
      <c r="AB76" s="102"/>
    </row>
    <row r="77" spans="1:28" s="29" customForma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f xml:space="preserve"> $M$77 * $N$77</f>
        <v>0</v>
      </c>
      <c r="P77" s="30" t="s">
        <v>46</v>
      </c>
      <c r="Q77" s="109">
        <v>0</v>
      </c>
      <c r="R77" s="31">
        <v>20</v>
      </c>
      <c r="S77" s="34">
        <f xml:space="preserve"> $Q$77 * $R$77</f>
        <v>0</v>
      </c>
      <c r="T77" s="30"/>
      <c r="U77" s="34"/>
      <c r="V77" s="30"/>
      <c r="W77" s="97"/>
      <c r="X77" s="189"/>
      <c r="Z77" s="36"/>
      <c r="AA77" s="632"/>
      <c r="AB77" s="102"/>
    </row>
    <row r="78" spans="1:28" s="29" customForma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f xml:space="preserve"> $M$78 * $N$78</f>
        <v>0</v>
      </c>
      <c r="P78" s="30" t="s">
        <v>116</v>
      </c>
      <c r="Q78" s="109">
        <v>0</v>
      </c>
      <c r="R78" s="31">
        <v>20</v>
      </c>
      <c r="S78" s="34">
        <f xml:space="preserve"> $Q$78 * $R$78</f>
        <v>0</v>
      </c>
      <c r="T78" s="30"/>
      <c r="U78" s="34"/>
      <c r="V78" s="30"/>
      <c r="W78" s="97"/>
      <c r="X78" s="189" t="s">
        <v>298</v>
      </c>
      <c r="Y78" s="36"/>
      <c r="AA78" s="632"/>
      <c r="AB78" s="102"/>
    </row>
    <row r="79" spans="1:28" s="29" customForma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f xml:space="preserve"> $M$79 * $N$79</f>
        <v>0</v>
      </c>
      <c r="P79" s="30" t="s">
        <v>100</v>
      </c>
      <c r="Q79" s="109">
        <v>0</v>
      </c>
      <c r="R79" s="31">
        <v>20</v>
      </c>
      <c r="S79" s="34">
        <f xml:space="preserve"> $Q$79 * $R$79</f>
        <v>0</v>
      </c>
      <c r="T79" s="30"/>
      <c r="U79" s="34"/>
      <c r="V79" s="30"/>
      <c r="W79" s="97"/>
      <c r="X79" s="189"/>
      <c r="Z79" s="95"/>
      <c r="AB79" s="102"/>
    </row>
    <row r="80" spans="1:28" s="29" customFormat="1" ht="16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f xml:space="preserve"> $M$80 * $N$80</f>
        <v>0</v>
      </c>
      <c r="P80" s="30" t="s">
        <v>45</v>
      </c>
      <c r="Q80" s="109">
        <v>0</v>
      </c>
      <c r="R80" s="31">
        <v>5</v>
      </c>
      <c r="S80" s="34">
        <f xml:space="preserve"> $Q$80 * $R$80</f>
        <v>0</v>
      </c>
      <c r="T80" s="37"/>
      <c r="U80" s="41"/>
      <c r="V80" s="37"/>
      <c r="W80" s="72"/>
      <c r="X80" s="191"/>
      <c r="Z80" s="95"/>
      <c r="AB80" s="102"/>
    </row>
    <row r="81" spans="1:28" s="29" customFormat="1" ht="17.5" x14ac:dyDescent="0.35">
      <c r="I81" s="47"/>
      <c r="L81" s="30" t="s">
        <v>135</v>
      </c>
      <c r="M81" s="85">
        <f>SUM($M$76:$M$80)</f>
        <v>0</v>
      </c>
      <c r="N81" s="31" t="s">
        <v>136</v>
      </c>
      <c r="O81" s="34">
        <f>SUM($O$76:$O$80)</f>
        <v>0</v>
      </c>
      <c r="P81" s="30" t="s">
        <v>137</v>
      </c>
      <c r="Q81" s="31">
        <f>SUM($Q$76:$Q$80)</f>
        <v>0</v>
      </c>
      <c r="R81" s="31" t="s">
        <v>138</v>
      </c>
      <c r="S81" s="97">
        <f>SUM($S$76:$S$80)</f>
        <v>0</v>
      </c>
      <c r="AB81" s="102"/>
    </row>
    <row r="82" spans="1:28" s="29" customFormat="1" ht="16" thickBot="1" x14ac:dyDescent="0.4">
      <c r="I82" s="47"/>
      <c r="J82" s="47"/>
      <c r="L82" s="613" t="s">
        <v>43</v>
      </c>
      <c r="M82" s="614"/>
      <c r="N82" s="614"/>
      <c r="O82" s="92">
        <v>85</v>
      </c>
      <c r="P82" s="613" t="s">
        <v>42</v>
      </c>
      <c r="Q82" s="614"/>
      <c r="R82" s="614"/>
      <c r="S82" s="72" t="s">
        <v>49</v>
      </c>
      <c r="AB82" s="102"/>
    </row>
    <row r="83" spans="1:28" s="29" customFormat="1" ht="16" thickBot="1" x14ac:dyDescent="0.4">
      <c r="I83" s="47"/>
      <c r="J83" s="47"/>
      <c r="O83" s="49"/>
      <c r="AB83" s="102"/>
    </row>
    <row r="84" spans="1:28" s="29" customFormat="1" ht="46.5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 t="s">
        <v>36</v>
      </c>
      <c r="I84" s="25">
        <f xml:space="preserve"> ($X$2 - $G$84) * 24</f>
        <v>339.99999999994179</v>
      </c>
      <c r="J84" s="25">
        <v>8.4499999999999993</v>
      </c>
      <c r="K84" s="61">
        <f>$J$84 - $I$84</f>
        <v>-331.5499999999418</v>
      </c>
      <c r="L84" s="111" t="s">
        <v>50</v>
      </c>
      <c r="M84" s="108">
        <v>1</v>
      </c>
      <c r="N84" s="22">
        <v>17</v>
      </c>
      <c r="O84" s="26">
        <f xml:space="preserve"> $M$84 * $N$84</f>
        <v>17</v>
      </c>
      <c r="P84" s="79" t="s">
        <v>216</v>
      </c>
      <c r="Q84" s="22">
        <v>0</v>
      </c>
      <c r="R84" s="22">
        <v>20</v>
      </c>
      <c r="S84" s="26">
        <f xml:space="preserve"> $Q$84 * $R$84</f>
        <v>0</v>
      </c>
      <c r="T84" s="21" t="s">
        <v>25</v>
      </c>
      <c r="U84" s="26" t="s">
        <v>24</v>
      </c>
      <c r="V84" s="21">
        <f>$K$84 * -1</f>
        <v>331.5499999999418</v>
      </c>
      <c r="W84" s="99">
        <f>$V$84</f>
        <v>331.5499999999418</v>
      </c>
      <c r="X84" s="188" t="s">
        <v>307</v>
      </c>
      <c r="Y84" s="36"/>
      <c r="Z84" s="36"/>
      <c r="AB84" s="102"/>
    </row>
    <row r="85" spans="1:28" s="29" customFormat="1" x14ac:dyDescent="0.35">
      <c r="A85" s="30"/>
      <c r="B85" s="31"/>
      <c r="C85" s="31"/>
      <c r="D85" s="31"/>
      <c r="E85" s="31"/>
      <c r="F85" s="31"/>
      <c r="G85" s="63"/>
      <c r="H85" s="62"/>
      <c r="I85" s="64"/>
      <c r="J85" s="33"/>
      <c r="K85" s="96"/>
      <c r="L85" s="110" t="s">
        <v>101</v>
      </c>
      <c r="M85" s="109">
        <v>1</v>
      </c>
      <c r="N85" s="31">
        <v>17</v>
      </c>
      <c r="O85" s="34">
        <f xml:space="preserve"> $M$85 * $N$85</f>
        <v>17</v>
      </c>
      <c r="P85" s="30" t="s">
        <v>249</v>
      </c>
      <c r="Q85" s="31">
        <v>0</v>
      </c>
      <c r="R85" s="31">
        <v>20</v>
      </c>
      <c r="S85" s="34">
        <f xml:space="preserve"> $Q$85 * $R$85</f>
        <v>0</v>
      </c>
      <c r="T85" s="30"/>
      <c r="U85" s="34"/>
      <c r="V85" s="30"/>
      <c r="W85" s="97"/>
      <c r="X85" s="189" t="s">
        <v>203</v>
      </c>
      <c r="Z85" s="36"/>
      <c r="AB85" s="102"/>
    </row>
    <row r="86" spans="1:28" s="29" customFormat="1" x14ac:dyDescent="0.35">
      <c r="A86" s="30"/>
      <c r="B86" s="31"/>
      <c r="C86" s="31"/>
      <c r="D86" s="31"/>
      <c r="E86" s="31"/>
      <c r="F86" s="31"/>
      <c r="G86" s="32"/>
      <c r="H86" s="31"/>
      <c r="I86" s="33"/>
      <c r="J86" s="33"/>
      <c r="K86" s="65"/>
      <c r="L86" s="110" t="s">
        <v>48</v>
      </c>
      <c r="M86" s="109">
        <v>0</v>
      </c>
      <c r="N86" s="31">
        <v>17</v>
      </c>
      <c r="O86" s="34">
        <f xml:space="preserve"> $M$86 * $N$86</f>
        <v>0</v>
      </c>
      <c r="P86" s="30" t="s">
        <v>102</v>
      </c>
      <c r="Q86" s="31">
        <v>0</v>
      </c>
      <c r="R86" s="31">
        <v>20</v>
      </c>
      <c r="S86" s="34">
        <f xml:space="preserve"> $Q$86 * $R$86</f>
        <v>0</v>
      </c>
      <c r="T86" s="30"/>
      <c r="U86" s="34"/>
      <c r="V86" s="30"/>
      <c r="W86" s="97"/>
      <c r="X86" s="189"/>
      <c r="AB86" s="102"/>
    </row>
    <row r="87" spans="1:28" s="29" customFormat="1" x14ac:dyDescent="0.35">
      <c r="A87" s="30"/>
      <c r="B87" s="31"/>
      <c r="C87" s="31"/>
      <c r="D87" s="31"/>
      <c r="E87" s="31"/>
      <c r="F87" s="31"/>
      <c r="G87" s="31"/>
      <c r="H87" s="32"/>
      <c r="I87" s="64"/>
      <c r="J87" s="64"/>
      <c r="K87" s="65"/>
      <c r="L87" s="110"/>
      <c r="M87" s="139"/>
      <c r="N87" s="31"/>
      <c r="O87" s="34"/>
      <c r="P87" s="30"/>
      <c r="Q87" s="31"/>
      <c r="R87" s="31"/>
      <c r="S87" s="34"/>
      <c r="T87" s="30"/>
      <c r="U87" s="34"/>
      <c r="V87" s="30"/>
      <c r="W87" s="97"/>
      <c r="X87" s="189"/>
      <c r="AB87" s="102"/>
    </row>
    <row r="88" spans="1:28" s="29" customFormat="1" ht="16" thickBot="1" x14ac:dyDescent="0.4">
      <c r="A88" s="37"/>
      <c r="B88" s="38"/>
      <c r="C88" s="69"/>
      <c r="D88" s="69"/>
      <c r="E88" s="69"/>
      <c r="F88" s="69"/>
      <c r="G88" s="69"/>
      <c r="H88" s="69"/>
      <c r="I88" s="88"/>
      <c r="J88" s="88"/>
      <c r="K88" s="104"/>
      <c r="L88" s="110"/>
      <c r="M88" s="139"/>
      <c r="N88" s="31"/>
      <c r="O88" s="34"/>
      <c r="P88" s="110"/>
      <c r="Q88" s="31"/>
      <c r="R88" s="31"/>
      <c r="S88" s="34"/>
      <c r="T88" s="37"/>
      <c r="U88" s="41"/>
      <c r="V88" s="37"/>
      <c r="W88" s="72"/>
      <c r="X88" s="195" t="s">
        <v>308</v>
      </c>
      <c r="AB88" s="102"/>
    </row>
    <row r="89" spans="1:28" s="29" customFormat="1" ht="17.5" x14ac:dyDescent="0.35">
      <c r="I89" s="47"/>
      <c r="L89" s="30" t="s">
        <v>135</v>
      </c>
      <c r="M89" s="85">
        <f>SUM($M$84:$M$88)</f>
        <v>2</v>
      </c>
      <c r="N89" s="31" t="s">
        <v>136</v>
      </c>
      <c r="O89" s="34">
        <f>SUM($O$84:$O$88)</f>
        <v>34</v>
      </c>
      <c r="P89" s="30" t="s">
        <v>137</v>
      </c>
      <c r="Q89" s="31">
        <f>SUM($Q$84:$Q$88)</f>
        <v>0</v>
      </c>
      <c r="R89" s="31" t="s">
        <v>138</v>
      </c>
      <c r="S89" s="97">
        <f>SUM($S$84:$S$88)</f>
        <v>0</v>
      </c>
      <c r="AB89" s="102"/>
    </row>
    <row r="90" spans="1:28" s="29" customFormat="1" ht="16" thickBot="1" x14ac:dyDescent="0.4">
      <c r="I90" s="47"/>
      <c r="J90" s="47"/>
      <c r="L90" s="613" t="s">
        <v>43</v>
      </c>
      <c r="M90" s="614"/>
      <c r="N90" s="614"/>
      <c r="O90" s="92">
        <v>0</v>
      </c>
      <c r="P90" s="613" t="s">
        <v>42</v>
      </c>
      <c r="Q90" s="614"/>
      <c r="R90" s="614"/>
      <c r="S90" s="72">
        <v>0</v>
      </c>
      <c r="AB90" s="102"/>
    </row>
    <row r="91" spans="1:28" s="29" customFormat="1" ht="16" thickBot="1" x14ac:dyDescent="0.4">
      <c r="I91" s="47"/>
      <c r="J91" s="47"/>
      <c r="O91" s="49"/>
      <c r="AB91" s="102"/>
    </row>
    <row r="92" spans="1:28" s="29" customFormat="1" ht="47" thickBot="1" x14ac:dyDescent="0.4">
      <c r="A92" s="74" t="s">
        <v>51</v>
      </c>
      <c r="B92" s="75" t="s">
        <v>250</v>
      </c>
      <c r="C92" s="173"/>
      <c r="D92" s="174" t="s">
        <v>251</v>
      </c>
      <c r="E92" s="75"/>
      <c r="F92" s="173"/>
      <c r="G92" s="177"/>
      <c r="H92" s="177"/>
      <c r="I92" s="178"/>
      <c r="J92" s="178"/>
      <c r="K92" s="78"/>
      <c r="L92" s="111"/>
      <c r="M92" s="108"/>
      <c r="N92" s="108"/>
      <c r="O92" s="26"/>
      <c r="P92" s="112"/>
      <c r="Q92" s="108"/>
      <c r="R92" s="22"/>
      <c r="S92" s="26"/>
      <c r="T92" s="74"/>
      <c r="U92" s="151"/>
      <c r="V92" s="74"/>
      <c r="W92" s="152"/>
      <c r="X92" s="194" t="s">
        <v>309</v>
      </c>
      <c r="AB92" s="102"/>
    </row>
    <row r="93" spans="1:28" s="29" customFormat="1" ht="17.5" x14ac:dyDescent="0.3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30" t="s">
        <v>135</v>
      </c>
      <c r="M93" s="85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T93" s="105"/>
      <c r="U93" s="105"/>
      <c r="V93" s="105"/>
      <c r="W93" s="105"/>
      <c r="X93" s="105"/>
      <c r="Y93" s="102"/>
      <c r="Z93" s="102"/>
      <c r="AA93" s="102"/>
      <c r="AB93" s="102"/>
    </row>
    <row r="94" spans="1:28" s="29" customFormat="1" ht="16" customHeight="1" thickBot="1" x14ac:dyDescent="0.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633" t="s">
        <v>43</v>
      </c>
      <c r="M94" s="634"/>
      <c r="N94" s="634"/>
      <c r="O94" s="181">
        <v>0</v>
      </c>
      <c r="P94" s="633" t="s">
        <v>42</v>
      </c>
      <c r="Q94" s="634"/>
      <c r="R94" s="634"/>
      <c r="S94" s="180">
        <v>0</v>
      </c>
      <c r="T94" s="105"/>
      <c r="U94" s="105"/>
      <c r="V94" s="105"/>
      <c r="W94" s="105"/>
      <c r="X94" s="105"/>
      <c r="Y94" s="102"/>
      <c r="Z94" s="102"/>
      <c r="AA94" s="102"/>
      <c r="AB94" s="102"/>
    </row>
    <row r="95" spans="1:28" s="29" customFormat="1" ht="77.5" x14ac:dyDescent="0.35">
      <c r="A95" s="21" t="s">
        <v>126</v>
      </c>
      <c r="B95" s="22" t="s">
        <v>253</v>
      </c>
      <c r="C95" s="22">
        <v>840</v>
      </c>
      <c r="D95" s="22" t="s">
        <v>254</v>
      </c>
      <c r="E95" s="23" t="s">
        <v>268</v>
      </c>
      <c r="F95" s="22">
        <v>1</v>
      </c>
      <c r="G95" s="24" t="s">
        <v>269</v>
      </c>
      <c r="H95" s="182" t="s">
        <v>288</v>
      </c>
      <c r="I95" s="25">
        <f xml:space="preserve"> ($H$95 - $G$95) * 24</f>
        <v>15.583333333313931</v>
      </c>
      <c r="J95" s="25">
        <v>12.4</v>
      </c>
      <c r="K95" s="61">
        <f>$J$95 - $I$95</f>
        <v>-3.1833333333139304</v>
      </c>
      <c r="L95" s="186" t="s">
        <v>256</v>
      </c>
      <c r="M95" s="94">
        <v>0</v>
      </c>
      <c r="N95" s="22">
        <v>20</v>
      </c>
      <c r="O95" s="26">
        <f xml:space="preserve"> $M$95 * $N$95</f>
        <v>0</v>
      </c>
      <c r="P95" s="21" t="s">
        <v>255</v>
      </c>
      <c r="Q95" s="22">
        <v>0</v>
      </c>
      <c r="R95" s="22">
        <v>20</v>
      </c>
      <c r="S95" s="26">
        <f xml:space="preserve"> $Q$95 * $R$95</f>
        <v>0</v>
      </c>
      <c r="T95" s="21" t="s">
        <v>25</v>
      </c>
      <c r="U95" s="26" t="s">
        <v>24</v>
      </c>
      <c r="V95" s="21">
        <f>$K$95 * -1</f>
        <v>3.1833333333139304</v>
      </c>
      <c r="W95" s="99">
        <f>$V$95</f>
        <v>3.1833333333139304</v>
      </c>
      <c r="X95" s="188" t="s">
        <v>310</v>
      </c>
      <c r="Y95" s="102"/>
      <c r="Z95" s="102"/>
      <c r="AA95" s="102"/>
      <c r="AB95" s="102"/>
    </row>
    <row r="96" spans="1:28" s="29" customFormat="1" x14ac:dyDescent="0.35">
      <c r="A96" s="30"/>
      <c r="B96" s="31"/>
      <c r="C96" s="31"/>
      <c r="D96" s="31"/>
      <c r="E96" s="31"/>
      <c r="F96" s="31">
        <v>2</v>
      </c>
      <c r="G96" s="161" t="s">
        <v>288</v>
      </c>
      <c r="H96" s="161" t="s">
        <v>36</v>
      </c>
      <c r="I96" s="33">
        <f xml:space="preserve"> ($X$2 - $G$96) * 24</f>
        <v>7.4166666667442769</v>
      </c>
      <c r="J96" s="33">
        <v>12.4</v>
      </c>
      <c r="K96" s="65">
        <f>$J$96 - $I$96</f>
        <v>4.9833333332557235</v>
      </c>
      <c r="L96" s="185" t="s">
        <v>276</v>
      </c>
      <c r="M96" s="85">
        <v>0</v>
      </c>
      <c r="N96" s="31">
        <v>17</v>
      </c>
      <c r="O96" s="34">
        <f xml:space="preserve"> $M$96 * $N$96</f>
        <v>0</v>
      </c>
      <c r="P96" s="30"/>
      <c r="Q96" s="31"/>
      <c r="R96" s="31"/>
      <c r="S96" s="34"/>
      <c r="T96" s="30"/>
      <c r="U96" s="34"/>
      <c r="V96" s="30">
        <f>$K$96 * 0</f>
        <v>0</v>
      </c>
      <c r="W96" s="97">
        <f>$V$96 + $W$95</f>
        <v>3.1833333333139304</v>
      </c>
      <c r="X96" s="142"/>
      <c r="Y96" s="102"/>
      <c r="Z96" s="102"/>
      <c r="AA96" s="102"/>
      <c r="AB96" s="102"/>
    </row>
    <row r="97" spans="1:28" s="29" customFormat="1" x14ac:dyDescent="0.35">
      <c r="A97" s="30"/>
      <c r="B97" s="31"/>
      <c r="C97" s="31"/>
      <c r="D97" s="31"/>
      <c r="E97" s="31"/>
      <c r="F97" s="31"/>
      <c r="G97" s="32"/>
      <c r="H97" s="161"/>
      <c r="I97" s="33"/>
      <c r="J97" s="33"/>
      <c r="K97" s="65"/>
      <c r="L97" s="185" t="s">
        <v>277</v>
      </c>
      <c r="M97" s="85">
        <v>0</v>
      </c>
      <c r="N97" s="31">
        <v>20</v>
      </c>
      <c r="O97" s="34">
        <f xml:space="preserve"> $M$97 * $N$97</f>
        <v>0</v>
      </c>
      <c r="P97" s="30"/>
      <c r="Q97" s="31">
        <v>0</v>
      </c>
      <c r="R97" s="31">
        <v>20</v>
      </c>
      <c r="S97" s="34">
        <v>0</v>
      </c>
      <c r="T97" s="30"/>
      <c r="U97" s="34"/>
      <c r="V97" s="30"/>
      <c r="W97" s="97"/>
      <c r="X97" s="142"/>
      <c r="Y97" s="102"/>
      <c r="Z97" s="102"/>
      <c r="AA97" s="102"/>
      <c r="AB97" s="102"/>
    </row>
    <row r="98" spans="1:28" s="29" customFormat="1" ht="31.5" thickBot="1" x14ac:dyDescent="0.4">
      <c r="A98" s="37"/>
      <c r="B98" s="38"/>
      <c r="C98" s="38"/>
      <c r="D98" s="38"/>
      <c r="E98" s="38"/>
      <c r="F98" s="38"/>
      <c r="G98" s="39"/>
      <c r="H98" s="183"/>
      <c r="I98" s="40"/>
      <c r="J98" s="40"/>
      <c r="K98" s="70"/>
      <c r="L98" s="185" t="s">
        <v>278</v>
      </c>
      <c r="M98" s="85">
        <v>0</v>
      </c>
      <c r="N98" s="31">
        <v>20</v>
      </c>
      <c r="O98" s="34">
        <f xml:space="preserve"> $M$98 * $N$98</f>
        <v>0</v>
      </c>
      <c r="P98" s="30"/>
      <c r="Q98" s="31">
        <v>0</v>
      </c>
      <c r="R98" s="31">
        <v>20</v>
      </c>
      <c r="S98" s="34">
        <v>0</v>
      </c>
      <c r="T98" s="37"/>
      <c r="U98" s="41"/>
      <c r="V98" s="37"/>
      <c r="W98" s="72"/>
      <c r="X98" s="143" t="s">
        <v>281</v>
      </c>
      <c r="Y98" s="102"/>
      <c r="Z98" s="102"/>
      <c r="AA98" s="102"/>
      <c r="AB98" s="102"/>
    </row>
    <row r="99" spans="1:28" s="29" customFormat="1" ht="17.5" x14ac:dyDescent="0.35">
      <c r="I99" s="47"/>
      <c r="J99" s="47"/>
      <c r="L99" s="30" t="s">
        <v>135</v>
      </c>
      <c r="M99" s="85">
        <f>SUM($M$95:$M$98)</f>
        <v>0</v>
      </c>
      <c r="N99" s="31" t="s">
        <v>136</v>
      </c>
      <c r="O99" s="34">
        <f>SUM($O$95:$O$98)</f>
        <v>0</v>
      </c>
      <c r="P99" s="30" t="s">
        <v>137</v>
      </c>
      <c r="Q99" s="31">
        <f>SUM($Q$95:$Q$98)</f>
        <v>0</v>
      </c>
      <c r="R99" s="31" t="s">
        <v>138</v>
      </c>
      <c r="S99" s="97">
        <f>SUM($S$95:$S$98)</f>
        <v>0</v>
      </c>
      <c r="Y99" s="102"/>
      <c r="Z99" s="102"/>
      <c r="AA99" s="102"/>
      <c r="AB99" s="102"/>
    </row>
    <row r="100" spans="1:28" s="29" customFormat="1" ht="16" thickBot="1" x14ac:dyDescent="0.4">
      <c r="I100" s="47"/>
      <c r="J100" s="47"/>
      <c r="L100" s="613" t="s">
        <v>43</v>
      </c>
      <c r="M100" s="614"/>
      <c r="N100" s="614"/>
      <c r="O100" s="41">
        <v>60</v>
      </c>
      <c r="P100" s="613" t="s">
        <v>42</v>
      </c>
      <c r="Q100" s="614"/>
      <c r="R100" s="614"/>
      <c r="S100" s="72">
        <v>0</v>
      </c>
      <c r="Y100" s="102"/>
      <c r="Z100" s="102"/>
      <c r="AA100" s="102"/>
      <c r="AB100" s="102"/>
    </row>
    <row r="101" spans="1:28" s="29" customFormat="1" ht="16" thickBot="1" x14ac:dyDescent="0.4">
      <c r="A101" s="102"/>
      <c r="B101" s="102"/>
      <c r="C101" s="102"/>
      <c r="D101" s="102"/>
      <c r="E101" s="102"/>
      <c r="F101" s="102"/>
      <c r="G101" s="102"/>
      <c r="H101" s="102"/>
      <c r="I101" s="10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Y101" s="102"/>
      <c r="Z101" s="102"/>
      <c r="AA101" s="102"/>
      <c r="AB101" s="102"/>
    </row>
    <row r="102" spans="1:28" s="29" customFormat="1" ht="16" customHeight="1" thickBot="1" x14ac:dyDescent="0.4">
      <c r="A102" s="74" t="s">
        <v>206</v>
      </c>
      <c r="B102" s="75"/>
      <c r="C102" s="75"/>
      <c r="D102" s="75" t="s">
        <v>24</v>
      </c>
      <c r="E102" s="75"/>
      <c r="F102" s="75"/>
      <c r="G102" s="93"/>
      <c r="H102" s="75"/>
      <c r="I102" s="77"/>
      <c r="J102" s="77"/>
      <c r="K102" s="78"/>
      <c r="L102" s="21"/>
      <c r="M102" s="94"/>
      <c r="N102" s="22"/>
      <c r="O102" s="26"/>
      <c r="P102" s="21"/>
      <c r="Q102" s="22"/>
      <c r="R102" s="22"/>
      <c r="S102" s="26"/>
      <c r="T102" s="74" t="s">
        <v>25</v>
      </c>
      <c r="U102" s="151" t="s">
        <v>24</v>
      </c>
      <c r="V102" s="74"/>
      <c r="W102" s="152"/>
      <c r="X102" s="153" t="s">
        <v>127</v>
      </c>
      <c r="Y102" s="102"/>
      <c r="Z102" s="102"/>
      <c r="AA102" s="102"/>
      <c r="AB102" s="102"/>
    </row>
    <row r="103" spans="1:28" s="29" customFormat="1" ht="17.5" x14ac:dyDescent="0.35">
      <c r="I103" s="47"/>
      <c r="J103" s="47"/>
      <c r="L103" s="30" t="s">
        <v>135</v>
      </c>
      <c r="M103" s="85">
        <v>0</v>
      </c>
      <c r="N103" s="31" t="s">
        <v>136</v>
      </c>
      <c r="O103" s="34">
        <v>0</v>
      </c>
      <c r="P103" s="30" t="s">
        <v>137</v>
      </c>
      <c r="Q103" s="31">
        <v>0</v>
      </c>
      <c r="R103" s="31" t="s">
        <v>138</v>
      </c>
      <c r="S103" s="97">
        <v>0</v>
      </c>
      <c r="Y103" s="102"/>
      <c r="Z103" s="102"/>
      <c r="AA103" s="102"/>
      <c r="AB103" s="102"/>
    </row>
    <row r="104" spans="1:28" s="29" customFormat="1" ht="16" thickBot="1" x14ac:dyDescent="0.4">
      <c r="I104" s="47"/>
      <c r="J104" s="47"/>
      <c r="L104" s="613" t="s">
        <v>43</v>
      </c>
      <c r="M104" s="614"/>
      <c r="N104" s="614"/>
      <c r="O104" s="41" t="s">
        <v>24</v>
      </c>
      <c r="P104" s="613" t="s">
        <v>42</v>
      </c>
      <c r="Q104" s="614"/>
      <c r="R104" s="614"/>
      <c r="S104" s="72" t="s">
        <v>24</v>
      </c>
      <c r="Y104" s="102"/>
      <c r="Z104" s="102"/>
      <c r="AA104" s="102"/>
      <c r="AB104" s="102"/>
    </row>
    <row r="105" spans="1:28" s="29" customFormat="1" x14ac:dyDescent="0.3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Y105" s="102"/>
      <c r="Z105" s="102"/>
      <c r="AA105" s="102"/>
      <c r="AB105" s="102"/>
    </row>
    <row r="106" spans="1:28" s="102" customFormat="1" x14ac:dyDescent="0.35">
      <c r="T106" s="29"/>
      <c r="U106" s="29"/>
      <c r="V106" s="29"/>
      <c r="W106" s="29"/>
      <c r="X106" s="29"/>
    </row>
    <row r="107" spans="1:28" s="102" customFormat="1" x14ac:dyDescent="0.35">
      <c r="T107" s="29"/>
      <c r="U107" s="29"/>
      <c r="V107" s="29"/>
      <c r="W107" s="29"/>
      <c r="X107" s="29"/>
    </row>
    <row r="108" spans="1:28" x14ac:dyDescent="0.35">
      <c r="T108" s="29"/>
      <c r="U108" s="29"/>
      <c r="V108" s="29"/>
      <c r="W108" s="29"/>
      <c r="X108" s="29"/>
    </row>
    <row r="109" spans="1:28" x14ac:dyDescent="0.35">
      <c r="T109" s="29"/>
      <c r="U109" s="29"/>
      <c r="V109" s="29"/>
      <c r="W109" s="29"/>
      <c r="X109" s="29"/>
    </row>
    <row r="110" spans="1:28" x14ac:dyDescent="0.35">
      <c r="T110" s="29"/>
      <c r="U110" s="29"/>
      <c r="V110" s="29"/>
      <c r="W110" s="29"/>
      <c r="X110" s="29"/>
    </row>
    <row r="111" spans="1:28" x14ac:dyDescent="0.35">
      <c r="T111" s="29"/>
      <c r="U111" s="29"/>
      <c r="V111" s="29"/>
      <c r="W111" s="29"/>
      <c r="X111" s="29"/>
    </row>
    <row r="112" spans="1:28" x14ac:dyDescent="0.35">
      <c r="T112" s="29"/>
      <c r="U112" s="29"/>
      <c r="V112" s="29"/>
      <c r="W112" s="29"/>
      <c r="X112" s="29"/>
    </row>
    <row r="113" spans="20:24" x14ac:dyDescent="0.35">
      <c r="T113" s="29"/>
      <c r="U113" s="29"/>
      <c r="V113" s="29"/>
      <c r="W113" s="29"/>
      <c r="X113" s="29"/>
    </row>
    <row r="114" spans="20:24" x14ac:dyDescent="0.35">
      <c r="T114" s="29"/>
      <c r="U114" s="29"/>
      <c r="V114" s="29"/>
      <c r="W114" s="29"/>
      <c r="X114" s="29"/>
    </row>
    <row r="115" spans="20:24" x14ac:dyDescent="0.35">
      <c r="T115" s="29"/>
      <c r="U115" s="29"/>
      <c r="V115" s="29"/>
      <c r="W115" s="29"/>
      <c r="X115" s="29"/>
    </row>
    <row r="116" spans="20:24" x14ac:dyDescent="0.35">
      <c r="T116" s="29"/>
      <c r="U116" s="29"/>
      <c r="V116" s="29"/>
      <c r="W116" s="29"/>
      <c r="X116" s="29"/>
    </row>
  </sheetData>
  <mergeCells count="48">
    <mergeCell ref="L100:N100"/>
    <mergeCell ref="P100:R100"/>
    <mergeCell ref="L104:N104"/>
    <mergeCell ref="P104:R104"/>
    <mergeCell ref="AA76:AA78"/>
    <mergeCell ref="L82:N82"/>
    <mergeCell ref="P82:R82"/>
    <mergeCell ref="L94:N94"/>
    <mergeCell ref="P94:R94"/>
    <mergeCell ref="L90:N90"/>
    <mergeCell ref="P90:R90"/>
    <mergeCell ref="L74:N74"/>
    <mergeCell ref="P74:R7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90:K92 K95:K100 K102:K104">
    <cfRule type="cellIs" dxfId="381" priority="2" operator="lessThan">
      <formula>0</formula>
    </cfRule>
  </conditionalFormatting>
  <conditionalFormatting sqref="K15:K22">
    <cfRule type="cellIs" dxfId="380" priority="5" operator="lessThan">
      <formula>0</formula>
    </cfRule>
  </conditionalFormatting>
  <conditionalFormatting sqref="K46:K54">
    <cfRule type="cellIs" dxfId="379" priority="7" operator="lessThan">
      <formula>0</formula>
    </cfRule>
  </conditionalFormatting>
  <conditionalFormatting sqref="K58:K68">
    <cfRule type="cellIs" dxfId="378" priority="6" operator="lessThan">
      <formula>0</formula>
    </cfRule>
  </conditionalFormatting>
  <conditionalFormatting sqref="K72:K80">
    <cfRule type="cellIs" dxfId="377" priority="3" operator="lessThan">
      <formula>0</formula>
    </cfRule>
  </conditionalFormatting>
  <conditionalFormatting sqref="K82:K84">
    <cfRule type="cellIs" dxfId="376" priority="4" operator="lessThan">
      <formula>0</formula>
    </cfRule>
  </conditionalFormatting>
  <conditionalFormatting sqref="K86:K87">
    <cfRule type="cellIs" dxfId="37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54B7-CCDD-4CDF-8F83-8BBBCD498B7D}">
  <sheetPr codeName="Лист21"/>
  <dimension ref="A1:BD127"/>
  <sheetViews>
    <sheetView topLeftCell="A43" zoomScale="50" zoomScaleNormal="50" workbookViewId="0">
      <selection activeCell="X90" sqref="X9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726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45028.25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849</v>
      </c>
      <c r="D6" s="22" t="s">
        <v>209</v>
      </c>
      <c r="E6" s="22" t="s">
        <v>686</v>
      </c>
      <c r="F6" s="22">
        <v>1</v>
      </c>
      <c r="G6" s="59">
        <v>45026.666666666664</v>
      </c>
      <c r="H6" s="59" t="s">
        <v>732</v>
      </c>
      <c r="I6" s="60">
        <f xml:space="preserve"> ($H$6 - $G$6) * 24</f>
        <v>33.500000000058208</v>
      </c>
      <c r="J6" s="60">
        <v>12</v>
      </c>
      <c r="K6" s="61">
        <f>$J$6 - $I$6</f>
        <v>-21.500000000058208</v>
      </c>
      <c r="L6" s="288" t="s">
        <v>132</v>
      </c>
      <c r="M6" s="289">
        <v>2</v>
      </c>
      <c r="N6" s="290">
        <v>17</v>
      </c>
      <c r="O6" s="298">
        <f xml:space="preserve"> $M$6 * $N$6</f>
        <v>34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21.500000000058208</v>
      </c>
      <c r="W6" s="28">
        <f>$V$6</f>
        <v>21.500000000058208</v>
      </c>
      <c r="X6" s="141" t="s">
        <v>731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732</v>
      </c>
      <c r="H7" s="63" t="s">
        <v>36</v>
      </c>
      <c r="I7" s="64">
        <f xml:space="preserve"> ($X$2 - $G$7) * 24</f>
        <v>4.5</v>
      </c>
      <c r="J7" s="64">
        <v>12</v>
      </c>
      <c r="K7" s="65">
        <f>$J$7 - $I$7</f>
        <v>7.5</v>
      </c>
      <c r="L7" s="292" t="s">
        <v>111</v>
      </c>
      <c r="M7" s="293">
        <v>2</v>
      </c>
      <c r="N7" s="294">
        <v>10</v>
      </c>
      <c r="O7" s="301">
        <f xml:space="preserve"> $M$7 * $N$7</f>
        <v>20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0</f>
        <v>0</v>
      </c>
      <c r="W7" s="43">
        <f>$V$7 + $W$6</f>
        <v>21.500000000058208</v>
      </c>
      <c r="X7" s="114" t="s">
        <v>733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4</v>
      </c>
      <c r="N10" s="231" t="s">
        <v>613</v>
      </c>
      <c r="O10" s="301">
        <f>SUM($O$6:$O$9)</f>
        <v>54</v>
      </c>
      <c r="P10" s="296" t="s">
        <v>614</v>
      </c>
      <c r="Q10" s="231">
        <f>SUM($Q$6:$Q$9)</f>
        <v>0</v>
      </c>
      <c r="R10" s="231" t="s">
        <v>615</v>
      </c>
      <c r="S10" s="295">
        <f>SUM($S$6:$S$9)</f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108</v>
      </c>
      <c r="P11" s="636" t="s">
        <v>42</v>
      </c>
      <c r="Q11" s="637"/>
      <c r="R11" s="637"/>
      <c r="S11" s="297"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288" t="s">
        <v>108</v>
      </c>
      <c r="M13" s="290">
        <v>0</v>
      </c>
      <c r="N13" s="290">
        <v>17</v>
      </c>
      <c r="O13" s="298">
        <f xml:space="preserve"> $M$13 * $N$13</f>
        <v>0</v>
      </c>
      <c r="P13" s="299" t="s">
        <v>555</v>
      </c>
      <c r="Q13" s="290">
        <v>0</v>
      </c>
      <c r="R13" s="228">
        <v>20</v>
      </c>
      <c r="S13" s="298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 t="s">
        <v>734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xml:space="preserve"> ($H$14 - $G$14) * 24</f>
        <v>31.749999999941792</v>
      </c>
      <c r="J14" s="68">
        <v>14.4</v>
      </c>
      <c r="K14" s="65">
        <f>$J$14 - $I$14</f>
        <v>-17.349999999941794</v>
      </c>
      <c r="L14" s="292" t="s">
        <v>113</v>
      </c>
      <c r="M14" s="294">
        <v>2</v>
      </c>
      <c r="N14" s="294">
        <v>17</v>
      </c>
      <c r="O14" s="301">
        <f xml:space="preserve"> $M$14 * $N$14</f>
        <v>34</v>
      </c>
      <c r="P14" s="302"/>
      <c r="Q14" s="294"/>
      <c r="R14" s="231"/>
      <c r="S14" s="301"/>
      <c r="T14" s="30"/>
      <c r="U14" s="34"/>
      <c r="V14" s="35">
        <f>$K$14 * -1</f>
        <v>17.349999999941794</v>
      </c>
      <c r="W14" s="43">
        <f>$V$14 + $W$13</f>
        <v>24.36666666674428</v>
      </c>
      <c r="X14" s="252" t="s">
        <v>735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f xml:space="preserve"> ($H$15 - $G$15) * 24</f>
        <v>23.833333333313931</v>
      </c>
      <c r="J15" s="64">
        <v>14.4</v>
      </c>
      <c r="K15" s="65">
        <f>$J$15 - $I$15</f>
        <v>-9.4333333333139304</v>
      </c>
      <c r="L15" s="292" t="s">
        <v>217</v>
      </c>
      <c r="M15" s="294">
        <v>0</v>
      </c>
      <c r="N15" s="294">
        <v>10</v>
      </c>
      <c r="O15" s="301">
        <f xml:space="preserve"> $M$15 * $N$15</f>
        <v>0</v>
      </c>
      <c r="P15" s="302"/>
      <c r="Q15" s="294">
        <v>0</v>
      </c>
      <c r="R15" s="231"/>
      <c r="S15" s="301">
        <f xml:space="preserve"> $Q$15 * $R$15</f>
        <v>0</v>
      </c>
      <c r="T15" s="30"/>
      <c r="U15" s="34"/>
      <c r="V15" s="35">
        <f>$K$15 * -1</f>
        <v>9.4333333333139304</v>
      </c>
      <c r="W15" s="43">
        <f>$V$15 + $W$14</f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33">
        <f xml:space="preserve"> ($H$16 - $G$16) * 24</f>
        <v>23.25</v>
      </c>
      <c r="J16" s="64">
        <v>14.4</v>
      </c>
      <c r="K16" s="65">
        <f>$J$16 - $I$16</f>
        <v>-8.85</v>
      </c>
      <c r="L16" s="292" t="s">
        <v>124</v>
      </c>
      <c r="M16" s="294">
        <v>1</v>
      </c>
      <c r="N16" s="294">
        <v>17</v>
      </c>
      <c r="O16" s="301">
        <f xml:space="preserve"> $M$16 * $N$16</f>
        <v>17</v>
      </c>
      <c r="P16" s="302"/>
      <c r="Q16" s="294">
        <v>0</v>
      </c>
      <c r="R16" s="231"/>
      <c r="S16" s="301">
        <f xml:space="preserve"> $Q$16 * $R$16</f>
        <v>0</v>
      </c>
      <c r="T16" s="30"/>
      <c r="U16" s="34"/>
      <c r="V16" s="35">
        <f>$K$16 * -1</f>
        <v>8.85</v>
      </c>
      <c r="W16" s="43">
        <f>$V$16 + $W$15</f>
        <v>42.650000000058213</v>
      </c>
      <c r="X16" s="252" t="s">
        <v>689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36</v>
      </c>
      <c r="I17" s="68">
        <f xml:space="preserve"> ($X$2 - $G$17) * 24</f>
        <v>12.75</v>
      </c>
      <c r="J17" s="68">
        <v>14.4</v>
      </c>
      <c r="K17" s="65">
        <f>$J$17 - $I$17</f>
        <v>1.6500000000000004</v>
      </c>
      <c r="L17" s="292" t="s">
        <v>592</v>
      </c>
      <c r="M17" s="231">
        <v>0</v>
      </c>
      <c r="N17" s="294">
        <v>17</v>
      </c>
      <c r="O17" s="301">
        <f xml:space="preserve"> $M$17 * $N$17</f>
        <v>0</v>
      </c>
      <c r="P17" s="302"/>
      <c r="Q17" s="294">
        <v>0</v>
      </c>
      <c r="R17" s="231"/>
      <c r="S17" s="301">
        <f xml:space="preserve"> $Q$17 * $R$17</f>
        <v>0</v>
      </c>
      <c r="T17" s="30"/>
      <c r="U17" s="34"/>
      <c r="V17" s="30">
        <f>$K$17 * 0</f>
        <v>0</v>
      </c>
      <c r="W17" s="43">
        <f>$V$17 + $W$16</f>
        <v>42.650000000058213</v>
      </c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/>
      <c r="G18" s="119"/>
      <c r="H18" s="119"/>
      <c r="I18" s="88"/>
      <c r="J18" s="88"/>
      <c r="K18" s="70"/>
      <c r="L18" s="292"/>
      <c r="M18" s="294"/>
      <c r="N18" s="294"/>
      <c r="O18" s="301"/>
      <c r="P18" s="302"/>
      <c r="Q18" s="294">
        <v>0</v>
      </c>
      <c r="R18" s="231"/>
      <c r="S18" s="301">
        <f xml:space="preserve"> $Q$18 * $R$18</f>
        <v>0</v>
      </c>
      <c r="T18" s="37"/>
      <c r="U18" s="41"/>
      <c r="V18" s="37"/>
      <c r="W18" s="72"/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SUM($M$13:$M$18)</f>
        <v>3</v>
      </c>
      <c r="N19" s="231" t="s">
        <v>613</v>
      </c>
      <c r="O19" s="301">
        <f>SUM($O$13:$O$18)</f>
        <v>51</v>
      </c>
      <c r="P19" s="296" t="s">
        <v>614</v>
      </c>
      <c r="Q19" s="231">
        <f>SUM($Q$13:$Q$18)</f>
        <v>0</v>
      </c>
      <c r="R19" s="231" t="s">
        <v>615</v>
      </c>
      <c r="S19" s="295">
        <f>SUM($S$13:$S$18)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customHeight="1" thickBot="1" x14ac:dyDescent="0.4">
      <c r="I20" s="103"/>
      <c r="J20" s="103"/>
      <c r="K20" s="103"/>
      <c r="L20" s="631" t="s">
        <v>43</v>
      </c>
      <c r="M20" s="635"/>
      <c r="N20" s="635"/>
      <c r="O20" s="304">
        <v>197</v>
      </c>
      <c r="P20" s="636" t="s">
        <v>42</v>
      </c>
      <c r="Q20" s="637"/>
      <c r="R20" s="637"/>
      <c r="S20" s="297">
        <v>20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31" x14ac:dyDescent="0.35">
      <c r="A26" s="21" t="s">
        <v>18</v>
      </c>
      <c r="B26" s="23" t="s">
        <v>623</v>
      </c>
      <c r="C26" s="58"/>
      <c r="D26" s="58" t="s">
        <v>691</v>
      </c>
      <c r="E26" s="22"/>
      <c r="F26" s="58"/>
      <c r="G26" s="158"/>
      <c r="H26" s="158"/>
      <c r="I26" s="60"/>
      <c r="J26" s="25"/>
      <c r="K26" s="61"/>
      <c r="L26" s="117" t="s">
        <v>224</v>
      </c>
      <c r="M26" s="290">
        <v>0</v>
      </c>
      <c r="N26" s="290">
        <v>10</v>
      </c>
      <c r="O26" s="298">
        <v>0</v>
      </c>
      <c r="P26" s="309" t="s">
        <v>47</v>
      </c>
      <c r="Q26" s="228">
        <v>0</v>
      </c>
      <c r="R26" s="228">
        <v>17</v>
      </c>
      <c r="S26" s="298">
        <v>0</v>
      </c>
      <c r="T26" s="21" t="s">
        <v>25</v>
      </c>
      <c r="U26" s="26" t="s">
        <v>24</v>
      </c>
      <c r="V26" s="27">
        <v>0</v>
      </c>
      <c r="W26" s="28">
        <v>0</v>
      </c>
      <c r="X26" s="141" t="s">
        <v>736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/>
      <c r="G27" s="160"/>
      <c r="H27" s="159"/>
      <c r="I27" s="68"/>
      <c r="J27" s="33"/>
      <c r="K27" s="65"/>
      <c r="L27" s="118" t="s">
        <v>225</v>
      </c>
      <c r="M27" s="294">
        <v>0</v>
      </c>
      <c r="N27" s="294">
        <v>10</v>
      </c>
      <c r="O27" s="301">
        <v>0</v>
      </c>
      <c r="P27" s="296" t="s">
        <v>131</v>
      </c>
      <c r="Q27" s="231">
        <v>0</v>
      </c>
      <c r="R27" s="231">
        <v>20</v>
      </c>
      <c r="S27" s="301">
        <v>0</v>
      </c>
      <c r="T27" s="30"/>
      <c r="U27" s="34"/>
      <c r="V27" s="35"/>
      <c r="W27" s="43"/>
      <c r="X27" s="189" t="s">
        <v>737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292" t="s">
        <v>121</v>
      </c>
      <c r="M28" s="294">
        <v>0</v>
      </c>
      <c r="N28" s="231">
        <v>10</v>
      </c>
      <c r="O28" s="301">
        <v>0</v>
      </c>
      <c r="P28" s="296" t="s">
        <v>117</v>
      </c>
      <c r="Q28" s="231">
        <v>0</v>
      </c>
      <c r="R28" s="293">
        <v>16</v>
      </c>
      <c r="S28" s="310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292" t="s">
        <v>112</v>
      </c>
      <c r="M29" s="294">
        <v>0</v>
      </c>
      <c r="N29" s="231">
        <v>10</v>
      </c>
      <c r="O29" s="301">
        <v>0</v>
      </c>
      <c r="P29" s="311" t="s">
        <v>107</v>
      </c>
      <c r="Q29" s="312">
        <v>0</v>
      </c>
      <c r="R29" s="312">
        <v>20</v>
      </c>
      <c r="S29" s="313"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v>0</v>
      </c>
      <c r="N32" s="231" t="s">
        <v>613</v>
      </c>
      <c r="O32" s="301">
        <v>0</v>
      </c>
      <c r="P32" s="296" t="s">
        <v>614</v>
      </c>
      <c r="Q32" s="231">
        <v>0</v>
      </c>
      <c r="R32" s="231" t="s">
        <v>615</v>
      </c>
      <c r="S32" s="295"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customHeight="1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7609</v>
      </c>
      <c r="D35" s="22" t="s">
        <v>624</v>
      </c>
      <c r="E35" s="58" t="s">
        <v>713</v>
      </c>
      <c r="F35" s="58">
        <v>1</v>
      </c>
      <c r="G35" s="59" t="s">
        <v>707</v>
      </c>
      <c r="H35" s="59" t="s">
        <v>36</v>
      </c>
      <c r="I35" s="60"/>
      <c r="J35" s="60">
        <v>16</v>
      </c>
      <c r="K35" s="61">
        <v>0.33333333337213844</v>
      </c>
      <c r="L35" s="288" t="s">
        <v>48</v>
      </c>
      <c r="M35" s="290">
        <v>2</v>
      </c>
      <c r="N35" s="290">
        <v>17</v>
      </c>
      <c r="O35" s="298">
        <f xml:space="preserve"> $M$35 * $N$35</f>
        <v>34</v>
      </c>
      <c r="P35" s="288" t="s">
        <v>271</v>
      </c>
      <c r="Q35" s="290">
        <v>0</v>
      </c>
      <c r="R35" s="290">
        <v>20</v>
      </c>
      <c r="S35" s="298">
        <f xml:space="preserve"> $Q$35 * $R$35</f>
        <v>0</v>
      </c>
      <c r="T35" s="21" t="s">
        <v>25</v>
      </c>
      <c r="U35" s="26" t="s">
        <v>24</v>
      </c>
      <c r="V35" s="27">
        <f>$K$35 * 0</f>
        <v>0</v>
      </c>
      <c r="W35" s="28">
        <f>$V$35</f>
        <v>0</v>
      </c>
      <c r="X35" s="233" t="s">
        <v>727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 xml:space="preserve"> $M$36 * $N$36</f>
        <v>0</v>
      </c>
      <c r="P36" s="292" t="s">
        <v>197</v>
      </c>
      <c r="Q36" s="294">
        <v>0</v>
      </c>
      <c r="R36" s="294">
        <v>20</v>
      </c>
      <c r="S36" s="301">
        <f xml:space="preserve"> $Q$36 * $R$36</f>
        <v>0</v>
      </c>
      <c r="T36" s="30"/>
      <c r="U36" s="34"/>
      <c r="V36" s="30"/>
      <c r="W36" s="97"/>
      <c r="X36" s="252" t="s">
        <v>728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0</v>
      </c>
      <c r="N37" s="294">
        <v>17</v>
      </c>
      <c r="O37" s="301">
        <f xml:space="preserve"> $M$37 * $N$37</f>
        <v>0</v>
      </c>
      <c r="P37" s="292" t="s">
        <v>590</v>
      </c>
      <c r="Q37" s="294">
        <v>0</v>
      </c>
      <c r="R37" s="294">
        <v>20</v>
      </c>
      <c r="S37" s="301">
        <f xml:space="preserve"> $Q$37 * $R$37</f>
        <v>0</v>
      </c>
      <c r="T37" s="30"/>
      <c r="U37" s="34"/>
      <c r="V37" s="30"/>
      <c r="W37" s="97"/>
      <c r="X37" s="189" t="s">
        <v>738</v>
      </c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1</v>
      </c>
      <c r="N38" s="294">
        <v>17</v>
      </c>
      <c r="O38" s="301">
        <f xml:space="preserve"> $M$38 * $N$38</f>
        <v>17</v>
      </c>
      <c r="P38" s="292" t="s">
        <v>591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0</v>
      </c>
      <c r="N39" s="294">
        <v>17</v>
      </c>
      <c r="O39" s="301">
        <f xml:space="preserve"> $M$39 * $N$39</f>
        <v>0</v>
      </c>
      <c r="P39" s="292" t="s">
        <v>273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301">
        <f xml:space="preserve"> $Q$40 * $R$40</f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SUM($M$35:$M$40)</f>
        <v>3</v>
      </c>
      <c r="N41" s="231" t="s">
        <v>613</v>
      </c>
      <c r="O41" s="301">
        <f>SUM($O$35:$O$40)</f>
        <v>51</v>
      </c>
      <c r="P41" s="296" t="s">
        <v>614</v>
      </c>
      <c r="Q41" s="231">
        <f>SUM($Q$35:$Q$40)</f>
        <v>0</v>
      </c>
      <c r="R41" s="231" t="s">
        <v>615</v>
      </c>
      <c r="S41" s="295">
        <f>SUM($S$35:$S$40)</f>
        <v>0</v>
      </c>
      <c r="Y41" s="102"/>
      <c r="AB41" s="102"/>
    </row>
    <row r="42" spans="1:28" s="29" customFormat="1" ht="16" customHeight="1" thickBot="1" x14ac:dyDescent="0.4">
      <c r="I42" s="47"/>
      <c r="J42" s="47"/>
      <c r="L42" s="636" t="s">
        <v>43</v>
      </c>
      <c r="M42" s="637"/>
      <c r="N42" s="637"/>
      <c r="O42" s="315">
        <v>170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8">
        <v>0</v>
      </c>
      <c r="T44" s="21" t="s">
        <v>25</v>
      </c>
      <c r="U44" s="26" t="s">
        <v>24</v>
      </c>
      <c r="V44" s="27"/>
      <c r="W44" s="28"/>
      <c r="X44" s="141" t="s">
        <v>714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301">
        <v>0</v>
      </c>
      <c r="T45" s="30"/>
      <c r="U45" s="34"/>
      <c r="V45" s="35"/>
      <c r="W45" s="43"/>
      <c r="X45" s="260" t="s">
        <v>715</v>
      </c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301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301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301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customHeight="1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46.5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7">
        <v>0</v>
      </c>
      <c r="W54" s="28">
        <v>0</v>
      </c>
      <c r="X54" s="331" t="s">
        <v>739</v>
      </c>
      <c r="Y54" s="258"/>
    </row>
    <row r="55" spans="1:28" s="29" customForma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2502</v>
      </c>
      <c r="D60" s="22" t="s">
        <v>699</v>
      </c>
      <c r="E60" s="23" t="s">
        <v>653</v>
      </c>
      <c r="F60" s="22">
        <v>3</v>
      </c>
      <c r="G60" s="24" t="s">
        <v>654</v>
      </c>
      <c r="H60" s="24">
        <v>45027.586805555555</v>
      </c>
      <c r="I60" s="25">
        <f xml:space="preserve"> ($H$60 - $G$60) * 24</f>
        <v>42.083333333255723</v>
      </c>
      <c r="J60" s="60">
        <v>12.4</v>
      </c>
      <c r="K60" s="61">
        <f>$J$60 - $I$60</f>
        <v>-29.683333333255725</v>
      </c>
      <c r="L60" s="288" t="s">
        <v>525</v>
      </c>
      <c r="M60" s="290">
        <v>0</v>
      </c>
      <c r="N60" s="317">
        <v>20</v>
      </c>
      <c r="O60" s="298">
        <f xml:space="preserve"> $M$60 * $N$60</f>
        <v>0</v>
      </c>
      <c r="P60" s="320" t="s">
        <v>480</v>
      </c>
      <c r="Q60" s="290">
        <v>0</v>
      </c>
      <c r="R60" s="228">
        <v>20</v>
      </c>
      <c r="S60" s="298">
        <f xml:space="preserve"> $Q$60 * $R$60</f>
        <v>0</v>
      </c>
      <c r="T60" s="21" t="s">
        <v>25</v>
      </c>
      <c r="U60" s="26" t="s">
        <v>24</v>
      </c>
      <c r="V60" s="27">
        <f>$K$60 * -1</f>
        <v>29.683333333255725</v>
      </c>
      <c r="W60" s="28">
        <f>$V$60</f>
        <v>29.683333333255725</v>
      </c>
      <c r="X60" s="141" t="s">
        <v>716</v>
      </c>
    </row>
    <row r="61" spans="1:28" s="29" customFormat="1" x14ac:dyDescent="0.35">
      <c r="A61" s="86"/>
      <c r="B61" s="62"/>
      <c r="C61" s="62"/>
      <c r="D61" s="62"/>
      <c r="E61" s="62"/>
      <c r="F61" s="62">
        <v>4</v>
      </c>
      <c r="G61" s="32">
        <v>45027.586805555555</v>
      </c>
      <c r="H61" s="32">
        <v>45027.789583333331</v>
      </c>
      <c r="I61" s="64">
        <f xml:space="preserve"> ($H$61 - $G$61) * 24</f>
        <v>4.8666666666395031</v>
      </c>
      <c r="J61" s="64">
        <v>12.4</v>
      </c>
      <c r="K61" s="65">
        <f>$J$61 - $I$61</f>
        <v>7.5333333333604973</v>
      </c>
      <c r="L61" s="292" t="s">
        <v>526</v>
      </c>
      <c r="M61" s="294">
        <v>0</v>
      </c>
      <c r="N61" s="314">
        <v>20</v>
      </c>
      <c r="O61" s="310">
        <f xml:space="preserve"> $M$61 * $N$61</f>
        <v>0</v>
      </c>
      <c r="P61" s="321" t="s">
        <v>593</v>
      </c>
      <c r="Q61" s="294">
        <v>0</v>
      </c>
      <c r="R61" s="231">
        <v>20</v>
      </c>
      <c r="S61" s="310">
        <f xml:space="preserve"> $Q$61 * $R$61</f>
        <v>0</v>
      </c>
      <c r="T61" s="30"/>
      <c r="U61" s="34"/>
      <c r="V61" s="35">
        <f>$K$61 * -1</f>
        <v>-7.5333333333604973</v>
      </c>
      <c r="W61" s="43">
        <f>$V$61 + $W$60</f>
        <v>22.149999999895229</v>
      </c>
      <c r="X61" s="189" t="s">
        <v>718</v>
      </c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294">
        <v>0</v>
      </c>
      <c r="N62" s="314">
        <v>20</v>
      </c>
      <c r="O62" s="301">
        <f xml:space="preserve"> $M$62 * $N$62</f>
        <v>0</v>
      </c>
      <c r="P62" s="321" t="s">
        <v>594</v>
      </c>
      <c r="Q62" s="294">
        <v>0</v>
      </c>
      <c r="R62" s="231">
        <v>20</v>
      </c>
      <c r="S62" s="310">
        <f xml:space="preserve"> $Q$62 * $R$62</f>
        <v>0</v>
      </c>
      <c r="T62" s="30"/>
      <c r="U62" s="34"/>
      <c r="V62" s="35"/>
      <c r="W62" s="43"/>
      <c r="X62" s="189" t="s">
        <v>717</v>
      </c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294">
        <v>0</v>
      </c>
      <c r="N63" s="314">
        <v>20</v>
      </c>
      <c r="O63" s="310">
        <f xml:space="preserve"> $M$63 * $N$63</f>
        <v>0</v>
      </c>
      <c r="P63" s="321"/>
      <c r="Q63" s="294"/>
      <c r="R63" s="231"/>
      <c r="S63" s="310"/>
      <c r="T63" s="30"/>
      <c r="U63" s="34"/>
      <c r="V63" s="35"/>
      <c r="W63" s="43"/>
      <c r="X63" s="189" t="s">
        <v>725</v>
      </c>
    </row>
    <row r="64" spans="1:28" s="29" customFormat="1" ht="93.5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323"/>
      <c r="Q64" s="294"/>
      <c r="R64" s="231"/>
      <c r="S64" s="310"/>
      <c r="T64" s="37"/>
      <c r="U64" s="41"/>
      <c r="V64" s="37"/>
      <c r="W64" s="72"/>
      <c r="X64" s="191" t="s">
        <v>740</v>
      </c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SUM($M$60:$M$64)</f>
        <v>0</v>
      </c>
      <c r="N65" s="231" t="s">
        <v>613</v>
      </c>
      <c r="O65" s="301">
        <f>SUM($O$60:$O$64)</f>
        <v>0</v>
      </c>
      <c r="P65" s="296" t="s">
        <v>614</v>
      </c>
      <c r="Q65" s="231">
        <f>SUM($Q$60:$Q$64)</f>
        <v>0</v>
      </c>
      <c r="R65" s="231" t="s">
        <v>615</v>
      </c>
      <c r="S65" s="295">
        <f>SUM($S$60:$S$64)</f>
        <v>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0</v>
      </c>
      <c r="P66" s="636" t="s">
        <v>42</v>
      </c>
      <c r="Q66" s="637"/>
      <c r="R66" s="637"/>
      <c r="S66" s="297">
        <v>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741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ht="62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/>
      <c r="G72" s="24"/>
      <c r="H72" s="24"/>
      <c r="I72" s="25"/>
      <c r="J72" s="25"/>
      <c r="K72" s="61"/>
      <c r="L72" s="288" t="s">
        <v>243</v>
      </c>
      <c r="M72" s="324">
        <v>0</v>
      </c>
      <c r="N72" s="290">
        <v>17</v>
      </c>
      <c r="O72" s="298">
        <f xml:space="preserve"> $M$72 * $N$72</f>
        <v>0</v>
      </c>
      <c r="P72" s="309" t="s">
        <v>242</v>
      </c>
      <c r="Q72" s="290">
        <v>0</v>
      </c>
      <c r="R72" s="228">
        <v>20</v>
      </c>
      <c r="S72" s="298">
        <f xml:space="preserve"> $Q$72 * $R$72</f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742</v>
      </c>
    </row>
    <row r="73" spans="1:24" s="29" customFormat="1" ht="16" customHeight="1" thickBot="1" x14ac:dyDescent="0.4">
      <c r="A73" s="37"/>
      <c r="B73" s="38"/>
      <c r="C73" s="38"/>
      <c r="D73" s="38"/>
      <c r="E73" s="38"/>
      <c r="F73" s="38"/>
      <c r="G73" s="39"/>
      <c r="H73" s="39"/>
      <c r="I73" s="40"/>
      <c r="J73" s="40"/>
      <c r="K73" s="70"/>
      <c r="L73" s="292"/>
      <c r="M73" s="294"/>
      <c r="N73" s="294"/>
      <c r="O73" s="301"/>
      <c r="P73" s="296"/>
      <c r="Q73" s="294"/>
      <c r="R73" s="231"/>
      <c r="S73" s="301"/>
      <c r="T73" s="37"/>
      <c r="U73" s="41"/>
      <c r="V73" s="42"/>
      <c r="W73" s="44"/>
      <c r="X73" s="191"/>
    </row>
    <row r="74" spans="1:24" s="29" customFormat="1" ht="17.5" customHeight="1" x14ac:dyDescent="0.35">
      <c r="I74" s="47"/>
      <c r="L74" s="296" t="s">
        <v>612</v>
      </c>
      <c r="M74" s="230">
        <f>SUM($M$72:$M$73)</f>
        <v>0</v>
      </c>
      <c r="N74" s="231" t="s">
        <v>613</v>
      </c>
      <c r="O74" s="301">
        <f>SUM($O$72:$O$73)</f>
        <v>0</v>
      </c>
      <c r="P74" s="296" t="s">
        <v>614</v>
      </c>
      <c r="Q74" s="231">
        <f>SUM($Q$72:$Q$73)</f>
        <v>0</v>
      </c>
      <c r="R74" s="231" t="s">
        <v>615</v>
      </c>
      <c r="S74" s="295">
        <f>SUM($S$72:$S$73)</f>
        <v>0</v>
      </c>
      <c r="V74" s="47"/>
      <c r="W74" s="47"/>
      <c r="X74" s="259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15">
        <v>51</v>
      </c>
      <c r="P75" s="636" t="s">
        <v>42</v>
      </c>
      <c r="Q75" s="637"/>
      <c r="R75" s="637"/>
      <c r="S75" s="297">
        <v>5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281"/>
      <c r="M76" s="281"/>
      <c r="N76" s="281"/>
      <c r="O76" s="283"/>
      <c r="P76" s="281"/>
      <c r="Q76" s="281"/>
      <c r="R76" s="281"/>
      <c r="S76" s="281"/>
      <c r="V76" s="47"/>
      <c r="W76" s="47"/>
      <c r="X76" s="259"/>
    </row>
    <row r="77" spans="1:24" s="29" customFormat="1" x14ac:dyDescent="0.35">
      <c r="A77" s="21" t="s">
        <v>27</v>
      </c>
      <c r="B77" s="22" t="s">
        <v>638</v>
      </c>
      <c r="C77" s="22">
        <v>3058</v>
      </c>
      <c r="D77" s="22" t="s">
        <v>669</v>
      </c>
      <c r="E77" s="22" t="s">
        <v>695</v>
      </c>
      <c r="F77" s="22">
        <v>1</v>
      </c>
      <c r="G77" s="24" t="s">
        <v>658</v>
      </c>
      <c r="H77" s="24" t="s">
        <v>36</v>
      </c>
      <c r="I77" s="25">
        <v>24</v>
      </c>
      <c r="J77" s="25">
        <v>12.9</v>
      </c>
      <c r="K77" s="61">
        <v>-11.1</v>
      </c>
      <c r="L77" s="288" t="s">
        <v>473</v>
      </c>
      <c r="M77" s="290">
        <v>0</v>
      </c>
      <c r="N77" s="228">
        <v>17</v>
      </c>
      <c r="O77" s="298">
        <v>0</v>
      </c>
      <c r="P77" s="307" t="s">
        <v>216</v>
      </c>
      <c r="Q77" s="228">
        <v>0</v>
      </c>
      <c r="R77" s="228">
        <v>20</v>
      </c>
      <c r="S77" s="298">
        <v>0</v>
      </c>
      <c r="T77" s="21" t="s">
        <v>25</v>
      </c>
      <c r="U77" s="26" t="s">
        <v>24</v>
      </c>
      <c r="V77" s="27">
        <v>11.1</v>
      </c>
      <c r="W77" s="28">
        <v>11.1</v>
      </c>
      <c r="X77" s="141" t="s">
        <v>743</v>
      </c>
    </row>
    <row r="78" spans="1:24" s="29" customFormat="1" ht="15.5" customHeight="1" x14ac:dyDescent="0.35">
      <c r="A78" s="30"/>
      <c r="B78" s="31"/>
      <c r="C78" s="31"/>
      <c r="D78" s="31"/>
      <c r="E78" s="31"/>
      <c r="F78" s="31"/>
      <c r="G78" s="63"/>
      <c r="H78" s="220"/>
      <c r="I78" s="64"/>
      <c r="J78" s="33"/>
      <c r="K78" s="96"/>
      <c r="L78" s="292" t="s">
        <v>474</v>
      </c>
      <c r="M78" s="294">
        <v>0</v>
      </c>
      <c r="N78" s="231">
        <v>17</v>
      </c>
      <c r="O78" s="301">
        <v>0</v>
      </c>
      <c r="P78" s="296" t="s">
        <v>249</v>
      </c>
      <c r="Q78" s="231">
        <v>0</v>
      </c>
      <c r="R78" s="231">
        <v>20</v>
      </c>
      <c r="S78" s="301">
        <v>0</v>
      </c>
      <c r="T78" s="30"/>
      <c r="U78" s="34"/>
      <c r="V78" s="35"/>
      <c r="W78" s="43"/>
      <c r="X78" s="189"/>
    </row>
    <row r="79" spans="1:24" s="29" customFormat="1" x14ac:dyDescent="0.35">
      <c r="A79" s="30"/>
      <c r="B79" s="31"/>
      <c r="C79" s="31"/>
      <c r="D79" s="31"/>
      <c r="E79" s="31"/>
      <c r="F79" s="31"/>
      <c r="G79" s="32"/>
      <c r="H79" s="31"/>
      <c r="I79" s="33"/>
      <c r="J79" s="33"/>
      <c r="K79" s="65"/>
      <c r="L79" s="292" t="s">
        <v>494</v>
      </c>
      <c r="M79" s="294">
        <v>0</v>
      </c>
      <c r="N79" s="231">
        <v>17</v>
      </c>
      <c r="O79" s="301">
        <v>0</v>
      </c>
      <c r="P79" s="296"/>
      <c r="Q79" s="231"/>
      <c r="R79" s="231"/>
      <c r="S79" s="301"/>
      <c r="T79" s="30"/>
      <c r="U79" s="34"/>
      <c r="V79" s="35"/>
      <c r="W79" s="43"/>
      <c r="X79" s="189" t="s">
        <v>698</v>
      </c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31"/>
      <c r="H80" s="32"/>
      <c r="I80" s="64"/>
      <c r="J80" s="64"/>
      <c r="K80" s="65"/>
      <c r="L80" s="292" t="s">
        <v>495</v>
      </c>
      <c r="M80" s="322">
        <v>0</v>
      </c>
      <c r="N80" s="231">
        <v>17</v>
      </c>
      <c r="O80" s="301">
        <v>0</v>
      </c>
      <c r="P80" s="296"/>
      <c r="Q80" s="231"/>
      <c r="R80" s="231"/>
      <c r="S80" s="301"/>
      <c r="T80" s="30"/>
      <c r="U80" s="34"/>
      <c r="V80" s="35"/>
      <c r="W80" s="43"/>
      <c r="X80" s="189"/>
    </row>
    <row r="81" spans="1:24" s="29" customFormat="1" ht="16" customHeight="1" thickBot="1" x14ac:dyDescent="0.4">
      <c r="A81" s="37"/>
      <c r="B81" s="38"/>
      <c r="C81" s="69"/>
      <c r="D81" s="69"/>
      <c r="E81" s="69"/>
      <c r="F81" s="69"/>
      <c r="G81" s="119"/>
      <c r="H81" s="69"/>
      <c r="I81" s="88"/>
      <c r="J81" s="88"/>
      <c r="K81" s="104"/>
      <c r="L81" s="292"/>
      <c r="M81" s="322"/>
      <c r="N81" s="231"/>
      <c r="O81" s="301"/>
      <c r="P81" s="292"/>
      <c r="Q81" s="231"/>
      <c r="R81" s="231"/>
      <c r="S81" s="301"/>
      <c r="T81" s="37"/>
      <c r="U81" s="41"/>
      <c r="V81" s="42"/>
      <c r="W81" s="44"/>
      <c r="X81" s="325" t="s">
        <v>308</v>
      </c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123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ht="31" x14ac:dyDescent="0.35">
      <c r="A89" s="21" t="s">
        <v>126</v>
      </c>
      <c r="B89" s="23" t="s">
        <v>641</v>
      </c>
      <c r="C89" s="22" t="s">
        <v>700</v>
      </c>
      <c r="D89" s="22" t="s">
        <v>701</v>
      </c>
      <c r="E89" s="23" t="s">
        <v>729</v>
      </c>
      <c r="F89" s="22">
        <v>1</v>
      </c>
      <c r="G89" s="24" t="s">
        <v>730</v>
      </c>
      <c r="H89" s="182" t="s">
        <v>36</v>
      </c>
      <c r="I89" s="25">
        <f xml:space="preserve"> ($X$2 - $G$89) * 24</f>
        <v>8.0000000000582077</v>
      </c>
      <c r="J89" s="25">
        <v>13.4</v>
      </c>
      <c r="K89" s="61">
        <f>$J$89 - $I$89</f>
        <v>5.3999999999417927</v>
      </c>
      <c r="L89" s="288" t="s">
        <v>256</v>
      </c>
      <c r="M89" s="290">
        <v>0</v>
      </c>
      <c r="N89" s="228">
        <v>20</v>
      </c>
      <c r="O89" s="298">
        <f xml:space="preserve"> $M$89 * $N$89</f>
        <v>0</v>
      </c>
      <c r="P89" s="309" t="s">
        <v>255</v>
      </c>
      <c r="Q89" s="228">
        <v>0</v>
      </c>
      <c r="R89" s="228">
        <v>20</v>
      </c>
      <c r="S89" s="298">
        <f xml:space="preserve"> $Q$89 * $R$89</f>
        <v>0</v>
      </c>
      <c r="T89" s="21" t="s">
        <v>25</v>
      </c>
      <c r="U89" s="26" t="s">
        <v>24</v>
      </c>
      <c r="V89" s="27">
        <f>$K$89 * 0</f>
        <v>0</v>
      </c>
      <c r="W89" s="28">
        <f>$V$89</f>
        <v>0</v>
      </c>
      <c r="X89" s="141" t="s">
        <v>744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292" t="s">
        <v>276</v>
      </c>
      <c r="M90" s="294">
        <v>0</v>
      </c>
      <c r="N90" s="231">
        <v>20</v>
      </c>
      <c r="O90" s="301">
        <f xml:space="preserve"> $M$90 * $N$90</f>
        <v>0</v>
      </c>
      <c r="P90" s="296"/>
      <c r="Q90" s="231"/>
      <c r="R90" s="231"/>
      <c r="S90" s="301"/>
      <c r="T90" s="30"/>
      <c r="U90" s="34"/>
      <c r="V90" s="35"/>
      <c r="W90" s="43"/>
      <c r="X90" s="189" t="s">
        <v>745</v>
      </c>
    </row>
    <row r="91" spans="1:24" s="29" customFormat="1" ht="15.5" customHeigh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292" t="s">
        <v>277</v>
      </c>
      <c r="M91" s="294">
        <v>0</v>
      </c>
      <c r="N91" s="231">
        <v>20</v>
      </c>
      <c r="O91" s="301">
        <f xml:space="preserve"> $M$91 * $N$91</f>
        <v>0</v>
      </c>
      <c r="P91" s="296"/>
      <c r="Q91" s="231"/>
      <c r="R91" s="231"/>
      <c r="S91" s="301"/>
      <c r="T91" s="30"/>
      <c r="U91" s="34"/>
      <c r="V91" s="35"/>
      <c r="W91" s="43"/>
      <c r="X91" s="189"/>
    </row>
    <row r="92" spans="1:24" s="29" customFormat="1" ht="16" customHeight="1" x14ac:dyDescent="0.35">
      <c r="A92" s="30"/>
      <c r="B92" s="31"/>
      <c r="C92" s="31"/>
      <c r="D92" s="31"/>
      <c r="E92" s="31"/>
      <c r="F92" s="31"/>
      <c r="G92" s="161"/>
      <c r="H92" s="161"/>
      <c r="I92" s="33"/>
      <c r="J92" s="33"/>
      <c r="K92" s="65"/>
      <c r="L92" s="292" t="s">
        <v>278</v>
      </c>
      <c r="M92" s="294">
        <v>0</v>
      </c>
      <c r="N92" s="231">
        <v>20</v>
      </c>
      <c r="O92" s="301">
        <f xml:space="preserve"> $M$92 * $N$92</f>
        <v>0</v>
      </c>
      <c r="P92" s="296"/>
      <c r="Q92" s="231"/>
      <c r="R92" s="231"/>
      <c r="S92" s="301"/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292"/>
      <c r="M93" s="294"/>
      <c r="N93" s="231"/>
      <c r="O93" s="301"/>
      <c r="P93" s="296"/>
      <c r="Q93" s="231"/>
      <c r="R93" s="231"/>
      <c r="S93" s="301"/>
      <c r="T93" s="37"/>
      <c r="U93" s="41"/>
      <c r="V93" s="42"/>
      <c r="W93" s="44"/>
      <c r="X93" s="191" t="s">
        <v>562</v>
      </c>
    </row>
    <row r="94" spans="1:24" s="29" customFormat="1" ht="17.5" customHeight="1" x14ac:dyDescent="0.35">
      <c r="I94" s="47"/>
      <c r="J94" s="47"/>
      <c r="L94" s="296" t="s">
        <v>612</v>
      </c>
      <c r="M94" s="230">
        <f>SUM($M$89:$M$93)</f>
        <v>0</v>
      </c>
      <c r="N94" s="231" t="s">
        <v>613</v>
      </c>
      <c r="O94" s="301">
        <f>SUM($O$89:$O$93)</f>
        <v>0</v>
      </c>
      <c r="P94" s="296" t="s">
        <v>614</v>
      </c>
      <c r="Q94" s="231">
        <f>SUM($Q$89:$Q$93)</f>
        <v>0</v>
      </c>
      <c r="R94" s="231" t="s">
        <v>615</v>
      </c>
      <c r="S94" s="295">
        <f>SUM($S$89:$S$93)</f>
        <v>0</v>
      </c>
      <c r="V94" s="47"/>
      <c r="W94" s="47"/>
      <c r="X94" s="259"/>
    </row>
    <row r="95" spans="1:24" s="29" customFormat="1" ht="16" customHeight="1" thickBot="1" x14ac:dyDescent="0.4">
      <c r="I95" s="47"/>
      <c r="J95" s="47"/>
      <c r="L95" s="636" t="s">
        <v>43</v>
      </c>
      <c r="M95" s="637"/>
      <c r="N95" s="637"/>
      <c r="O95" s="304">
        <v>160</v>
      </c>
      <c r="P95" s="636" t="s">
        <v>42</v>
      </c>
      <c r="Q95" s="637"/>
      <c r="R95" s="637"/>
      <c r="S95" s="297"/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L87:N87"/>
    <mergeCell ref="P87:R87"/>
    <mergeCell ref="L95:N95"/>
    <mergeCell ref="P95:R95"/>
    <mergeCell ref="L99:N99"/>
    <mergeCell ref="P99:R99"/>
    <mergeCell ref="L70:N70"/>
    <mergeCell ref="P70:R70"/>
    <mergeCell ref="L75:N75"/>
    <mergeCell ref="P75:R75"/>
    <mergeCell ref="L83:N83"/>
    <mergeCell ref="P83:R83"/>
    <mergeCell ref="L51:N51"/>
    <mergeCell ref="P51:R51"/>
    <mergeCell ref="L58:N58"/>
    <mergeCell ref="P58:R58"/>
    <mergeCell ref="L66:N66"/>
    <mergeCell ref="P66:R66"/>
    <mergeCell ref="L24:N24"/>
    <mergeCell ref="P24:R24"/>
    <mergeCell ref="L33:N33"/>
    <mergeCell ref="P33:R33"/>
    <mergeCell ref="L42:N42"/>
    <mergeCell ref="P42:R42"/>
    <mergeCell ref="X3:X5"/>
    <mergeCell ref="L4:O4"/>
    <mergeCell ref="P4:S4"/>
    <mergeCell ref="L11:N11"/>
    <mergeCell ref="P11:R11"/>
    <mergeCell ref="T3:T5"/>
    <mergeCell ref="U3:U5"/>
    <mergeCell ref="V3:W4"/>
    <mergeCell ref="L20:N20"/>
    <mergeCell ref="P20:R20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257" priority="11" operator="lessThan">
      <formula>0</formula>
    </cfRule>
  </conditionalFormatting>
  <conditionalFormatting sqref="K11:K18">
    <cfRule type="cellIs" dxfId="256" priority="8" operator="lessThan">
      <formula>0</formula>
    </cfRule>
  </conditionalFormatting>
  <conditionalFormatting sqref="K22:K40">
    <cfRule type="cellIs" dxfId="255" priority="4" operator="lessThan">
      <formula>0</formula>
    </cfRule>
  </conditionalFormatting>
  <conditionalFormatting sqref="K42:K50 K68:K73 K82:K85 K97:K99">
    <cfRule type="cellIs" dxfId="254" priority="25" operator="lessThan">
      <formula>0</formula>
    </cfRule>
  </conditionalFormatting>
  <conditionalFormatting sqref="K54:K64">
    <cfRule type="cellIs" dxfId="253" priority="15" operator="lessThan">
      <formula>0</formula>
    </cfRule>
  </conditionalFormatting>
  <conditionalFormatting sqref="K75:K77">
    <cfRule type="cellIs" dxfId="252" priority="14" operator="lessThan">
      <formula>0</formula>
    </cfRule>
  </conditionalFormatting>
  <conditionalFormatting sqref="K79:K80">
    <cfRule type="cellIs" dxfId="251" priority="24" operator="lessThan">
      <formula>0</formula>
    </cfRule>
  </conditionalFormatting>
  <conditionalFormatting sqref="K89:K95">
    <cfRule type="cellIs" dxfId="2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3794-81F8-45C9-9B58-10DD63B96F9E}">
  <sheetPr codeName="Лист22"/>
  <dimension ref="A1:BD126"/>
  <sheetViews>
    <sheetView topLeftCell="A43" zoomScale="57" zoomScaleNormal="57" workbookViewId="0">
      <selection activeCell="X72" sqref="X72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746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45028.75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849</v>
      </c>
      <c r="D6" s="22" t="s">
        <v>209</v>
      </c>
      <c r="E6" s="22" t="s">
        <v>686</v>
      </c>
      <c r="F6" s="22">
        <v>1</v>
      </c>
      <c r="G6" s="59">
        <v>45026.666666666664</v>
      </c>
      <c r="H6" s="59" t="s">
        <v>732</v>
      </c>
      <c r="I6" s="60">
        <f xml:space="preserve"> ($H$6 - $G$6) * 24</f>
        <v>33.500000000058208</v>
      </c>
      <c r="J6" s="60">
        <v>12</v>
      </c>
      <c r="K6" s="61">
        <f>$J$6 - $I$6</f>
        <v>-21.500000000058208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1</v>
      </c>
      <c r="R6" s="228">
        <v>20</v>
      </c>
      <c r="S6" s="298">
        <f xml:space="preserve"> $Q$6 * $R$6</f>
        <v>20</v>
      </c>
      <c r="T6" s="21" t="s">
        <v>25</v>
      </c>
      <c r="U6" s="26" t="s">
        <v>24</v>
      </c>
      <c r="V6" s="27">
        <f>$K$6 * -1</f>
        <v>21.500000000058208</v>
      </c>
      <c r="W6" s="28">
        <f>$V$6</f>
        <v>21.500000000058208</v>
      </c>
      <c r="X6" s="141" t="s">
        <v>731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732</v>
      </c>
      <c r="H7" s="63" t="s">
        <v>36</v>
      </c>
      <c r="I7" s="64">
        <f xml:space="preserve"> ($X$2 - $G$7) * 24</f>
        <v>16.5</v>
      </c>
      <c r="J7" s="64">
        <v>12</v>
      </c>
      <c r="K7" s="65">
        <f>$J$7 - $I$7</f>
        <v>-4.5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4.5</v>
      </c>
      <c r="W7" s="43">
        <f>$V$7 + $W$6</f>
        <v>26.000000000058208</v>
      </c>
      <c r="X7" s="114" t="s">
        <v>733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4</v>
      </c>
      <c r="N8" s="294">
        <v>17</v>
      </c>
      <c r="O8" s="301">
        <f xml:space="preserve"> $M$8 * $N$8</f>
        <v>68</v>
      </c>
      <c r="P8" s="292" t="s">
        <v>753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3</v>
      </c>
      <c r="N9" s="294">
        <v>17</v>
      </c>
      <c r="O9" s="301">
        <f xml:space="preserve"> $M$9 * $N$9</f>
        <v>51</v>
      </c>
      <c r="P9" s="292" t="s">
        <v>142</v>
      </c>
      <c r="Q9" s="231">
        <v>1</v>
      </c>
      <c r="R9" s="231">
        <v>20</v>
      </c>
      <c r="S9" s="301">
        <f xml:space="preserve"> $Q$9 * $R$9</f>
        <v>20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7</v>
      </c>
      <c r="N10" s="231" t="s">
        <v>613</v>
      </c>
      <c r="O10" s="301">
        <f>SUM($O$6:$O$9)</f>
        <v>119</v>
      </c>
      <c r="P10" s="296" t="s">
        <v>614</v>
      </c>
      <c r="Q10" s="231">
        <f>SUM($Q$6:$Q$9)</f>
        <v>2</v>
      </c>
      <c r="R10" s="231" t="s">
        <v>615</v>
      </c>
      <c r="S10" s="295">
        <f>SUM($S$6:$S$9)</f>
        <v>40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170</v>
      </c>
      <c r="P11" s="636" t="s">
        <v>42</v>
      </c>
      <c r="Q11" s="637"/>
      <c r="R11" s="637"/>
      <c r="S11" s="297">
        <v>40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288" t="s">
        <v>108</v>
      </c>
      <c r="M13" s="290">
        <v>0</v>
      </c>
      <c r="N13" s="290">
        <v>17</v>
      </c>
      <c r="O13" s="298">
        <f xml:space="preserve"> $M$13 * $N$13</f>
        <v>0</v>
      </c>
      <c r="P13" s="299" t="s">
        <v>555</v>
      </c>
      <c r="Q13" s="290">
        <v>0</v>
      </c>
      <c r="R13" s="228">
        <v>20</v>
      </c>
      <c r="S13" s="298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 t="s">
        <v>734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xml:space="preserve"> ($H$14 - $G$14) * 24</f>
        <v>31.749999999941792</v>
      </c>
      <c r="J14" s="68">
        <v>14.4</v>
      </c>
      <c r="K14" s="65">
        <f>$J$14 - $I$14</f>
        <v>-17.349999999941794</v>
      </c>
      <c r="L14" s="292" t="s">
        <v>113</v>
      </c>
      <c r="M14" s="294">
        <v>0</v>
      </c>
      <c r="N14" s="294">
        <v>17</v>
      </c>
      <c r="O14" s="301">
        <f xml:space="preserve"> $M$14 * $N$14</f>
        <v>0</v>
      </c>
      <c r="P14" s="302"/>
      <c r="Q14" s="294"/>
      <c r="R14" s="231"/>
      <c r="S14" s="301"/>
      <c r="T14" s="30"/>
      <c r="U14" s="34"/>
      <c r="V14" s="35">
        <f>$K$14 * -1</f>
        <v>17.349999999941794</v>
      </c>
      <c r="W14" s="43">
        <f>$V$14 + $W$13</f>
        <v>24.36666666674428</v>
      </c>
      <c r="X14" s="252" t="s">
        <v>735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f xml:space="preserve"> ($H$15 - $G$15) * 24</f>
        <v>23.833333333313931</v>
      </c>
      <c r="J15" s="64">
        <v>14.4</v>
      </c>
      <c r="K15" s="65">
        <f>$J$15 - $I$15</f>
        <v>-9.4333333333139304</v>
      </c>
      <c r="L15" s="292" t="s">
        <v>217</v>
      </c>
      <c r="M15" s="294">
        <v>4</v>
      </c>
      <c r="N15" s="294">
        <v>10</v>
      </c>
      <c r="O15" s="301">
        <f xml:space="preserve"> $M$15 * $N$15</f>
        <v>40</v>
      </c>
      <c r="P15" s="302"/>
      <c r="Q15" s="294">
        <v>0</v>
      </c>
      <c r="R15" s="231"/>
      <c r="S15" s="301">
        <v>0</v>
      </c>
      <c r="T15" s="30"/>
      <c r="U15" s="34"/>
      <c r="V15" s="35">
        <f>$K$15 * -1</f>
        <v>9.4333333333139304</v>
      </c>
      <c r="W15" s="43">
        <f>$V$15 + $W$14</f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33">
        <f xml:space="preserve"> ($H$16 - $G$16) * 24</f>
        <v>23.25</v>
      </c>
      <c r="J16" s="64">
        <v>14.4</v>
      </c>
      <c r="K16" s="65">
        <f>$J$16 - $I$16</f>
        <v>-8.85</v>
      </c>
      <c r="L16" s="292" t="s">
        <v>124</v>
      </c>
      <c r="M16" s="294">
        <v>0</v>
      </c>
      <c r="N16" s="294">
        <v>17</v>
      </c>
      <c r="O16" s="301">
        <f xml:space="preserve"> $M$16 * $N$16</f>
        <v>0</v>
      </c>
      <c r="P16" s="302"/>
      <c r="Q16" s="294">
        <v>0</v>
      </c>
      <c r="R16" s="231"/>
      <c r="S16" s="301">
        <v>0</v>
      </c>
      <c r="T16" s="30"/>
      <c r="U16" s="34"/>
      <c r="V16" s="35">
        <f>$K$16 * -1</f>
        <v>8.85</v>
      </c>
      <c r="W16" s="43">
        <f>$V$16 + $W$15</f>
        <v>42.650000000058213</v>
      </c>
      <c r="X16" s="252" t="s">
        <v>689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f xml:space="preserve"> ($H$17 - $G$17) * 24</f>
        <v>21.833333333255723</v>
      </c>
      <c r="J17" s="68">
        <v>14.4</v>
      </c>
      <c r="K17" s="65">
        <f>$J$17 - $I$17</f>
        <v>-7.4333333332557228</v>
      </c>
      <c r="L17" s="292" t="s">
        <v>592</v>
      </c>
      <c r="M17" s="231">
        <v>0</v>
      </c>
      <c r="N17" s="294">
        <v>17</v>
      </c>
      <c r="O17" s="301">
        <f xml:space="preserve"> $M$17 * $N$17</f>
        <v>0</v>
      </c>
      <c r="P17" s="302"/>
      <c r="Q17" s="294">
        <v>0</v>
      </c>
      <c r="R17" s="231"/>
      <c r="S17" s="301">
        <v>0</v>
      </c>
      <c r="T17" s="30"/>
      <c r="U17" s="34"/>
      <c r="V17" s="333">
        <f>$K$17 * -1</f>
        <v>7.4333333332557228</v>
      </c>
      <c r="W17" s="43">
        <f>$V$17 + $W$16</f>
        <v>50.083333333313938</v>
      </c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>
        <v>6</v>
      </c>
      <c r="G18" s="119" t="str">
        <f>H17</f>
        <v>12.04.2023 15:05</v>
      </c>
      <c r="H18" s="119" t="s">
        <v>36</v>
      </c>
      <c r="I18" s="88">
        <f xml:space="preserve"> ($X$2 - $G$18) * 24</f>
        <v>2.9166666667442769</v>
      </c>
      <c r="J18" s="88">
        <v>14.4</v>
      </c>
      <c r="K18" s="70">
        <f>$J$18 - $I$18</f>
        <v>11.483333333255723</v>
      </c>
      <c r="L18" s="292"/>
      <c r="M18" s="294"/>
      <c r="N18" s="294"/>
      <c r="O18" s="301"/>
      <c r="P18" s="302"/>
      <c r="Q18" s="294">
        <v>0</v>
      </c>
      <c r="R18" s="231"/>
      <c r="S18" s="301">
        <v>0</v>
      </c>
      <c r="T18" s="37"/>
      <c r="U18" s="41"/>
      <c r="V18" s="37">
        <f>$K$18 * 0</f>
        <v>0</v>
      </c>
      <c r="W18" s="44">
        <f>$V$18 + $W$17</f>
        <v>50.083333333313938</v>
      </c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f>SUM($M$13:$M$18)</f>
        <v>4</v>
      </c>
      <c r="N19" s="231" t="s">
        <v>613</v>
      </c>
      <c r="O19" s="301">
        <f>SUM($O$13:$O$18)</f>
        <v>40</v>
      </c>
      <c r="P19" s="296" t="s">
        <v>614</v>
      </c>
      <c r="Q19" s="231">
        <f>SUM($Q$13:$Q$18)</f>
        <v>0</v>
      </c>
      <c r="R19" s="231" t="s">
        <v>615</v>
      </c>
      <c r="S19" s="295">
        <f>SUM($S$13:$S$18)</f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customHeight="1" thickBot="1" x14ac:dyDescent="0.4">
      <c r="I20" s="103"/>
      <c r="J20" s="103"/>
      <c r="K20" s="103"/>
      <c r="L20" s="631" t="s">
        <v>43</v>
      </c>
      <c r="M20" s="635"/>
      <c r="N20" s="635"/>
      <c r="O20" s="304">
        <v>135</v>
      </c>
      <c r="P20" s="636" t="s">
        <v>42</v>
      </c>
      <c r="Q20" s="637"/>
      <c r="R20" s="637"/>
      <c r="S20" s="297">
        <v>20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31" x14ac:dyDescent="0.35">
      <c r="A26" s="21" t="s">
        <v>18</v>
      </c>
      <c r="B26" s="23" t="s">
        <v>623</v>
      </c>
      <c r="C26" s="58"/>
      <c r="D26" s="58" t="s">
        <v>691</v>
      </c>
      <c r="E26" s="22"/>
      <c r="F26" s="58"/>
      <c r="G26" s="158"/>
      <c r="H26" s="158"/>
      <c r="I26" s="60"/>
      <c r="J26" s="25"/>
      <c r="K26" s="61"/>
      <c r="L26" s="117" t="s">
        <v>224</v>
      </c>
      <c r="M26" s="290">
        <v>0</v>
      </c>
      <c r="N26" s="290">
        <v>10</v>
      </c>
      <c r="O26" s="298">
        <v>0</v>
      </c>
      <c r="P26" s="309" t="s">
        <v>47</v>
      </c>
      <c r="Q26" s="228">
        <v>0</v>
      </c>
      <c r="R26" s="228">
        <v>17</v>
      </c>
      <c r="S26" s="298">
        <v>0</v>
      </c>
      <c r="T26" s="21" t="s">
        <v>25</v>
      </c>
      <c r="U26" s="26" t="s">
        <v>24</v>
      </c>
      <c r="V26" s="27">
        <v>0</v>
      </c>
      <c r="W26" s="28">
        <v>0</v>
      </c>
      <c r="X26" s="141" t="s">
        <v>736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/>
      <c r="G27" s="160"/>
      <c r="H27" s="159"/>
      <c r="I27" s="68"/>
      <c r="J27" s="33"/>
      <c r="K27" s="65"/>
      <c r="L27" s="118" t="s">
        <v>225</v>
      </c>
      <c r="M27" s="294">
        <v>0</v>
      </c>
      <c r="N27" s="294">
        <v>10</v>
      </c>
      <c r="O27" s="301">
        <v>0</v>
      </c>
      <c r="P27" s="296" t="s">
        <v>131</v>
      </c>
      <c r="Q27" s="231">
        <v>0</v>
      </c>
      <c r="R27" s="231">
        <v>20</v>
      </c>
      <c r="S27" s="301">
        <v>0</v>
      </c>
      <c r="T27" s="30"/>
      <c r="U27" s="34"/>
      <c r="V27" s="35"/>
      <c r="W27" s="43"/>
      <c r="X27" s="189" t="s">
        <v>737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292" t="s">
        <v>121</v>
      </c>
      <c r="M28" s="294">
        <v>0</v>
      </c>
      <c r="N28" s="231">
        <v>10</v>
      </c>
      <c r="O28" s="301">
        <v>0</v>
      </c>
      <c r="P28" s="296" t="s">
        <v>117</v>
      </c>
      <c r="Q28" s="231">
        <v>0</v>
      </c>
      <c r="R28" s="293">
        <v>16</v>
      </c>
      <c r="S28" s="310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292" t="s">
        <v>112</v>
      </c>
      <c r="M29" s="294">
        <v>0</v>
      </c>
      <c r="N29" s="231">
        <v>10</v>
      </c>
      <c r="O29" s="301">
        <v>0</v>
      </c>
      <c r="P29" s="311" t="s">
        <v>107</v>
      </c>
      <c r="Q29" s="312">
        <v>0</v>
      </c>
      <c r="R29" s="312">
        <v>20</v>
      </c>
      <c r="S29" s="313"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v>0</v>
      </c>
      <c r="N32" s="231" t="s">
        <v>613</v>
      </c>
      <c r="O32" s="301">
        <v>0</v>
      </c>
      <c r="P32" s="296" t="s">
        <v>614</v>
      </c>
      <c r="Q32" s="231">
        <v>0</v>
      </c>
      <c r="R32" s="231" t="s">
        <v>615</v>
      </c>
      <c r="S32" s="295"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customHeight="1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7609</v>
      </c>
      <c r="D35" s="22" t="s">
        <v>624</v>
      </c>
      <c r="E35" s="58" t="s">
        <v>713</v>
      </c>
      <c r="F35" s="58">
        <v>1</v>
      </c>
      <c r="G35" s="59" t="s">
        <v>707</v>
      </c>
      <c r="H35" s="59" t="s">
        <v>748</v>
      </c>
      <c r="I35" s="60">
        <f xml:space="preserve"> ($H$35 - $G$35) * 24</f>
        <v>20.666666666627862</v>
      </c>
      <c r="J35" s="60">
        <v>16</v>
      </c>
      <c r="K35" s="61">
        <f>$J$35 - $I$35</f>
        <v>-4.6666666666278616</v>
      </c>
      <c r="L35" s="288" t="s">
        <v>48</v>
      </c>
      <c r="M35" s="290">
        <v>0</v>
      </c>
      <c r="N35" s="290">
        <v>17</v>
      </c>
      <c r="O35" s="298">
        <f xml:space="preserve"> $M$35 * $N$35</f>
        <v>0</v>
      </c>
      <c r="P35" s="288" t="s">
        <v>271</v>
      </c>
      <c r="Q35" s="290">
        <v>0</v>
      </c>
      <c r="R35" s="290">
        <v>20</v>
      </c>
      <c r="S35" s="298">
        <f xml:space="preserve"> $Q$35 * $R$35</f>
        <v>0</v>
      </c>
      <c r="T35" s="21" t="s">
        <v>25</v>
      </c>
      <c r="U35" s="26" t="s">
        <v>24</v>
      </c>
      <c r="V35" s="27">
        <f>$K$35 * -1</f>
        <v>4.6666666666278616</v>
      </c>
      <c r="W35" s="28">
        <f>$V$35</f>
        <v>4.6666666666278616</v>
      </c>
      <c r="X35" s="233" t="s">
        <v>727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f xml:space="preserve"> $M$36 * $N$36</f>
        <v>0</v>
      </c>
      <c r="P36" s="292" t="s">
        <v>197</v>
      </c>
      <c r="Q36" s="294">
        <v>0</v>
      </c>
      <c r="R36" s="294">
        <v>20</v>
      </c>
      <c r="S36" s="301">
        <f xml:space="preserve"> $Q$36 * $R$36</f>
        <v>0</v>
      </c>
      <c r="T36" s="30"/>
      <c r="U36" s="34"/>
      <c r="V36" s="30"/>
      <c r="W36" s="97"/>
      <c r="X36" s="252" t="s">
        <v>728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1</v>
      </c>
      <c r="N37" s="294">
        <v>17</v>
      </c>
      <c r="O37" s="301">
        <f xml:space="preserve"> $M$37 * $N$37</f>
        <v>17</v>
      </c>
      <c r="P37" s="292" t="s">
        <v>590</v>
      </c>
      <c r="Q37" s="294">
        <v>0</v>
      </c>
      <c r="R37" s="294">
        <v>20</v>
      </c>
      <c r="S37" s="301">
        <f xml:space="preserve"> $Q$37 * $R$37</f>
        <v>0</v>
      </c>
      <c r="T37" s="30"/>
      <c r="U37" s="34"/>
      <c r="V37" s="30"/>
      <c r="W37" s="97"/>
      <c r="X37" s="189" t="s">
        <v>738</v>
      </c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0</v>
      </c>
      <c r="N38" s="294">
        <v>17</v>
      </c>
      <c r="O38" s="301">
        <f xml:space="preserve"> $M$38 * $N$38</f>
        <v>0</v>
      </c>
      <c r="P38" s="292" t="s">
        <v>591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1</v>
      </c>
      <c r="N39" s="294">
        <v>17</v>
      </c>
      <c r="O39" s="301">
        <f xml:space="preserve"> $M$39 * $N$39</f>
        <v>17</v>
      </c>
      <c r="P39" s="292" t="s">
        <v>273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592</v>
      </c>
      <c r="Q40" s="314">
        <v>0</v>
      </c>
      <c r="R40" s="294">
        <v>20</v>
      </c>
      <c r="S40" s="301">
        <f xml:space="preserve"> $Q$40 * $R$40</f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f>SUM($M$35:$M$40)</f>
        <v>2</v>
      </c>
      <c r="N41" s="231" t="s">
        <v>613</v>
      </c>
      <c r="O41" s="301">
        <f>SUM($O$35:$O$40)</f>
        <v>34</v>
      </c>
      <c r="P41" s="296" t="s">
        <v>614</v>
      </c>
      <c r="Q41" s="231">
        <f>SUM($Q$35:$Q$40)</f>
        <v>0</v>
      </c>
      <c r="R41" s="231" t="s">
        <v>615</v>
      </c>
      <c r="S41" s="295">
        <f>SUM($S$35:$S$40)</f>
        <v>0</v>
      </c>
      <c r="Y41" s="102"/>
      <c r="AB41" s="102"/>
    </row>
    <row r="42" spans="1:28" s="29" customFormat="1" ht="16" customHeight="1" thickBot="1" x14ac:dyDescent="0.4">
      <c r="I42" s="47"/>
      <c r="J42" s="47"/>
      <c r="L42" s="636" t="s">
        <v>43</v>
      </c>
      <c r="M42" s="637"/>
      <c r="N42" s="637"/>
      <c r="O42" s="315">
        <v>68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8">
        <v>0</v>
      </c>
      <c r="T44" s="21" t="s">
        <v>25</v>
      </c>
      <c r="U44" s="26" t="s">
        <v>24</v>
      </c>
      <c r="V44" s="27"/>
      <c r="W44" s="28"/>
      <c r="X44" s="141" t="s">
        <v>714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301">
        <v>0</v>
      </c>
      <c r="T45" s="30"/>
      <c r="U45" s="34"/>
      <c r="V45" s="35"/>
      <c r="W45" s="43"/>
      <c r="X45" s="260" t="s">
        <v>715</v>
      </c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301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301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301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customHeight="1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46.5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7">
        <v>0</v>
      </c>
      <c r="W54" s="28">
        <v>0</v>
      </c>
      <c r="X54" s="331" t="s">
        <v>739</v>
      </c>
      <c r="Y54" s="258"/>
    </row>
    <row r="55" spans="1:28" s="29" customForma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503</v>
      </c>
      <c r="D60" s="22" t="s">
        <v>465</v>
      </c>
      <c r="E60" s="23" t="s">
        <v>749</v>
      </c>
      <c r="F60" s="22">
        <v>1</v>
      </c>
      <c r="G60" s="24" t="s">
        <v>750</v>
      </c>
      <c r="H60" s="24" t="s">
        <v>36</v>
      </c>
      <c r="I60" s="25">
        <f xml:space="preserve"> ($X$2 - $G$60) * 24</f>
        <v>9</v>
      </c>
      <c r="J60" s="60">
        <v>15.4</v>
      </c>
      <c r="K60" s="61">
        <f>$J$60 - $I$60</f>
        <v>6.4</v>
      </c>
      <c r="L60" s="288" t="s">
        <v>525</v>
      </c>
      <c r="M60" s="107">
        <v>2</v>
      </c>
      <c r="N60" s="317">
        <v>20</v>
      </c>
      <c r="O60" s="298">
        <f xml:space="preserve"> $M$60 * $N$60</f>
        <v>40</v>
      </c>
      <c r="P60" s="320" t="s">
        <v>480</v>
      </c>
      <c r="Q60" s="290">
        <v>1</v>
      </c>
      <c r="R60" s="228">
        <v>20</v>
      </c>
      <c r="S60" s="298">
        <f xml:space="preserve"> $Q$60 * $R$60</f>
        <v>20</v>
      </c>
      <c r="T60" s="21" t="s">
        <v>25</v>
      </c>
      <c r="U60" s="26" t="s">
        <v>24</v>
      </c>
      <c r="V60" s="27">
        <f>$K$60 * 0</f>
        <v>0</v>
      </c>
      <c r="W60" s="28">
        <f>$V$60</f>
        <v>0</v>
      </c>
      <c r="X60" s="141" t="s">
        <v>751</v>
      </c>
    </row>
    <row r="61" spans="1:28" s="29" customFormat="1" x14ac:dyDescent="0.35">
      <c r="A61" s="86"/>
      <c r="B61" s="62"/>
      <c r="C61" s="62"/>
      <c r="D61" s="62"/>
      <c r="E61" s="62"/>
      <c r="F61" s="62"/>
      <c r="G61" s="32"/>
      <c r="H61" s="32"/>
      <c r="I61" s="64"/>
      <c r="J61" s="64"/>
      <c r="K61" s="65"/>
      <c r="L61" s="292" t="s">
        <v>526</v>
      </c>
      <c r="M61" s="14">
        <v>2</v>
      </c>
      <c r="N61" s="314">
        <v>20</v>
      </c>
      <c r="O61" s="310">
        <f xml:space="preserve"> $M$61 * $N$61</f>
        <v>40</v>
      </c>
      <c r="P61" s="321" t="s">
        <v>593</v>
      </c>
      <c r="Q61" s="294">
        <v>0</v>
      </c>
      <c r="R61" s="231">
        <v>20</v>
      </c>
      <c r="S61" s="310">
        <f xml:space="preserve"> $Q$61 * $R$61</f>
        <v>0</v>
      </c>
      <c r="T61" s="30"/>
      <c r="U61" s="34"/>
      <c r="V61" s="35">
        <v>-7.5333333333604973</v>
      </c>
      <c r="W61" s="43">
        <v>22.149999999895229</v>
      </c>
      <c r="X61" s="189"/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14">
        <v>2</v>
      </c>
      <c r="N62" s="314">
        <v>20</v>
      </c>
      <c r="O62" s="301">
        <f xml:space="preserve"> $M$62 * $N$62</f>
        <v>40</v>
      </c>
      <c r="P62" s="321" t="s">
        <v>594</v>
      </c>
      <c r="Q62" s="294">
        <v>1</v>
      </c>
      <c r="R62" s="231">
        <v>20</v>
      </c>
      <c r="S62" s="310">
        <f xml:space="preserve"> $Q$62 * $R$62</f>
        <v>20</v>
      </c>
      <c r="T62" s="30"/>
      <c r="U62" s="34"/>
      <c r="V62" s="35"/>
      <c r="W62" s="43"/>
      <c r="X62" s="189"/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14">
        <v>2</v>
      </c>
      <c r="N63" s="314">
        <v>20</v>
      </c>
      <c r="O63" s="310">
        <f xml:space="preserve"> $M$63 * $N$63</f>
        <v>40</v>
      </c>
      <c r="P63" s="238" t="s">
        <v>476</v>
      </c>
      <c r="Q63" s="294">
        <v>0</v>
      </c>
      <c r="R63" s="231">
        <v>20</v>
      </c>
      <c r="S63" s="310">
        <f xml:space="preserve"> $Q$63 * $R$63</f>
        <v>0</v>
      </c>
      <c r="T63" s="30"/>
      <c r="U63" s="34"/>
      <c r="V63" s="35"/>
      <c r="W63" s="43"/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238" t="s">
        <v>477</v>
      </c>
      <c r="Q64" s="294">
        <v>0</v>
      </c>
      <c r="R64" s="231">
        <v>20</v>
      </c>
      <c r="S64" s="310">
        <f xml:space="preserve"> $Q$64 * $R$64</f>
        <v>0</v>
      </c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f>SUM($M$60:$M$64)</f>
        <v>8</v>
      </c>
      <c r="N65" s="231" t="s">
        <v>613</v>
      </c>
      <c r="O65" s="301">
        <f>SUM($O$60:$O$64)</f>
        <v>160</v>
      </c>
      <c r="P65" s="296" t="s">
        <v>614</v>
      </c>
      <c r="Q65" s="231">
        <f>SUM($Q$60:$Q$64)</f>
        <v>2</v>
      </c>
      <c r="R65" s="231" t="s">
        <v>615</v>
      </c>
      <c r="S65" s="295">
        <f>SUM($S$60:$S$64)</f>
        <v>40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80</v>
      </c>
      <c r="P66" s="636" t="s">
        <v>42</v>
      </c>
      <c r="Q66" s="637"/>
      <c r="R66" s="637"/>
      <c r="S66" s="297">
        <v>80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741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>
        <v>1</v>
      </c>
      <c r="G72" s="24"/>
      <c r="H72" s="24"/>
      <c r="I72" s="25"/>
      <c r="J72" s="25"/>
      <c r="K72" s="61">
        <f>$J$72 - $I$72</f>
        <v>0</v>
      </c>
      <c r="L72" s="288" t="s">
        <v>243</v>
      </c>
      <c r="M72" s="324">
        <v>1</v>
      </c>
      <c r="N72" s="290">
        <v>17</v>
      </c>
      <c r="O72" s="298">
        <f xml:space="preserve"> $M$72 * $N$72</f>
        <v>17</v>
      </c>
      <c r="P72" s="309" t="s">
        <v>242</v>
      </c>
      <c r="Q72" s="290">
        <v>1</v>
      </c>
      <c r="R72" s="228">
        <v>20</v>
      </c>
      <c r="S72" s="298">
        <f xml:space="preserve"> $Q$72 * $R$72</f>
        <v>20</v>
      </c>
      <c r="T72" s="21" t="s">
        <v>25</v>
      </c>
      <c r="U72" s="26" t="s">
        <v>200</v>
      </c>
      <c r="V72" s="27">
        <f>$K$72 * -1</f>
        <v>0</v>
      </c>
      <c r="W72" s="28">
        <f>$V$72</f>
        <v>0</v>
      </c>
      <c r="X72" s="141"/>
    </row>
    <row r="73" spans="1:24" s="29" customFormat="1" ht="16" customHeight="1" thickBot="1" x14ac:dyDescent="0.4">
      <c r="A73" s="37"/>
      <c r="B73" s="38"/>
      <c r="C73" s="38"/>
      <c r="D73" s="38"/>
      <c r="E73" s="38"/>
      <c r="F73" s="38"/>
      <c r="G73" s="39"/>
      <c r="H73" s="39"/>
      <c r="I73" s="40"/>
      <c r="J73" s="40"/>
      <c r="K73" s="70"/>
      <c r="L73" s="292"/>
      <c r="M73" s="294"/>
      <c r="N73" s="294"/>
      <c r="O73" s="301"/>
      <c r="P73" s="296"/>
      <c r="Q73" s="294"/>
      <c r="R73" s="231"/>
      <c r="S73" s="301"/>
      <c r="T73" s="37"/>
      <c r="U73" s="41"/>
      <c r="V73" s="42"/>
      <c r="W73" s="44"/>
      <c r="X73" s="191"/>
    </row>
    <row r="74" spans="1:24" s="29" customFormat="1" ht="17.5" customHeight="1" x14ac:dyDescent="0.35">
      <c r="I74" s="47"/>
      <c r="L74" s="296" t="s">
        <v>612</v>
      </c>
      <c r="M74" s="230">
        <f>SUM($M$72:$M$73)</f>
        <v>1</v>
      </c>
      <c r="N74" s="231" t="s">
        <v>613</v>
      </c>
      <c r="O74" s="301">
        <f>SUM($O$72:$O$73)</f>
        <v>17</v>
      </c>
      <c r="P74" s="296" t="s">
        <v>614</v>
      </c>
      <c r="Q74" s="231">
        <f>SUM($Q$72:$Q$73)</f>
        <v>1</v>
      </c>
      <c r="R74" s="231" t="s">
        <v>615</v>
      </c>
      <c r="S74" s="295">
        <f>SUM($S$72:$S$73)</f>
        <v>20</v>
      </c>
      <c r="V74" s="47"/>
      <c r="W74" s="47"/>
      <c r="X74" s="259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15">
        <v>17</v>
      </c>
      <c r="P75" s="636" t="s">
        <v>42</v>
      </c>
      <c r="Q75" s="637"/>
      <c r="R75" s="637"/>
      <c r="S75" s="297">
        <v>20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281"/>
      <c r="M76" s="281"/>
      <c r="N76" s="281"/>
      <c r="O76" s="283"/>
      <c r="P76" s="281"/>
      <c r="Q76" s="281"/>
      <c r="R76" s="281"/>
      <c r="S76" s="281"/>
      <c r="V76" s="47"/>
      <c r="W76" s="47"/>
      <c r="X76" s="259"/>
    </row>
    <row r="77" spans="1:24" s="29" customFormat="1" x14ac:dyDescent="0.35">
      <c r="A77" s="21" t="s">
        <v>27</v>
      </c>
      <c r="B77" s="22" t="s">
        <v>638</v>
      </c>
      <c r="C77" s="22">
        <v>3058</v>
      </c>
      <c r="D77" s="22" t="s">
        <v>669</v>
      </c>
      <c r="E77" s="22" t="s">
        <v>695</v>
      </c>
      <c r="F77" s="22">
        <v>1</v>
      </c>
      <c r="G77" s="24" t="s">
        <v>658</v>
      </c>
      <c r="H77" s="24" t="s">
        <v>36</v>
      </c>
      <c r="I77" s="25">
        <f xml:space="preserve"> ($X$2 - $G$77) * 24</f>
        <v>48</v>
      </c>
      <c r="J77" s="25">
        <v>12.9</v>
      </c>
      <c r="K77" s="61">
        <f>$J$77 - $I$77</f>
        <v>-35.1</v>
      </c>
      <c r="L77" s="288" t="s">
        <v>473</v>
      </c>
      <c r="M77" s="290">
        <v>0</v>
      </c>
      <c r="N77" s="228">
        <v>17</v>
      </c>
      <c r="O77" s="298">
        <f xml:space="preserve"> $M$77 * $N$77</f>
        <v>0</v>
      </c>
      <c r="P77" s="307" t="s">
        <v>216</v>
      </c>
      <c r="Q77" s="228">
        <v>0</v>
      </c>
      <c r="R77" s="228">
        <v>20</v>
      </c>
      <c r="S77" s="298">
        <f xml:space="preserve"> $Q$77 * $R$77</f>
        <v>0</v>
      </c>
      <c r="T77" s="21" t="s">
        <v>25</v>
      </c>
      <c r="U77" s="26" t="s">
        <v>24</v>
      </c>
      <c r="V77" s="27">
        <f>$K$77 * -1</f>
        <v>35.1</v>
      </c>
      <c r="W77" s="28">
        <f>$V$77</f>
        <v>35.1</v>
      </c>
      <c r="X77" s="141"/>
    </row>
    <row r="78" spans="1:24" s="29" customFormat="1" ht="15.5" customHeight="1" x14ac:dyDescent="0.35">
      <c r="A78" s="30"/>
      <c r="B78" s="31"/>
      <c r="C78" s="31"/>
      <c r="D78" s="31"/>
      <c r="E78" s="31"/>
      <c r="F78" s="31"/>
      <c r="G78" s="63"/>
      <c r="H78" s="220"/>
      <c r="I78" s="64"/>
      <c r="J78" s="33"/>
      <c r="K78" s="96"/>
      <c r="L78" s="292" t="s">
        <v>474</v>
      </c>
      <c r="M78" s="294">
        <v>0</v>
      </c>
      <c r="N78" s="231">
        <v>17</v>
      </c>
      <c r="O78" s="301">
        <f xml:space="preserve"> $M$78 * $N$78</f>
        <v>0</v>
      </c>
      <c r="P78" s="296" t="s">
        <v>249</v>
      </c>
      <c r="Q78" s="231">
        <v>0</v>
      </c>
      <c r="R78" s="231">
        <v>20</v>
      </c>
      <c r="S78" s="301">
        <f xml:space="preserve"> $Q$78 * $R$78</f>
        <v>0</v>
      </c>
      <c r="T78" s="30"/>
      <c r="U78" s="34"/>
      <c r="V78" s="35"/>
      <c r="W78" s="43"/>
      <c r="X78" s="189"/>
    </row>
    <row r="79" spans="1:24" s="29" customFormat="1" x14ac:dyDescent="0.35">
      <c r="A79" s="30"/>
      <c r="B79" s="31"/>
      <c r="C79" s="31"/>
      <c r="D79" s="31"/>
      <c r="E79" s="31"/>
      <c r="F79" s="31"/>
      <c r="G79" s="32"/>
      <c r="H79" s="31"/>
      <c r="I79" s="33"/>
      <c r="J79" s="33"/>
      <c r="K79" s="65"/>
      <c r="L79" s="292" t="s">
        <v>115</v>
      </c>
      <c r="M79" s="294">
        <v>0</v>
      </c>
      <c r="N79" s="231">
        <v>17</v>
      </c>
      <c r="O79" s="301">
        <f xml:space="preserve"> $M$79 * $N$79</f>
        <v>0</v>
      </c>
      <c r="P79" s="296"/>
      <c r="Q79" s="231"/>
      <c r="R79" s="231"/>
      <c r="S79" s="301"/>
      <c r="T79" s="30"/>
      <c r="U79" s="34"/>
      <c r="V79" s="35"/>
      <c r="W79" s="43"/>
      <c r="X79" s="189"/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31"/>
      <c r="H80" s="32"/>
      <c r="I80" s="64"/>
      <c r="J80" s="64"/>
      <c r="K80" s="65"/>
      <c r="L80" s="292" t="s">
        <v>592</v>
      </c>
      <c r="M80" s="322">
        <v>0</v>
      </c>
      <c r="N80" s="231">
        <v>17</v>
      </c>
      <c r="O80" s="301">
        <f xml:space="preserve"> $M$80 * $N$80</f>
        <v>0</v>
      </c>
      <c r="P80" s="296"/>
      <c r="Q80" s="231"/>
      <c r="R80" s="231"/>
      <c r="S80" s="301"/>
      <c r="T80" s="30"/>
      <c r="U80" s="34"/>
      <c r="V80" s="35"/>
      <c r="W80" s="43"/>
      <c r="X80" s="189" t="s">
        <v>754</v>
      </c>
    </row>
    <row r="81" spans="1:24" s="29" customFormat="1" ht="16" customHeight="1" thickBot="1" x14ac:dyDescent="0.4">
      <c r="A81" s="37"/>
      <c r="B81" s="38"/>
      <c r="C81" s="69"/>
      <c r="D81" s="69"/>
      <c r="E81" s="69"/>
      <c r="F81" s="69"/>
      <c r="G81" s="119"/>
      <c r="H81" s="69"/>
      <c r="I81" s="88"/>
      <c r="J81" s="88"/>
      <c r="K81" s="104"/>
      <c r="L81" s="332" t="s">
        <v>101</v>
      </c>
      <c r="M81" s="322">
        <v>3</v>
      </c>
      <c r="N81" s="231">
        <v>17</v>
      </c>
      <c r="O81" s="301">
        <f xml:space="preserve"> $M$81 * $N$81</f>
        <v>51</v>
      </c>
      <c r="P81" s="292"/>
      <c r="Q81" s="231"/>
      <c r="R81" s="231"/>
      <c r="S81" s="301"/>
      <c r="T81" s="37"/>
      <c r="U81" s="41"/>
      <c r="V81" s="42"/>
      <c r="W81" s="44"/>
      <c r="X81" s="325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f>SUM($M$77:$M$81)</f>
        <v>3</v>
      </c>
      <c r="N82" s="231" t="s">
        <v>613</v>
      </c>
      <c r="O82" s="301">
        <f>SUM($O$77:$O$81)</f>
        <v>51</v>
      </c>
      <c r="P82" s="296" t="s">
        <v>614</v>
      </c>
      <c r="Q82" s="231">
        <f>SUM($Q$77:$Q$81)</f>
        <v>0</v>
      </c>
      <c r="R82" s="231" t="s">
        <v>615</v>
      </c>
      <c r="S82" s="295">
        <f>SUM($S$77:$S$81)</f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136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123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641</v>
      </c>
      <c r="C89" s="22" t="s">
        <v>700</v>
      </c>
      <c r="D89" s="22" t="s">
        <v>701</v>
      </c>
      <c r="E89" s="23" t="s">
        <v>729</v>
      </c>
      <c r="F89" s="22">
        <v>1</v>
      </c>
      <c r="G89" s="24" t="s">
        <v>730</v>
      </c>
      <c r="H89" s="182" t="s">
        <v>36</v>
      </c>
      <c r="I89" s="25">
        <f xml:space="preserve"> ($X$2 - $G$89) * 24</f>
        <v>20.000000000058208</v>
      </c>
      <c r="J89" s="25">
        <v>13.4</v>
      </c>
      <c r="K89" s="61">
        <f>$J$89 - $I$89</f>
        <v>-6.6000000000582073</v>
      </c>
      <c r="L89" s="288" t="s">
        <v>256</v>
      </c>
      <c r="M89" s="107">
        <v>0</v>
      </c>
      <c r="N89" s="228">
        <v>20</v>
      </c>
      <c r="O89" s="298">
        <f xml:space="preserve"> $M$89 * $N$89</f>
        <v>0</v>
      </c>
      <c r="P89" s="309" t="s">
        <v>476</v>
      </c>
      <c r="Q89" s="107">
        <v>0</v>
      </c>
      <c r="R89" s="107">
        <v>20</v>
      </c>
      <c r="S89" s="298">
        <f xml:space="preserve"> $Q$89 * $R$89</f>
        <v>0</v>
      </c>
      <c r="T89" s="21" t="s">
        <v>25</v>
      </c>
      <c r="U89" s="26" t="s">
        <v>24</v>
      </c>
      <c r="V89" s="27">
        <f>$K$89 * -1</f>
        <v>6.6000000000582073</v>
      </c>
      <c r="W89" s="28">
        <f>$V$89</f>
        <v>6.6000000000582073</v>
      </c>
      <c r="X89" s="141"/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292" t="s">
        <v>276</v>
      </c>
      <c r="M90" s="14">
        <v>0</v>
      </c>
      <c r="N90" s="231">
        <v>20</v>
      </c>
      <c r="O90" s="301">
        <f xml:space="preserve"> $M$90 * $N$90</f>
        <v>0</v>
      </c>
      <c r="P90" s="296" t="s">
        <v>752</v>
      </c>
      <c r="Q90" s="14">
        <v>0</v>
      </c>
      <c r="R90" s="14">
        <v>20</v>
      </c>
      <c r="S90" s="301">
        <f xml:space="preserve"> $Q$90 * $R$90</f>
        <v>0</v>
      </c>
      <c r="T90" s="30"/>
      <c r="U90" s="34"/>
      <c r="V90" s="35"/>
      <c r="W90" s="43"/>
      <c r="X90" s="189"/>
    </row>
    <row r="91" spans="1:24" s="29" customFormat="1" ht="15.5" customHeigh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292" t="s">
        <v>277</v>
      </c>
      <c r="M91" s="14">
        <v>0</v>
      </c>
      <c r="N91" s="231">
        <v>20</v>
      </c>
      <c r="O91" s="301">
        <f xml:space="preserve"> $M$91 * $N$91</f>
        <v>0</v>
      </c>
      <c r="P91" s="296" t="s">
        <v>594</v>
      </c>
      <c r="Q91" s="14">
        <v>0</v>
      </c>
      <c r="R91" s="14">
        <v>20</v>
      </c>
      <c r="S91" s="301">
        <f xml:space="preserve"> $Q$91 * $R$91</f>
        <v>0</v>
      </c>
      <c r="T91" s="30"/>
      <c r="U91" s="34"/>
      <c r="V91" s="35"/>
      <c r="W91" s="43"/>
      <c r="X91" s="189" t="s">
        <v>755</v>
      </c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292" t="s">
        <v>278</v>
      </c>
      <c r="M92" s="14">
        <v>0</v>
      </c>
      <c r="N92" s="231">
        <v>20</v>
      </c>
      <c r="O92" s="301">
        <f xml:space="preserve"> $M$92 * $N$92</f>
        <v>0</v>
      </c>
      <c r="P92" s="296"/>
      <c r="Q92" s="231"/>
      <c r="R92" s="231"/>
      <c r="S92" s="301"/>
      <c r="T92" s="37"/>
      <c r="U92" s="41"/>
      <c r="V92" s="42"/>
      <c r="W92" s="44"/>
      <c r="X92" s="191" t="s">
        <v>646</v>
      </c>
    </row>
    <row r="93" spans="1:24" s="29" customFormat="1" ht="17.5" customHeight="1" x14ac:dyDescent="0.35">
      <c r="I93" s="47"/>
      <c r="J93" s="47"/>
      <c r="L93" s="296" t="s">
        <v>612</v>
      </c>
      <c r="M93" s="230">
        <f>SUM($M$89:$M$92)</f>
        <v>0</v>
      </c>
      <c r="N93" s="231" t="s">
        <v>613</v>
      </c>
      <c r="O93" s="301">
        <f>SUM($O$89:$O$92)</f>
        <v>0</v>
      </c>
      <c r="P93" s="296" t="s">
        <v>614</v>
      </c>
      <c r="Q93" s="231">
        <f>SUM($Q$89:$Q$92)</f>
        <v>0</v>
      </c>
      <c r="R93" s="231" t="s">
        <v>615</v>
      </c>
      <c r="S93" s="295">
        <f>SUM($S$89:$S$92)</f>
        <v>0</v>
      </c>
      <c r="V93" s="47"/>
      <c r="W93" s="47"/>
      <c r="X93" s="259"/>
    </row>
    <row r="94" spans="1:24" s="29" customFormat="1" ht="16" customHeight="1" thickBot="1" x14ac:dyDescent="0.4">
      <c r="I94" s="47"/>
      <c r="J94" s="47"/>
      <c r="L94" s="636" t="s">
        <v>43</v>
      </c>
      <c r="M94" s="637"/>
      <c r="N94" s="637"/>
      <c r="O94" s="304">
        <v>160</v>
      </c>
      <c r="P94" s="636" t="s">
        <v>42</v>
      </c>
      <c r="Q94" s="637"/>
      <c r="R94" s="637"/>
      <c r="S94" s="297">
        <v>60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0:N20"/>
    <mergeCell ref="P20:R20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4:N24"/>
    <mergeCell ref="P24:R24"/>
    <mergeCell ref="L33:N33"/>
    <mergeCell ref="P33:R33"/>
    <mergeCell ref="L42:N42"/>
    <mergeCell ref="P42:R42"/>
    <mergeCell ref="L51:N51"/>
    <mergeCell ref="P51:R51"/>
    <mergeCell ref="L58:N58"/>
    <mergeCell ref="P58:R58"/>
    <mergeCell ref="L66:N66"/>
    <mergeCell ref="P66:R66"/>
    <mergeCell ref="L70:N70"/>
    <mergeCell ref="P70:R70"/>
    <mergeCell ref="L75:N75"/>
    <mergeCell ref="P75:R75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9">
    <cfRule type="cellIs" dxfId="249" priority="11" operator="lessThan">
      <formula>0</formula>
    </cfRule>
  </conditionalFormatting>
  <conditionalFormatting sqref="K11:K18">
    <cfRule type="cellIs" dxfId="248" priority="8" operator="lessThan">
      <formula>0</formula>
    </cfRule>
  </conditionalFormatting>
  <conditionalFormatting sqref="K22:K40">
    <cfRule type="cellIs" dxfId="247" priority="4" operator="lessThan">
      <formula>0</formula>
    </cfRule>
  </conditionalFormatting>
  <conditionalFormatting sqref="K42:K50 K68:K73 K82:K85 K96:K98">
    <cfRule type="cellIs" dxfId="246" priority="25" operator="lessThan">
      <formula>0</formula>
    </cfRule>
  </conditionalFormatting>
  <conditionalFormatting sqref="K54:K64">
    <cfRule type="cellIs" dxfId="245" priority="15" operator="lessThan">
      <formula>0</formula>
    </cfRule>
  </conditionalFormatting>
  <conditionalFormatting sqref="K75:K77">
    <cfRule type="cellIs" dxfId="244" priority="14" operator="lessThan">
      <formula>0</formula>
    </cfRule>
  </conditionalFormatting>
  <conditionalFormatting sqref="K79:K80">
    <cfRule type="cellIs" dxfId="243" priority="24" operator="lessThan">
      <formula>0</formula>
    </cfRule>
  </conditionalFormatting>
  <conditionalFormatting sqref="K89:K94">
    <cfRule type="cellIs" dxfId="24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4D6F-AAC6-413A-B01F-0420A885185C}">
  <sheetPr codeName="Лист23"/>
  <dimension ref="A1:BD126"/>
  <sheetViews>
    <sheetView topLeftCell="A34" zoomScale="57" zoomScaleNormal="57" workbookViewId="0">
      <selection activeCell="W70" sqref="W7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756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757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849</v>
      </c>
      <c r="D6" s="22" t="s">
        <v>209</v>
      </c>
      <c r="E6" s="22" t="s">
        <v>686</v>
      </c>
      <c r="F6" s="22">
        <v>1</v>
      </c>
      <c r="G6" s="59">
        <v>45026.666666666664</v>
      </c>
      <c r="H6" s="59" t="s">
        <v>732</v>
      </c>
      <c r="I6" s="60">
        <v>33.500000000058208</v>
      </c>
      <c r="J6" s="60">
        <v>12</v>
      </c>
      <c r="K6" s="61">
        <v>-21.500000000058208</v>
      </c>
      <c r="L6" s="288" t="s">
        <v>132</v>
      </c>
      <c r="M6" s="289">
        <v>0</v>
      </c>
      <c r="N6" s="290">
        <v>17</v>
      </c>
      <c r="O6" s="298">
        <v>0</v>
      </c>
      <c r="P6" s="288" t="s">
        <v>214</v>
      </c>
      <c r="Q6" s="290">
        <v>0</v>
      </c>
      <c r="R6" s="228">
        <v>20</v>
      </c>
      <c r="S6" s="298">
        <v>0</v>
      </c>
      <c r="T6" s="21" t="s">
        <v>25</v>
      </c>
      <c r="U6" s="26" t="s">
        <v>24</v>
      </c>
      <c r="V6" s="27">
        <v>21.500000000058208</v>
      </c>
      <c r="W6" s="28">
        <v>21.500000000058208</v>
      </c>
      <c r="X6" s="141" t="s">
        <v>758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732</v>
      </c>
      <c r="H7" s="63">
        <v>45028.947916666664</v>
      </c>
      <c r="I7" s="64">
        <v>28.5</v>
      </c>
      <c r="J7" s="64">
        <v>12</v>
      </c>
      <c r="K7" s="65">
        <v>-16.5</v>
      </c>
      <c r="L7" s="292" t="s">
        <v>111</v>
      </c>
      <c r="M7" s="293">
        <v>0</v>
      </c>
      <c r="N7" s="294">
        <v>10</v>
      </c>
      <c r="O7" s="301">
        <v>0</v>
      </c>
      <c r="P7" s="292" t="s">
        <v>106</v>
      </c>
      <c r="Q7" s="294">
        <v>0</v>
      </c>
      <c r="R7" s="231">
        <v>20</v>
      </c>
      <c r="S7" s="301">
        <v>0</v>
      </c>
      <c r="T7" s="30"/>
      <c r="U7" s="34"/>
      <c r="V7" s="35">
        <v>16.5</v>
      </c>
      <c r="W7" s="43">
        <v>38.000000000058208</v>
      </c>
      <c r="X7" s="114" t="s">
        <v>759</v>
      </c>
      <c r="Y7" s="29"/>
      <c r="Z7" s="29"/>
      <c r="AA7" s="29"/>
    </row>
    <row r="8" spans="1:27" s="102" customFormat="1" x14ac:dyDescent="0.35">
      <c r="A8" s="30"/>
      <c r="B8" s="31"/>
      <c r="C8" s="66">
        <v>6559</v>
      </c>
      <c r="D8" s="73" t="s">
        <v>760</v>
      </c>
      <c r="E8" s="66" t="s">
        <v>761</v>
      </c>
      <c r="F8" s="66"/>
      <c r="G8" s="63"/>
      <c r="H8" s="67"/>
      <c r="I8" s="64"/>
      <c r="J8" s="64"/>
      <c r="K8" s="65"/>
      <c r="L8" s="292" t="s">
        <v>98</v>
      </c>
      <c r="M8" s="294">
        <v>0</v>
      </c>
      <c r="N8" s="294">
        <v>17</v>
      </c>
      <c r="O8" s="301">
        <v>0</v>
      </c>
      <c r="P8" s="292" t="s">
        <v>753</v>
      </c>
      <c r="Q8" s="294">
        <v>0</v>
      </c>
      <c r="R8" s="231">
        <v>10</v>
      </c>
      <c r="S8" s="301"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0</v>
      </c>
      <c r="N9" s="294">
        <v>17</v>
      </c>
      <c r="O9" s="301">
        <v>0</v>
      </c>
      <c r="P9" s="292" t="s">
        <v>142</v>
      </c>
      <c r="Q9" s="231">
        <v>0</v>
      </c>
      <c r="R9" s="231">
        <v>20</v>
      </c>
      <c r="S9" s="301"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v>0</v>
      </c>
      <c r="N10" s="231" t="s">
        <v>613</v>
      </c>
      <c r="O10" s="301">
        <v>0</v>
      </c>
      <c r="P10" s="296" t="s">
        <v>614</v>
      </c>
      <c r="Q10" s="231">
        <v>0</v>
      </c>
      <c r="R10" s="231" t="s">
        <v>615</v>
      </c>
      <c r="S10" s="295"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170</v>
      </c>
      <c r="P11" s="636" t="s">
        <v>42</v>
      </c>
      <c r="Q11" s="637"/>
      <c r="R11" s="637"/>
      <c r="S11" s="297">
        <v>40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288" t="s">
        <v>108</v>
      </c>
      <c r="M13" s="290">
        <v>0</v>
      </c>
      <c r="N13" s="290">
        <v>17</v>
      </c>
      <c r="O13" s="298">
        <v>0</v>
      </c>
      <c r="P13" s="299" t="s">
        <v>555</v>
      </c>
      <c r="Q13" s="290">
        <v>0</v>
      </c>
      <c r="R13" s="228">
        <v>20</v>
      </c>
      <c r="S13" s="298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762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65">
        <v>-17.349999999941794</v>
      </c>
      <c r="L14" s="292" t="s">
        <v>113</v>
      </c>
      <c r="M14" s="294">
        <v>0</v>
      </c>
      <c r="N14" s="294">
        <v>17</v>
      </c>
      <c r="O14" s="301">
        <v>0</v>
      </c>
      <c r="P14" s="302" t="s">
        <v>201</v>
      </c>
      <c r="Q14" s="294">
        <v>0</v>
      </c>
      <c r="R14" s="231">
        <v>15</v>
      </c>
      <c r="S14" s="301"/>
      <c r="T14" s="30"/>
      <c r="U14" s="34"/>
      <c r="V14" s="35">
        <v>17.349999999941794</v>
      </c>
      <c r="W14" s="43">
        <v>24.36666666674428</v>
      </c>
      <c r="X14" s="252" t="s">
        <v>763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33">
        <v>23.833333333313931</v>
      </c>
      <c r="J15" s="64">
        <v>14.4</v>
      </c>
      <c r="K15" s="65">
        <v>-9.4333333333139304</v>
      </c>
      <c r="L15" s="292" t="s">
        <v>217</v>
      </c>
      <c r="M15" s="294">
        <v>1</v>
      </c>
      <c r="N15" s="294">
        <v>10</v>
      </c>
      <c r="O15" s="301">
        <v>40</v>
      </c>
      <c r="P15" s="302" t="s">
        <v>555</v>
      </c>
      <c r="Q15" s="294">
        <v>1</v>
      </c>
      <c r="R15" s="231">
        <v>20</v>
      </c>
      <c r="S15" s="301">
        <v>0</v>
      </c>
      <c r="T15" s="30"/>
      <c r="U15" s="34"/>
      <c r="V15" s="35">
        <v>9.4333333333139304</v>
      </c>
      <c r="W15" s="43"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33">
        <v>23.25</v>
      </c>
      <c r="J16" s="64">
        <v>14.4</v>
      </c>
      <c r="K16" s="65">
        <v>-8.85</v>
      </c>
      <c r="L16" s="292" t="s">
        <v>124</v>
      </c>
      <c r="M16" s="294">
        <v>0</v>
      </c>
      <c r="N16" s="294">
        <v>17</v>
      </c>
      <c r="O16" s="301">
        <v>0</v>
      </c>
      <c r="P16" s="302" t="s">
        <v>778</v>
      </c>
      <c r="Q16" s="294">
        <v>1</v>
      </c>
      <c r="R16" s="231">
        <v>20</v>
      </c>
      <c r="S16" s="301">
        <v>0</v>
      </c>
      <c r="T16" s="30"/>
      <c r="U16" s="34"/>
      <c r="V16" s="35">
        <v>8.85</v>
      </c>
      <c r="W16" s="43">
        <v>42.650000000058213</v>
      </c>
      <c r="X16" s="252" t="s">
        <v>689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65">
        <v>-7.4333333332557228</v>
      </c>
      <c r="L17" s="292" t="s">
        <v>592</v>
      </c>
      <c r="M17" s="231">
        <v>0</v>
      </c>
      <c r="N17" s="294">
        <v>17</v>
      </c>
      <c r="O17" s="301">
        <v>0</v>
      </c>
      <c r="P17" s="302"/>
      <c r="Q17" s="294">
        <v>0</v>
      </c>
      <c r="R17" s="231"/>
      <c r="S17" s="301">
        <v>0</v>
      </c>
      <c r="T17" s="30"/>
      <c r="U17" s="34"/>
      <c r="V17" s="333">
        <v>7.4333333332557228</v>
      </c>
      <c r="W17" s="43">
        <v>50.083333333313938</v>
      </c>
      <c r="X17" s="142"/>
      <c r="Y17" s="29"/>
      <c r="Z17" s="36"/>
      <c r="AA17" s="29"/>
    </row>
    <row r="18" spans="1:27" s="102" customFormat="1" ht="16" thickBot="1" x14ac:dyDescent="0.4">
      <c r="A18" s="37"/>
      <c r="B18" s="38"/>
      <c r="C18" s="69"/>
      <c r="D18" s="69"/>
      <c r="E18" s="69"/>
      <c r="F18" s="69">
        <v>6</v>
      </c>
      <c r="G18" s="119" t="s">
        <v>747</v>
      </c>
      <c r="H18" s="119" t="s">
        <v>36</v>
      </c>
      <c r="I18" s="88">
        <v>14.916666666744277</v>
      </c>
      <c r="J18" s="88">
        <v>14.4</v>
      </c>
      <c r="K18" s="70">
        <v>-0.51666666674427653</v>
      </c>
      <c r="L18" s="292"/>
      <c r="M18" s="294"/>
      <c r="N18" s="294"/>
      <c r="O18" s="301"/>
      <c r="P18" s="302"/>
      <c r="Q18" s="294">
        <v>0</v>
      </c>
      <c r="R18" s="231"/>
      <c r="S18" s="301">
        <v>0</v>
      </c>
      <c r="T18" s="37"/>
      <c r="U18" s="41"/>
      <c r="V18" s="37">
        <v>0</v>
      </c>
      <c r="W18" s="44">
        <v>50.083333333313938</v>
      </c>
      <c r="X18" s="246"/>
      <c r="Y18" s="29"/>
      <c r="Z18" s="36"/>
      <c r="AA18" s="29"/>
    </row>
    <row r="19" spans="1:27" s="102" customFormat="1" ht="17.5" x14ac:dyDescent="0.35">
      <c r="I19" s="103"/>
      <c r="J19" s="103"/>
      <c r="K19" s="103"/>
      <c r="L19" s="296" t="s">
        <v>614</v>
      </c>
      <c r="M19" s="230">
        <v>4</v>
      </c>
      <c r="N19" s="231" t="s">
        <v>613</v>
      </c>
      <c r="O19" s="301">
        <v>40</v>
      </c>
      <c r="P19" s="296" t="s">
        <v>614</v>
      </c>
      <c r="Q19" s="231">
        <v>0</v>
      </c>
      <c r="R19" s="231" t="s">
        <v>615</v>
      </c>
      <c r="S19" s="295">
        <v>0</v>
      </c>
      <c r="T19" s="29"/>
      <c r="U19" s="29"/>
      <c r="V19" s="29"/>
      <c r="W19" s="29"/>
      <c r="X19" s="29"/>
      <c r="Y19" s="29"/>
      <c r="Z19" s="36"/>
      <c r="AA19" s="29"/>
    </row>
    <row r="20" spans="1:27" s="102" customFormat="1" ht="16" customHeight="1" thickBot="1" x14ac:dyDescent="0.4">
      <c r="I20" s="103"/>
      <c r="J20" s="103"/>
      <c r="K20" s="103"/>
      <c r="L20" s="631" t="s">
        <v>43</v>
      </c>
      <c r="M20" s="635"/>
      <c r="N20" s="635"/>
      <c r="O20" s="304">
        <v>135</v>
      </c>
      <c r="P20" s="636" t="s">
        <v>42</v>
      </c>
      <c r="Q20" s="637"/>
      <c r="R20" s="637"/>
      <c r="S20" s="297">
        <v>20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thickBot="1" x14ac:dyDescent="0.4">
      <c r="I21" s="103"/>
      <c r="J21" s="103"/>
      <c r="K21" s="103"/>
      <c r="L21" s="120"/>
      <c r="M21" s="120"/>
      <c r="N21" s="120"/>
      <c r="O21" s="281"/>
      <c r="P21" s="281"/>
      <c r="Q21" s="281"/>
      <c r="R21" s="281"/>
      <c r="S21" s="281"/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A22" s="74" t="s">
        <v>17</v>
      </c>
      <c r="B22" s="75"/>
      <c r="C22" s="75">
        <v>54</v>
      </c>
      <c r="D22" s="75" t="s">
        <v>193</v>
      </c>
      <c r="E22" s="75"/>
      <c r="F22" s="75"/>
      <c r="G22" s="76"/>
      <c r="H22" s="75"/>
      <c r="I22" s="77"/>
      <c r="J22" s="77"/>
      <c r="K22" s="78"/>
      <c r="L22" s="305"/>
      <c r="M22" s="306"/>
      <c r="N22" s="228"/>
      <c r="O22" s="298"/>
      <c r="P22" s="307"/>
      <c r="Q22" s="228"/>
      <c r="R22" s="228"/>
      <c r="S22" s="298"/>
      <c r="T22" s="74" t="s">
        <v>25</v>
      </c>
      <c r="U22" s="151" t="s">
        <v>24</v>
      </c>
      <c r="V22" s="74"/>
      <c r="W22" s="152"/>
      <c r="X22" s="263" t="s">
        <v>44</v>
      </c>
      <c r="Y22" s="29"/>
      <c r="Z22" s="36"/>
      <c r="AA22" s="29"/>
    </row>
    <row r="23" spans="1:27" s="102" customFormat="1" ht="17.5" x14ac:dyDescent="0.35">
      <c r="A23" s="29"/>
      <c r="B23" s="29"/>
      <c r="C23" s="29"/>
      <c r="D23" s="29"/>
      <c r="E23" s="29"/>
      <c r="F23" s="29"/>
      <c r="G23" s="29"/>
      <c r="H23" s="29"/>
      <c r="I23" s="47"/>
      <c r="J23" s="47"/>
      <c r="K23" s="29"/>
      <c r="L23" s="296" t="s">
        <v>612</v>
      </c>
      <c r="M23" s="308"/>
      <c r="N23" s="231" t="s">
        <v>613</v>
      </c>
      <c r="O23" s="301"/>
      <c r="P23" s="296" t="s">
        <v>614</v>
      </c>
      <c r="Q23" s="231"/>
      <c r="R23" s="231" t="s">
        <v>615</v>
      </c>
      <c r="S23" s="295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631" t="s">
        <v>43</v>
      </c>
      <c r="M24" s="635"/>
      <c r="N24" s="635"/>
      <c r="O24" s="304" t="s">
        <v>24</v>
      </c>
      <c r="P24" s="636" t="s">
        <v>42</v>
      </c>
      <c r="Q24" s="637"/>
      <c r="R24" s="637"/>
      <c r="S24" s="297" t="s">
        <v>24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31" x14ac:dyDescent="0.35">
      <c r="A26" s="21" t="s">
        <v>18</v>
      </c>
      <c r="B26" s="23" t="s">
        <v>623</v>
      </c>
      <c r="C26" s="58"/>
      <c r="D26" s="58" t="s">
        <v>691</v>
      </c>
      <c r="E26" s="22"/>
      <c r="F26" s="58"/>
      <c r="G26" s="158"/>
      <c r="H26" s="158"/>
      <c r="I26" s="60"/>
      <c r="J26" s="25"/>
      <c r="K26" s="61"/>
      <c r="L26" s="117" t="s">
        <v>224</v>
      </c>
      <c r="M26" s="290">
        <v>0</v>
      </c>
      <c r="N26" s="290">
        <v>10</v>
      </c>
      <c r="O26" s="298">
        <v>0</v>
      </c>
      <c r="P26" s="309" t="s">
        <v>47</v>
      </c>
      <c r="Q26" s="228">
        <v>0</v>
      </c>
      <c r="R26" s="228">
        <v>17</v>
      </c>
      <c r="S26" s="298">
        <v>0</v>
      </c>
      <c r="T26" s="21" t="s">
        <v>25</v>
      </c>
      <c r="U26" s="26" t="s">
        <v>24</v>
      </c>
      <c r="V26" s="27">
        <v>0</v>
      </c>
      <c r="W26" s="28">
        <v>0</v>
      </c>
      <c r="X26" s="141" t="s">
        <v>736</v>
      </c>
      <c r="Y26" s="29"/>
      <c r="Z26" s="29"/>
      <c r="AA26" s="29"/>
    </row>
    <row r="27" spans="1:27" s="102" customFormat="1" x14ac:dyDescent="0.35">
      <c r="A27" s="30"/>
      <c r="B27" s="80"/>
      <c r="C27" s="66"/>
      <c r="D27" s="66"/>
      <c r="E27" s="66"/>
      <c r="F27" s="66"/>
      <c r="G27" s="160"/>
      <c r="H27" s="159"/>
      <c r="I27" s="68"/>
      <c r="J27" s="33"/>
      <c r="K27" s="65"/>
      <c r="L27" s="118" t="s">
        <v>225</v>
      </c>
      <c r="M27" s="294">
        <v>0</v>
      </c>
      <c r="N27" s="294">
        <v>10</v>
      </c>
      <c r="O27" s="301">
        <v>0</v>
      </c>
      <c r="P27" s="296" t="s">
        <v>131</v>
      </c>
      <c r="Q27" s="231">
        <v>0</v>
      </c>
      <c r="R27" s="231">
        <v>20</v>
      </c>
      <c r="S27" s="301">
        <v>0</v>
      </c>
      <c r="T27" s="30"/>
      <c r="U27" s="34"/>
      <c r="V27" s="35"/>
      <c r="W27" s="43"/>
      <c r="X27" s="189" t="s">
        <v>737</v>
      </c>
      <c r="Y27" s="29"/>
      <c r="Z27" s="29"/>
      <c r="AA27" s="29"/>
    </row>
    <row r="28" spans="1:27" s="49" customFormat="1" x14ac:dyDescent="0.35">
      <c r="A28" s="30"/>
      <c r="B28" s="80"/>
      <c r="C28" s="62"/>
      <c r="D28" s="62"/>
      <c r="E28" s="62"/>
      <c r="F28" s="62"/>
      <c r="G28" s="160"/>
      <c r="H28" s="160"/>
      <c r="I28" s="64"/>
      <c r="J28" s="64"/>
      <c r="K28" s="65"/>
      <c r="L28" s="292" t="s">
        <v>121</v>
      </c>
      <c r="M28" s="294">
        <v>0</v>
      </c>
      <c r="N28" s="231">
        <v>10</v>
      </c>
      <c r="O28" s="301">
        <v>0</v>
      </c>
      <c r="P28" s="296" t="s">
        <v>117</v>
      </c>
      <c r="Q28" s="231">
        <v>0</v>
      </c>
      <c r="R28" s="293">
        <v>16</v>
      </c>
      <c r="S28" s="310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102" customFormat="1" x14ac:dyDescent="0.35">
      <c r="A29" s="30"/>
      <c r="B29" s="80"/>
      <c r="C29" s="31"/>
      <c r="D29" s="31"/>
      <c r="E29" s="80"/>
      <c r="F29" s="31"/>
      <c r="G29" s="161"/>
      <c r="H29" s="161"/>
      <c r="I29" s="33"/>
      <c r="J29" s="33"/>
      <c r="K29" s="65"/>
      <c r="L29" s="292" t="s">
        <v>112</v>
      </c>
      <c r="M29" s="294">
        <v>0</v>
      </c>
      <c r="N29" s="231">
        <v>10</v>
      </c>
      <c r="O29" s="301">
        <v>0</v>
      </c>
      <c r="P29" s="311" t="s">
        <v>107</v>
      </c>
      <c r="Q29" s="312">
        <v>0</v>
      </c>
      <c r="R29" s="312">
        <v>20</v>
      </c>
      <c r="S29" s="313">
        <v>0</v>
      </c>
      <c r="T29" s="30"/>
      <c r="U29" s="34"/>
      <c r="V29" s="35"/>
      <c r="W29" s="43"/>
      <c r="X29" s="189"/>
      <c r="Y29" s="29"/>
      <c r="Z29" s="36"/>
      <c r="AA29" s="29"/>
    </row>
    <row r="30" spans="1:27" s="102" customFormat="1" x14ac:dyDescent="0.35">
      <c r="A30" s="30"/>
      <c r="B30" s="80"/>
      <c r="C30" s="31"/>
      <c r="D30" s="31"/>
      <c r="E30" s="31"/>
      <c r="F30" s="31"/>
      <c r="G30" s="161"/>
      <c r="H30" s="161"/>
      <c r="I30" s="33"/>
      <c r="J30" s="33"/>
      <c r="K30" s="65"/>
      <c r="L30" s="292"/>
      <c r="M30" s="294"/>
      <c r="N30" s="230"/>
      <c r="O30" s="301"/>
      <c r="P30" s="311" t="s">
        <v>129</v>
      </c>
      <c r="Q30" s="312">
        <v>0</v>
      </c>
      <c r="R30" s="312">
        <v>20</v>
      </c>
      <c r="S30" s="313">
        <v>0</v>
      </c>
      <c r="T30" s="30"/>
      <c r="U30" s="34"/>
      <c r="V30" s="35"/>
      <c r="W30" s="43"/>
      <c r="X30" s="142"/>
      <c r="Y30" s="29"/>
      <c r="Z30" s="29"/>
      <c r="AA30" s="29"/>
    </row>
    <row r="31" spans="1:27" s="102" customFormat="1" ht="16" thickBot="1" x14ac:dyDescent="0.4">
      <c r="A31" s="37"/>
      <c r="B31" s="84"/>
      <c r="C31" s="38"/>
      <c r="D31" s="38"/>
      <c r="E31" s="38"/>
      <c r="F31" s="38"/>
      <c r="G31" s="39"/>
      <c r="H31" s="39"/>
      <c r="I31" s="40"/>
      <c r="J31" s="40"/>
      <c r="K31" s="70"/>
      <c r="L31" s="311"/>
      <c r="M31" s="312"/>
      <c r="N31" s="312"/>
      <c r="O31" s="313"/>
      <c r="P31" s="311" t="s">
        <v>226</v>
      </c>
      <c r="Q31" s="312">
        <v>0</v>
      </c>
      <c r="R31" s="312">
        <v>20</v>
      </c>
      <c r="S31" s="313">
        <v>0</v>
      </c>
      <c r="T31" s="37"/>
      <c r="U31" s="41"/>
      <c r="V31" s="37"/>
      <c r="W31" s="72"/>
      <c r="X31" s="191"/>
      <c r="Y31" s="29"/>
      <c r="Z31" s="29"/>
      <c r="AA31" s="29"/>
    </row>
    <row r="32" spans="1:27" s="102" customFormat="1" ht="17.5" x14ac:dyDescent="0.35">
      <c r="A32" s="29"/>
      <c r="B32" s="29"/>
      <c r="C32" s="29"/>
      <c r="D32" s="29"/>
      <c r="E32" s="29"/>
      <c r="F32" s="29"/>
      <c r="G32" s="29"/>
      <c r="H32" s="29"/>
      <c r="I32" s="47"/>
      <c r="J32" s="47"/>
      <c r="K32" s="29"/>
      <c r="L32" s="296" t="s">
        <v>612</v>
      </c>
      <c r="M32" s="230">
        <v>0</v>
      </c>
      <c r="N32" s="231" t="s">
        <v>613</v>
      </c>
      <c r="O32" s="301">
        <v>0</v>
      </c>
      <c r="P32" s="296" t="s">
        <v>614</v>
      </c>
      <c r="Q32" s="231">
        <v>0</v>
      </c>
      <c r="R32" s="231" t="s">
        <v>615</v>
      </c>
      <c r="S32" s="295">
        <v>0</v>
      </c>
      <c r="T32" s="29"/>
      <c r="U32" s="29"/>
      <c r="V32" s="29"/>
      <c r="W32" s="29"/>
      <c r="X32" s="29"/>
      <c r="Y32" s="29"/>
      <c r="Z32" s="29"/>
      <c r="AA32" s="29"/>
    </row>
    <row r="33" spans="1:28" s="102" customFormat="1" ht="16" customHeight="1" thickBot="1" x14ac:dyDescent="0.4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636" t="s">
        <v>43</v>
      </c>
      <c r="M33" s="637"/>
      <c r="N33" s="637"/>
      <c r="O33" s="304" t="s">
        <v>49</v>
      </c>
      <c r="P33" s="636" t="s">
        <v>42</v>
      </c>
      <c r="Q33" s="637"/>
      <c r="R33" s="637"/>
      <c r="S33" s="297" t="s">
        <v>49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81"/>
      <c r="M34" s="282"/>
      <c r="N34" s="281"/>
      <c r="O34" s="281"/>
      <c r="P34" s="281"/>
      <c r="Q34" s="281"/>
      <c r="R34" s="281"/>
      <c r="S34" s="281"/>
      <c r="T34" s="29"/>
      <c r="U34" s="29"/>
      <c r="V34" s="29"/>
      <c r="W34" s="29"/>
      <c r="X34" s="29"/>
      <c r="Y34" s="29"/>
      <c r="Z34" s="36"/>
      <c r="AA34" s="29"/>
    </row>
    <row r="35" spans="1:28" s="49" customFormat="1" x14ac:dyDescent="0.35">
      <c r="A35" s="21" t="s">
        <v>19</v>
      </c>
      <c r="B35" s="22" t="s">
        <v>227</v>
      </c>
      <c r="C35" s="58">
        <v>3002</v>
      </c>
      <c r="D35" s="22" t="s">
        <v>664</v>
      </c>
      <c r="E35" s="58" t="s">
        <v>766</v>
      </c>
      <c r="F35" s="58">
        <v>1</v>
      </c>
      <c r="G35" s="59">
        <v>45029.125</v>
      </c>
      <c r="H35" s="59"/>
      <c r="I35" s="60">
        <v>20.666666666627862</v>
      </c>
      <c r="J35" s="60">
        <v>16</v>
      </c>
      <c r="K35" s="61">
        <v>-4.6666666666278616</v>
      </c>
      <c r="L35" s="288" t="s">
        <v>48</v>
      </c>
      <c r="M35" s="290">
        <v>3</v>
      </c>
      <c r="N35" s="290">
        <v>17</v>
      </c>
      <c r="O35" s="298">
        <v>0</v>
      </c>
      <c r="P35" s="288" t="s">
        <v>271</v>
      </c>
      <c r="Q35" s="290">
        <v>0</v>
      </c>
      <c r="R35" s="290">
        <v>20</v>
      </c>
      <c r="S35" s="298">
        <v>0</v>
      </c>
      <c r="T35" s="21" t="s">
        <v>25</v>
      </c>
      <c r="U35" s="26" t="s">
        <v>24</v>
      </c>
      <c r="V35" s="27">
        <v>4.6666666666278616</v>
      </c>
      <c r="W35" s="28">
        <v>4.6666666666278616</v>
      </c>
      <c r="X35" s="233" t="s">
        <v>764</v>
      </c>
      <c r="Y35" s="29"/>
      <c r="Z35" s="36"/>
      <c r="AA35" s="29"/>
    </row>
    <row r="36" spans="1:28" s="49" customFormat="1" x14ac:dyDescent="0.35">
      <c r="A36" s="30"/>
      <c r="B36" s="31"/>
      <c r="C36" s="62"/>
      <c r="D36" s="62"/>
      <c r="E36" s="62"/>
      <c r="F36" s="62"/>
      <c r="G36" s="63"/>
      <c r="H36" s="63"/>
      <c r="I36" s="64"/>
      <c r="J36" s="64"/>
      <c r="K36" s="65"/>
      <c r="L36" s="292" t="s">
        <v>198</v>
      </c>
      <c r="M36" s="294">
        <v>0</v>
      </c>
      <c r="N36" s="294">
        <v>14</v>
      </c>
      <c r="O36" s="301">
        <v>0</v>
      </c>
      <c r="P36" s="292" t="s">
        <v>197</v>
      </c>
      <c r="Q36" s="294">
        <v>0</v>
      </c>
      <c r="R36" s="294">
        <v>20</v>
      </c>
      <c r="S36" s="301">
        <v>0</v>
      </c>
      <c r="T36" s="30"/>
      <c r="U36" s="34"/>
      <c r="V36" s="30"/>
      <c r="W36" s="97"/>
      <c r="X36" s="252" t="s">
        <v>765</v>
      </c>
      <c r="Y36" s="29"/>
      <c r="Z36" s="36"/>
      <c r="AA36" s="29"/>
    </row>
    <row r="37" spans="1:28" s="49" customFormat="1" x14ac:dyDescent="0.35">
      <c r="A37" s="86"/>
      <c r="B37" s="62"/>
      <c r="C37" s="62"/>
      <c r="D37" s="62"/>
      <c r="E37" s="62"/>
      <c r="F37" s="62"/>
      <c r="G37" s="62"/>
      <c r="H37" s="62"/>
      <c r="I37" s="64"/>
      <c r="J37" s="64"/>
      <c r="K37" s="65"/>
      <c r="L37" s="292" t="s">
        <v>229</v>
      </c>
      <c r="M37" s="294">
        <v>0</v>
      </c>
      <c r="N37" s="294">
        <v>17</v>
      </c>
      <c r="O37" s="301">
        <v>17</v>
      </c>
      <c r="P37" s="292" t="s">
        <v>590</v>
      </c>
      <c r="Q37" s="294">
        <v>0</v>
      </c>
      <c r="R37" s="294">
        <v>20</v>
      </c>
      <c r="S37" s="301">
        <v>0</v>
      </c>
      <c r="T37" s="30"/>
      <c r="U37" s="34"/>
      <c r="V37" s="30"/>
      <c r="W37" s="97"/>
      <c r="X37" s="189"/>
      <c r="Y37" s="29"/>
      <c r="Z37" s="29"/>
      <c r="AA37" s="29"/>
    </row>
    <row r="38" spans="1:28" s="102" customFormat="1" ht="19.5" customHeight="1" x14ac:dyDescent="0.35">
      <c r="A38" s="30"/>
      <c r="B38" s="31"/>
      <c r="C38" s="31"/>
      <c r="D38" s="80"/>
      <c r="E38" s="80"/>
      <c r="F38" s="31"/>
      <c r="G38" s="32"/>
      <c r="H38" s="63"/>
      <c r="I38" s="33"/>
      <c r="J38" s="64"/>
      <c r="K38" s="65"/>
      <c r="L38" s="292" t="s">
        <v>230</v>
      </c>
      <c r="M38" s="294">
        <v>3</v>
      </c>
      <c r="N38" s="294">
        <v>17</v>
      </c>
      <c r="O38" s="301">
        <v>0</v>
      </c>
      <c r="P38" s="292" t="s">
        <v>591</v>
      </c>
      <c r="Q38" s="294">
        <v>0</v>
      </c>
      <c r="R38" s="294">
        <v>20</v>
      </c>
      <c r="S38" s="301"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x14ac:dyDescent="0.35">
      <c r="A39" s="30"/>
      <c r="B39" s="31"/>
      <c r="C39" s="31"/>
      <c r="D39" s="31"/>
      <c r="E39" s="31"/>
      <c r="F39" s="31"/>
      <c r="G39" s="32"/>
      <c r="H39" s="32"/>
      <c r="I39" s="33"/>
      <c r="J39" s="64"/>
      <c r="K39" s="65"/>
      <c r="L39" s="292" t="s">
        <v>105</v>
      </c>
      <c r="M39" s="294">
        <v>0</v>
      </c>
      <c r="N39" s="294">
        <v>17</v>
      </c>
      <c r="O39" s="301">
        <v>17</v>
      </c>
      <c r="P39" s="292" t="s">
        <v>273</v>
      </c>
      <c r="Q39" s="294">
        <v>0</v>
      </c>
      <c r="R39" s="294">
        <v>20</v>
      </c>
      <c r="S39" s="301">
        <v>0</v>
      </c>
      <c r="T39" s="30"/>
      <c r="U39" s="34"/>
      <c r="V39" s="30"/>
      <c r="W39" s="97"/>
      <c r="X39" s="189" t="s">
        <v>777</v>
      </c>
      <c r="Y39" s="29"/>
      <c r="Z39" s="29"/>
      <c r="AA39" s="29"/>
    </row>
    <row r="40" spans="1:28" s="102" customFormat="1" ht="16" thickBot="1" x14ac:dyDescent="0.4">
      <c r="A40" s="37"/>
      <c r="B40" s="38"/>
      <c r="C40" s="38"/>
      <c r="D40" s="38"/>
      <c r="E40" s="38"/>
      <c r="F40" s="38"/>
      <c r="G40" s="39"/>
      <c r="H40" s="39"/>
      <c r="I40" s="40"/>
      <c r="J40" s="91"/>
      <c r="K40" s="70"/>
      <c r="L40" s="292"/>
      <c r="M40" s="294"/>
      <c r="N40" s="294"/>
      <c r="O40" s="301"/>
      <c r="P40" s="292" t="s">
        <v>776</v>
      </c>
      <c r="Q40" s="314">
        <v>0</v>
      </c>
      <c r="R40" s="294">
        <v>20</v>
      </c>
      <c r="S40" s="301">
        <v>0</v>
      </c>
      <c r="T40" s="37"/>
      <c r="U40" s="41"/>
      <c r="V40" s="37"/>
      <c r="W40" s="72"/>
      <c r="X40" s="191"/>
      <c r="Y40" s="29"/>
      <c r="Z40" s="29"/>
      <c r="AA40" s="29"/>
    </row>
    <row r="41" spans="1:28" s="29" customFormat="1" ht="17.5" x14ac:dyDescent="0.35">
      <c r="L41" s="296" t="s">
        <v>612</v>
      </c>
      <c r="M41" s="230">
        <v>2</v>
      </c>
      <c r="N41" s="231" t="s">
        <v>613</v>
      </c>
      <c r="O41" s="301">
        <v>34</v>
      </c>
      <c r="P41" s="296" t="s">
        <v>614</v>
      </c>
      <c r="Q41" s="231">
        <v>0</v>
      </c>
      <c r="R41" s="231" t="s">
        <v>615</v>
      </c>
      <c r="S41" s="295">
        <v>0</v>
      </c>
      <c r="Y41" s="102"/>
      <c r="AB41" s="102"/>
    </row>
    <row r="42" spans="1:28" s="29" customFormat="1" ht="16" customHeight="1" thickBot="1" x14ac:dyDescent="0.4">
      <c r="I42" s="47"/>
      <c r="J42" s="47"/>
      <c r="L42" s="636" t="s">
        <v>43</v>
      </c>
      <c r="M42" s="637"/>
      <c r="N42" s="637"/>
      <c r="O42" s="315">
        <v>68</v>
      </c>
      <c r="P42" s="636" t="s">
        <v>42</v>
      </c>
      <c r="Q42" s="637"/>
      <c r="R42" s="637"/>
      <c r="S42" s="297">
        <v>0</v>
      </c>
      <c r="AB42" s="102"/>
    </row>
    <row r="43" spans="1:28" s="29" customFormat="1" ht="16" thickBot="1" x14ac:dyDescent="0.4">
      <c r="I43" s="47"/>
      <c r="J43" s="47"/>
      <c r="L43" s="281"/>
      <c r="M43" s="281"/>
      <c r="N43" s="281"/>
      <c r="O43" s="281"/>
      <c r="P43" s="281"/>
      <c r="Q43" s="281"/>
      <c r="R43" s="281"/>
      <c r="S43" s="281"/>
      <c r="Z43" s="36"/>
      <c r="AB43" s="102"/>
    </row>
    <row r="44" spans="1:28" s="29" customFormat="1" x14ac:dyDescent="0.35">
      <c r="A44" s="21" t="s">
        <v>20</v>
      </c>
      <c r="B44" s="22" t="s">
        <v>231</v>
      </c>
      <c r="C44" s="22"/>
      <c r="D44" s="22" t="s">
        <v>628</v>
      </c>
      <c r="E44" s="23"/>
      <c r="F44" s="22"/>
      <c r="G44" s="24"/>
      <c r="H44" s="24"/>
      <c r="I44" s="25"/>
      <c r="J44" s="25"/>
      <c r="K44" s="61"/>
      <c r="L44" s="316" t="s">
        <v>234</v>
      </c>
      <c r="M44" s="290">
        <v>0</v>
      </c>
      <c r="N44" s="317">
        <v>10</v>
      </c>
      <c r="O44" s="298">
        <v>0</v>
      </c>
      <c r="P44" s="299" t="s">
        <v>102</v>
      </c>
      <c r="Q44" s="290">
        <v>0</v>
      </c>
      <c r="R44" s="290">
        <v>18</v>
      </c>
      <c r="S44" s="298">
        <v>0</v>
      </c>
      <c r="T44" s="21" t="s">
        <v>25</v>
      </c>
      <c r="U44" s="26" t="s">
        <v>24</v>
      </c>
      <c r="V44" s="27"/>
      <c r="W44" s="28"/>
      <c r="X44" s="141" t="s">
        <v>714</v>
      </c>
      <c r="Y44" s="256"/>
      <c r="AB44" s="102"/>
    </row>
    <row r="45" spans="1:28" s="29" customFormat="1" x14ac:dyDescent="0.35">
      <c r="A45" s="30"/>
      <c r="B45" s="31"/>
      <c r="C45" s="62"/>
      <c r="D45" s="62"/>
      <c r="E45" s="62"/>
      <c r="F45" s="31"/>
      <c r="G45" s="63"/>
      <c r="H45" s="63"/>
      <c r="I45" s="64"/>
      <c r="J45" s="64"/>
      <c r="K45" s="65"/>
      <c r="L45" s="318" t="s">
        <v>97</v>
      </c>
      <c r="M45" s="294">
        <v>0</v>
      </c>
      <c r="N45" s="314">
        <v>17</v>
      </c>
      <c r="O45" s="301">
        <v>0</v>
      </c>
      <c r="P45" s="302" t="s">
        <v>235</v>
      </c>
      <c r="Q45" s="294">
        <v>0</v>
      </c>
      <c r="R45" s="294">
        <v>18</v>
      </c>
      <c r="S45" s="301">
        <v>0</v>
      </c>
      <c r="T45" s="30"/>
      <c r="U45" s="34"/>
      <c r="V45" s="35"/>
      <c r="W45" s="43"/>
      <c r="X45" s="260" t="s">
        <v>715</v>
      </c>
      <c r="Y45" s="256"/>
      <c r="Z45" s="36"/>
      <c r="AB45" s="49"/>
    </row>
    <row r="46" spans="1:28" s="29" customFormat="1" x14ac:dyDescent="0.35">
      <c r="A46" s="30"/>
      <c r="B46" s="31"/>
      <c r="C46" s="31"/>
      <c r="D46" s="31"/>
      <c r="E46" s="80"/>
      <c r="F46" s="31"/>
      <c r="G46" s="32"/>
      <c r="H46" s="106"/>
      <c r="I46" s="33"/>
      <c r="J46" s="33"/>
      <c r="K46" s="65"/>
      <c r="L46" s="318" t="s">
        <v>100</v>
      </c>
      <c r="M46" s="294">
        <v>0</v>
      </c>
      <c r="N46" s="314">
        <v>17</v>
      </c>
      <c r="O46" s="301">
        <v>0</v>
      </c>
      <c r="P46" s="302" t="s">
        <v>118</v>
      </c>
      <c r="Q46" s="294">
        <v>0</v>
      </c>
      <c r="R46" s="294">
        <v>20</v>
      </c>
      <c r="S46" s="301">
        <v>0</v>
      </c>
      <c r="T46" s="30"/>
      <c r="U46" s="34"/>
      <c r="V46" s="35"/>
      <c r="W46" s="43"/>
      <c r="X46" s="265"/>
      <c r="Y46" s="256"/>
      <c r="AB46" s="102"/>
    </row>
    <row r="47" spans="1:28" s="29" customFormat="1" x14ac:dyDescent="0.35">
      <c r="A47" s="30"/>
      <c r="B47" s="31"/>
      <c r="C47" s="31"/>
      <c r="D47" s="31"/>
      <c r="E47" s="31"/>
      <c r="F47" s="31"/>
      <c r="G47" s="32"/>
      <c r="H47" s="32"/>
      <c r="I47" s="33"/>
      <c r="J47" s="33"/>
      <c r="K47" s="65"/>
      <c r="L47" s="318" t="s">
        <v>236</v>
      </c>
      <c r="M47" s="294">
        <v>0</v>
      </c>
      <c r="N47" s="314">
        <v>10</v>
      </c>
      <c r="O47" s="301">
        <v>0</v>
      </c>
      <c r="P47" s="302" t="s">
        <v>196</v>
      </c>
      <c r="Q47" s="294">
        <v>0</v>
      </c>
      <c r="R47" s="231">
        <v>20</v>
      </c>
      <c r="S47" s="301">
        <v>0</v>
      </c>
      <c r="T47" s="30"/>
      <c r="U47" s="34"/>
      <c r="V47" s="35"/>
      <c r="W47" s="43"/>
      <c r="X47" s="265"/>
      <c r="Y47" s="256"/>
      <c r="Z47" s="36"/>
      <c r="AB47" s="102"/>
    </row>
    <row r="48" spans="1:28" s="29" customFormat="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292"/>
      <c r="M48" s="294"/>
      <c r="N48" s="294"/>
      <c r="O48" s="301"/>
      <c r="P48" s="302" t="s">
        <v>119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260"/>
      <c r="Y48" s="256"/>
      <c r="Z48" s="36"/>
      <c r="AB48" s="102"/>
    </row>
    <row r="49" spans="1:28" s="29" customFormat="1" ht="16" thickBot="1" x14ac:dyDescent="0.4">
      <c r="A49" s="37"/>
      <c r="B49" s="38"/>
      <c r="C49" s="38"/>
      <c r="D49" s="38"/>
      <c r="E49" s="38"/>
      <c r="F49" s="38"/>
      <c r="G49" s="39"/>
      <c r="H49" s="39"/>
      <c r="I49" s="40"/>
      <c r="J49" s="40"/>
      <c r="K49" s="70"/>
      <c r="L49" s="292"/>
      <c r="M49" s="294"/>
      <c r="N49" s="294"/>
      <c r="O49" s="301"/>
      <c r="P49" s="302" t="s">
        <v>140</v>
      </c>
      <c r="Q49" s="294">
        <v>0</v>
      </c>
      <c r="R49" s="231">
        <v>20</v>
      </c>
      <c r="S49" s="301">
        <v>0</v>
      </c>
      <c r="T49" s="37"/>
      <c r="U49" s="41"/>
      <c r="V49" s="42"/>
      <c r="W49" s="44"/>
      <c r="X49" s="266"/>
      <c r="Y49" s="256"/>
      <c r="Z49" s="36"/>
      <c r="AB49" s="102"/>
    </row>
    <row r="50" spans="1:28" s="29" customFormat="1" ht="17.5" x14ac:dyDescent="0.35">
      <c r="G50" s="71"/>
      <c r="H50" s="71"/>
      <c r="I50" s="47"/>
      <c r="K50" s="47"/>
      <c r="L50" s="296" t="s">
        <v>612</v>
      </c>
      <c r="M50" s="230">
        <v>0</v>
      </c>
      <c r="N50" s="231" t="s">
        <v>613</v>
      </c>
      <c r="O50" s="301">
        <v>0</v>
      </c>
      <c r="P50" s="296" t="s">
        <v>614</v>
      </c>
      <c r="Q50" s="231">
        <v>0</v>
      </c>
      <c r="R50" s="231" t="s">
        <v>615</v>
      </c>
      <c r="S50" s="295">
        <v>0</v>
      </c>
      <c r="X50" s="255"/>
      <c r="Y50" s="256"/>
    </row>
    <row r="51" spans="1:28" s="29" customFormat="1" ht="16" customHeight="1" thickBot="1" x14ac:dyDescent="0.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636" t="s">
        <v>43</v>
      </c>
      <c r="M51" s="637"/>
      <c r="N51" s="637"/>
      <c r="O51" s="304">
        <v>0</v>
      </c>
      <c r="P51" s="636" t="s">
        <v>42</v>
      </c>
      <c r="Q51" s="637"/>
      <c r="R51" s="637"/>
      <c r="S51" s="297">
        <v>0</v>
      </c>
      <c r="X51" s="255"/>
      <c r="Y51" s="256"/>
    </row>
    <row r="52" spans="1:28" s="29" customFormat="1" ht="15.5" customHeight="1" x14ac:dyDescent="0.3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281"/>
      <c r="M52" s="281"/>
      <c r="N52" s="281"/>
      <c r="O52" s="281"/>
      <c r="P52" s="281"/>
      <c r="Q52" s="281"/>
      <c r="R52" s="281"/>
      <c r="S52" s="281"/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7"/>
      <c r="Y53" s="258"/>
    </row>
    <row r="54" spans="1:28" s="29" customFormat="1" ht="46.5" x14ac:dyDescent="0.35">
      <c r="A54" s="21" t="s">
        <v>21</v>
      </c>
      <c r="B54" s="22" t="s">
        <v>630</v>
      </c>
      <c r="C54" s="23" t="s">
        <v>125</v>
      </c>
      <c r="D54" s="23" t="s">
        <v>123</v>
      </c>
      <c r="E54" s="23"/>
      <c r="F54" s="22"/>
      <c r="G54" s="24"/>
      <c r="H54" s="24"/>
      <c r="I54" s="25"/>
      <c r="J54" s="25"/>
      <c r="K54" s="61"/>
      <c r="L54" s="309" t="s">
        <v>40</v>
      </c>
      <c r="M54" s="228">
        <v>0</v>
      </c>
      <c r="N54" s="228">
        <v>10</v>
      </c>
      <c r="O54" s="298">
        <v>0</v>
      </c>
      <c r="P54" s="309" t="s">
        <v>122</v>
      </c>
      <c r="Q54" s="228">
        <v>0</v>
      </c>
      <c r="R54" s="228">
        <v>20</v>
      </c>
      <c r="S54" s="298">
        <v>0</v>
      </c>
      <c r="T54" s="21" t="s">
        <v>25</v>
      </c>
      <c r="U54" s="26" t="s">
        <v>24</v>
      </c>
      <c r="V54" s="27">
        <v>0</v>
      </c>
      <c r="W54" s="28">
        <v>0</v>
      </c>
      <c r="X54" s="331" t="s">
        <v>739</v>
      </c>
      <c r="Y54" s="258"/>
    </row>
    <row r="55" spans="1:28" s="29" customFormat="1" x14ac:dyDescent="0.35">
      <c r="A55" s="30"/>
      <c r="B55" s="31"/>
      <c r="C55" s="31"/>
      <c r="D55" s="31"/>
      <c r="E55" s="31"/>
      <c r="F55" s="31"/>
      <c r="G55" s="32"/>
      <c r="H55" s="32"/>
      <c r="I55" s="33"/>
      <c r="J55" s="33"/>
      <c r="K55" s="65"/>
      <c r="L55" s="296" t="s">
        <v>41</v>
      </c>
      <c r="M55" s="231">
        <v>0</v>
      </c>
      <c r="N55" s="231">
        <v>10</v>
      </c>
      <c r="O55" s="301">
        <v>0</v>
      </c>
      <c r="P55" s="319"/>
      <c r="Q55" s="231"/>
      <c r="R55" s="231"/>
      <c r="S55" s="301"/>
      <c r="T55" s="30"/>
      <c r="U55" s="34"/>
      <c r="V55" s="30"/>
      <c r="W55" s="97"/>
      <c r="X55" s="260"/>
      <c r="Y55" s="258"/>
    </row>
    <row r="56" spans="1:28" s="29" customFormat="1" ht="16" customHeight="1" thickBot="1" x14ac:dyDescent="0.4">
      <c r="A56" s="37"/>
      <c r="B56" s="38"/>
      <c r="C56" s="38"/>
      <c r="D56" s="38"/>
      <c r="E56" s="38"/>
      <c r="F56" s="38"/>
      <c r="G56" s="39"/>
      <c r="H56" s="39"/>
      <c r="I56" s="40"/>
      <c r="J56" s="40"/>
      <c r="K56" s="70"/>
      <c r="L56" s="296" t="s">
        <v>109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7"/>
      <c r="U56" s="41"/>
      <c r="V56" s="37"/>
      <c r="W56" s="72"/>
      <c r="X56" s="261"/>
      <c r="Y56" s="258"/>
    </row>
    <row r="57" spans="1:28" s="29" customFormat="1" ht="17.5" customHeight="1" x14ac:dyDescent="0.35">
      <c r="I57" s="47"/>
      <c r="J57" s="47"/>
      <c r="L57" s="296" t="s">
        <v>612</v>
      </c>
      <c r="M57" s="230">
        <v>0</v>
      </c>
      <c r="N57" s="231" t="s">
        <v>613</v>
      </c>
      <c r="O57" s="301">
        <v>0</v>
      </c>
      <c r="P57" s="296" t="s">
        <v>614</v>
      </c>
      <c r="Q57" s="231">
        <v>0</v>
      </c>
      <c r="R57" s="231" t="s">
        <v>615</v>
      </c>
      <c r="S57" s="295">
        <v>0</v>
      </c>
    </row>
    <row r="58" spans="1:28" s="29" customFormat="1" ht="16" customHeight="1" thickBot="1" x14ac:dyDescent="0.4">
      <c r="I58" s="47"/>
      <c r="J58" s="47"/>
      <c r="L58" s="636" t="s">
        <v>43</v>
      </c>
      <c r="M58" s="637"/>
      <c r="N58" s="637"/>
      <c r="O58" s="304">
        <v>0</v>
      </c>
      <c r="P58" s="636" t="s">
        <v>42</v>
      </c>
      <c r="Q58" s="637"/>
      <c r="R58" s="637"/>
      <c r="S58" s="297">
        <v>0</v>
      </c>
    </row>
    <row r="59" spans="1:28" s="29" customFormat="1" ht="16" customHeight="1" thickBot="1" x14ac:dyDescent="0.4">
      <c r="I59" s="47"/>
      <c r="J59" s="47"/>
      <c r="L59" s="281"/>
      <c r="M59" s="281"/>
      <c r="N59" s="281"/>
      <c r="O59" s="281"/>
      <c r="P59" s="281"/>
      <c r="Q59" s="281"/>
      <c r="R59" s="281"/>
      <c r="S59" s="281"/>
    </row>
    <row r="60" spans="1:28" s="29" customFormat="1" x14ac:dyDescent="0.35">
      <c r="A60" s="21" t="s">
        <v>22</v>
      </c>
      <c r="B60" s="22" t="s">
        <v>634</v>
      </c>
      <c r="C60" s="22">
        <v>503</v>
      </c>
      <c r="D60" s="22" t="s">
        <v>465</v>
      </c>
      <c r="E60" s="23" t="s">
        <v>749</v>
      </c>
      <c r="F60" s="22">
        <v>1</v>
      </c>
      <c r="G60" s="24" t="s">
        <v>750</v>
      </c>
      <c r="H60" s="24" t="s">
        <v>36</v>
      </c>
      <c r="I60" s="25">
        <v>21</v>
      </c>
      <c r="J60" s="60">
        <v>15.4</v>
      </c>
      <c r="K60" s="61">
        <v>-5.6</v>
      </c>
      <c r="L60" s="288" t="s">
        <v>525</v>
      </c>
      <c r="M60" s="107">
        <v>0</v>
      </c>
      <c r="N60" s="317">
        <v>20</v>
      </c>
      <c r="O60" s="298">
        <v>40</v>
      </c>
      <c r="P60" s="320" t="s">
        <v>480</v>
      </c>
      <c r="Q60" s="290">
        <v>0</v>
      </c>
      <c r="R60" s="228">
        <v>20</v>
      </c>
      <c r="S60" s="298">
        <v>20</v>
      </c>
      <c r="T60" s="21" t="s">
        <v>25</v>
      </c>
      <c r="U60" s="26" t="s">
        <v>24</v>
      </c>
      <c r="V60" s="27">
        <v>0</v>
      </c>
      <c r="W60" s="28">
        <v>0</v>
      </c>
      <c r="X60" s="141" t="s">
        <v>768</v>
      </c>
    </row>
    <row r="61" spans="1:28" s="29" customFormat="1" ht="31" x14ac:dyDescent="0.35">
      <c r="A61" s="86"/>
      <c r="B61" s="62"/>
      <c r="C61" s="62"/>
      <c r="D61" s="62"/>
      <c r="E61" s="62"/>
      <c r="F61" s="62"/>
      <c r="G61" s="32"/>
      <c r="H61" s="32"/>
      <c r="I61" s="64"/>
      <c r="J61" s="64"/>
      <c r="K61" s="65"/>
      <c r="L61" s="292" t="s">
        <v>526</v>
      </c>
      <c r="M61" s="14">
        <v>2</v>
      </c>
      <c r="N61" s="314">
        <v>20</v>
      </c>
      <c r="O61" s="310">
        <v>40</v>
      </c>
      <c r="P61" s="321" t="s">
        <v>593</v>
      </c>
      <c r="Q61" s="294">
        <v>0</v>
      </c>
      <c r="R61" s="231">
        <v>20</v>
      </c>
      <c r="S61" s="310">
        <v>0</v>
      </c>
      <c r="T61" s="30"/>
      <c r="U61" s="34"/>
      <c r="V61" s="35">
        <v>-7.5333333333604973</v>
      </c>
      <c r="W61" s="43">
        <v>22.149999999895229</v>
      </c>
      <c r="X61" s="189" t="s">
        <v>769</v>
      </c>
    </row>
    <row r="62" spans="1:28" s="29" customFormat="1" x14ac:dyDescent="0.35">
      <c r="A62" s="86"/>
      <c r="B62" s="62"/>
      <c r="C62" s="62"/>
      <c r="D62" s="62"/>
      <c r="E62" s="62"/>
      <c r="F62" s="62"/>
      <c r="G62" s="32"/>
      <c r="H62" s="63"/>
      <c r="I62" s="64"/>
      <c r="J62" s="64"/>
      <c r="K62" s="65"/>
      <c r="L62" s="292" t="s">
        <v>527</v>
      </c>
      <c r="M62" s="14">
        <v>2</v>
      </c>
      <c r="N62" s="314">
        <v>20</v>
      </c>
      <c r="O62" s="301">
        <v>40</v>
      </c>
      <c r="P62" s="321" t="s">
        <v>594</v>
      </c>
      <c r="Q62" s="294">
        <v>0</v>
      </c>
      <c r="R62" s="231">
        <v>20</v>
      </c>
      <c r="S62" s="310">
        <v>20</v>
      </c>
      <c r="T62" s="30"/>
      <c r="U62" s="34"/>
      <c r="V62" s="35"/>
      <c r="W62" s="43"/>
      <c r="X62" s="189" t="s">
        <v>767</v>
      </c>
    </row>
    <row r="63" spans="1:28" s="29" customFormat="1" x14ac:dyDescent="0.35">
      <c r="A63" s="86"/>
      <c r="B63" s="62"/>
      <c r="C63" s="62"/>
      <c r="D63" s="62"/>
      <c r="E63" s="62"/>
      <c r="F63" s="62"/>
      <c r="G63" s="63"/>
      <c r="H63" s="63"/>
      <c r="I63" s="64"/>
      <c r="J63" s="64"/>
      <c r="K63" s="65"/>
      <c r="L63" s="292" t="s">
        <v>528</v>
      </c>
      <c r="M63" s="14">
        <v>2</v>
      </c>
      <c r="N63" s="314">
        <v>20</v>
      </c>
      <c r="O63" s="310">
        <v>40</v>
      </c>
      <c r="P63" s="238" t="s">
        <v>476</v>
      </c>
      <c r="Q63" s="294">
        <v>0</v>
      </c>
      <c r="R63" s="231">
        <v>20</v>
      </c>
      <c r="S63" s="310">
        <v>0</v>
      </c>
      <c r="T63" s="30"/>
      <c r="U63" s="34"/>
      <c r="V63" s="35"/>
      <c r="W63" s="43"/>
      <c r="X63" s="189"/>
    </row>
    <row r="64" spans="1:28" s="29" customFormat="1" ht="16" thickBot="1" x14ac:dyDescent="0.4">
      <c r="A64" s="89"/>
      <c r="B64" s="87"/>
      <c r="C64" s="87"/>
      <c r="D64" s="87"/>
      <c r="E64" s="87"/>
      <c r="F64" s="87"/>
      <c r="G64" s="90"/>
      <c r="H64" s="90"/>
      <c r="I64" s="91"/>
      <c r="J64" s="91"/>
      <c r="K64" s="70"/>
      <c r="L64" s="292"/>
      <c r="M64" s="322"/>
      <c r="N64" s="294"/>
      <c r="O64" s="310"/>
      <c r="P64" s="238" t="s">
        <v>477</v>
      </c>
      <c r="Q64" s="294">
        <v>0</v>
      </c>
      <c r="R64" s="231">
        <v>20</v>
      </c>
      <c r="S64" s="310">
        <v>0</v>
      </c>
      <c r="T64" s="37"/>
      <c r="U64" s="41"/>
      <c r="V64" s="37"/>
      <c r="W64" s="72"/>
      <c r="X64" s="191"/>
    </row>
    <row r="65" spans="1:24" s="29" customFormat="1" ht="17.5" customHeight="1" x14ac:dyDescent="0.35">
      <c r="A65" s="36"/>
      <c r="G65" s="71"/>
      <c r="H65" s="71"/>
      <c r="I65" s="47"/>
      <c r="K65" s="47"/>
      <c r="L65" s="296" t="s">
        <v>612</v>
      </c>
      <c r="M65" s="230">
        <v>8</v>
      </c>
      <c r="N65" s="231" t="s">
        <v>613</v>
      </c>
      <c r="O65" s="301">
        <v>160</v>
      </c>
      <c r="P65" s="296" t="s">
        <v>614</v>
      </c>
      <c r="Q65" s="231">
        <v>2</v>
      </c>
      <c r="R65" s="231" t="s">
        <v>615</v>
      </c>
      <c r="S65" s="295">
        <v>40</v>
      </c>
    </row>
    <row r="66" spans="1:24" s="29" customFormat="1" ht="16" customHeight="1" thickBot="1" x14ac:dyDescent="0.4">
      <c r="A66" s="36"/>
      <c r="I66" s="47"/>
      <c r="L66" s="636" t="s">
        <v>43</v>
      </c>
      <c r="M66" s="637"/>
      <c r="N66" s="637"/>
      <c r="O66" s="315">
        <v>80</v>
      </c>
      <c r="P66" s="636" t="s">
        <v>42</v>
      </c>
      <c r="Q66" s="637"/>
      <c r="R66" s="637"/>
      <c r="S66" s="297">
        <v>80</v>
      </c>
    </row>
    <row r="67" spans="1:24" s="29" customFormat="1" ht="16" customHeight="1" thickBot="1" x14ac:dyDescent="0.4">
      <c r="A67" s="36"/>
      <c r="I67" s="47"/>
      <c r="L67" s="281"/>
      <c r="M67" s="281"/>
      <c r="N67" s="281"/>
      <c r="O67" s="283"/>
      <c r="P67" s="281"/>
      <c r="Q67" s="281"/>
      <c r="R67" s="281"/>
      <c r="S67" s="281"/>
    </row>
    <row r="68" spans="1:24" s="29" customFormat="1" ht="47" thickBot="1" x14ac:dyDescent="0.4">
      <c r="A68" s="74" t="s">
        <v>23</v>
      </c>
      <c r="B68" s="75"/>
      <c r="C68" s="75">
        <v>1</v>
      </c>
      <c r="D68" s="75" t="s">
        <v>130</v>
      </c>
      <c r="E68" s="75"/>
      <c r="F68" s="75"/>
      <c r="G68" s="93"/>
      <c r="H68" s="93"/>
      <c r="I68" s="77"/>
      <c r="J68" s="77"/>
      <c r="K68" s="78"/>
      <c r="L68" s="309"/>
      <c r="M68" s="227"/>
      <c r="N68" s="228"/>
      <c r="O68" s="298"/>
      <c r="P68" s="309"/>
      <c r="Q68" s="228"/>
      <c r="R68" s="228"/>
      <c r="S68" s="298"/>
      <c r="T68" s="74" t="s">
        <v>25</v>
      </c>
      <c r="U68" s="151" t="s">
        <v>24</v>
      </c>
      <c r="V68" s="74">
        <v>0</v>
      </c>
      <c r="W68" s="152">
        <v>0</v>
      </c>
      <c r="X68" s="263" t="s">
        <v>741</v>
      </c>
    </row>
    <row r="69" spans="1:24" s="29" customFormat="1" ht="17.5" customHeight="1" x14ac:dyDescent="0.35">
      <c r="I69" s="47"/>
      <c r="J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I70" s="47"/>
      <c r="J70" s="47"/>
      <c r="L70" s="636" t="s">
        <v>43</v>
      </c>
      <c r="M70" s="637"/>
      <c r="N70" s="637"/>
      <c r="O70" s="304">
        <v>0</v>
      </c>
      <c r="P70" s="636" t="s">
        <v>42</v>
      </c>
      <c r="Q70" s="637"/>
      <c r="R70" s="637"/>
      <c r="S70" s="297" t="s">
        <v>24</v>
      </c>
      <c r="X70" s="259"/>
    </row>
    <row r="71" spans="1:24" s="29" customFormat="1" ht="16" customHeight="1" thickBot="1" x14ac:dyDescent="0.4">
      <c r="I71" s="47"/>
      <c r="J71" s="47"/>
      <c r="L71" s="281"/>
      <c r="M71" s="282"/>
      <c r="N71" s="281"/>
      <c r="O71" s="281"/>
      <c r="P71" s="281"/>
      <c r="Q71" s="281"/>
      <c r="R71" s="281"/>
      <c r="S71" s="281"/>
      <c r="X71" s="259"/>
    </row>
    <row r="72" spans="1:24" s="29" customFormat="1" ht="31" x14ac:dyDescent="0.35">
      <c r="A72" s="21" t="s">
        <v>26</v>
      </c>
      <c r="B72" s="22" t="s">
        <v>635</v>
      </c>
      <c r="C72" s="23" t="s">
        <v>487</v>
      </c>
      <c r="D72" s="23" t="s">
        <v>666</v>
      </c>
      <c r="E72" s="22" t="s">
        <v>488</v>
      </c>
      <c r="F72" s="22">
        <v>1</v>
      </c>
      <c r="G72" s="24"/>
      <c r="H72" s="24"/>
      <c r="I72" s="25"/>
      <c r="J72" s="25"/>
      <c r="K72" s="61"/>
      <c r="L72" s="288" t="s">
        <v>243</v>
      </c>
      <c r="M72" s="324">
        <v>1</v>
      </c>
      <c r="N72" s="290">
        <v>17</v>
      </c>
      <c r="O72" s="298">
        <f>N72*M72</f>
        <v>17</v>
      </c>
      <c r="P72" s="309" t="s">
        <v>242</v>
      </c>
      <c r="Q72" s="290">
        <v>0</v>
      </c>
      <c r="R72" s="228">
        <v>20</v>
      </c>
      <c r="S72" s="298">
        <f>R72*Q72</f>
        <v>0</v>
      </c>
      <c r="T72" s="21" t="s">
        <v>25</v>
      </c>
      <c r="U72" s="26" t="s">
        <v>200</v>
      </c>
      <c r="V72" s="27">
        <v>0</v>
      </c>
      <c r="W72" s="28">
        <v>0</v>
      </c>
      <c r="X72" s="141" t="s">
        <v>770</v>
      </c>
    </row>
    <row r="73" spans="1:24" s="29" customFormat="1" ht="16" customHeight="1" thickBot="1" x14ac:dyDescent="0.4">
      <c r="A73" s="37"/>
      <c r="B73" s="38"/>
      <c r="C73" s="38"/>
      <c r="D73" s="38"/>
      <c r="E73" s="38"/>
      <c r="F73" s="38"/>
      <c r="G73" s="39"/>
      <c r="H73" s="39"/>
      <c r="I73" s="40"/>
      <c r="J73" s="40"/>
      <c r="K73" s="70"/>
      <c r="L73" s="292"/>
      <c r="M73" s="294"/>
      <c r="N73" s="294"/>
      <c r="O73" s="301"/>
      <c r="P73" s="296"/>
      <c r="Q73" s="294"/>
      <c r="R73" s="231"/>
      <c r="S73" s="301"/>
      <c r="T73" s="37"/>
      <c r="U73" s="41"/>
      <c r="V73" s="42"/>
      <c r="W73" s="44"/>
      <c r="X73" s="191"/>
    </row>
    <row r="74" spans="1:24" s="29" customFormat="1" ht="17.5" customHeight="1" x14ac:dyDescent="0.35">
      <c r="I74" s="47"/>
      <c r="L74" s="296" t="s">
        <v>612</v>
      </c>
      <c r="M74" s="230">
        <f>M72</f>
        <v>1</v>
      </c>
      <c r="N74" s="231" t="s">
        <v>613</v>
      </c>
      <c r="O74" s="301">
        <f>O72</f>
        <v>17</v>
      </c>
      <c r="P74" s="296" t="s">
        <v>614</v>
      </c>
      <c r="Q74" s="231">
        <v>1</v>
      </c>
      <c r="R74" s="231" t="s">
        <v>615</v>
      </c>
      <c r="S74" s="295">
        <f>S72</f>
        <v>0</v>
      </c>
      <c r="V74" s="47"/>
      <c r="W74" s="47"/>
      <c r="X74" s="259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15">
        <v>17</v>
      </c>
      <c r="P75" s="636" t="s">
        <v>42</v>
      </c>
      <c r="Q75" s="637"/>
      <c r="R75" s="637"/>
      <c r="S75" s="297">
        <v>0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281"/>
      <c r="M76" s="281"/>
      <c r="N76" s="281"/>
      <c r="O76" s="283"/>
      <c r="P76" s="281"/>
      <c r="Q76" s="281"/>
      <c r="R76" s="281"/>
      <c r="S76" s="281"/>
      <c r="V76" s="47"/>
      <c r="W76" s="47"/>
      <c r="X76" s="259"/>
    </row>
    <row r="77" spans="1:24" s="29" customFormat="1" x14ac:dyDescent="0.35">
      <c r="A77" s="21" t="s">
        <v>27</v>
      </c>
      <c r="B77" s="22" t="s">
        <v>638</v>
      </c>
      <c r="C77" s="22">
        <v>3058</v>
      </c>
      <c r="D77" s="22" t="s">
        <v>669</v>
      </c>
      <c r="E77" s="22" t="s">
        <v>695</v>
      </c>
      <c r="F77" s="22">
        <v>1</v>
      </c>
      <c r="G77" s="24" t="s">
        <v>658</v>
      </c>
      <c r="H77" s="24" t="s">
        <v>36</v>
      </c>
      <c r="I77" s="25">
        <v>60</v>
      </c>
      <c r="J77" s="25">
        <v>12.9</v>
      </c>
      <c r="K77" s="61">
        <v>-47.1</v>
      </c>
      <c r="L77" s="288" t="s">
        <v>473</v>
      </c>
      <c r="M77" s="290">
        <v>0</v>
      </c>
      <c r="N77" s="228">
        <v>17</v>
      </c>
      <c r="O77" s="298">
        <v>0</v>
      </c>
      <c r="P77" s="307" t="s">
        <v>216</v>
      </c>
      <c r="Q77" s="228">
        <v>0</v>
      </c>
      <c r="R77" s="228">
        <v>20</v>
      </c>
      <c r="S77" s="298">
        <v>0</v>
      </c>
      <c r="T77" s="21" t="s">
        <v>25</v>
      </c>
      <c r="U77" s="26" t="s">
        <v>24</v>
      </c>
      <c r="V77" s="27">
        <v>47.1</v>
      </c>
      <c r="W77" s="28">
        <v>47.1</v>
      </c>
      <c r="X77" s="141" t="s">
        <v>771</v>
      </c>
    </row>
    <row r="78" spans="1:24" s="29" customFormat="1" ht="15.5" customHeight="1" x14ac:dyDescent="0.35">
      <c r="A78" s="30"/>
      <c r="B78" s="31"/>
      <c r="C78" s="31"/>
      <c r="D78" s="31"/>
      <c r="E78" s="31"/>
      <c r="F78" s="31"/>
      <c r="G78" s="63"/>
      <c r="H78" s="220"/>
      <c r="I78" s="64"/>
      <c r="J78" s="33"/>
      <c r="K78" s="96"/>
      <c r="L78" s="292" t="s">
        <v>474</v>
      </c>
      <c r="M78" s="294">
        <v>0</v>
      </c>
      <c r="N78" s="231">
        <v>17</v>
      </c>
      <c r="O78" s="301">
        <v>0</v>
      </c>
      <c r="P78" s="296" t="s">
        <v>249</v>
      </c>
      <c r="Q78" s="231">
        <v>0</v>
      </c>
      <c r="R78" s="231">
        <v>20</v>
      </c>
      <c r="S78" s="301">
        <v>0</v>
      </c>
      <c r="T78" s="30"/>
      <c r="U78" s="34"/>
      <c r="V78" s="35"/>
      <c r="W78" s="43"/>
      <c r="X78" s="189" t="s">
        <v>772</v>
      </c>
    </row>
    <row r="79" spans="1:24" s="29" customFormat="1" x14ac:dyDescent="0.35">
      <c r="A79" s="30"/>
      <c r="B79" s="31"/>
      <c r="C79" s="31">
        <v>1048</v>
      </c>
      <c r="D79" s="31" t="s">
        <v>773</v>
      </c>
      <c r="E79" s="31"/>
      <c r="F79" s="31"/>
      <c r="G79" s="32"/>
      <c r="H79" s="31"/>
      <c r="I79" s="33"/>
      <c r="J79" s="33"/>
      <c r="K79" s="65"/>
      <c r="L79" s="292" t="s">
        <v>115</v>
      </c>
      <c r="M79" s="294">
        <v>0</v>
      </c>
      <c r="N79" s="231">
        <v>17</v>
      </c>
      <c r="O79" s="301">
        <v>0</v>
      </c>
      <c r="P79" s="296"/>
      <c r="Q79" s="231"/>
      <c r="R79" s="231"/>
      <c r="S79" s="301"/>
      <c r="T79" s="30"/>
      <c r="U79" s="34"/>
      <c r="V79" s="35"/>
      <c r="W79" s="43"/>
      <c r="X79" s="189"/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31"/>
      <c r="H80" s="32"/>
      <c r="I80" s="64"/>
      <c r="J80" s="64"/>
      <c r="K80" s="65"/>
      <c r="L80" s="292" t="s">
        <v>592</v>
      </c>
      <c r="M80" s="322">
        <v>0</v>
      </c>
      <c r="N80" s="231">
        <v>17</v>
      </c>
      <c r="O80" s="301">
        <v>0</v>
      </c>
      <c r="P80" s="296"/>
      <c r="Q80" s="231"/>
      <c r="R80" s="231"/>
      <c r="S80" s="301"/>
      <c r="T80" s="30"/>
      <c r="U80" s="34"/>
      <c r="V80" s="35"/>
      <c r="W80" s="43"/>
      <c r="X80" s="189" t="s">
        <v>754</v>
      </c>
    </row>
    <row r="81" spans="1:24" s="29" customFormat="1" ht="16" customHeight="1" thickBot="1" x14ac:dyDescent="0.4">
      <c r="A81" s="37"/>
      <c r="B81" s="38"/>
      <c r="C81" s="69"/>
      <c r="D81" s="69"/>
      <c r="E81" s="69"/>
      <c r="F81" s="69"/>
      <c r="G81" s="119"/>
      <c r="H81" s="69"/>
      <c r="I81" s="88"/>
      <c r="J81" s="88"/>
      <c r="K81" s="104"/>
      <c r="L81" s="332" t="s">
        <v>101</v>
      </c>
      <c r="M81" s="322">
        <v>0</v>
      </c>
      <c r="N81" s="231">
        <v>17</v>
      </c>
      <c r="O81" s="301">
        <v>51</v>
      </c>
      <c r="P81" s="292"/>
      <c r="Q81" s="231"/>
      <c r="R81" s="231"/>
      <c r="S81" s="301"/>
      <c r="T81" s="37"/>
      <c r="U81" s="41"/>
      <c r="V81" s="42"/>
      <c r="W81" s="44"/>
      <c r="X81" s="325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51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136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123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641</v>
      </c>
      <c r="C89" s="22" t="s">
        <v>700</v>
      </c>
      <c r="D89" s="22" t="s">
        <v>701</v>
      </c>
      <c r="E89" s="23" t="s">
        <v>729</v>
      </c>
      <c r="F89" s="22">
        <v>1</v>
      </c>
      <c r="G89" s="24" t="s">
        <v>730</v>
      </c>
      <c r="H89" s="182" t="s">
        <v>36</v>
      </c>
      <c r="I89" s="25">
        <v>32.000000000058208</v>
      </c>
      <c r="J89" s="25">
        <v>13.4</v>
      </c>
      <c r="K89" s="61">
        <v>-18.600000000058209</v>
      </c>
      <c r="L89" s="288" t="s">
        <v>256</v>
      </c>
      <c r="M89" s="107">
        <v>0</v>
      </c>
      <c r="N89" s="228">
        <v>20</v>
      </c>
      <c r="O89" s="298">
        <v>0</v>
      </c>
      <c r="P89" s="309" t="s">
        <v>476</v>
      </c>
      <c r="Q89" s="107">
        <v>0</v>
      </c>
      <c r="R89" s="107">
        <v>20</v>
      </c>
      <c r="S89" s="298">
        <v>0</v>
      </c>
      <c r="T89" s="21" t="s">
        <v>25</v>
      </c>
      <c r="U89" s="26" t="s">
        <v>24</v>
      </c>
      <c r="V89" s="27">
        <v>18.600000000058209</v>
      </c>
      <c r="W89" s="28">
        <v>18.600000000058209</v>
      </c>
      <c r="X89" s="141" t="s">
        <v>774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292" t="s">
        <v>276</v>
      </c>
      <c r="M90" s="14">
        <v>0</v>
      </c>
      <c r="N90" s="231">
        <v>20</v>
      </c>
      <c r="O90" s="301">
        <v>0</v>
      </c>
      <c r="P90" s="296" t="s">
        <v>752</v>
      </c>
      <c r="Q90" s="14">
        <v>0</v>
      </c>
      <c r="R90" s="14">
        <v>20</v>
      </c>
      <c r="S90" s="301">
        <v>0</v>
      </c>
      <c r="T90" s="30"/>
      <c r="U90" s="34"/>
      <c r="V90" s="35"/>
      <c r="W90" s="43"/>
      <c r="X90" s="189" t="s">
        <v>775</v>
      </c>
    </row>
    <row r="91" spans="1:24" s="29" customFormat="1" ht="15.5" customHeigh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292" t="s">
        <v>277</v>
      </c>
      <c r="M91" s="14">
        <v>0</v>
      </c>
      <c r="N91" s="231">
        <v>20</v>
      </c>
      <c r="O91" s="301">
        <v>0</v>
      </c>
      <c r="P91" s="296" t="s">
        <v>594</v>
      </c>
      <c r="Q91" s="14">
        <v>0</v>
      </c>
      <c r="R91" s="14">
        <v>20</v>
      </c>
      <c r="S91" s="301">
        <v>0</v>
      </c>
      <c r="T91" s="30"/>
      <c r="U91" s="34"/>
      <c r="V91" s="35"/>
      <c r="W91" s="43"/>
      <c r="X91" s="189" t="s">
        <v>755</v>
      </c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292" t="s">
        <v>278</v>
      </c>
      <c r="M92" s="14">
        <v>0</v>
      </c>
      <c r="N92" s="231">
        <v>20</v>
      </c>
      <c r="O92" s="301">
        <v>0</v>
      </c>
      <c r="P92" s="296"/>
      <c r="Q92" s="231"/>
      <c r="R92" s="231"/>
      <c r="S92" s="301"/>
      <c r="T92" s="37"/>
      <c r="U92" s="41"/>
      <c r="V92" s="42"/>
      <c r="W92" s="44"/>
      <c r="X92" s="191" t="s">
        <v>646</v>
      </c>
    </row>
    <row r="93" spans="1:24" s="29" customFormat="1" ht="17.5" customHeight="1" x14ac:dyDescent="0.35">
      <c r="I93" s="47"/>
      <c r="J93" s="47"/>
      <c r="L93" s="296" t="s">
        <v>612</v>
      </c>
      <c r="M93" s="230">
        <v>0</v>
      </c>
      <c r="N93" s="231" t="s">
        <v>613</v>
      </c>
      <c r="O93" s="301">
        <v>0</v>
      </c>
      <c r="P93" s="296" t="s">
        <v>614</v>
      </c>
      <c r="Q93" s="231">
        <v>0</v>
      </c>
      <c r="R93" s="231" t="s">
        <v>615</v>
      </c>
      <c r="S93" s="295">
        <v>0</v>
      </c>
      <c r="V93" s="47"/>
      <c r="W93" s="47"/>
      <c r="X93" s="259"/>
    </row>
    <row r="94" spans="1:24" s="29" customFormat="1" ht="16" customHeight="1" thickBot="1" x14ac:dyDescent="0.4">
      <c r="I94" s="47"/>
      <c r="J94" s="47"/>
      <c r="L94" s="636" t="s">
        <v>43</v>
      </c>
      <c r="M94" s="637"/>
      <c r="N94" s="637"/>
      <c r="O94" s="304">
        <v>160</v>
      </c>
      <c r="P94" s="636" t="s">
        <v>42</v>
      </c>
      <c r="Q94" s="637"/>
      <c r="R94" s="637"/>
      <c r="S94" s="297">
        <v>60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0:N70"/>
    <mergeCell ref="P70:R70"/>
    <mergeCell ref="L75:N75"/>
    <mergeCell ref="P75:R75"/>
    <mergeCell ref="L83:N83"/>
    <mergeCell ref="P83:R83"/>
    <mergeCell ref="L51:N51"/>
    <mergeCell ref="P51:R51"/>
    <mergeCell ref="L58:N58"/>
    <mergeCell ref="P58:R58"/>
    <mergeCell ref="L66:N66"/>
    <mergeCell ref="P66:R66"/>
    <mergeCell ref="L24:N24"/>
    <mergeCell ref="P24:R24"/>
    <mergeCell ref="L33:N33"/>
    <mergeCell ref="P33:R33"/>
    <mergeCell ref="L42:N42"/>
    <mergeCell ref="P42:R42"/>
    <mergeCell ref="X3:X5"/>
    <mergeCell ref="L4:O4"/>
    <mergeCell ref="P4:S4"/>
    <mergeCell ref="L11:N11"/>
    <mergeCell ref="P11:R11"/>
    <mergeCell ref="T3:T5"/>
    <mergeCell ref="U3:U5"/>
    <mergeCell ref="V3:W4"/>
    <mergeCell ref="L20:N20"/>
    <mergeCell ref="P20:R20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241" priority="11" operator="lessThan">
      <formula>0</formula>
    </cfRule>
  </conditionalFormatting>
  <conditionalFormatting sqref="K11:K18">
    <cfRule type="cellIs" dxfId="240" priority="8" operator="lessThan">
      <formula>0</formula>
    </cfRule>
  </conditionalFormatting>
  <conditionalFormatting sqref="K22:K40">
    <cfRule type="cellIs" dxfId="239" priority="4" operator="lessThan">
      <formula>0</formula>
    </cfRule>
  </conditionalFormatting>
  <conditionalFormatting sqref="K42:K50 K68:K73 K82:K85 K96:K98">
    <cfRule type="cellIs" dxfId="238" priority="24" operator="lessThan">
      <formula>0</formula>
    </cfRule>
  </conditionalFormatting>
  <conditionalFormatting sqref="K54:K64">
    <cfRule type="cellIs" dxfId="237" priority="15" operator="lessThan">
      <formula>0</formula>
    </cfRule>
  </conditionalFormatting>
  <conditionalFormatting sqref="K75:K77">
    <cfRule type="cellIs" dxfId="236" priority="14" operator="lessThan">
      <formula>0</formula>
    </cfRule>
  </conditionalFormatting>
  <conditionalFormatting sqref="K79:K80">
    <cfRule type="cellIs" dxfId="235" priority="23" operator="lessThan">
      <formula>0</formula>
    </cfRule>
  </conditionalFormatting>
  <conditionalFormatting sqref="K89:K94">
    <cfRule type="cellIs" dxfId="23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F685-D494-4980-814F-1741C14899E6}">
  <sheetPr codeName="Лист24"/>
  <dimension ref="A1:BD127"/>
  <sheetViews>
    <sheetView topLeftCell="A37" zoomScale="50" zoomScaleNormal="50" workbookViewId="0">
      <selection activeCell="U76" sqref="U7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779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780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 t="s">
        <v>36</v>
      </c>
      <c r="I6" s="60">
        <f>(X2-G6)*24</f>
        <v>2.0000000000582077</v>
      </c>
      <c r="J6" s="60">
        <f>'Нормативы времени'!G15</f>
        <v>8.4499999999999993</v>
      </c>
      <c r="K6" s="61">
        <f>J6-I6</f>
        <v>6.4499999999417916</v>
      </c>
      <c r="L6" s="288" t="s">
        <v>132</v>
      </c>
      <c r="M6" s="289">
        <v>0</v>
      </c>
      <c r="N6" s="290">
        <v>17</v>
      </c>
      <c r="O6" s="291">
        <f>N6*M6</f>
        <v>0</v>
      </c>
      <c r="P6" s="288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>-IF(K6&gt;0,K6*0,K6)</f>
        <v>0</v>
      </c>
      <c r="W6" s="28">
        <f>V6</f>
        <v>0</v>
      </c>
      <c r="X6" s="141" t="s">
        <v>782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292" t="s">
        <v>111</v>
      </c>
      <c r="M7" s="293">
        <v>0</v>
      </c>
      <c r="N7" s="294">
        <v>10</v>
      </c>
      <c r="O7" s="295">
        <f>N7*M7</f>
        <v>0</v>
      </c>
      <c r="P7" s="292" t="s">
        <v>106</v>
      </c>
      <c r="Q7" s="294">
        <v>0</v>
      </c>
      <c r="R7" s="231">
        <v>20</v>
      </c>
      <c r="S7" s="295">
        <f>R7*Q7</f>
        <v>0</v>
      </c>
      <c r="T7" s="30"/>
      <c r="U7" s="34"/>
      <c r="V7" s="35"/>
      <c r="W7" s="43"/>
      <c r="X7" s="114" t="s">
        <v>783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2</v>
      </c>
      <c r="N8" s="294">
        <v>17</v>
      </c>
      <c r="O8" s="295">
        <f>N8*M8</f>
        <v>34</v>
      </c>
      <c r="P8" s="292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1</v>
      </c>
      <c r="N9" s="294">
        <v>17</v>
      </c>
      <c r="O9" s="295">
        <f>N9*M9</f>
        <v>17</v>
      </c>
      <c r="P9" s="292" t="s">
        <v>479</v>
      </c>
      <c r="Q9" s="231">
        <v>1</v>
      </c>
      <c r="R9" s="231">
        <v>20</v>
      </c>
      <c r="S9" s="295">
        <f>R9*Q9</f>
        <v>20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SUM(M6:M9)</f>
        <v>3</v>
      </c>
      <c r="N10" s="231" t="s">
        <v>613</v>
      </c>
      <c r="O10" s="295">
        <f>SUM(O6:O9)</f>
        <v>51</v>
      </c>
      <c r="P10" s="296" t="s">
        <v>614</v>
      </c>
      <c r="Q10" s="231">
        <f>SUM(Q6:Q9)</f>
        <v>1</v>
      </c>
      <c r="R10" s="231" t="s">
        <v>615</v>
      </c>
      <c r="S10" s="295">
        <f>SUM(S6:S9)</f>
        <v>20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>
        <v>34</v>
      </c>
      <c r="P11" s="636" t="s">
        <v>42</v>
      </c>
      <c r="Q11" s="637"/>
      <c r="R11" s="637"/>
      <c r="S11" s="297">
        <v>60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t="shared" ref="I13:I18" si="0">(H13-G13)*24</f>
        <v>21.416666666802485</v>
      </c>
      <c r="J13" s="25">
        <f>'Нормативы времени'!J2</f>
        <v>14.4</v>
      </c>
      <c r="K13" s="28">
        <f t="shared" ref="K13:K19" si="1">J13-I13</f>
        <v>-7.0166666668024842</v>
      </c>
      <c r="L13" s="288" t="s">
        <v>108</v>
      </c>
      <c r="M13" s="290">
        <v>0</v>
      </c>
      <c r="N13" s="290">
        <v>17</v>
      </c>
      <c r="O13" s="298">
        <f>N13*M13</f>
        <v>0</v>
      </c>
      <c r="P13" s="299" t="s">
        <v>531</v>
      </c>
      <c r="Q13" s="290">
        <v>0</v>
      </c>
      <c r="R13" s="228">
        <v>10</v>
      </c>
      <c r="S13" s="291">
        <f t="shared" ref="S13:S18" si="2">R13*Q13</f>
        <v>0</v>
      </c>
      <c r="T13" s="21" t="s">
        <v>25</v>
      </c>
      <c r="U13" s="99" t="s">
        <v>49</v>
      </c>
      <c r="V13" s="27">
        <f t="shared" ref="V13:V19" si="3">-IF(K13&gt;0,K13*0,K13)</f>
        <v>7.0166666668024842</v>
      </c>
      <c r="W13" s="28">
        <f>V13</f>
        <v>7.0166666668024842</v>
      </c>
      <c r="X13" s="327" t="s">
        <v>784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t="shared" si="0"/>
        <v>31.749999999941792</v>
      </c>
      <c r="J14" s="68">
        <f>'Нормативы времени'!J2</f>
        <v>14.4</v>
      </c>
      <c r="K14" s="43">
        <f t="shared" si="1"/>
        <v>-17.349999999941794</v>
      </c>
      <c r="L14" s="292" t="s">
        <v>113</v>
      </c>
      <c r="M14" s="294">
        <v>0</v>
      </c>
      <c r="N14" s="294">
        <v>17</v>
      </c>
      <c r="O14" s="301">
        <f>N14*M14</f>
        <v>0</v>
      </c>
      <c r="P14" s="302" t="s">
        <v>118</v>
      </c>
      <c r="Q14" s="294">
        <v>0</v>
      </c>
      <c r="R14" s="231">
        <v>12</v>
      </c>
      <c r="S14" s="295">
        <f t="shared" si="2"/>
        <v>0</v>
      </c>
      <c r="T14" s="30"/>
      <c r="U14" s="97"/>
      <c r="V14" s="35">
        <f t="shared" si="3"/>
        <v>17.349999999941794</v>
      </c>
      <c r="W14" s="43">
        <f t="shared" ref="W14:W19" si="4">V14+W13</f>
        <v>24.36666666674428</v>
      </c>
      <c r="X14" s="334" t="s">
        <v>786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f t="shared" si="0"/>
        <v>23.833333333313931</v>
      </c>
      <c r="J15" s="64">
        <f>'Нормативы времени'!J2</f>
        <v>14.4</v>
      </c>
      <c r="K15" s="43">
        <f t="shared" si="1"/>
        <v>-9.4333333333139304</v>
      </c>
      <c r="L15" s="292" t="s">
        <v>217</v>
      </c>
      <c r="M15" s="294">
        <v>4</v>
      </c>
      <c r="N15" s="294">
        <v>10</v>
      </c>
      <c r="O15" s="301">
        <f>N15*M15</f>
        <v>40</v>
      </c>
      <c r="P15" s="302" t="s">
        <v>555</v>
      </c>
      <c r="Q15" s="294">
        <v>1</v>
      </c>
      <c r="R15" s="231">
        <v>20</v>
      </c>
      <c r="S15" s="295">
        <f t="shared" si="2"/>
        <v>20</v>
      </c>
      <c r="T15" s="30"/>
      <c r="U15" s="97"/>
      <c r="V15" s="35">
        <f t="shared" si="3"/>
        <v>9.4333333333139304</v>
      </c>
      <c r="W15" s="43">
        <f t="shared" si="4"/>
        <v>33.800000000058212</v>
      </c>
      <c r="X15" s="334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f t="shared" si="0"/>
        <v>23.25</v>
      </c>
      <c r="J16" s="64">
        <f>'Нормативы времени'!J2</f>
        <v>14.4</v>
      </c>
      <c r="K16" s="43">
        <f t="shared" si="1"/>
        <v>-8.85</v>
      </c>
      <c r="L16" s="292" t="s">
        <v>124</v>
      </c>
      <c r="M16" s="294">
        <v>0</v>
      </c>
      <c r="N16" s="294">
        <v>17</v>
      </c>
      <c r="O16" s="301">
        <f>N16*M16</f>
        <v>0</v>
      </c>
      <c r="P16" s="302" t="s">
        <v>118</v>
      </c>
      <c r="Q16" s="294">
        <v>0</v>
      </c>
      <c r="R16" s="231">
        <v>20</v>
      </c>
      <c r="S16" s="295">
        <f t="shared" si="2"/>
        <v>0</v>
      </c>
      <c r="T16" s="30"/>
      <c r="U16" s="97"/>
      <c r="V16" s="35">
        <f t="shared" si="3"/>
        <v>8.85</v>
      </c>
      <c r="W16" s="43">
        <f t="shared" si="4"/>
        <v>42.650000000058213</v>
      </c>
      <c r="X16" s="334" t="s">
        <v>785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f t="shared" si="0"/>
        <v>21.833333333255723</v>
      </c>
      <c r="J17" s="68">
        <f>'Нормативы времени'!J2</f>
        <v>14.4</v>
      </c>
      <c r="K17" s="43">
        <f t="shared" si="1"/>
        <v>-7.4333333332557228</v>
      </c>
      <c r="L17" s="292" t="s">
        <v>592</v>
      </c>
      <c r="M17" s="231">
        <v>0</v>
      </c>
      <c r="N17" s="294">
        <v>17</v>
      </c>
      <c r="O17" s="301">
        <f>N17*M17</f>
        <v>0</v>
      </c>
      <c r="P17" s="302" t="s">
        <v>574</v>
      </c>
      <c r="Q17" s="294">
        <v>1</v>
      </c>
      <c r="R17" s="231">
        <v>20</v>
      </c>
      <c r="S17" s="295">
        <f t="shared" si="2"/>
        <v>20</v>
      </c>
      <c r="T17" s="30"/>
      <c r="U17" s="97"/>
      <c r="V17" s="35">
        <f t="shared" si="3"/>
        <v>7.4333333332557228</v>
      </c>
      <c r="W17" s="43">
        <f t="shared" si="4"/>
        <v>50.083333333313938</v>
      </c>
      <c r="X17" s="335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f t="shared" si="0"/>
        <v>22.333333333488554</v>
      </c>
      <c r="J18" s="68">
        <f>'Нормативы времени'!J2</f>
        <v>14.4</v>
      </c>
      <c r="K18" s="43">
        <f t="shared" si="1"/>
        <v>-7.9333333334885534</v>
      </c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295">
        <f t="shared" si="2"/>
        <v>0</v>
      </c>
      <c r="T18" s="30"/>
      <c r="U18" s="97"/>
      <c r="V18" s="35">
        <f t="shared" si="3"/>
        <v>7.9333333334885534</v>
      </c>
      <c r="W18" s="43">
        <f t="shared" si="4"/>
        <v>58.016666666802493</v>
      </c>
      <c r="X18" s="334"/>
      <c r="Y18" s="29"/>
      <c r="Z18" s="36"/>
      <c r="AA18" s="29"/>
    </row>
    <row r="19" spans="1:27" s="102" customFormat="1" ht="16" thickBot="1" x14ac:dyDescent="0.4">
      <c r="A19" s="37"/>
      <c r="B19" s="38"/>
      <c r="C19" s="69"/>
      <c r="D19" s="69"/>
      <c r="E19" s="69"/>
      <c r="F19" s="69">
        <v>7</v>
      </c>
      <c r="G19" s="119">
        <f>H18</f>
        <v>45029.559027777781</v>
      </c>
      <c r="H19" s="119" t="s">
        <v>36</v>
      </c>
      <c r="I19" s="88">
        <f>(X2-G19)*24</f>
        <v>4.5833333332557231</v>
      </c>
      <c r="J19" s="88">
        <f>'Нормативы времени'!J2</f>
        <v>14.4</v>
      </c>
      <c r="K19" s="44">
        <f t="shared" si="1"/>
        <v>9.8166666667442772</v>
      </c>
      <c r="L19" s="328"/>
      <c r="M19" s="294"/>
      <c r="N19" s="294"/>
      <c r="O19" s="301"/>
      <c r="P19" s="302"/>
      <c r="Q19" s="294"/>
      <c r="R19" s="231"/>
      <c r="S19" s="301"/>
      <c r="T19" s="37"/>
      <c r="U19" s="72"/>
      <c r="V19" s="42">
        <f t="shared" si="3"/>
        <v>0</v>
      </c>
      <c r="W19" s="44">
        <f t="shared" si="4"/>
        <v>58.016666666802493</v>
      </c>
      <c r="X19" s="336"/>
      <c r="Y19" s="29"/>
      <c r="Z19" s="36"/>
      <c r="AA19" s="29"/>
    </row>
    <row r="20" spans="1:27" s="102" customFormat="1" ht="17.5" x14ac:dyDescent="0.35">
      <c r="I20" s="103"/>
      <c r="J20" s="103"/>
      <c r="K20" s="103"/>
      <c r="L20" s="296" t="s">
        <v>614</v>
      </c>
      <c r="M20" s="230">
        <f>SUM(M14:M18)</f>
        <v>4</v>
      </c>
      <c r="N20" s="231" t="s">
        <v>613</v>
      </c>
      <c r="O20" s="301">
        <f>SUM(O14:O18)</f>
        <v>40</v>
      </c>
      <c r="P20" s="296" t="s">
        <v>614</v>
      </c>
      <c r="Q20" s="231">
        <f>SUM(Q14:Q19)</f>
        <v>2</v>
      </c>
      <c r="R20" s="231" t="s">
        <v>615</v>
      </c>
      <c r="S20" s="295">
        <f>SUM(S14:S19)</f>
        <v>40</v>
      </c>
      <c r="T20" s="29"/>
      <c r="U20" s="29"/>
      <c r="V20" s="29"/>
      <c r="W20" s="29"/>
      <c r="X20" s="29"/>
      <c r="Y20" s="29"/>
      <c r="Z20" s="36"/>
      <c r="AA20" s="29"/>
    </row>
    <row r="21" spans="1:27" s="102" customFormat="1" ht="16" customHeight="1" thickBot="1" x14ac:dyDescent="0.4">
      <c r="I21" s="103"/>
      <c r="J21" s="103"/>
      <c r="K21" s="103"/>
      <c r="L21" s="631" t="s">
        <v>43</v>
      </c>
      <c r="M21" s="635"/>
      <c r="N21" s="635"/>
      <c r="O21" s="304">
        <v>135</v>
      </c>
      <c r="P21" s="636" t="s">
        <v>42</v>
      </c>
      <c r="Q21" s="637"/>
      <c r="R21" s="637"/>
      <c r="S21" s="297">
        <v>55</v>
      </c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thickBot="1" x14ac:dyDescent="0.4">
      <c r="I22" s="103"/>
      <c r="J22" s="103"/>
      <c r="K22" s="103"/>
      <c r="L22" s="120"/>
      <c r="M22" s="120"/>
      <c r="N22" s="120"/>
      <c r="O22" s="281"/>
      <c r="P22" s="281"/>
      <c r="Q22" s="281"/>
      <c r="R22" s="281"/>
      <c r="S22" s="281"/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thickBot="1" x14ac:dyDescent="0.4">
      <c r="A23" s="74" t="s">
        <v>17</v>
      </c>
      <c r="B23" s="75"/>
      <c r="C23" s="75">
        <v>54</v>
      </c>
      <c r="D23" s="75" t="s">
        <v>193</v>
      </c>
      <c r="E23" s="75"/>
      <c r="F23" s="75"/>
      <c r="G23" s="76"/>
      <c r="H23" s="75"/>
      <c r="I23" s="77"/>
      <c r="J23" s="77"/>
      <c r="K23" s="78"/>
      <c r="L23" s="305"/>
      <c r="M23" s="306"/>
      <c r="N23" s="228"/>
      <c r="O23" s="298"/>
      <c r="P23" s="307"/>
      <c r="Q23" s="228"/>
      <c r="R23" s="228"/>
      <c r="S23" s="298"/>
      <c r="T23" s="74" t="s">
        <v>25</v>
      </c>
      <c r="U23" s="151" t="s">
        <v>24</v>
      </c>
      <c r="V23" s="74"/>
      <c r="W23" s="152"/>
      <c r="X23" s="263" t="s">
        <v>691</v>
      </c>
      <c r="Y23" s="29"/>
      <c r="Z23" s="36"/>
      <c r="AA23" s="29"/>
    </row>
    <row r="24" spans="1:27" s="102" customFormat="1" ht="17.5" x14ac:dyDescent="0.35">
      <c r="A24" s="29"/>
      <c r="B24" s="29"/>
      <c r="C24" s="29"/>
      <c r="D24" s="29"/>
      <c r="E24" s="29"/>
      <c r="F24" s="29"/>
      <c r="G24" s="29"/>
      <c r="H24" s="29"/>
      <c r="I24" s="47"/>
      <c r="J24" s="47"/>
      <c r="K24" s="29"/>
      <c r="L24" s="296" t="s">
        <v>612</v>
      </c>
      <c r="M24" s="308"/>
      <c r="N24" s="231" t="s">
        <v>613</v>
      </c>
      <c r="O24" s="301"/>
      <c r="P24" s="296" t="s">
        <v>614</v>
      </c>
      <c r="Q24" s="231"/>
      <c r="R24" s="231" t="s">
        <v>615</v>
      </c>
      <c r="S24" s="295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631" t="s">
        <v>43</v>
      </c>
      <c r="M25" s="635"/>
      <c r="N25" s="635"/>
      <c r="O25" s="304" t="s">
        <v>24</v>
      </c>
      <c r="P25" s="636" t="s">
        <v>42</v>
      </c>
      <c r="Q25" s="637"/>
      <c r="R25" s="637"/>
      <c r="S25" s="297" t="s">
        <v>24</v>
      </c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120"/>
      <c r="M26" s="120"/>
      <c r="N26" s="120"/>
      <c r="O26" s="281"/>
      <c r="P26" s="281"/>
      <c r="Q26" s="281"/>
      <c r="R26" s="281"/>
      <c r="S26" s="281"/>
      <c r="T26" s="29"/>
      <c r="U26" s="29"/>
      <c r="V26" s="29"/>
      <c r="W26" s="29"/>
      <c r="X26" s="29"/>
      <c r="Y26" s="29"/>
      <c r="Z26" s="36"/>
      <c r="AA26" s="29"/>
    </row>
    <row r="27" spans="1:27" s="102" customFormat="1" x14ac:dyDescent="0.35">
      <c r="A27" s="21" t="s">
        <v>18</v>
      </c>
      <c r="B27" s="23" t="s">
        <v>623</v>
      </c>
      <c r="C27" s="58"/>
      <c r="D27" s="58" t="s">
        <v>788</v>
      </c>
      <c r="E27" s="22"/>
      <c r="F27" s="58"/>
      <c r="G27" s="158"/>
      <c r="H27" s="158"/>
      <c r="I27" s="60"/>
      <c r="J27" s="25"/>
      <c r="K27" s="61"/>
      <c r="L27" s="117" t="s">
        <v>224</v>
      </c>
      <c r="M27" s="290">
        <v>0</v>
      </c>
      <c r="N27" s="290">
        <v>10</v>
      </c>
      <c r="O27" s="298">
        <v>0</v>
      </c>
      <c r="P27" s="309" t="s">
        <v>47</v>
      </c>
      <c r="Q27" s="228">
        <v>0</v>
      </c>
      <c r="R27" s="228">
        <v>17</v>
      </c>
      <c r="S27" s="298">
        <v>0</v>
      </c>
      <c r="T27" s="21" t="s">
        <v>25</v>
      </c>
      <c r="U27" s="26" t="s">
        <v>24</v>
      </c>
      <c r="V27" s="27">
        <v>0</v>
      </c>
      <c r="W27" s="28">
        <v>0</v>
      </c>
      <c r="X27" s="141" t="s">
        <v>787</v>
      </c>
      <c r="Y27" s="29"/>
      <c r="Z27" s="29"/>
      <c r="AA27" s="29"/>
    </row>
    <row r="28" spans="1:27" s="102" customFormat="1" x14ac:dyDescent="0.35">
      <c r="A28" s="30"/>
      <c r="B28" s="80"/>
      <c r="C28" s="66"/>
      <c r="D28" s="66"/>
      <c r="E28" s="66"/>
      <c r="F28" s="66"/>
      <c r="G28" s="160"/>
      <c r="H28" s="159"/>
      <c r="I28" s="68"/>
      <c r="J28" s="33"/>
      <c r="K28" s="65"/>
      <c r="L28" s="118" t="s">
        <v>225</v>
      </c>
      <c r="M28" s="294">
        <v>0</v>
      </c>
      <c r="N28" s="294">
        <v>10</v>
      </c>
      <c r="O28" s="301">
        <v>0</v>
      </c>
      <c r="P28" s="296" t="s">
        <v>131</v>
      </c>
      <c r="Q28" s="231">
        <v>0</v>
      </c>
      <c r="R28" s="231">
        <v>20</v>
      </c>
      <c r="S28" s="301">
        <v>0</v>
      </c>
      <c r="T28" s="30"/>
      <c r="U28" s="34"/>
      <c r="V28" s="35"/>
      <c r="W28" s="43"/>
      <c r="X28" s="189"/>
      <c r="Y28" s="29"/>
      <c r="Z28" s="29"/>
      <c r="AA28" s="29"/>
    </row>
    <row r="29" spans="1:27" s="49" customFormat="1" x14ac:dyDescent="0.35">
      <c r="A29" s="30"/>
      <c r="B29" s="80"/>
      <c r="C29" s="62"/>
      <c r="D29" s="62"/>
      <c r="E29" s="62"/>
      <c r="F29" s="62"/>
      <c r="G29" s="160"/>
      <c r="H29" s="160"/>
      <c r="I29" s="64"/>
      <c r="J29" s="64"/>
      <c r="K29" s="65"/>
      <c r="L29" s="292" t="s">
        <v>121</v>
      </c>
      <c r="M29" s="294">
        <v>0</v>
      </c>
      <c r="N29" s="231">
        <v>10</v>
      </c>
      <c r="O29" s="301">
        <v>0</v>
      </c>
      <c r="P29" s="296" t="s">
        <v>117</v>
      </c>
      <c r="Q29" s="231">
        <v>0</v>
      </c>
      <c r="R29" s="293">
        <v>16</v>
      </c>
      <c r="S29" s="310">
        <v>0</v>
      </c>
      <c r="T29" s="30"/>
      <c r="U29" s="34"/>
      <c r="V29" s="35"/>
      <c r="W29" s="43"/>
      <c r="X29" s="189"/>
      <c r="Y29" s="29"/>
      <c r="Z29" s="29"/>
      <c r="AA29" s="29"/>
    </row>
    <row r="30" spans="1:27" s="102" customFormat="1" x14ac:dyDescent="0.35">
      <c r="A30" s="30"/>
      <c r="B30" s="80"/>
      <c r="C30" s="31"/>
      <c r="D30" s="31"/>
      <c r="E30" s="80"/>
      <c r="F30" s="31"/>
      <c r="G30" s="161"/>
      <c r="H30" s="161"/>
      <c r="I30" s="33"/>
      <c r="J30" s="33"/>
      <c r="K30" s="65"/>
      <c r="L30" s="292" t="s">
        <v>112</v>
      </c>
      <c r="M30" s="294">
        <v>0</v>
      </c>
      <c r="N30" s="231">
        <v>10</v>
      </c>
      <c r="O30" s="301">
        <v>0</v>
      </c>
      <c r="P30" s="311" t="s">
        <v>107</v>
      </c>
      <c r="Q30" s="312">
        <v>0</v>
      </c>
      <c r="R30" s="312">
        <v>20</v>
      </c>
      <c r="S30" s="313">
        <v>0</v>
      </c>
      <c r="T30" s="30"/>
      <c r="U30" s="34"/>
      <c r="V30" s="35"/>
      <c r="W30" s="43"/>
      <c r="X30" s="189"/>
      <c r="Y30" s="29"/>
      <c r="Z30" s="36"/>
      <c r="AA30" s="29"/>
    </row>
    <row r="31" spans="1:27" s="102" customFormat="1" x14ac:dyDescent="0.35">
      <c r="A31" s="30"/>
      <c r="B31" s="80"/>
      <c r="C31" s="31"/>
      <c r="D31" s="31"/>
      <c r="E31" s="31"/>
      <c r="F31" s="31"/>
      <c r="G31" s="161"/>
      <c r="H31" s="161"/>
      <c r="I31" s="33"/>
      <c r="J31" s="33"/>
      <c r="K31" s="65"/>
      <c r="L31" s="292"/>
      <c r="M31" s="294"/>
      <c r="N31" s="230"/>
      <c r="O31" s="301"/>
      <c r="P31" s="311" t="s">
        <v>129</v>
      </c>
      <c r="Q31" s="312">
        <v>0</v>
      </c>
      <c r="R31" s="312">
        <v>20</v>
      </c>
      <c r="S31" s="313">
        <v>0</v>
      </c>
      <c r="T31" s="30"/>
      <c r="U31" s="34"/>
      <c r="V31" s="35"/>
      <c r="W31" s="43"/>
      <c r="X31" s="142"/>
      <c r="Y31" s="29"/>
      <c r="Z31" s="29"/>
      <c r="AA31" s="29"/>
    </row>
    <row r="32" spans="1:27" s="102" customFormat="1" ht="16" thickBot="1" x14ac:dyDescent="0.4">
      <c r="A32" s="37"/>
      <c r="B32" s="84"/>
      <c r="C32" s="38"/>
      <c r="D32" s="38"/>
      <c r="E32" s="38"/>
      <c r="F32" s="38"/>
      <c r="G32" s="39"/>
      <c r="H32" s="39"/>
      <c r="I32" s="40"/>
      <c r="J32" s="40"/>
      <c r="K32" s="70"/>
      <c r="L32" s="311"/>
      <c r="M32" s="312"/>
      <c r="N32" s="312"/>
      <c r="O32" s="313"/>
      <c r="P32" s="311" t="s">
        <v>226</v>
      </c>
      <c r="Q32" s="312">
        <v>0</v>
      </c>
      <c r="R32" s="312">
        <v>20</v>
      </c>
      <c r="S32" s="313">
        <v>0</v>
      </c>
      <c r="T32" s="37"/>
      <c r="U32" s="41"/>
      <c r="V32" s="37"/>
      <c r="W32" s="72"/>
      <c r="X32" s="191"/>
      <c r="Y32" s="29"/>
      <c r="Z32" s="29"/>
      <c r="AA32" s="29"/>
    </row>
    <row r="33" spans="1:28" s="102" customFormat="1" ht="17.5" x14ac:dyDescent="0.35">
      <c r="A33" s="29"/>
      <c r="B33" s="29"/>
      <c r="C33" s="29"/>
      <c r="D33" s="29"/>
      <c r="E33" s="29"/>
      <c r="F33" s="29"/>
      <c r="G33" s="29"/>
      <c r="H33" s="29"/>
      <c r="I33" s="47"/>
      <c r="J33" s="47"/>
      <c r="K33" s="29"/>
      <c r="L33" s="296" t="s">
        <v>612</v>
      </c>
      <c r="M33" s="230">
        <v>0</v>
      </c>
      <c r="N33" s="231" t="s">
        <v>613</v>
      </c>
      <c r="O33" s="301">
        <v>0</v>
      </c>
      <c r="P33" s="296" t="s">
        <v>614</v>
      </c>
      <c r="Q33" s="231">
        <v>0</v>
      </c>
      <c r="R33" s="231" t="s">
        <v>615</v>
      </c>
      <c r="S33" s="295">
        <v>0</v>
      </c>
      <c r="T33" s="29"/>
      <c r="U33" s="29"/>
      <c r="V33" s="29"/>
      <c r="W33" s="29"/>
      <c r="X33" s="29"/>
      <c r="Y33" s="29"/>
      <c r="Z33" s="29"/>
      <c r="AA33" s="29"/>
    </row>
    <row r="34" spans="1:28" s="102" customFormat="1" ht="16" customHeight="1" thickBot="1" x14ac:dyDescent="0.4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636" t="s">
        <v>43</v>
      </c>
      <c r="M34" s="637"/>
      <c r="N34" s="637"/>
      <c r="O34" s="304" t="s">
        <v>49</v>
      </c>
      <c r="P34" s="636" t="s">
        <v>42</v>
      </c>
      <c r="Q34" s="637"/>
      <c r="R34" s="637"/>
      <c r="S34" s="297" t="s">
        <v>49</v>
      </c>
      <c r="T34" s="29"/>
      <c r="U34" s="29"/>
      <c r="V34" s="29"/>
      <c r="W34" s="29"/>
      <c r="X34" s="29"/>
      <c r="Y34" s="29"/>
      <c r="Z34" s="29"/>
      <c r="AA34" s="29"/>
    </row>
    <row r="35" spans="1:28" s="102" customFormat="1" ht="16" thickBot="1" x14ac:dyDescent="0.4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81"/>
      <c r="M35" s="282"/>
      <c r="N35" s="281"/>
      <c r="O35" s="281"/>
      <c r="P35" s="281"/>
      <c r="Q35" s="281"/>
      <c r="R35" s="281"/>
      <c r="S35" s="281"/>
      <c r="T35" s="29"/>
      <c r="U35" s="29"/>
      <c r="V35" s="29"/>
      <c r="W35" s="29"/>
      <c r="X35" s="29"/>
      <c r="Y35" s="29"/>
      <c r="Z35" s="36"/>
      <c r="AA35" s="29"/>
    </row>
    <row r="36" spans="1:28" s="49" customFormat="1" ht="31" x14ac:dyDescent="0.35">
      <c r="A36" s="21" t="s">
        <v>19</v>
      </c>
      <c r="B36" s="22" t="s">
        <v>227</v>
      </c>
      <c r="C36" s="58">
        <v>3002</v>
      </c>
      <c r="D36" s="22" t="s">
        <v>664</v>
      </c>
      <c r="E36" s="58" t="s">
        <v>766</v>
      </c>
      <c r="F36" s="58">
        <v>1</v>
      </c>
      <c r="G36" s="59">
        <v>45029.125</v>
      </c>
      <c r="H36" s="59" t="s">
        <v>36</v>
      </c>
      <c r="I36" s="60">
        <f>(X2-G36)*24</f>
        <v>15</v>
      </c>
      <c r="J36" s="60">
        <f>'Нормативы времени'!I9</f>
        <v>14</v>
      </c>
      <c r="K36" s="28">
        <f>J36-I36</f>
        <v>-1</v>
      </c>
      <c r="L36" s="288" t="s">
        <v>48</v>
      </c>
      <c r="M36" s="290">
        <v>0</v>
      </c>
      <c r="N36" s="290">
        <v>17</v>
      </c>
      <c r="O36" s="298">
        <f>N36*M36</f>
        <v>0</v>
      </c>
      <c r="P36" s="288" t="s">
        <v>271</v>
      </c>
      <c r="Q36" s="290">
        <v>0</v>
      </c>
      <c r="R36" s="290">
        <v>20</v>
      </c>
      <c r="S36" s="291">
        <f t="shared" ref="S36:S41" si="5">R36*Q36</f>
        <v>0</v>
      </c>
      <c r="T36" s="21" t="s">
        <v>790</v>
      </c>
      <c r="U36" s="26" t="s">
        <v>24</v>
      </c>
      <c r="V36" s="27">
        <f>-IF(K36&gt;0,K36*0,K36)</f>
        <v>1</v>
      </c>
      <c r="W36" s="28">
        <f>V36</f>
        <v>1</v>
      </c>
      <c r="X36" s="233" t="s">
        <v>789</v>
      </c>
      <c r="Y36" s="29"/>
      <c r="Z36" s="36"/>
      <c r="AA36" s="29"/>
    </row>
    <row r="37" spans="1:28" s="49" customFormat="1" x14ac:dyDescent="0.35">
      <c r="A37" s="30"/>
      <c r="B37" s="31"/>
      <c r="C37" s="62"/>
      <c r="D37" s="62"/>
      <c r="E37" s="62"/>
      <c r="F37" s="62"/>
      <c r="G37" s="63"/>
      <c r="H37" s="63"/>
      <c r="I37" s="64"/>
      <c r="J37" s="64"/>
      <c r="K37" s="65"/>
      <c r="L37" s="292" t="s">
        <v>198</v>
      </c>
      <c r="M37" s="294">
        <v>0</v>
      </c>
      <c r="N37" s="294">
        <v>14</v>
      </c>
      <c r="O37" s="301">
        <f>N37*M37</f>
        <v>0</v>
      </c>
      <c r="P37" s="292" t="s">
        <v>197</v>
      </c>
      <c r="Q37" s="294">
        <v>0</v>
      </c>
      <c r="R37" s="294">
        <v>20</v>
      </c>
      <c r="S37" s="295">
        <f t="shared" si="5"/>
        <v>0</v>
      </c>
      <c r="T37" s="30"/>
      <c r="U37" s="34"/>
      <c r="V37" s="30"/>
      <c r="W37" s="97"/>
      <c r="X37" s="252" t="s">
        <v>791</v>
      </c>
      <c r="Y37" s="29"/>
      <c r="Z37" s="36"/>
      <c r="AA37" s="29"/>
    </row>
    <row r="38" spans="1:28" s="49" customFormat="1" x14ac:dyDescent="0.35">
      <c r="A38" s="86"/>
      <c r="B38" s="62"/>
      <c r="C38" s="62"/>
      <c r="D38" s="62"/>
      <c r="E38" s="62"/>
      <c r="F38" s="62"/>
      <c r="G38" s="62"/>
      <c r="H38" s="62"/>
      <c r="I38" s="64"/>
      <c r="J38" s="64"/>
      <c r="K38" s="65"/>
      <c r="L38" s="292" t="s">
        <v>229</v>
      </c>
      <c r="M38" s="294">
        <v>5</v>
      </c>
      <c r="N38" s="294">
        <v>17</v>
      </c>
      <c r="O38" s="301">
        <f>N38*M38</f>
        <v>85</v>
      </c>
      <c r="P38" s="292" t="s">
        <v>590</v>
      </c>
      <c r="Q38" s="294">
        <v>0</v>
      </c>
      <c r="R38" s="294">
        <v>20</v>
      </c>
      <c r="S38" s="295">
        <f t="shared" si="5"/>
        <v>0</v>
      </c>
      <c r="T38" s="30"/>
      <c r="U38" s="34"/>
      <c r="V38" s="30"/>
      <c r="W38" s="97"/>
      <c r="X38" s="189"/>
      <c r="Y38" s="29"/>
      <c r="Z38" s="29"/>
      <c r="AA38" s="29"/>
    </row>
    <row r="39" spans="1:28" s="102" customFormat="1" ht="19.5" customHeight="1" x14ac:dyDescent="0.35">
      <c r="A39" s="30"/>
      <c r="B39" s="31"/>
      <c r="C39" s="31"/>
      <c r="D39" s="80"/>
      <c r="E39" s="80"/>
      <c r="F39" s="31"/>
      <c r="G39" s="32"/>
      <c r="H39" s="63"/>
      <c r="I39" s="33"/>
      <c r="J39" s="64"/>
      <c r="K39" s="65"/>
      <c r="L39" s="292" t="s">
        <v>230</v>
      </c>
      <c r="M39" s="294">
        <v>0</v>
      </c>
      <c r="N39" s="294">
        <v>17</v>
      </c>
      <c r="O39" s="301">
        <f>N39*M39</f>
        <v>0</v>
      </c>
      <c r="P39" s="292" t="s">
        <v>591</v>
      </c>
      <c r="Q39" s="294">
        <v>0</v>
      </c>
      <c r="R39" s="294">
        <v>20</v>
      </c>
      <c r="S39" s="295">
        <f t="shared" si="5"/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x14ac:dyDescent="0.35">
      <c r="A40" s="30"/>
      <c r="B40" s="31"/>
      <c r="C40" s="31"/>
      <c r="D40" s="31"/>
      <c r="E40" s="31"/>
      <c r="F40" s="31"/>
      <c r="G40" s="32"/>
      <c r="H40" s="32"/>
      <c r="I40" s="33"/>
      <c r="J40" s="64"/>
      <c r="K40" s="65"/>
      <c r="L40" s="292" t="s">
        <v>105</v>
      </c>
      <c r="M40" s="294">
        <v>4</v>
      </c>
      <c r="N40" s="294">
        <v>17</v>
      </c>
      <c r="O40" s="301">
        <f>N40*M40</f>
        <v>68</v>
      </c>
      <c r="P40" s="292" t="s">
        <v>273</v>
      </c>
      <c r="Q40" s="294">
        <v>0</v>
      </c>
      <c r="R40" s="294">
        <v>20</v>
      </c>
      <c r="S40" s="295">
        <f t="shared" si="5"/>
        <v>0</v>
      </c>
      <c r="T40" s="30"/>
      <c r="U40" s="34"/>
      <c r="V40" s="30"/>
      <c r="W40" s="97"/>
      <c r="X40" s="189"/>
      <c r="Y40" s="29"/>
      <c r="Z40" s="29"/>
      <c r="AA40" s="29"/>
    </row>
    <row r="41" spans="1:28" s="102" customFormat="1" ht="16" thickBot="1" x14ac:dyDescent="0.4">
      <c r="A41" s="37"/>
      <c r="B41" s="38"/>
      <c r="C41" s="38"/>
      <c r="D41" s="38"/>
      <c r="E41" s="38"/>
      <c r="F41" s="38"/>
      <c r="G41" s="39"/>
      <c r="H41" s="39"/>
      <c r="I41" s="40"/>
      <c r="J41" s="91"/>
      <c r="K41" s="70"/>
      <c r="L41" s="292"/>
      <c r="M41" s="294"/>
      <c r="N41" s="294"/>
      <c r="O41" s="301"/>
      <c r="P41" s="292" t="s">
        <v>592</v>
      </c>
      <c r="Q41" s="314">
        <v>0</v>
      </c>
      <c r="R41" s="294">
        <v>20</v>
      </c>
      <c r="S41" s="295">
        <f t="shared" si="5"/>
        <v>0</v>
      </c>
      <c r="T41" s="37"/>
      <c r="U41" s="41"/>
      <c r="V41" s="37"/>
      <c r="W41" s="72"/>
      <c r="X41" s="191"/>
      <c r="Y41" s="29"/>
      <c r="Z41" s="29"/>
      <c r="AA41" s="29"/>
    </row>
    <row r="42" spans="1:28" s="29" customFormat="1" ht="17.5" x14ac:dyDescent="0.35">
      <c r="L42" s="296" t="s">
        <v>612</v>
      </c>
      <c r="M42" s="230">
        <f>SUM(M36:M40)</f>
        <v>9</v>
      </c>
      <c r="N42" s="231" t="s">
        <v>613</v>
      </c>
      <c r="O42" s="301">
        <f>SUM(O36:O40)</f>
        <v>153</v>
      </c>
      <c r="P42" s="296" t="s">
        <v>614</v>
      </c>
      <c r="Q42" s="231">
        <f>SUM(Q36:Q41)</f>
        <v>0</v>
      </c>
      <c r="R42" s="231" t="s">
        <v>615</v>
      </c>
      <c r="S42" s="295">
        <f>SUM(S36:S41)</f>
        <v>0</v>
      </c>
      <c r="Y42" s="102"/>
      <c r="AB42" s="102"/>
    </row>
    <row r="43" spans="1:28" s="29" customFormat="1" ht="16" customHeight="1" thickBot="1" x14ac:dyDescent="0.4">
      <c r="I43" s="47"/>
      <c r="J43" s="47"/>
      <c r="L43" s="636" t="s">
        <v>43</v>
      </c>
      <c r="M43" s="637"/>
      <c r="N43" s="637"/>
      <c r="O43" s="315">
        <v>170</v>
      </c>
      <c r="P43" s="636" t="s">
        <v>42</v>
      </c>
      <c r="Q43" s="637"/>
      <c r="R43" s="637"/>
      <c r="S43" s="297">
        <v>0</v>
      </c>
      <c r="AB43" s="102"/>
    </row>
    <row r="44" spans="1:28" s="29" customFormat="1" ht="16" thickBot="1" x14ac:dyDescent="0.4">
      <c r="I44" s="47"/>
      <c r="J44" s="47"/>
      <c r="L44" s="281"/>
      <c r="M44" s="281"/>
      <c r="N44" s="281"/>
      <c r="O44" s="281"/>
      <c r="P44" s="281"/>
      <c r="Q44" s="281"/>
      <c r="R44" s="281"/>
      <c r="S44" s="281"/>
      <c r="Z44" s="36"/>
      <c r="AB44" s="102"/>
    </row>
    <row r="45" spans="1:28" s="29" customFormat="1" x14ac:dyDescent="0.35">
      <c r="A45" s="21" t="s">
        <v>20</v>
      </c>
      <c r="B45" s="22" t="s">
        <v>231</v>
      </c>
      <c r="C45" s="22"/>
      <c r="D45" s="22" t="s">
        <v>628</v>
      </c>
      <c r="E45" s="23"/>
      <c r="F45" s="22"/>
      <c r="G45" s="24"/>
      <c r="H45" s="24"/>
      <c r="I45" s="25"/>
      <c r="J45" s="25"/>
      <c r="K45" s="61"/>
      <c r="L45" s="316" t="s">
        <v>234</v>
      </c>
      <c r="M45" s="290">
        <v>0</v>
      </c>
      <c r="N45" s="317">
        <v>10</v>
      </c>
      <c r="O45" s="298">
        <v>0</v>
      </c>
      <c r="P45" s="299" t="s">
        <v>102</v>
      </c>
      <c r="Q45" s="290">
        <v>0</v>
      </c>
      <c r="R45" s="290">
        <v>18</v>
      </c>
      <c r="S45" s="298">
        <v>0</v>
      </c>
      <c r="T45" s="21" t="s">
        <v>25</v>
      </c>
      <c r="U45" s="26" t="s">
        <v>24</v>
      </c>
      <c r="V45" s="27"/>
      <c r="W45" s="28"/>
      <c r="X45" s="141" t="s">
        <v>804</v>
      </c>
      <c r="Y45" s="256"/>
      <c r="AB45" s="102"/>
    </row>
    <row r="46" spans="1:28" s="29" customFormat="1" x14ac:dyDescent="0.35">
      <c r="A46" s="30"/>
      <c r="B46" s="31"/>
      <c r="C46" s="62"/>
      <c r="D46" s="62"/>
      <c r="E46" s="62"/>
      <c r="F46" s="31"/>
      <c r="G46" s="63"/>
      <c r="H46" s="63"/>
      <c r="I46" s="64"/>
      <c r="J46" s="64"/>
      <c r="K46" s="65"/>
      <c r="L46" s="318" t="s">
        <v>97</v>
      </c>
      <c r="M46" s="294">
        <v>0</v>
      </c>
      <c r="N46" s="314">
        <v>17</v>
      </c>
      <c r="O46" s="301">
        <v>0</v>
      </c>
      <c r="P46" s="302" t="s">
        <v>235</v>
      </c>
      <c r="Q46" s="294">
        <v>0</v>
      </c>
      <c r="R46" s="294">
        <v>18</v>
      </c>
      <c r="S46" s="301">
        <v>0</v>
      </c>
      <c r="T46" s="30"/>
      <c r="U46" s="34"/>
      <c r="V46" s="35"/>
      <c r="W46" s="43"/>
      <c r="X46" s="260" t="s">
        <v>805</v>
      </c>
      <c r="Y46" s="256"/>
      <c r="Z46" s="36"/>
      <c r="AB46" s="49"/>
    </row>
    <row r="47" spans="1:28" s="29" customFormat="1" x14ac:dyDescent="0.35">
      <c r="A47" s="30"/>
      <c r="B47" s="31"/>
      <c r="C47" s="31"/>
      <c r="D47" s="31"/>
      <c r="E47" s="80"/>
      <c r="F47" s="31"/>
      <c r="G47" s="32"/>
      <c r="H47" s="106"/>
      <c r="I47" s="33"/>
      <c r="J47" s="33"/>
      <c r="K47" s="65"/>
      <c r="L47" s="318" t="s">
        <v>100</v>
      </c>
      <c r="M47" s="294">
        <v>0</v>
      </c>
      <c r="N47" s="314">
        <v>17</v>
      </c>
      <c r="O47" s="301">
        <v>0</v>
      </c>
      <c r="P47" s="302" t="s">
        <v>118</v>
      </c>
      <c r="Q47" s="294">
        <v>0</v>
      </c>
      <c r="R47" s="294">
        <v>20</v>
      </c>
      <c r="S47" s="301">
        <v>0</v>
      </c>
      <c r="T47" s="30"/>
      <c r="U47" s="34"/>
      <c r="V47" s="35"/>
      <c r="W47" s="43"/>
      <c r="X47" s="265" t="s">
        <v>806</v>
      </c>
      <c r="Y47" s="256"/>
      <c r="AB47" s="102"/>
    </row>
    <row r="48" spans="1:28" s="29" customFormat="1" ht="31" x14ac:dyDescent="0.35">
      <c r="A48" s="30"/>
      <c r="B48" s="31"/>
      <c r="C48" s="31"/>
      <c r="D48" s="31"/>
      <c r="E48" s="31"/>
      <c r="F48" s="31"/>
      <c r="G48" s="32"/>
      <c r="H48" s="32"/>
      <c r="I48" s="33"/>
      <c r="J48" s="33"/>
      <c r="K48" s="65"/>
      <c r="L48" s="318" t="s">
        <v>236</v>
      </c>
      <c r="M48" s="294">
        <v>0</v>
      </c>
      <c r="N48" s="314">
        <v>10</v>
      </c>
      <c r="O48" s="301">
        <v>0</v>
      </c>
      <c r="P48" s="302" t="s">
        <v>196</v>
      </c>
      <c r="Q48" s="294">
        <v>0</v>
      </c>
      <c r="R48" s="231">
        <v>20</v>
      </c>
      <c r="S48" s="301">
        <v>0</v>
      </c>
      <c r="T48" s="30"/>
      <c r="U48" s="34"/>
      <c r="V48" s="35"/>
      <c r="W48" s="43"/>
      <c r="X48" s="337" t="s">
        <v>807</v>
      </c>
      <c r="Y48" s="256"/>
      <c r="Z48" s="36"/>
      <c r="AB48" s="102"/>
    </row>
    <row r="49" spans="1:28" s="29" customFormat="1" x14ac:dyDescent="0.35">
      <c r="A49" s="30"/>
      <c r="B49" s="31"/>
      <c r="C49" s="31"/>
      <c r="D49" s="31"/>
      <c r="E49" s="31"/>
      <c r="F49" s="31"/>
      <c r="G49" s="32"/>
      <c r="H49" s="32"/>
      <c r="I49" s="33"/>
      <c r="J49" s="33"/>
      <c r="K49" s="65"/>
      <c r="L49" s="292"/>
      <c r="M49" s="294"/>
      <c r="N49" s="294"/>
      <c r="O49" s="301"/>
      <c r="P49" s="302" t="s">
        <v>119</v>
      </c>
      <c r="Q49" s="294">
        <v>0</v>
      </c>
      <c r="R49" s="231">
        <v>20</v>
      </c>
      <c r="S49" s="301">
        <v>0</v>
      </c>
      <c r="T49" s="30"/>
      <c r="U49" s="34"/>
      <c r="V49" s="35"/>
      <c r="W49" s="43"/>
      <c r="X49" s="260"/>
      <c r="Y49" s="256"/>
      <c r="Z49" s="36"/>
      <c r="AB49" s="102"/>
    </row>
    <row r="50" spans="1:28" s="29" customFormat="1" ht="16" thickBot="1" x14ac:dyDescent="0.4">
      <c r="A50" s="37"/>
      <c r="B50" s="38"/>
      <c r="C50" s="38"/>
      <c r="D50" s="38"/>
      <c r="E50" s="38"/>
      <c r="F50" s="38"/>
      <c r="G50" s="39"/>
      <c r="H50" s="39"/>
      <c r="I50" s="40"/>
      <c r="J50" s="40"/>
      <c r="K50" s="70"/>
      <c r="L50" s="292"/>
      <c r="M50" s="294"/>
      <c r="N50" s="294"/>
      <c r="O50" s="301"/>
      <c r="P50" s="302" t="s">
        <v>140</v>
      </c>
      <c r="Q50" s="294">
        <v>0</v>
      </c>
      <c r="R50" s="231">
        <v>20</v>
      </c>
      <c r="S50" s="301">
        <v>0</v>
      </c>
      <c r="T50" s="37"/>
      <c r="U50" s="41"/>
      <c r="V50" s="42"/>
      <c r="W50" s="44"/>
      <c r="X50" s="266"/>
      <c r="Y50" s="256"/>
      <c r="Z50" s="36"/>
      <c r="AB50" s="102"/>
    </row>
    <row r="51" spans="1:28" s="29" customFormat="1" ht="17.5" x14ac:dyDescent="0.35">
      <c r="G51" s="71"/>
      <c r="H51" s="71"/>
      <c r="I51" s="47"/>
      <c r="K51" s="47"/>
      <c r="L51" s="296" t="s">
        <v>612</v>
      </c>
      <c r="M51" s="230">
        <v>0</v>
      </c>
      <c r="N51" s="231" t="s">
        <v>613</v>
      </c>
      <c r="O51" s="301">
        <v>0</v>
      </c>
      <c r="P51" s="296" t="s">
        <v>614</v>
      </c>
      <c r="Q51" s="231">
        <v>0</v>
      </c>
      <c r="R51" s="231" t="s">
        <v>615</v>
      </c>
      <c r="S51" s="295">
        <v>0</v>
      </c>
      <c r="X51" s="255"/>
      <c r="Y51" s="256"/>
    </row>
    <row r="52" spans="1:28" s="29" customFormat="1" ht="16" customHeight="1" thickBot="1" x14ac:dyDescent="0.4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636" t="s">
        <v>43</v>
      </c>
      <c r="M52" s="637"/>
      <c r="N52" s="637"/>
      <c r="O52" s="304">
        <v>0</v>
      </c>
      <c r="P52" s="636" t="s">
        <v>42</v>
      </c>
      <c r="Q52" s="637"/>
      <c r="R52" s="637"/>
      <c r="S52" s="297">
        <v>0</v>
      </c>
      <c r="X52" s="255"/>
      <c r="Y52" s="256"/>
    </row>
    <row r="53" spans="1:28" s="29" customFormat="1" ht="15.5" customHeight="1" x14ac:dyDescent="0.3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281"/>
      <c r="M53" s="281"/>
      <c r="N53" s="281"/>
      <c r="O53" s="281"/>
      <c r="P53" s="281"/>
      <c r="Q53" s="281"/>
      <c r="R53" s="281"/>
      <c r="S53" s="281"/>
      <c r="X53" s="255"/>
      <c r="Y53" s="256"/>
    </row>
    <row r="54" spans="1:28" s="29" customFormat="1" ht="16" customHeight="1" thickBot="1" x14ac:dyDescent="0.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281"/>
      <c r="M54" s="281"/>
      <c r="N54" s="281"/>
      <c r="O54" s="281"/>
      <c r="P54" s="281"/>
      <c r="Q54" s="281"/>
      <c r="R54" s="281"/>
      <c r="S54" s="281"/>
      <c r="X54" s="257"/>
      <c r="Y54" s="258"/>
    </row>
    <row r="55" spans="1:28" s="29" customFormat="1" ht="46.5" x14ac:dyDescent="0.35">
      <c r="A55" s="21" t="s">
        <v>21</v>
      </c>
      <c r="B55" s="22" t="s">
        <v>630</v>
      </c>
      <c r="C55" s="23" t="s">
        <v>125</v>
      </c>
      <c r="D55" s="23" t="s">
        <v>123</v>
      </c>
      <c r="E55" s="23"/>
      <c r="F55" s="22"/>
      <c r="G55" s="24"/>
      <c r="H55" s="24"/>
      <c r="I55" s="25"/>
      <c r="J55" s="25"/>
      <c r="K55" s="61"/>
      <c r="L55" s="309" t="s">
        <v>40</v>
      </c>
      <c r="M55" s="228">
        <v>0</v>
      </c>
      <c r="N55" s="228">
        <v>10</v>
      </c>
      <c r="O55" s="298">
        <v>0</v>
      </c>
      <c r="P55" s="309" t="s">
        <v>122</v>
      </c>
      <c r="Q55" s="228">
        <v>0</v>
      </c>
      <c r="R55" s="228">
        <v>20</v>
      </c>
      <c r="S55" s="298">
        <v>0</v>
      </c>
      <c r="T55" s="21" t="s">
        <v>25</v>
      </c>
      <c r="U55" s="26" t="s">
        <v>24</v>
      </c>
      <c r="V55" s="27">
        <v>0</v>
      </c>
      <c r="W55" s="28">
        <v>0</v>
      </c>
      <c r="X55" s="331" t="s">
        <v>809</v>
      </c>
      <c r="Y55" s="258"/>
    </row>
    <row r="56" spans="1:28" s="29" customFormat="1" x14ac:dyDescent="0.35">
      <c r="A56" s="30"/>
      <c r="B56" s="31"/>
      <c r="C56" s="31"/>
      <c r="D56" s="31"/>
      <c r="E56" s="31"/>
      <c r="F56" s="31"/>
      <c r="G56" s="32"/>
      <c r="H56" s="32"/>
      <c r="I56" s="33"/>
      <c r="J56" s="33"/>
      <c r="K56" s="65"/>
      <c r="L56" s="296" t="s">
        <v>41</v>
      </c>
      <c r="M56" s="231">
        <v>0</v>
      </c>
      <c r="N56" s="231">
        <v>10</v>
      </c>
      <c r="O56" s="301">
        <v>0</v>
      </c>
      <c r="P56" s="319"/>
      <c r="Q56" s="231"/>
      <c r="R56" s="231"/>
      <c r="S56" s="301"/>
      <c r="T56" s="30"/>
      <c r="U56" s="34"/>
      <c r="V56" s="30"/>
      <c r="W56" s="97"/>
      <c r="X56" s="260"/>
      <c r="Y56" s="258"/>
    </row>
    <row r="57" spans="1:28" s="29" customFormat="1" ht="16" customHeight="1" thickBot="1" x14ac:dyDescent="0.4">
      <c r="A57" s="37"/>
      <c r="B57" s="38"/>
      <c r="C57" s="38"/>
      <c r="D57" s="38"/>
      <c r="E57" s="38"/>
      <c r="F57" s="38"/>
      <c r="G57" s="39"/>
      <c r="H57" s="39"/>
      <c r="I57" s="40"/>
      <c r="J57" s="40"/>
      <c r="K57" s="70"/>
      <c r="L57" s="296" t="s">
        <v>109</v>
      </c>
      <c r="M57" s="231">
        <v>0</v>
      </c>
      <c r="N57" s="231">
        <v>10</v>
      </c>
      <c r="O57" s="301">
        <v>0</v>
      </c>
      <c r="P57" s="319"/>
      <c r="Q57" s="231"/>
      <c r="R57" s="231"/>
      <c r="S57" s="301"/>
      <c r="T57" s="37"/>
      <c r="U57" s="41"/>
      <c r="V57" s="37"/>
      <c r="W57" s="72"/>
      <c r="X57" s="261"/>
      <c r="Y57" s="258"/>
    </row>
    <row r="58" spans="1:28" s="29" customFormat="1" ht="17.5" customHeight="1" x14ac:dyDescent="0.35">
      <c r="I58" s="47"/>
      <c r="J58" s="47"/>
      <c r="L58" s="296" t="s">
        <v>612</v>
      </c>
      <c r="M58" s="230">
        <v>0</v>
      </c>
      <c r="N58" s="231" t="s">
        <v>613</v>
      </c>
      <c r="O58" s="301">
        <v>0</v>
      </c>
      <c r="P58" s="296" t="s">
        <v>614</v>
      </c>
      <c r="Q58" s="231">
        <v>0</v>
      </c>
      <c r="R58" s="231" t="s">
        <v>615</v>
      </c>
      <c r="S58" s="295">
        <v>0</v>
      </c>
    </row>
    <row r="59" spans="1:28" s="29" customFormat="1" ht="16" customHeight="1" thickBot="1" x14ac:dyDescent="0.4">
      <c r="I59" s="47"/>
      <c r="J59" s="47"/>
      <c r="L59" s="636" t="s">
        <v>43</v>
      </c>
      <c r="M59" s="637"/>
      <c r="N59" s="637"/>
      <c r="O59" s="304">
        <v>0</v>
      </c>
      <c r="P59" s="636" t="s">
        <v>42</v>
      </c>
      <c r="Q59" s="637"/>
      <c r="R59" s="637"/>
      <c r="S59" s="297">
        <v>0</v>
      </c>
    </row>
    <row r="60" spans="1:28" s="29" customFormat="1" ht="16" customHeight="1" thickBot="1" x14ac:dyDescent="0.4">
      <c r="I60" s="47"/>
      <c r="J60" s="47"/>
      <c r="L60" s="281"/>
      <c r="M60" s="281"/>
      <c r="N60" s="281"/>
      <c r="O60" s="281"/>
      <c r="P60" s="281"/>
      <c r="Q60" s="281"/>
      <c r="R60" s="281"/>
      <c r="S60" s="281"/>
    </row>
    <row r="61" spans="1:28" s="29" customFormat="1" x14ac:dyDescent="0.35">
      <c r="A61" s="21" t="s">
        <v>22</v>
      </c>
      <c r="B61" s="22" t="s">
        <v>634</v>
      </c>
      <c r="C61" s="22">
        <v>503</v>
      </c>
      <c r="D61" s="22" t="s">
        <v>631</v>
      </c>
      <c r="E61" s="23" t="s">
        <v>792</v>
      </c>
      <c r="F61" s="22">
        <v>1</v>
      </c>
      <c r="G61" s="24">
        <v>45028.375</v>
      </c>
      <c r="H61" s="24">
        <v>45029.57916666667</v>
      </c>
      <c r="I61" s="25">
        <f>(H61-G61)*24</f>
        <v>28.900000000081491</v>
      </c>
      <c r="J61" s="60">
        <f>'Нормативы времени'!L4</f>
        <v>15.4</v>
      </c>
      <c r="K61" s="28">
        <f>J61-I61</f>
        <v>-13.50000000008149</v>
      </c>
      <c r="L61" s="288" t="s">
        <v>525</v>
      </c>
      <c r="M61" s="290">
        <v>0</v>
      </c>
      <c r="N61" s="317">
        <v>20</v>
      </c>
      <c r="O61" s="298">
        <f>N61*M61</f>
        <v>0</v>
      </c>
      <c r="P61" s="320" t="s">
        <v>794</v>
      </c>
      <c r="Q61" s="290">
        <v>0</v>
      </c>
      <c r="R61" s="228">
        <v>20</v>
      </c>
      <c r="S61" s="298">
        <f>R61*Q61</f>
        <v>0</v>
      </c>
      <c r="T61" s="21" t="s">
        <v>25</v>
      </c>
      <c r="U61" s="26" t="s">
        <v>24</v>
      </c>
      <c r="V61" s="27">
        <f>-IF(K61&gt;0,K61*0,K61)</f>
        <v>13.50000000008149</v>
      </c>
      <c r="W61" s="28">
        <f>V61</f>
        <v>13.50000000008149</v>
      </c>
      <c r="X61" s="141" t="s">
        <v>793</v>
      </c>
    </row>
    <row r="62" spans="1:28" s="29" customFormat="1" x14ac:dyDescent="0.35">
      <c r="A62" s="86"/>
      <c r="B62" s="62"/>
      <c r="C62" s="62"/>
      <c r="D62" s="62"/>
      <c r="E62" s="62"/>
      <c r="F62" s="62">
        <v>2</v>
      </c>
      <c r="G62" s="32">
        <f>H61</f>
        <v>45029.57916666667</v>
      </c>
      <c r="H62" s="32" t="s">
        <v>36</v>
      </c>
      <c r="I62" s="64">
        <f>(X2-G62)*24</f>
        <v>4.0999999999185093</v>
      </c>
      <c r="J62" s="64">
        <f>'Нормативы времени'!L4</f>
        <v>15.4</v>
      </c>
      <c r="K62" s="43">
        <f>J62-I62</f>
        <v>11.300000000081491</v>
      </c>
      <c r="L62" s="292" t="s">
        <v>526</v>
      </c>
      <c r="M62" s="294">
        <v>1</v>
      </c>
      <c r="N62" s="314">
        <v>20</v>
      </c>
      <c r="O62" s="310">
        <f>N62*M62</f>
        <v>20</v>
      </c>
      <c r="P62" s="321" t="s">
        <v>593</v>
      </c>
      <c r="Q62" s="294">
        <v>0</v>
      </c>
      <c r="R62" s="231">
        <v>20</v>
      </c>
      <c r="S62" s="310">
        <f>R62*Q62</f>
        <v>0</v>
      </c>
      <c r="T62" s="30"/>
      <c r="U62" s="34"/>
      <c r="V62" s="35">
        <f>-IF(K62&gt;0,K62*0,K62)</f>
        <v>0</v>
      </c>
      <c r="W62" s="43">
        <f>V62+W61</f>
        <v>13.50000000008149</v>
      </c>
      <c r="X62" s="189" t="s">
        <v>795</v>
      </c>
    </row>
    <row r="63" spans="1:28" s="29" customFormat="1" x14ac:dyDescent="0.35">
      <c r="A63" s="86"/>
      <c r="B63" s="62"/>
      <c r="C63" s="62"/>
      <c r="D63" s="62"/>
      <c r="E63" s="62"/>
      <c r="F63" s="62"/>
      <c r="G63" s="32"/>
      <c r="H63" s="63"/>
      <c r="I63" s="64"/>
      <c r="J63" s="64"/>
      <c r="K63" s="65"/>
      <c r="L63" s="292" t="s">
        <v>527</v>
      </c>
      <c r="M63" s="294">
        <v>1</v>
      </c>
      <c r="N63" s="314">
        <v>20</v>
      </c>
      <c r="O63" s="301">
        <f>N63*M63</f>
        <v>20</v>
      </c>
      <c r="P63" s="321" t="s">
        <v>594</v>
      </c>
      <c r="Q63" s="294">
        <v>0</v>
      </c>
      <c r="R63" s="231">
        <v>20</v>
      </c>
      <c r="S63" s="310">
        <f>R63*Q63</f>
        <v>0</v>
      </c>
      <c r="T63" s="30"/>
      <c r="U63" s="34"/>
      <c r="V63" s="35"/>
      <c r="W63" s="43"/>
      <c r="X63" s="189" t="s">
        <v>796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63"/>
      <c r="H64" s="63"/>
      <c r="I64" s="64"/>
      <c r="J64" s="64"/>
      <c r="K64" s="65"/>
      <c r="L64" s="292" t="s">
        <v>528</v>
      </c>
      <c r="M64" s="294">
        <v>2</v>
      </c>
      <c r="N64" s="314">
        <v>20</v>
      </c>
      <c r="O64" s="310">
        <f>N64*M64</f>
        <v>40</v>
      </c>
      <c r="P64" s="321" t="s">
        <v>476</v>
      </c>
      <c r="Q64" s="294">
        <v>0</v>
      </c>
      <c r="R64" s="231">
        <v>20</v>
      </c>
      <c r="S64" s="310">
        <f>R64*Q64</f>
        <v>0</v>
      </c>
      <c r="T64" s="30"/>
      <c r="U64" s="34"/>
      <c r="V64" s="35"/>
      <c r="W64" s="43"/>
      <c r="X64" s="189"/>
    </row>
    <row r="65" spans="1:24" s="29" customFormat="1" ht="16" thickBot="1" x14ac:dyDescent="0.4">
      <c r="A65" s="89"/>
      <c r="B65" s="87"/>
      <c r="C65" s="87"/>
      <c r="D65" s="87"/>
      <c r="E65" s="87"/>
      <c r="F65" s="87"/>
      <c r="G65" s="90"/>
      <c r="H65" s="90"/>
      <c r="I65" s="91"/>
      <c r="J65" s="91"/>
      <c r="K65" s="70"/>
      <c r="L65" s="292"/>
      <c r="M65" s="322"/>
      <c r="N65" s="294"/>
      <c r="O65" s="310"/>
      <c r="P65" s="323" t="s">
        <v>477</v>
      </c>
      <c r="Q65" s="294">
        <v>0</v>
      </c>
      <c r="R65" s="231">
        <v>20</v>
      </c>
      <c r="S65" s="310">
        <f>R65*Q65</f>
        <v>0</v>
      </c>
      <c r="T65" s="37"/>
      <c r="U65" s="41"/>
      <c r="V65" s="37"/>
      <c r="W65" s="72"/>
      <c r="X65" s="191"/>
    </row>
    <row r="66" spans="1:24" s="29" customFormat="1" ht="17.5" customHeight="1" x14ac:dyDescent="0.35">
      <c r="A66" s="36"/>
      <c r="G66" s="71"/>
      <c r="H66" s="71"/>
      <c r="I66" s="47"/>
      <c r="K66" s="47"/>
      <c r="L66" s="296" t="s">
        <v>612</v>
      </c>
      <c r="M66" s="230">
        <f>SUM(M61:M64)</f>
        <v>4</v>
      </c>
      <c r="N66" s="231" t="s">
        <v>613</v>
      </c>
      <c r="O66" s="301">
        <f>SUM(O61:O64)</f>
        <v>80</v>
      </c>
      <c r="P66" s="296" t="s">
        <v>614</v>
      </c>
      <c r="Q66" s="231">
        <f>SUM(Q61:Q63)</f>
        <v>0</v>
      </c>
      <c r="R66" s="231" t="s">
        <v>615</v>
      </c>
      <c r="S66" s="295">
        <f>SUM(S61:S63)</f>
        <v>0</v>
      </c>
    </row>
    <row r="67" spans="1:24" s="29" customFormat="1" ht="16" customHeight="1" thickBot="1" x14ac:dyDescent="0.4">
      <c r="A67" s="36"/>
      <c r="I67" s="47"/>
      <c r="L67" s="636" t="s">
        <v>43</v>
      </c>
      <c r="M67" s="637"/>
      <c r="N67" s="637"/>
      <c r="O67" s="315">
        <v>160</v>
      </c>
      <c r="P67" s="636" t="s">
        <v>42</v>
      </c>
      <c r="Q67" s="637"/>
      <c r="R67" s="637"/>
      <c r="S67" s="297">
        <v>100</v>
      </c>
    </row>
    <row r="68" spans="1:24" s="29" customFormat="1" ht="16" customHeight="1" thickBot="1" x14ac:dyDescent="0.4">
      <c r="A68" s="36"/>
      <c r="I68" s="47"/>
      <c r="L68" s="281"/>
      <c r="M68" s="281"/>
      <c r="N68" s="281"/>
      <c r="O68" s="283"/>
      <c r="P68" s="281"/>
      <c r="Q68" s="281"/>
      <c r="R68" s="281"/>
      <c r="S68" s="281"/>
    </row>
    <row r="69" spans="1:24" s="29" customFormat="1" ht="31.5" thickBot="1" x14ac:dyDescent="0.4">
      <c r="A69" s="74" t="s">
        <v>23</v>
      </c>
      <c r="B69" s="75"/>
      <c r="C69" s="75">
        <v>1</v>
      </c>
      <c r="D69" s="75" t="s">
        <v>130</v>
      </c>
      <c r="E69" s="75"/>
      <c r="F69" s="75"/>
      <c r="G69" s="93"/>
      <c r="H69" s="93"/>
      <c r="I69" s="77"/>
      <c r="J69" s="77"/>
      <c r="K69" s="78"/>
      <c r="L69" s="309"/>
      <c r="M69" s="227"/>
      <c r="N69" s="228"/>
      <c r="O69" s="298"/>
      <c r="P69" s="309"/>
      <c r="Q69" s="228"/>
      <c r="R69" s="228"/>
      <c r="S69" s="298"/>
      <c r="T69" s="74" t="s">
        <v>25</v>
      </c>
      <c r="U69" s="151" t="s">
        <v>24</v>
      </c>
      <c r="V69" s="74">
        <v>0</v>
      </c>
      <c r="W69" s="152">
        <v>0</v>
      </c>
      <c r="X69" s="263" t="s">
        <v>808</v>
      </c>
    </row>
    <row r="70" spans="1:24" s="29" customFormat="1" ht="17.5" customHeight="1" x14ac:dyDescent="0.35">
      <c r="I70" s="47"/>
      <c r="J70" s="47"/>
      <c r="L70" s="296" t="s">
        <v>612</v>
      </c>
      <c r="M70" s="230">
        <v>0</v>
      </c>
      <c r="N70" s="231" t="s">
        <v>613</v>
      </c>
      <c r="O70" s="301">
        <v>0</v>
      </c>
      <c r="P70" s="296" t="s">
        <v>614</v>
      </c>
      <c r="Q70" s="231">
        <v>0</v>
      </c>
      <c r="R70" s="231" t="s">
        <v>615</v>
      </c>
      <c r="S70" s="295">
        <v>0</v>
      </c>
    </row>
    <row r="71" spans="1:24" s="29" customFormat="1" ht="16" customHeight="1" thickBot="1" x14ac:dyDescent="0.4">
      <c r="I71" s="47"/>
      <c r="J71" s="47"/>
      <c r="L71" s="636" t="s">
        <v>43</v>
      </c>
      <c r="M71" s="637"/>
      <c r="N71" s="637"/>
      <c r="O71" s="304">
        <v>0</v>
      </c>
      <c r="P71" s="636" t="s">
        <v>42</v>
      </c>
      <c r="Q71" s="637"/>
      <c r="R71" s="637"/>
      <c r="S71" s="297" t="s">
        <v>24</v>
      </c>
      <c r="X71" s="259"/>
    </row>
    <row r="72" spans="1:24" s="29" customFormat="1" ht="16" customHeight="1" thickBot="1" x14ac:dyDescent="0.4">
      <c r="I72" s="47"/>
      <c r="J72" s="47"/>
      <c r="L72" s="281"/>
      <c r="M72" s="282"/>
      <c r="N72" s="281"/>
      <c r="O72" s="281"/>
      <c r="P72" s="281"/>
      <c r="Q72" s="281"/>
      <c r="R72" s="281"/>
      <c r="S72" s="281"/>
      <c r="X72" s="259"/>
    </row>
    <row r="73" spans="1:24" s="29" customFormat="1" ht="31" x14ac:dyDescent="0.35">
      <c r="A73" s="21" t="s">
        <v>26</v>
      </c>
      <c r="B73" s="22" t="s">
        <v>635</v>
      </c>
      <c r="C73" s="23" t="s">
        <v>487</v>
      </c>
      <c r="D73" s="23" t="s">
        <v>666</v>
      </c>
      <c r="E73" s="22" t="s">
        <v>488</v>
      </c>
      <c r="F73" s="22">
        <v>1</v>
      </c>
      <c r="G73" s="24"/>
      <c r="H73" s="24"/>
      <c r="I73" s="25"/>
      <c r="J73" s="25"/>
      <c r="K73" s="28">
        <f>J73-I73</f>
        <v>0</v>
      </c>
      <c r="L73" s="288" t="s">
        <v>243</v>
      </c>
      <c r="M73" s="324">
        <v>0</v>
      </c>
      <c r="N73" s="290">
        <v>17</v>
      </c>
      <c r="O73" s="298">
        <v>17</v>
      </c>
      <c r="P73" s="309" t="s">
        <v>242</v>
      </c>
      <c r="Q73" s="290">
        <v>1</v>
      </c>
      <c r="R73" s="228">
        <v>20</v>
      </c>
      <c r="S73" s="298">
        <v>20</v>
      </c>
      <c r="T73" s="21" t="s">
        <v>25</v>
      </c>
      <c r="U73" s="26" t="s">
        <v>200</v>
      </c>
      <c r="V73" s="27">
        <f>-IF(K73&gt;0,K73*0,K73)</f>
        <v>0</v>
      </c>
      <c r="W73" s="28">
        <f>V73</f>
        <v>0</v>
      </c>
      <c r="X73" s="141" t="s">
        <v>797</v>
      </c>
    </row>
    <row r="74" spans="1:24" s="29" customFormat="1" ht="16" customHeight="1" thickBot="1" x14ac:dyDescent="0.4">
      <c r="A74" s="37"/>
      <c r="B74" s="38"/>
      <c r="C74" s="38"/>
      <c r="D74" s="38"/>
      <c r="E74" s="38"/>
      <c r="F74" s="38"/>
      <c r="G74" s="39"/>
      <c r="H74" s="39"/>
      <c r="I74" s="40"/>
      <c r="J74" s="40"/>
      <c r="K74" s="70"/>
      <c r="L74" s="292"/>
      <c r="M74" s="294"/>
      <c r="N74" s="294"/>
      <c r="O74" s="301"/>
      <c r="P74" s="296"/>
      <c r="Q74" s="294"/>
      <c r="R74" s="231"/>
      <c r="S74" s="301"/>
      <c r="T74" s="37"/>
      <c r="U74" s="41"/>
      <c r="V74" s="42"/>
      <c r="W74" s="44"/>
      <c r="X74" s="191"/>
    </row>
    <row r="75" spans="1:24" s="29" customFormat="1" ht="17.5" customHeight="1" x14ac:dyDescent="0.35">
      <c r="I75" s="47"/>
      <c r="L75" s="296" t="s">
        <v>612</v>
      </c>
      <c r="M75" s="230">
        <f>M73</f>
        <v>0</v>
      </c>
      <c r="N75" s="231" t="s">
        <v>613</v>
      </c>
      <c r="O75" s="301">
        <v>17</v>
      </c>
      <c r="P75" s="296" t="s">
        <v>614</v>
      </c>
      <c r="Q75" s="231">
        <v>1</v>
      </c>
      <c r="R75" s="231" t="s">
        <v>615</v>
      </c>
      <c r="S75" s="295">
        <v>20</v>
      </c>
      <c r="V75" s="47"/>
      <c r="W75" s="47"/>
      <c r="X75" s="259"/>
    </row>
    <row r="76" spans="1:24" s="29" customFormat="1" ht="16" customHeight="1" thickBot="1" x14ac:dyDescent="0.4">
      <c r="I76" s="47"/>
      <c r="J76" s="47"/>
      <c r="L76" s="636" t="s">
        <v>43</v>
      </c>
      <c r="M76" s="637"/>
      <c r="N76" s="637"/>
      <c r="O76" s="315">
        <v>17</v>
      </c>
      <c r="P76" s="636" t="s">
        <v>42</v>
      </c>
      <c r="Q76" s="637"/>
      <c r="R76" s="637"/>
      <c r="S76" s="297">
        <v>0</v>
      </c>
      <c r="V76" s="47"/>
      <c r="W76" s="47"/>
      <c r="X76" s="259"/>
    </row>
    <row r="77" spans="1:24" s="29" customFormat="1" ht="16" customHeight="1" thickBot="1" x14ac:dyDescent="0.4">
      <c r="I77" s="47"/>
      <c r="J77" s="47"/>
      <c r="L77" s="281"/>
      <c r="M77" s="281"/>
      <c r="N77" s="281"/>
      <c r="O77" s="283"/>
      <c r="P77" s="281"/>
      <c r="Q77" s="281"/>
      <c r="R77" s="281"/>
      <c r="S77" s="281"/>
      <c r="V77" s="47"/>
      <c r="W77" s="47"/>
      <c r="X77" s="259"/>
    </row>
    <row r="78" spans="1:24" s="29" customFormat="1" x14ac:dyDescent="0.35">
      <c r="A78" s="21" t="s">
        <v>27</v>
      </c>
      <c r="B78" s="22" t="s">
        <v>638</v>
      </c>
      <c r="C78" s="22">
        <v>1048</v>
      </c>
      <c r="D78" s="22" t="s">
        <v>773</v>
      </c>
      <c r="E78" s="22" t="s">
        <v>695</v>
      </c>
      <c r="F78" s="22"/>
      <c r="G78" s="24" t="s">
        <v>798</v>
      </c>
      <c r="H78" s="24"/>
      <c r="I78" s="25"/>
      <c r="J78" s="25"/>
      <c r="K78" s="61"/>
      <c r="L78" s="288" t="s">
        <v>473</v>
      </c>
      <c r="M78" s="290">
        <v>0</v>
      </c>
      <c r="N78" s="228">
        <v>17</v>
      </c>
      <c r="O78" s="298">
        <f>N78*M78</f>
        <v>0</v>
      </c>
      <c r="P78" s="307" t="s">
        <v>216</v>
      </c>
      <c r="Q78" s="228">
        <v>0</v>
      </c>
      <c r="R78" s="228">
        <v>20</v>
      </c>
      <c r="S78" s="298">
        <f>R78*Q78</f>
        <v>0</v>
      </c>
      <c r="T78" s="21" t="s">
        <v>25</v>
      </c>
      <c r="U78" s="26" t="s">
        <v>24</v>
      </c>
      <c r="V78" s="27">
        <f>-IF(K78&gt;0,K78*0,K78)</f>
        <v>0</v>
      </c>
      <c r="W78" s="28">
        <v>47.1</v>
      </c>
      <c r="X78" s="141" t="s">
        <v>799</v>
      </c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63"/>
      <c r="H79" s="220"/>
      <c r="I79" s="64"/>
      <c r="J79" s="33"/>
      <c r="K79" s="96"/>
      <c r="L79" s="292" t="s">
        <v>474</v>
      </c>
      <c r="M79" s="294">
        <v>0</v>
      </c>
      <c r="N79" s="231">
        <v>17</v>
      </c>
      <c r="O79" s="301">
        <f>N79*M79</f>
        <v>0</v>
      </c>
      <c r="P79" s="296" t="s">
        <v>249</v>
      </c>
      <c r="Q79" s="231">
        <v>0</v>
      </c>
      <c r="R79" s="231">
        <v>20</v>
      </c>
      <c r="S79" s="301">
        <f>R79*Q79</f>
        <v>0</v>
      </c>
      <c r="T79" s="30"/>
      <c r="U79" s="34"/>
      <c r="V79" s="35"/>
      <c r="W79" s="43"/>
      <c r="X79" s="189" t="s">
        <v>800</v>
      </c>
    </row>
    <row r="80" spans="1:24" s="29" customFormat="1" x14ac:dyDescent="0.35">
      <c r="A80" s="30"/>
      <c r="B80" s="31"/>
      <c r="C80" s="31"/>
      <c r="D80" s="31"/>
      <c r="E80" s="31"/>
      <c r="F80" s="31"/>
      <c r="G80" s="32"/>
      <c r="H80" s="31"/>
      <c r="I80" s="33"/>
      <c r="J80" s="33"/>
      <c r="K80" s="65"/>
      <c r="L80" s="292" t="s">
        <v>494</v>
      </c>
      <c r="M80" s="294">
        <v>0</v>
      </c>
      <c r="N80" s="231">
        <v>17</v>
      </c>
      <c r="O80" s="301">
        <f>N80*M80</f>
        <v>0</v>
      </c>
      <c r="P80" s="296"/>
      <c r="Q80" s="231"/>
      <c r="R80" s="231"/>
      <c r="S80" s="301"/>
      <c r="T80" s="30"/>
      <c r="U80" s="34"/>
      <c r="V80" s="35"/>
      <c r="W80" s="43"/>
      <c r="X80" s="189"/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31"/>
      <c r="H81" s="32"/>
      <c r="I81" s="64"/>
      <c r="J81" s="64"/>
      <c r="K81" s="65"/>
      <c r="L81" s="292" t="s">
        <v>495</v>
      </c>
      <c r="M81" s="322">
        <v>0</v>
      </c>
      <c r="N81" s="231">
        <v>17</v>
      </c>
      <c r="O81" s="301">
        <f>N81*M81</f>
        <v>0</v>
      </c>
      <c r="P81" s="296"/>
      <c r="Q81" s="231"/>
      <c r="R81" s="231"/>
      <c r="S81" s="301"/>
      <c r="T81" s="30"/>
      <c r="U81" s="34"/>
      <c r="V81" s="35"/>
      <c r="W81" s="43"/>
      <c r="X81" s="189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f>SUM(M78:M81)</f>
        <v>0</v>
      </c>
      <c r="N83" s="231" t="s">
        <v>613</v>
      </c>
      <c r="O83" s="301">
        <f>SUM(O78:O81)</f>
        <v>0</v>
      </c>
      <c r="P83" s="296" t="s">
        <v>614</v>
      </c>
      <c r="Q83" s="231">
        <f>SUM(Q78:Q79)</f>
        <v>0</v>
      </c>
      <c r="R83" s="231" t="s">
        <v>615</v>
      </c>
      <c r="S83" s="295">
        <f>SUM(S78:S79)</f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68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x14ac:dyDescent="0.35">
      <c r="A90" s="21" t="s">
        <v>126</v>
      </c>
      <c r="B90" s="23" t="s">
        <v>641</v>
      </c>
      <c r="C90" s="22" t="s">
        <v>700</v>
      </c>
      <c r="D90" s="22" t="s">
        <v>701</v>
      </c>
      <c r="E90" s="23" t="s">
        <v>801</v>
      </c>
      <c r="F90" s="22">
        <v>1</v>
      </c>
      <c r="G90" s="24">
        <v>45027.916666666664</v>
      </c>
      <c r="H90" s="182">
        <v>45029.315972222219</v>
      </c>
      <c r="I90" s="25">
        <f>(H90-G90)*24</f>
        <v>33.583333333313931</v>
      </c>
      <c r="J90" s="25">
        <v>13.4</v>
      </c>
      <c r="K90" s="61">
        <v>-18.600000000058209</v>
      </c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>
        <f>-IF(K90&gt;0,K90*0,K90)</f>
        <v>18.600000000058209</v>
      </c>
      <c r="W90" s="28">
        <f>V90</f>
        <v>18.600000000058209</v>
      </c>
      <c r="X90" s="141" t="s">
        <v>802</v>
      </c>
    </row>
    <row r="91" spans="1:24" s="29" customFormat="1" ht="31" x14ac:dyDescent="0.35">
      <c r="A91" s="30"/>
      <c r="B91" s="31"/>
      <c r="C91" s="31"/>
      <c r="D91" s="31"/>
      <c r="E91" s="31"/>
      <c r="F91" s="31">
        <v>2</v>
      </c>
      <c r="G91" s="161">
        <f>H90</f>
        <v>45029.315972222219</v>
      </c>
      <c r="H91" s="161" t="s">
        <v>36</v>
      </c>
      <c r="I91" s="33">
        <f>(X2-G91)*24</f>
        <v>10.416666666744277</v>
      </c>
      <c r="J91" s="33">
        <f>'Нормативы времени'!H4</f>
        <v>13.4</v>
      </c>
      <c r="K91" s="43">
        <f>J91-I91</f>
        <v>2.9833333332557235</v>
      </c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>
        <f>-IF(K91&gt;0,K91*0,K91)</f>
        <v>0</v>
      </c>
      <c r="W91" s="43">
        <f>V91+W90</f>
        <v>18.600000000058209</v>
      </c>
      <c r="X91" s="189" t="s">
        <v>803</v>
      </c>
    </row>
    <row r="92" spans="1:24" s="29" customFormat="1" ht="15.5" customHeigh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 t="s">
        <v>755</v>
      </c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 t="s">
        <v>646</v>
      </c>
    </row>
    <row r="94" spans="1:24" s="29" customFormat="1" ht="17.5" customHeight="1" x14ac:dyDescent="0.35">
      <c r="I94" s="47"/>
      <c r="J94" s="47"/>
      <c r="L94" s="30" t="s">
        <v>135</v>
      </c>
      <c r="M94" s="85">
        <f>SUM(M90:M93)</f>
        <v>0</v>
      </c>
      <c r="N94" s="31" t="s">
        <v>136</v>
      </c>
      <c r="O94" s="34">
        <f>SUM(O90:O93)</f>
        <v>0</v>
      </c>
      <c r="P94" s="30" t="s">
        <v>137</v>
      </c>
      <c r="Q94" s="31">
        <f>SUM(Q90:Q93)</f>
        <v>0</v>
      </c>
      <c r="R94" s="31" t="s">
        <v>138</v>
      </c>
      <c r="S94" s="97">
        <f>SUM(S90:S93)</f>
        <v>0</v>
      </c>
      <c r="V94" s="47"/>
      <c r="W94" s="47"/>
      <c r="X94" s="259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160</v>
      </c>
      <c r="P95" s="613" t="s">
        <v>42</v>
      </c>
      <c r="Q95" s="614"/>
      <c r="R95" s="614"/>
      <c r="S95" s="72">
        <v>60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L88:N88"/>
    <mergeCell ref="P88:R88"/>
    <mergeCell ref="L95:N95"/>
    <mergeCell ref="P95:R95"/>
    <mergeCell ref="L99:N99"/>
    <mergeCell ref="P99:R99"/>
    <mergeCell ref="L71:N71"/>
    <mergeCell ref="P71:R71"/>
    <mergeCell ref="L76:N76"/>
    <mergeCell ref="P76:R76"/>
    <mergeCell ref="L84:N84"/>
    <mergeCell ref="P84:R84"/>
    <mergeCell ref="L52:N52"/>
    <mergeCell ref="P52:R52"/>
    <mergeCell ref="L59:N59"/>
    <mergeCell ref="P59:R59"/>
    <mergeCell ref="L67:N67"/>
    <mergeCell ref="P67:R67"/>
    <mergeCell ref="L25:N25"/>
    <mergeCell ref="P25:R25"/>
    <mergeCell ref="L34:N34"/>
    <mergeCell ref="P34:R34"/>
    <mergeCell ref="L43:N43"/>
    <mergeCell ref="P43:R43"/>
    <mergeCell ref="X3:X5"/>
    <mergeCell ref="L4:O4"/>
    <mergeCell ref="P4:S4"/>
    <mergeCell ref="L11:N11"/>
    <mergeCell ref="P11:R11"/>
    <mergeCell ref="T3:T5"/>
    <mergeCell ref="U3:U5"/>
    <mergeCell ref="V3:W4"/>
    <mergeCell ref="L21:N21"/>
    <mergeCell ref="P21:R21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233" priority="14" operator="lessThan">
      <formula>0</formula>
    </cfRule>
  </conditionalFormatting>
  <conditionalFormatting sqref="K11:K19">
    <cfRule type="cellIs" dxfId="232" priority="6" operator="lessThan">
      <formula>0</formula>
    </cfRule>
  </conditionalFormatting>
  <conditionalFormatting sqref="K23:K41">
    <cfRule type="cellIs" dxfId="231" priority="5" operator="lessThan">
      <formula>0</formula>
    </cfRule>
  </conditionalFormatting>
  <conditionalFormatting sqref="K43:K51 K83:K86 K97:K99">
    <cfRule type="cellIs" dxfId="230" priority="38" operator="lessThan">
      <formula>0</formula>
    </cfRule>
  </conditionalFormatting>
  <conditionalFormatting sqref="K55:K65">
    <cfRule type="cellIs" dxfId="229" priority="3" operator="lessThan">
      <formula>0</formula>
    </cfRule>
  </conditionalFormatting>
  <conditionalFormatting sqref="K69:K74">
    <cfRule type="cellIs" dxfId="228" priority="2" operator="lessThan">
      <formula>0</formula>
    </cfRule>
  </conditionalFormatting>
  <conditionalFormatting sqref="K76:K78">
    <cfRule type="cellIs" dxfId="227" priority="28" operator="lessThan">
      <formula>0</formula>
    </cfRule>
  </conditionalFormatting>
  <conditionalFormatting sqref="K80:K81">
    <cfRule type="cellIs" dxfId="226" priority="37" operator="lessThan">
      <formula>0</formula>
    </cfRule>
  </conditionalFormatting>
  <conditionalFormatting sqref="K90:K95">
    <cfRule type="cellIs" dxfId="22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AE54-0E5E-4097-AE98-D6E9A81F07CD}">
  <sheetPr codeName="Лист25"/>
  <dimension ref="A1:BD128"/>
  <sheetViews>
    <sheetView topLeftCell="A37" zoomScale="57" zoomScaleNormal="57" workbookViewId="0">
      <selection activeCell="K75" sqref="K7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810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45030.25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 t="s">
        <v>36</v>
      </c>
      <c r="I6" s="60">
        <f xml:space="preserve"> ($X$2 - $G$6) * 24</f>
        <v>14.000000000058208</v>
      </c>
      <c r="J6" s="60">
        <v>8.4499999999999993</v>
      </c>
      <c r="K6" s="61">
        <f>$J$6 - $I$6</f>
        <v>-5.5500000000582084</v>
      </c>
      <c r="L6" s="288" t="s">
        <v>132</v>
      </c>
      <c r="M6" s="289">
        <v>4</v>
      </c>
      <c r="N6" s="290">
        <v>17</v>
      </c>
      <c r="O6" s="298">
        <f xml:space="preserve"> $M$6 * $N$6</f>
        <v>68</v>
      </c>
      <c r="P6" s="288" t="s">
        <v>214</v>
      </c>
      <c r="Q6" s="290">
        <v>1</v>
      </c>
      <c r="R6" s="228">
        <v>20</v>
      </c>
      <c r="S6" s="298">
        <f xml:space="preserve"> $Q$6 * $R$6</f>
        <v>20</v>
      </c>
      <c r="T6" s="21" t="s">
        <v>25</v>
      </c>
      <c r="U6" s="26" t="s">
        <v>24</v>
      </c>
      <c r="V6" s="27">
        <f>$K$6 * -1</f>
        <v>5.5500000000582084</v>
      </c>
      <c r="W6" s="28">
        <f>$V$6</f>
        <v>5.5500000000582084</v>
      </c>
      <c r="X6" s="141" t="s">
        <v>782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292" t="s">
        <v>111</v>
      </c>
      <c r="M7" s="293">
        <v>4</v>
      </c>
      <c r="N7" s="294">
        <v>10</v>
      </c>
      <c r="O7" s="301">
        <f xml:space="preserve"> $M$7 * $N$7</f>
        <v>40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/>
      <c r="W7" s="43"/>
      <c r="X7" s="114" t="s">
        <v>783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8</v>
      </c>
      <c r="N10" s="231" t="s">
        <v>613</v>
      </c>
      <c r="O10" s="301">
        <f>SUM($O$6:$O$9)</f>
        <v>108</v>
      </c>
      <c r="P10" s="296" t="s">
        <v>614</v>
      </c>
      <c r="Q10" s="231">
        <f>SUM($Q$6:$Q$9)</f>
        <v>1</v>
      </c>
      <c r="R10" s="231" t="s">
        <v>615</v>
      </c>
      <c r="S10" s="295">
        <f>SUM($S$6:$S$9)</f>
        <v>20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135</v>
      </c>
      <c r="P11" s="636" t="s">
        <v>42</v>
      </c>
      <c r="Q11" s="637"/>
      <c r="R11" s="637"/>
      <c r="S11" s="297">
        <v>20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f xml:space="preserve"> ($H$13 - $G$13) * 24</f>
        <v>21.416666666802485</v>
      </c>
      <c r="J13" s="25">
        <v>14.4</v>
      </c>
      <c r="K13" s="61">
        <f>$J$13 - $I$13</f>
        <v>-7.0166666668024842</v>
      </c>
      <c r="L13" s="288" t="s">
        <v>108</v>
      </c>
      <c r="M13" s="290">
        <v>0</v>
      </c>
      <c r="N13" s="290">
        <v>17</v>
      </c>
      <c r="O13" s="298">
        <f xml:space="preserve"> $M$13 * $N$13</f>
        <v>0</v>
      </c>
      <c r="P13" s="299" t="s">
        <v>531</v>
      </c>
      <c r="Q13" s="290">
        <v>0</v>
      </c>
      <c r="R13" s="228">
        <v>10</v>
      </c>
      <c r="S13" s="298">
        <f xml:space="preserve"> $Q$13 * $R$13</f>
        <v>0</v>
      </c>
      <c r="T13" s="21" t="s">
        <v>25</v>
      </c>
      <c r="U13" s="26" t="s">
        <v>49</v>
      </c>
      <c r="V13" s="27">
        <f>$K$13 * -1</f>
        <v>7.0166666668024842</v>
      </c>
      <c r="W13" s="28">
        <f>$V$13</f>
        <v>7.0166666668024842</v>
      </c>
      <c r="X13" s="141" t="s">
        <v>784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f xml:space="preserve"> ($H$14 - $G$14) * 24</f>
        <v>31.749999999941792</v>
      </c>
      <c r="J14" s="68">
        <v>14.4</v>
      </c>
      <c r="K14" s="65">
        <f>$J$14 - $I$14</f>
        <v>-17.349999999941794</v>
      </c>
      <c r="L14" s="292" t="s">
        <v>113</v>
      </c>
      <c r="M14" s="294">
        <v>4</v>
      </c>
      <c r="N14" s="294">
        <v>17</v>
      </c>
      <c r="O14" s="301">
        <f xml:space="preserve"> $M$14 * $N$14</f>
        <v>68</v>
      </c>
      <c r="P14" s="302" t="s">
        <v>118</v>
      </c>
      <c r="Q14" s="294">
        <v>0</v>
      </c>
      <c r="R14" s="231">
        <v>12</v>
      </c>
      <c r="S14" s="301">
        <f xml:space="preserve"> $Q$14 * $R$14</f>
        <v>0</v>
      </c>
      <c r="T14" s="30"/>
      <c r="U14" s="34"/>
      <c r="V14" s="35">
        <f>$K$14 * -1</f>
        <v>17.349999999941794</v>
      </c>
      <c r="W14" s="43">
        <f>$V$14 + $W$13</f>
        <v>24.36666666674428</v>
      </c>
      <c r="X14" s="252" t="s">
        <v>786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f xml:space="preserve"> ($H$15 - $G$15) * 24</f>
        <v>23.833333333313931</v>
      </c>
      <c r="J15" s="64">
        <v>14.4</v>
      </c>
      <c r="K15" s="65">
        <f>$J$15 - $I$15</f>
        <v>-9.4333333333139304</v>
      </c>
      <c r="L15" s="292" t="s">
        <v>217</v>
      </c>
      <c r="M15" s="294">
        <v>0</v>
      </c>
      <c r="N15" s="294">
        <v>10</v>
      </c>
      <c r="O15" s="301">
        <f xml:space="preserve"> $M$15 * $N$15</f>
        <v>0</v>
      </c>
      <c r="P15" s="302" t="s">
        <v>555</v>
      </c>
      <c r="Q15" s="294">
        <v>0</v>
      </c>
      <c r="R15" s="231">
        <v>20</v>
      </c>
      <c r="S15" s="301">
        <f xml:space="preserve"> $Q$15 * $R$15</f>
        <v>0</v>
      </c>
      <c r="T15" s="30"/>
      <c r="U15" s="34"/>
      <c r="V15" s="35">
        <f>$K$15 * -1</f>
        <v>9.4333333333139304</v>
      </c>
      <c r="W15" s="43">
        <f>$V$15 + $W$14</f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f xml:space="preserve"> ($H$16 - $G$16) * 24</f>
        <v>23.25</v>
      </c>
      <c r="J16" s="64">
        <v>14.4</v>
      </c>
      <c r="K16" s="65">
        <f>$J$16 - $I$16</f>
        <v>-8.85</v>
      </c>
      <c r="L16" s="292" t="s">
        <v>124</v>
      </c>
      <c r="M16" s="294">
        <v>3</v>
      </c>
      <c r="N16" s="294">
        <v>17</v>
      </c>
      <c r="O16" s="301">
        <f xml:space="preserve"> $M$16 * $N$16</f>
        <v>51</v>
      </c>
      <c r="P16" s="302" t="s">
        <v>118</v>
      </c>
      <c r="Q16" s="294">
        <v>0</v>
      </c>
      <c r="R16" s="231">
        <v>20</v>
      </c>
      <c r="S16" s="301">
        <f xml:space="preserve"> $Q$16 * $R$16</f>
        <v>0</v>
      </c>
      <c r="T16" s="30"/>
      <c r="U16" s="34"/>
      <c r="V16" s="35">
        <f>$K$16 * -1</f>
        <v>8.85</v>
      </c>
      <c r="W16" s="43">
        <f>$V$16 + $W$15</f>
        <v>42.650000000058213</v>
      </c>
      <c r="X16" s="252" t="s">
        <v>785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f xml:space="preserve"> ($H$17 - $G$17) * 24</f>
        <v>21.833333333255723</v>
      </c>
      <c r="J17" s="68">
        <v>14.4</v>
      </c>
      <c r="K17" s="65">
        <f>$J$17 - $I$17</f>
        <v>-7.4333333332557228</v>
      </c>
      <c r="L17" s="292" t="s">
        <v>592</v>
      </c>
      <c r="M17" s="231">
        <v>0</v>
      </c>
      <c r="N17" s="294">
        <v>17</v>
      </c>
      <c r="O17" s="301">
        <f xml:space="preserve"> $M$17 * $N$17</f>
        <v>0</v>
      </c>
      <c r="P17" s="302" t="s">
        <v>574</v>
      </c>
      <c r="Q17" s="294">
        <v>0</v>
      </c>
      <c r="R17" s="231">
        <v>20</v>
      </c>
      <c r="S17" s="301">
        <f xml:space="preserve"> $Q$17 * $R$17</f>
        <v>0</v>
      </c>
      <c r="T17" s="30"/>
      <c r="U17" s="34"/>
      <c r="V17" s="35">
        <f>$K$17 * -1</f>
        <v>7.4333333332557228</v>
      </c>
      <c r="W17" s="43">
        <f>$V$17 + $W$16</f>
        <v>50.083333333313938</v>
      </c>
      <c r="X17" s="14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f xml:space="preserve"> ($H$18 - $G$18) * 24</f>
        <v>22.333333333488554</v>
      </c>
      <c r="J18" s="68">
        <v>14.4</v>
      </c>
      <c r="K18" s="65">
        <f>$J$18 - $I$18</f>
        <v>-7.9333333334885534</v>
      </c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f xml:space="preserve"> $Q$18 * $R$18</f>
        <v>0</v>
      </c>
      <c r="T18" s="30"/>
      <c r="U18" s="34"/>
      <c r="V18" s="35">
        <f>$K$18 * -1</f>
        <v>7.9333333334885534</v>
      </c>
      <c r="W18" s="43">
        <f>$V$18 + $W$17</f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f xml:space="preserve"> ($H$19 - $G$19) * 24</f>
        <v>16.166666666627862</v>
      </c>
      <c r="J19" s="68">
        <v>14.4</v>
      </c>
      <c r="K19" s="65">
        <f>$J$19 - $I$19</f>
        <v>-1.7666666666278612</v>
      </c>
      <c r="L19" s="292"/>
      <c r="M19" s="294"/>
      <c r="N19" s="294"/>
      <c r="O19" s="301"/>
      <c r="P19" s="302"/>
      <c r="Q19" s="294"/>
      <c r="R19" s="231"/>
      <c r="S19" s="301"/>
      <c r="T19" s="30"/>
      <c r="U19" s="34"/>
      <c r="V19" s="35">
        <f>$K$19 * -1</f>
        <v>1.7666666666278612</v>
      </c>
      <c r="W19" s="43">
        <f>$V$19 + $W$18</f>
        <v>59.783333333430356</v>
      </c>
      <c r="X19" s="252"/>
      <c r="Y19" s="29"/>
      <c r="Z19" s="36"/>
      <c r="AA19" s="29"/>
    </row>
    <row r="20" spans="1:27" s="102" customFormat="1" ht="16" thickBot="1" x14ac:dyDescent="0.4">
      <c r="A20" s="37"/>
      <c r="B20" s="38"/>
      <c r="C20" s="69"/>
      <c r="D20" s="69"/>
      <c r="E20" s="69"/>
      <c r="F20" s="69">
        <v>8</v>
      </c>
      <c r="G20" s="119" t="str">
        <f>H19</f>
        <v>14.04.2023 05:35</v>
      </c>
      <c r="H20" s="119" t="s">
        <v>36</v>
      </c>
      <c r="I20" s="88">
        <f xml:space="preserve"> ($X$2 - $G$20) * 24</f>
        <v>0.41666666662786156</v>
      </c>
      <c r="J20" s="88">
        <v>12.4</v>
      </c>
      <c r="K20" s="70">
        <f>$J$20 - $I$20</f>
        <v>11.983333333372139</v>
      </c>
      <c r="L20" s="292"/>
      <c r="M20" s="294"/>
      <c r="N20" s="294"/>
      <c r="O20" s="301"/>
      <c r="P20" s="302"/>
      <c r="Q20" s="294"/>
      <c r="R20" s="231"/>
      <c r="S20" s="301"/>
      <c r="T20" s="37"/>
      <c r="U20" s="41"/>
      <c r="V20" s="42">
        <f>$K$20 * 0</f>
        <v>0</v>
      </c>
      <c r="W20" s="44">
        <f>$V$20 + $W$19</f>
        <v>59.783333333430356</v>
      </c>
      <c r="X20" s="246"/>
      <c r="Y20" s="29"/>
      <c r="Z20" s="36"/>
      <c r="AA20" s="29"/>
    </row>
    <row r="21" spans="1:27" s="102" customFormat="1" ht="17.5" x14ac:dyDescent="0.35">
      <c r="I21" s="103"/>
      <c r="J21" s="103"/>
      <c r="K21" s="103"/>
      <c r="L21" s="296" t="s">
        <v>614</v>
      </c>
      <c r="M21" s="230">
        <f>SUM($M$13:$M$20)</f>
        <v>7</v>
      </c>
      <c r="N21" s="231" t="s">
        <v>613</v>
      </c>
      <c r="O21" s="301">
        <f>SUM($O$13:$O$20)</f>
        <v>119</v>
      </c>
      <c r="P21" s="296" t="s">
        <v>614</v>
      </c>
      <c r="Q21" s="231">
        <f>SUM($Q$13:$Q$20)</f>
        <v>0</v>
      </c>
      <c r="R21" s="231" t="s">
        <v>615</v>
      </c>
      <c r="S21" s="295">
        <f>SUM($S$13:$S$20)</f>
        <v>0</v>
      </c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customHeight="1" thickBot="1" x14ac:dyDescent="0.4">
      <c r="I22" s="103"/>
      <c r="J22" s="103"/>
      <c r="K22" s="103"/>
      <c r="L22" s="631" t="s">
        <v>43</v>
      </c>
      <c r="M22" s="635"/>
      <c r="N22" s="635"/>
      <c r="O22" s="304">
        <v>170</v>
      </c>
      <c r="P22" s="636" t="s">
        <v>42</v>
      </c>
      <c r="Q22" s="637"/>
      <c r="R22" s="637"/>
      <c r="S22" s="297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thickBot="1" x14ac:dyDescent="0.4">
      <c r="I23" s="103"/>
      <c r="J23" s="103"/>
      <c r="K23" s="103"/>
      <c r="L23" s="120"/>
      <c r="M23" s="120"/>
      <c r="N23" s="120"/>
      <c r="O23" s="281"/>
      <c r="P23" s="281"/>
      <c r="Q23" s="281"/>
      <c r="R23" s="281"/>
      <c r="S23" s="281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74" t="s">
        <v>17</v>
      </c>
      <c r="B24" s="75"/>
      <c r="C24" s="75">
        <v>54</v>
      </c>
      <c r="D24" s="75" t="s">
        <v>193</v>
      </c>
      <c r="E24" s="75"/>
      <c r="F24" s="75"/>
      <c r="G24" s="76"/>
      <c r="H24" s="75"/>
      <c r="I24" s="77"/>
      <c r="J24" s="77"/>
      <c r="K24" s="78"/>
      <c r="L24" s="305"/>
      <c r="M24" s="306"/>
      <c r="N24" s="228"/>
      <c r="O24" s="298"/>
      <c r="P24" s="307"/>
      <c r="Q24" s="228"/>
      <c r="R24" s="228"/>
      <c r="S24" s="298"/>
      <c r="T24" s="74" t="s">
        <v>25</v>
      </c>
      <c r="U24" s="151" t="s">
        <v>24</v>
      </c>
      <c r="V24" s="74"/>
      <c r="W24" s="152"/>
      <c r="X24" s="263" t="s">
        <v>691</v>
      </c>
      <c r="Y24" s="29"/>
      <c r="Z24" s="36"/>
      <c r="AA24" s="29"/>
    </row>
    <row r="25" spans="1:27" s="102" customFormat="1" ht="17.5" x14ac:dyDescent="0.35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296" t="s">
        <v>612</v>
      </c>
      <c r="M25" s="308"/>
      <c r="N25" s="231" t="s">
        <v>613</v>
      </c>
      <c r="O25" s="301"/>
      <c r="P25" s="296" t="s">
        <v>614</v>
      </c>
      <c r="Q25" s="231"/>
      <c r="R25" s="231" t="s">
        <v>615</v>
      </c>
      <c r="S25" s="295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631" t="s">
        <v>43</v>
      </c>
      <c r="M26" s="635"/>
      <c r="N26" s="635"/>
      <c r="O26" s="304" t="s">
        <v>24</v>
      </c>
      <c r="P26" s="636" t="s">
        <v>42</v>
      </c>
      <c r="Q26" s="637"/>
      <c r="R26" s="637"/>
      <c r="S26" s="297" t="s">
        <v>24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120"/>
      <c r="M27" s="120"/>
      <c r="N27" s="120"/>
      <c r="O27" s="281"/>
      <c r="P27" s="281"/>
      <c r="Q27" s="281"/>
      <c r="R27" s="281"/>
      <c r="S27" s="281"/>
      <c r="T27" s="29"/>
      <c r="U27" s="29"/>
      <c r="V27" s="29"/>
      <c r="W27" s="29"/>
      <c r="X27" s="29"/>
      <c r="Y27" s="29"/>
      <c r="Z27" s="36"/>
      <c r="AA27" s="29"/>
    </row>
    <row r="28" spans="1:27" s="102" customFormat="1" x14ac:dyDescent="0.35">
      <c r="A28" s="21" t="s">
        <v>18</v>
      </c>
      <c r="B28" s="23" t="s">
        <v>623</v>
      </c>
      <c r="C28" s="58"/>
      <c r="D28" s="58" t="s">
        <v>788</v>
      </c>
      <c r="E28" s="22"/>
      <c r="F28" s="58"/>
      <c r="G28" s="158"/>
      <c r="H28" s="158"/>
      <c r="I28" s="60"/>
      <c r="J28" s="25"/>
      <c r="K28" s="61"/>
      <c r="L28" s="117" t="s">
        <v>224</v>
      </c>
      <c r="M28" s="290">
        <v>0</v>
      </c>
      <c r="N28" s="290">
        <v>10</v>
      </c>
      <c r="O28" s="298">
        <v>0</v>
      </c>
      <c r="P28" s="309" t="s">
        <v>47</v>
      </c>
      <c r="Q28" s="228">
        <v>0</v>
      </c>
      <c r="R28" s="228">
        <v>17</v>
      </c>
      <c r="S28" s="298">
        <v>0</v>
      </c>
      <c r="T28" s="21" t="s">
        <v>25</v>
      </c>
      <c r="U28" s="26" t="s">
        <v>24</v>
      </c>
      <c r="V28" s="27">
        <v>0</v>
      </c>
      <c r="W28" s="28">
        <v>0</v>
      </c>
      <c r="X28" s="141" t="s">
        <v>787</v>
      </c>
      <c r="Y28" s="29"/>
      <c r="Z28" s="29"/>
      <c r="AA28" s="29"/>
    </row>
    <row r="29" spans="1:27" s="102" customFormat="1" x14ac:dyDescent="0.35">
      <c r="A29" s="30"/>
      <c r="B29" s="80"/>
      <c r="C29" s="66"/>
      <c r="D29" s="66"/>
      <c r="E29" s="66"/>
      <c r="F29" s="66"/>
      <c r="G29" s="160"/>
      <c r="H29" s="159"/>
      <c r="I29" s="68"/>
      <c r="J29" s="33"/>
      <c r="K29" s="65"/>
      <c r="L29" s="118" t="s">
        <v>225</v>
      </c>
      <c r="M29" s="294">
        <v>0</v>
      </c>
      <c r="N29" s="294">
        <v>10</v>
      </c>
      <c r="O29" s="301">
        <v>0</v>
      </c>
      <c r="P29" s="296" t="s">
        <v>131</v>
      </c>
      <c r="Q29" s="231">
        <v>0</v>
      </c>
      <c r="R29" s="231">
        <v>20</v>
      </c>
      <c r="S29" s="301">
        <v>0</v>
      </c>
      <c r="T29" s="30"/>
      <c r="U29" s="34"/>
      <c r="V29" s="35"/>
      <c r="W29" s="43"/>
      <c r="X29" s="189"/>
      <c r="Y29" s="29"/>
      <c r="Z29" s="29"/>
      <c r="AA29" s="29"/>
    </row>
    <row r="30" spans="1:27" s="49" customFormat="1" x14ac:dyDescent="0.35">
      <c r="A30" s="30"/>
      <c r="B30" s="80"/>
      <c r="C30" s="62"/>
      <c r="D30" s="62"/>
      <c r="E30" s="62"/>
      <c r="F30" s="62"/>
      <c r="G30" s="160"/>
      <c r="H30" s="160"/>
      <c r="I30" s="64"/>
      <c r="J30" s="64"/>
      <c r="K30" s="65"/>
      <c r="L30" s="292" t="s">
        <v>121</v>
      </c>
      <c r="M30" s="294">
        <v>0</v>
      </c>
      <c r="N30" s="231">
        <v>10</v>
      </c>
      <c r="O30" s="301">
        <v>0</v>
      </c>
      <c r="P30" s="296" t="s">
        <v>117</v>
      </c>
      <c r="Q30" s="231">
        <v>0</v>
      </c>
      <c r="R30" s="293">
        <v>16</v>
      </c>
      <c r="S30" s="310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102" customFormat="1" x14ac:dyDescent="0.35">
      <c r="A31" s="30"/>
      <c r="B31" s="80"/>
      <c r="C31" s="31"/>
      <c r="D31" s="31"/>
      <c r="E31" s="80"/>
      <c r="F31" s="31"/>
      <c r="G31" s="161"/>
      <c r="H31" s="161"/>
      <c r="I31" s="33"/>
      <c r="J31" s="33"/>
      <c r="K31" s="65"/>
      <c r="L31" s="292" t="s">
        <v>112</v>
      </c>
      <c r="M31" s="294">
        <v>0</v>
      </c>
      <c r="N31" s="231">
        <v>10</v>
      </c>
      <c r="O31" s="301">
        <v>0</v>
      </c>
      <c r="P31" s="311" t="s">
        <v>107</v>
      </c>
      <c r="Q31" s="312">
        <v>0</v>
      </c>
      <c r="R31" s="312">
        <v>20</v>
      </c>
      <c r="S31" s="313">
        <v>0</v>
      </c>
      <c r="T31" s="30"/>
      <c r="U31" s="34"/>
      <c r="V31" s="35"/>
      <c r="W31" s="43"/>
      <c r="X31" s="189"/>
      <c r="Y31" s="29"/>
      <c r="Z31" s="36"/>
      <c r="AA31" s="29"/>
    </row>
    <row r="32" spans="1:27" s="102" customFormat="1" x14ac:dyDescent="0.35">
      <c r="A32" s="30"/>
      <c r="B32" s="80"/>
      <c r="C32" s="31"/>
      <c r="D32" s="31"/>
      <c r="E32" s="31"/>
      <c r="F32" s="31"/>
      <c r="G32" s="161"/>
      <c r="H32" s="161"/>
      <c r="I32" s="33"/>
      <c r="J32" s="33"/>
      <c r="K32" s="65"/>
      <c r="L32" s="292"/>
      <c r="M32" s="294"/>
      <c r="N32" s="230"/>
      <c r="O32" s="301"/>
      <c r="P32" s="311" t="s">
        <v>129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42"/>
      <c r="Y32" s="29"/>
      <c r="Z32" s="29"/>
      <c r="AA32" s="29"/>
    </row>
    <row r="33" spans="1:28" s="102" customFormat="1" ht="16" thickBot="1" x14ac:dyDescent="0.4">
      <c r="A33" s="37"/>
      <c r="B33" s="84"/>
      <c r="C33" s="38"/>
      <c r="D33" s="38"/>
      <c r="E33" s="38"/>
      <c r="F33" s="38"/>
      <c r="G33" s="39"/>
      <c r="H33" s="39"/>
      <c r="I33" s="40"/>
      <c r="J33" s="40"/>
      <c r="K33" s="70"/>
      <c r="L33" s="311"/>
      <c r="M33" s="312"/>
      <c r="N33" s="312"/>
      <c r="O33" s="313"/>
      <c r="P33" s="311" t="s">
        <v>226</v>
      </c>
      <c r="Q33" s="312">
        <v>0</v>
      </c>
      <c r="R33" s="312">
        <v>20</v>
      </c>
      <c r="S33" s="313">
        <v>0</v>
      </c>
      <c r="T33" s="37"/>
      <c r="U33" s="41"/>
      <c r="V33" s="37"/>
      <c r="W33" s="72"/>
      <c r="X33" s="191"/>
      <c r="Y33" s="29"/>
      <c r="Z33" s="29"/>
      <c r="AA33" s="29"/>
    </row>
    <row r="34" spans="1:28" s="102" customFormat="1" ht="17.5" x14ac:dyDescent="0.35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96" t="s">
        <v>612</v>
      </c>
      <c r="M34" s="230">
        <v>0</v>
      </c>
      <c r="N34" s="231" t="s">
        <v>613</v>
      </c>
      <c r="O34" s="301">
        <v>0</v>
      </c>
      <c r="P34" s="296" t="s">
        <v>614</v>
      </c>
      <c r="Q34" s="231">
        <v>0</v>
      </c>
      <c r="R34" s="231" t="s">
        <v>615</v>
      </c>
      <c r="S34" s="295">
        <v>0</v>
      </c>
      <c r="T34" s="29"/>
      <c r="U34" s="29"/>
      <c r="V34" s="29"/>
      <c r="W34" s="29"/>
      <c r="X34" s="29"/>
      <c r="Y34" s="29"/>
      <c r="Z34" s="29"/>
      <c r="AA34" s="29"/>
    </row>
    <row r="35" spans="1:28" s="102" customFormat="1" ht="16" customHeight="1" thickBot="1" x14ac:dyDescent="0.4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636" t="s">
        <v>43</v>
      </c>
      <c r="M35" s="637"/>
      <c r="N35" s="637"/>
      <c r="O35" s="304" t="s">
        <v>49</v>
      </c>
      <c r="P35" s="636" t="s">
        <v>42</v>
      </c>
      <c r="Q35" s="637"/>
      <c r="R35" s="637"/>
      <c r="S35" s="297" t="s">
        <v>49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thickBot="1" x14ac:dyDescent="0.4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281"/>
      <c r="M36" s="282"/>
      <c r="N36" s="281"/>
      <c r="O36" s="281"/>
      <c r="P36" s="281"/>
      <c r="Q36" s="281"/>
      <c r="R36" s="281"/>
      <c r="S36" s="281"/>
      <c r="T36" s="29"/>
      <c r="U36" s="29"/>
      <c r="V36" s="29"/>
      <c r="W36" s="29"/>
      <c r="X36" s="29"/>
      <c r="Y36" s="29"/>
      <c r="Z36" s="36"/>
      <c r="AA36" s="29"/>
    </row>
    <row r="37" spans="1:28" s="49" customFormat="1" ht="31" x14ac:dyDescent="0.35">
      <c r="A37" s="21" t="s">
        <v>19</v>
      </c>
      <c r="B37" s="22" t="s">
        <v>227</v>
      </c>
      <c r="C37" s="58">
        <v>3002</v>
      </c>
      <c r="D37" s="22" t="s">
        <v>664</v>
      </c>
      <c r="E37" s="58" t="s">
        <v>766</v>
      </c>
      <c r="F37" s="58">
        <v>1</v>
      </c>
      <c r="G37" s="59">
        <v>45029.125</v>
      </c>
      <c r="H37" s="59" t="s">
        <v>812</v>
      </c>
      <c r="I37" s="60">
        <f xml:space="preserve"> ($H$37 - $G$37) * 24</f>
        <v>21</v>
      </c>
      <c r="J37" s="60">
        <v>14</v>
      </c>
      <c r="K37" s="61">
        <f>$J$37 - $I$37</f>
        <v>-7</v>
      </c>
      <c r="L37" s="288" t="s">
        <v>48</v>
      </c>
      <c r="M37" s="290">
        <v>2</v>
      </c>
      <c r="N37" s="290">
        <v>17</v>
      </c>
      <c r="O37" s="298">
        <f xml:space="preserve"> $M$37 * $N$37</f>
        <v>34</v>
      </c>
      <c r="P37" s="288" t="s">
        <v>271</v>
      </c>
      <c r="Q37" s="290">
        <v>0</v>
      </c>
      <c r="R37" s="290">
        <v>20</v>
      </c>
      <c r="S37" s="298">
        <f xml:space="preserve"> $Q$37 * $R$37</f>
        <v>0</v>
      </c>
      <c r="T37" s="21" t="s">
        <v>790</v>
      </c>
      <c r="U37" s="26" t="s">
        <v>24</v>
      </c>
      <c r="V37" s="27">
        <f>$K$37 * -1</f>
        <v>7</v>
      </c>
      <c r="W37" s="28">
        <f>$V$37</f>
        <v>7</v>
      </c>
      <c r="X37" s="233" t="s">
        <v>789</v>
      </c>
      <c r="Y37" s="29"/>
      <c r="Z37" s="36"/>
      <c r="AA37" s="29"/>
    </row>
    <row r="38" spans="1:28" s="49" customFormat="1" x14ac:dyDescent="0.35">
      <c r="A38" s="30"/>
      <c r="B38" s="31"/>
      <c r="C38" s="62"/>
      <c r="D38" s="62"/>
      <c r="E38" s="62"/>
      <c r="F38" s="62">
        <v>2</v>
      </c>
      <c r="G38" s="63" t="str">
        <f>H37</f>
        <v>14.04.2023 00:00</v>
      </c>
      <c r="H38" s="63" t="s">
        <v>36</v>
      </c>
      <c r="I38" s="64">
        <f xml:space="preserve"> ($X$2 - $G$38) * 24</f>
        <v>6</v>
      </c>
      <c r="J38" s="64">
        <v>14</v>
      </c>
      <c r="K38" s="65">
        <f>$J$38 - $I$38</f>
        <v>8</v>
      </c>
      <c r="L38" s="292" t="s">
        <v>198</v>
      </c>
      <c r="M38" s="294">
        <v>0</v>
      </c>
      <c r="N38" s="294">
        <v>14</v>
      </c>
      <c r="O38" s="301">
        <f xml:space="preserve"> $M$38 * $N$38</f>
        <v>0</v>
      </c>
      <c r="P38" s="292" t="s">
        <v>197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>
        <f>$K$38 * 0</f>
        <v>0</v>
      </c>
      <c r="W38" s="43">
        <f>$V$38 + $W$37</f>
        <v>7</v>
      </c>
      <c r="X38" s="252" t="s">
        <v>791</v>
      </c>
      <c r="Y38" s="29"/>
      <c r="Z38" s="36"/>
      <c r="AA38" s="29"/>
    </row>
    <row r="39" spans="1:28" s="49" customFormat="1" x14ac:dyDescent="0.35">
      <c r="A39" s="86"/>
      <c r="B39" s="62"/>
      <c r="C39" s="62"/>
      <c r="D39" s="62"/>
      <c r="E39" s="62"/>
      <c r="F39" s="62"/>
      <c r="G39" s="62"/>
      <c r="H39" s="62"/>
      <c r="I39" s="64"/>
      <c r="J39" s="64"/>
      <c r="K39" s="65"/>
      <c r="L39" s="292" t="s">
        <v>229</v>
      </c>
      <c r="M39" s="294">
        <v>0</v>
      </c>
      <c r="N39" s="294">
        <v>17</v>
      </c>
      <c r="O39" s="301">
        <f xml:space="preserve"> $M$39 * $N$39</f>
        <v>0</v>
      </c>
      <c r="P39" s="292" t="s">
        <v>590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189"/>
      <c r="Y39" s="29"/>
      <c r="Z39" s="29"/>
      <c r="AA39" s="29"/>
    </row>
    <row r="40" spans="1:28" s="102" customFormat="1" ht="19.5" customHeight="1" x14ac:dyDescent="0.35">
      <c r="A40" s="30"/>
      <c r="B40" s="31"/>
      <c r="C40" s="31"/>
      <c r="D40" s="80"/>
      <c r="E40" s="80"/>
      <c r="F40" s="31"/>
      <c r="G40" s="32"/>
      <c r="H40" s="63"/>
      <c r="I40" s="33"/>
      <c r="J40" s="64"/>
      <c r="K40" s="65"/>
      <c r="L40" s="292" t="s">
        <v>230</v>
      </c>
      <c r="M40" s="294">
        <v>0</v>
      </c>
      <c r="N40" s="294">
        <v>17</v>
      </c>
      <c r="O40" s="301">
        <f xml:space="preserve"> $M$40 * $N$40</f>
        <v>0</v>
      </c>
      <c r="P40" s="292" t="s">
        <v>591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0"/>
      <c r="W40" s="97"/>
      <c r="X40" s="189"/>
      <c r="Y40" s="29"/>
      <c r="Z40" s="29"/>
      <c r="AA40" s="29"/>
    </row>
    <row r="41" spans="1:28" s="102" customFormat="1" x14ac:dyDescent="0.35">
      <c r="A41" s="30"/>
      <c r="B41" s="31"/>
      <c r="C41" s="31"/>
      <c r="D41" s="31"/>
      <c r="E41" s="31"/>
      <c r="F41" s="31"/>
      <c r="G41" s="32"/>
      <c r="H41" s="32"/>
      <c r="I41" s="33"/>
      <c r="J41" s="64"/>
      <c r="K41" s="65"/>
      <c r="L41" s="292" t="s">
        <v>105</v>
      </c>
      <c r="M41" s="294">
        <v>0</v>
      </c>
      <c r="N41" s="294">
        <v>17</v>
      </c>
      <c r="O41" s="301">
        <f xml:space="preserve"> $M$41 * $N$41</f>
        <v>0</v>
      </c>
      <c r="P41" s="292" t="s">
        <v>273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6" thickBot="1" x14ac:dyDescent="0.4">
      <c r="A42" s="37"/>
      <c r="B42" s="38"/>
      <c r="C42" s="38"/>
      <c r="D42" s="38"/>
      <c r="E42" s="38"/>
      <c r="F42" s="38"/>
      <c r="G42" s="39"/>
      <c r="H42" s="39"/>
      <c r="I42" s="40"/>
      <c r="J42" s="91"/>
      <c r="K42" s="70"/>
      <c r="L42" s="292"/>
      <c r="M42" s="294"/>
      <c r="N42" s="294"/>
      <c r="O42" s="301"/>
      <c r="P42" s="338" t="s">
        <v>143</v>
      </c>
      <c r="Q42" s="314">
        <v>0</v>
      </c>
      <c r="R42" s="294">
        <v>20</v>
      </c>
      <c r="S42" s="301">
        <f xml:space="preserve"> $Q$42 * $R$42</f>
        <v>0</v>
      </c>
      <c r="T42" s="37"/>
      <c r="U42" s="41"/>
      <c r="V42" s="37"/>
      <c r="W42" s="72"/>
      <c r="X42" s="191"/>
      <c r="Y42" s="29"/>
      <c r="Z42" s="29"/>
      <c r="AA42" s="29"/>
    </row>
    <row r="43" spans="1:28" s="29" customFormat="1" ht="17.5" x14ac:dyDescent="0.35">
      <c r="L43" s="296" t="s">
        <v>612</v>
      </c>
      <c r="M43" s="230">
        <f>SUM($M$37:$M$42)</f>
        <v>2</v>
      </c>
      <c r="N43" s="231" t="s">
        <v>613</v>
      </c>
      <c r="O43" s="301">
        <f>SUM($O$37:$O$42)</f>
        <v>34</v>
      </c>
      <c r="P43" s="296" t="s">
        <v>614</v>
      </c>
      <c r="Q43" s="231">
        <f>SUM($Q$37:$Q$42)</f>
        <v>0</v>
      </c>
      <c r="R43" s="231" t="s">
        <v>615</v>
      </c>
      <c r="S43" s="295">
        <f>SUM($S$37:$S$42)</f>
        <v>0</v>
      </c>
      <c r="Y43" s="102"/>
      <c r="AB43" s="102"/>
    </row>
    <row r="44" spans="1:28" s="29" customFormat="1" ht="16" customHeight="1" thickBot="1" x14ac:dyDescent="0.4">
      <c r="I44" s="47"/>
      <c r="J44" s="47"/>
      <c r="L44" s="636" t="s">
        <v>43</v>
      </c>
      <c r="M44" s="637"/>
      <c r="N44" s="637"/>
      <c r="O44" s="315">
        <v>170</v>
      </c>
      <c r="P44" s="636" t="s">
        <v>42</v>
      </c>
      <c r="Q44" s="637"/>
      <c r="R44" s="637"/>
      <c r="S44" s="297">
        <v>40</v>
      </c>
      <c r="AB44" s="102"/>
    </row>
    <row r="45" spans="1:28" s="29" customFormat="1" ht="16" thickBot="1" x14ac:dyDescent="0.4">
      <c r="I45" s="47"/>
      <c r="J45" s="47"/>
      <c r="L45" s="281"/>
      <c r="M45" s="281"/>
      <c r="N45" s="281"/>
      <c r="O45" s="281"/>
      <c r="P45" s="281"/>
      <c r="Q45" s="281"/>
      <c r="R45" s="281"/>
      <c r="S45" s="281"/>
      <c r="Z45" s="36"/>
      <c r="AB45" s="102"/>
    </row>
    <row r="46" spans="1:28" s="29" customFormat="1" x14ac:dyDescent="0.35">
      <c r="A46" s="21" t="s">
        <v>20</v>
      </c>
      <c r="B46" s="22" t="s">
        <v>231</v>
      </c>
      <c r="C46" s="22"/>
      <c r="D46" s="22" t="s">
        <v>628</v>
      </c>
      <c r="E46" s="23"/>
      <c r="F46" s="22"/>
      <c r="G46" s="24"/>
      <c r="H46" s="24"/>
      <c r="I46" s="25"/>
      <c r="J46" s="25"/>
      <c r="K46" s="61"/>
      <c r="L46" s="316" t="s">
        <v>234</v>
      </c>
      <c r="M46" s="290">
        <v>0</v>
      </c>
      <c r="N46" s="317">
        <v>10</v>
      </c>
      <c r="O46" s="298">
        <v>0</v>
      </c>
      <c r="P46" s="299" t="s">
        <v>102</v>
      </c>
      <c r="Q46" s="290">
        <v>0</v>
      </c>
      <c r="R46" s="290">
        <v>18</v>
      </c>
      <c r="S46" s="298">
        <v>0</v>
      </c>
      <c r="T46" s="21" t="s">
        <v>25</v>
      </c>
      <c r="U46" s="26" t="s">
        <v>24</v>
      </c>
      <c r="V46" s="27"/>
      <c r="W46" s="28"/>
      <c r="X46" s="141" t="s">
        <v>804</v>
      </c>
      <c r="Y46" s="256"/>
      <c r="AB46" s="102"/>
    </row>
    <row r="47" spans="1:28" s="29" customFormat="1" x14ac:dyDescent="0.35">
      <c r="A47" s="30"/>
      <c r="B47" s="31"/>
      <c r="C47" s="62"/>
      <c r="D47" s="62"/>
      <c r="E47" s="62"/>
      <c r="F47" s="31"/>
      <c r="G47" s="63"/>
      <c r="H47" s="63"/>
      <c r="I47" s="64"/>
      <c r="J47" s="64"/>
      <c r="K47" s="65"/>
      <c r="L47" s="318" t="s">
        <v>97</v>
      </c>
      <c r="M47" s="294">
        <v>0</v>
      </c>
      <c r="N47" s="314">
        <v>17</v>
      </c>
      <c r="O47" s="301">
        <v>0</v>
      </c>
      <c r="P47" s="302" t="s">
        <v>235</v>
      </c>
      <c r="Q47" s="294">
        <v>0</v>
      </c>
      <c r="R47" s="294">
        <v>18</v>
      </c>
      <c r="S47" s="301">
        <v>0</v>
      </c>
      <c r="T47" s="30"/>
      <c r="U47" s="34"/>
      <c r="V47" s="35"/>
      <c r="W47" s="43"/>
      <c r="X47" s="260" t="s">
        <v>805</v>
      </c>
      <c r="Y47" s="256"/>
      <c r="Z47" s="36"/>
      <c r="AB47" s="49"/>
    </row>
    <row r="48" spans="1:28" s="29" customFormat="1" x14ac:dyDescent="0.35">
      <c r="A48" s="30"/>
      <c r="B48" s="31"/>
      <c r="C48" s="31"/>
      <c r="D48" s="31"/>
      <c r="E48" s="80"/>
      <c r="F48" s="31"/>
      <c r="G48" s="32"/>
      <c r="H48" s="106"/>
      <c r="I48" s="33"/>
      <c r="J48" s="33"/>
      <c r="K48" s="65"/>
      <c r="L48" s="318" t="s">
        <v>100</v>
      </c>
      <c r="M48" s="294">
        <v>0</v>
      </c>
      <c r="N48" s="314">
        <v>17</v>
      </c>
      <c r="O48" s="301">
        <v>0</v>
      </c>
      <c r="P48" s="302" t="s">
        <v>118</v>
      </c>
      <c r="Q48" s="294">
        <v>0</v>
      </c>
      <c r="R48" s="294">
        <v>20</v>
      </c>
      <c r="S48" s="301">
        <v>0</v>
      </c>
      <c r="T48" s="30"/>
      <c r="U48" s="34"/>
      <c r="V48" s="35"/>
      <c r="W48" s="43"/>
      <c r="X48" s="265" t="s">
        <v>806</v>
      </c>
      <c r="Y48" s="256"/>
      <c r="AB48" s="102"/>
    </row>
    <row r="49" spans="1:28" s="29" customFormat="1" ht="31" x14ac:dyDescent="0.35">
      <c r="A49" s="30"/>
      <c r="B49" s="31"/>
      <c r="C49" s="31"/>
      <c r="D49" s="31"/>
      <c r="E49" s="31"/>
      <c r="F49" s="31"/>
      <c r="G49" s="32"/>
      <c r="H49" s="32"/>
      <c r="I49" s="33"/>
      <c r="J49" s="33"/>
      <c r="K49" s="65"/>
      <c r="L49" s="318" t="s">
        <v>236</v>
      </c>
      <c r="M49" s="294">
        <v>0</v>
      </c>
      <c r="N49" s="314">
        <v>10</v>
      </c>
      <c r="O49" s="301">
        <v>0</v>
      </c>
      <c r="P49" s="302" t="s">
        <v>196</v>
      </c>
      <c r="Q49" s="294">
        <v>0</v>
      </c>
      <c r="R49" s="231">
        <v>20</v>
      </c>
      <c r="S49" s="301">
        <v>0</v>
      </c>
      <c r="T49" s="30"/>
      <c r="U49" s="34"/>
      <c r="V49" s="35"/>
      <c r="W49" s="43"/>
      <c r="X49" s="337" t="s">
        <v>807</v>
      </c>
      <c r="Y49" s="256"/>
      <c r="Z49" s="3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292"/>
      <c r="M50" s="294"/>
      <c r="N50" s="294"/>
      <c r="O50" s="301"/>
      <c r="P50" s="302" t="s">
        <v>119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260"/>
      <c r="Y50" s="256"/>
      <c r="Z50" s="36"/>
      <c r="AB50" s="102"/>
    </row>
    <row r="51" spans="1:28" s="29" customFormat="1" ht="16" thickBot="1" x14ac:dyDescent="0.4">
      <c r="A51" s="37"/>
      <c r="B51" s="38"/>
      <c r="C51" s="38"/>
      <c r="D51" s="38"/>
      <c r="E51" s="38"/>
      <c r="F51" s="38"/>
      <c r="G51" s="39"/>
      <c r="H51" s="39"/>
      <c r="I51" s="40"/>
      <c r="J51" s="40"/>
      <c r="K51" s="70"/>
      <c r="L51" s="292"/>
      <c r="M51" s="294"/>
      <c r="N51" s="294"/>
      <c r="O51" s="301"/>
      <c r="P51" s="302" t="s">
        <v>140</v>
      </c>
      <c r="Q51" s="294">
        <v>0</v>
      </c>
      <c r="R51" s="231">
        <v>20</v>
      </c>
      <c r="S51" s="301">
        <v>0</v>
      </c>
      <c r="T51" s="37"/>
      <c r="U51" s="41"/>
      <c r="V51" s="42"/>
      <c r="W51" s="44"/>
      <c r="X51" s="266"/>
      <c r="Y51" s="256"/>
      <c r="Z51" s="36"/>
      <c r="AB51" s="102"/>
    </row>
    <row r="52" spans="1:28" s="29" customFormat="1" ht="17.5" x14ac:dyDescent="0.35">
      <c r="G52" s="71"/>
      <c r="H52" s="71"/>
      <c r="I52" s="47"/>
      <c r="K52" s="47"/>
      <c r="L52" s="296" t="s">
        <v>612</v>
      </c>
      <c r="M52" s="230">
        <v>0</v>
      </c>
      <c r="N52" s="231" t="s">
        <v>613</v>
      </c>
      <c r="O52" s="301">
        <v>0</v>
      </c>
      <c r="P52" s="296" t="s">
        <v>614</v>
      </c>
      <c r="Q52" s="231">
        <v>0</v>
      </c>
      <c r="R52" s="231" t="s">
        <v>615</v>
      </c>
      <c r="S52" s="295">
        <v>0</v>
      </c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636" t="s">
        <v>43</v>
      </c>
      <c r="M53" s="637"/>
      <c r="N53" s="637"/>
      <c r="O53" s="304">
        <v>0</v>
      </c>
      <c r="P53" s="636" t="s">
        <v>42</v>
      </c>
      <c r="Q53" s="637"/>
      <c r="R53" s="637"/>
      <c r="S53" s="297">
        <v>0</v>
      </c>
      <c r="X53" s="255"/>
      <c r="Y53" s="256"/>
    </row>
    <row r="54" spans="1:28" s="29" customFormat="1" ht="15.5" customHeight="1" x14ac:dyDescent="0.3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281"/>
      <c r="M54" s="281"/>
      <c r="N54" s="281"/>
      <c r="O54" s="281"/>
      <c r="P54" s="281"/>
      <c r="Q54" s="281"/>
      <c r="R54" s="281"/>
      <c r="S54" s="281"/>
      <c r="X54" s="255"/>
      <c r="Y54" s="256"/>
    </row>
    <row r="55" spans="1:28" s="29" customFormat="1" ht="16" customHeight="1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7"/>
      <c r="Y55" s="258"/>
    </row>
    <row r="56" spans="1:28" s="29" customFormat="1" ht="46.5" x14ac:dyDescent="0.35">
      <c r="A56" s="21" t="s">
        <v>21</v>
      </c>
      <c r="B56" s="22" t="s">
        <v>630</v>
      </c>
      <c r="C56" s="23" t="s">
        <v>125</v>
      </c>
      <c r="D56" s="23" t="s">
        <v>123</v>
      </c>
      <c r="E56" s="23"/>
      <c r="F56" s="22"/>
      <c r="G56" s="24"/>
      <c r="H56" s="24"/>
      <c r="I56" s="25"/>
      <c r="J56" s="25"/>
      <c r="K56" s="61"/>
      <c r="L56" s="309" t="s">
        <v>40</v>
      </c>
      <c r="M56" s="228">
        <v>0</v>
      </c>
      <c r="N56" s="228">
        <v>10</v>
      </c>
      <c r="O56" s="298">
        <v>0</v>
      </c>
      <c r="P56" s="309" t="s">
        <v>122</v>
      </c>
      <c r="Q56" s="228">
        <v>0</v>
      </c>
      <c r="R56" s="228">
        <v>20</v>
      </c>
      <c r="S56" s="298">
        <v>0</v>
      </c>
      <c r="T56" s="21" t="s">
        <v>25</v>
      </c>
      <c r="U56" s="26" t="s">
        <v>24</v>
      </c>
      <c r="V56" s="27">
        <v>0</v>
      </c>
      <c r="W56" s="28">
        <v>0</v>
      </c>
      <c r="X56" s="331" t="s">
        <v>809</v>
      </c>
      <c r="Y56" s="258"/>
    </row>
    <row r="57" spans="1:28" s="29" customFormat="1" x14ac:dyDescent="0.35">
      <c r="A57" s="30"/>
      <c r="B57" s="31"/>
      <c r="C57" s="31"/>
      <c r="D57" s="31"/>
      <c r="E57" s="31"/>
      <c r="F57" s="31"/>
      <c r="G57" s="32"/>
      <c r="H57" s="32"/>
      <c r="I57" s="33"/>
      <c r="J57" s="33"/>
      <c r="K57" s="65"/>
      <c r="L57" s="296" t="s">
        <v>41</v>
      </c>
      <c r="M57" s="231">
        <v>0</v>
      </c>
      <c r="N57" s="231">
        <v>10</v>
      </c>
      <c r="O57" s="301">
        <v>0</v>
      </c>
      <c r="P57" s="319"/>
      <c r="Q57" s="231"/>
      <c r="R57" s="231"/>
      <c r="S57" s="301"/>
      <c r="T57" s="30"/>
      <c r="U57" s="34"/>
      <c r="V57" s="30"/>
      <c r="W57" s="97"/>
      <c r="X57" s="260"/>
      <c r="Y57" s="258"/>
    </row>
    <row r="58" spans="1:28" s="29" customFormat="1" ht="16" customHeight="1" thickBot="1" x14ac:dyDescent="0.4">
      <c r="A58" s="37"/>
      <c r="B58" s="38"/>
      <c r="C58" s="38"/>
      <c r="D58" s="38"/>
      <c r="E58" s="38"/>
      <c r="F58" s="38"/>
      <c r="G58" s="39"/>
      <c r="H58" s="39"/>
      <c r="I58" s="40"/>
      <c r="J58" s="40"/>
      <c r="K58" s="70"/>
      <c r="L58" s="296" t="s">
        <v>109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7"/>
      <c r="U58" s="41"/>
      <c r="V58" s="37"/>
      <c r="W58" s="72"/>
      <c r="X58" s="261"/>
      <c r="Y58" s="258"/>
    </row>
    <row r="59" spans="1:28" s="29" customFormat="1" ht="17.5" customHeight="1" x14ac:dyDescent="0.35">
      <c r="I59" s="47"/>
      <c r="J59" s="47"/>
      <c r="L59" s="296" t="s">
        <v>612</v>
      </c>
      <c r="M59" s="230">
        <v>0</v>
      </c>
      <c r="N59" s="231" t="s">
        <v>613</v>
      </c>
      <c r="O59" s="301">
        <v>0</v>
      </c>
      <c r="P59" s="296" t="s">
        <v>614</v>
      </c>
      <c r="Q59" s="231">
        <v>0</v>
      </c>
      <c r="R59" s="231" t="s">
        <v>615</v>
      </c>
      <c r="S59" s="295">
        <v>0</v>
      </c>
    </row>
    <row r="60" spans="1:28" s="29" customFormat="1" ht="16" customHeight="1" thickBot="1" x14ac:dyDescent="0.4">
      <c r="I60" s="47"/>
      <c r="J60" s="47"/>
      <c r="L60" s="636" t="s">
        <v>43</v>
      </c>
      <c r="M60" s="637"/>
      <c r="N60" s="637"/>
      <c r="O60" s="304">
        <v>0</v>
      </c>
      <c r="P60" s="636" t="s">
        <v>42</v>
      </c>
      <c r="Q60" s="637"/>
      <c r="R60" s="637"/>
      <c r="S60" s="297">
        <v>0</v>
      </c>
    </row>
    <row r="61" spans="1:28" s="29" customFormat="1" ht="16" customHeight="1" thickBot="1" x14ac:dyDescent="0.4">
      <c r="I61" s="47"/>
      <c r="J61" s="47"/>
      <c r="L61" s="281"/>
      <c r="M61" s="281"/>
      <c r="N61" s="281"/>
      <c r="O61" s="281"/>
      <c r="P61" s="281"/>
      <c r="Q61" s="281"/>
      <c r="R61" s="281"/>
      <c r="S61" s="281"/>
    </row>
    <row r="62" spans="1:28" s="29" customFormat="1" x14ac:dyDescent="0.35">
      <c r="A62" s="21" t="s">
        <v>22</v>
      </c>
      <c r="B62" s="22" t="s">
        <v>634</v>
      </c>
      <c r="C62" s="22">
        <v>503</v>
      </c>
      <c r="D62" s="22" t="s">
        <v>631</v>
      </c>
      <c r="E62" s="23" t="s">
        <v>792</v>
      </c>
      <c r="F62" s="22">
        <v>1</v>
      </c>
      <c r="G62" s="24">
        <v>45028.375</v>
      </c>
      <c r="H62" s="24">
        <v>45029.57916666667</v>
      </c>
      <c r="I62" s="25">
        <f xml:space="preserve"> ($H$62 - $G$62) * 24</f>
        <v>28.900000000081491</v>
      </c>
      <c r="J62" s="60">
        <v>15.4</v>
      </c>
      <c r="K62" s="61">
        <f>$J$62 - $I$62</f>
        <v>-13.50000000008149</v>
      </c>
      <c r="L62" s="288" t="s">
        <v>525</v>
      </c>
      <c r="M62" s="290">
        <v>2</v>
      </c>
      <c r="N62" s="317">
        <v>20</v>
      </c>
      <c r="O62" s="298">
        <f xml:space="preserve"> $M$62 * $N$62</f>
        <v>40</v>
      </c>
      <c r="P62" s="320" t="s">
        <v>39</v>
      </c>
      <c r="Q62" s="107">
        <v>0</v>
      </c>
      <c r="R62" s="228">
        <v>20</v>
      </c>
      <c r="S62" s="298">
        <f xml:space="preserve"> $Q$62 * $R$62</f>
        <v>0</v>
      </c>
      <c r="T62" s="21" t="s">
        <v>25</v>
      </c>
      <c r="U62" s="26" t="s">
        <v>24</v>
      </c>
      <c r="V62" s="27">
        <f>$K$62 * -1</f>
        <v>13.50000000008149</v>
      </c>
      <c r="W62" s="28">
        <f>$V$62</f>
        <v>13.50000000008149</v>
      </c>
      <c r="X62" s="141" t="s">
        <v>793</v>
      </c>
    </row>
    <row r="63" spans="1:28" s="29" customFormat="1" x14ac:dyDescent="0.35">
      <c r="A63" s="86"/>
      <c r="B63" s="62"/>
      <c r="C63" s="62"/>
      <c r="D63" s="62"/>
      <c r="E63" s="62"/>
      <c r="F63" s="62">
        <v>2</v>
      </c>
      <c r="G63" s="32">
        <v>45029.57916666667</v>
      </c>
      <c r="H63" s="32" t="s">
        <v>36</v>
      </c>
      <c r="I63" s="64">
        <f xml:space="preserve"> ($X$2 - $G$63) * 24</f>
        <v>16.099999999918509</v>
      </c>
      <c r="J63" s="64">
        <v>15.4</v>
      </c>
      <c r="K63" s="65">
        <f>$J$63 - $I$63</f>
        <v>-0.69999999991850892</v>
      </c>
      <c r="L63" s="292" t="s">
        <v>526</v>
      </c>
      <c r="M63" s="294">
        <v>2</v>
      </c>
      <c r="N63" s="314">
        <v>20</v>
      </c>
      <c r="O63" s="310">
        <f xml:space="preserve"> $M$63 * $N$63</f>
        <v>40</v>
      </c>
      <c r="P63" s="321" t="s">
        <v>593</v>
      </c>
      <c r="Q63" s="14">
        <v>0</v>
      </c>
      <c r="R63" s="231">
        <v>20</v>
      </c>
      <c r="S63" s="310">
        <f xml:space="preserve"> $Q$63 * $R$63</f>
        <v>0</v>
      </c>
      <c r="T63" s="30"/>
      <c r="U63" s="34"/>
      <c r="V63" s="35">
        <f>$K$63 * -1</f>
        <v>0.69999999991850892</v>
      </c>
      <c r="W63" s="43">
        <f>$V$63 + $W$62</f>
        <v>14.2</v>
      </c>
      <c r="X63" s="189" t="s">
        <v>795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63"/>
      <c r="I64" s="64"/>
      <c r="J64" s="64"/>
      <c r="K64" s="65"/>
      <c r="L64" s="292" t="s">
        <v>527</v>
      </c>
      <c r="M64" s="294">
        <v>2</v>
      </c>
      <c r="N64" s="314">
        <v>20</v>
      </c>
      <c r="O64" s="301">
        <f xml:space="preserve"> $M$64 * $N$64</f>
        <v>40</v>
      </c>
      <c r="P64" s="321" t="s">
        <v>594</v>
      </c>
      <c r="Q64" s="1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189" t="s">
        <v>796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63"/>
      <c r="H65" s="63"/>
      <c r="I65" s="64"/>
      <c r="J65" s="64"/>
      <c r="K65" s="65"/>
      <c r="L65" s="292" t="s">
        <v>528</v>
      </c>
      <c r="M65" s="294">
        <v>2</v>
      </c>
      <c r="N65" s="314">
        <v>20</v>
      </c>
      <c r="O65" s="310">
        <f xml:space="preserve"> $M$65 * $N$65</f>
        <v>40</v>
      </c>
      <c r="P65" s="321" t="s">
        <v>476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ht="16" thickBot="1" x14ac:dyDescent="0.4">
      <c r="A66" s="89"/>
      <c r="B66" s="87"/>
      <c r="C66" s="87"/>
      <c r="D66" s="87"/>
      <c r="E66" s="87"/>
      <c r="F66" s="87"/>
      <c r="G66" s="90"/>
      <c r="H66" s="90"/>
      <c r="I66" s="91"/>
      <c r="J66" s="91"/>
      <c r="K66" s="70"/>
      <c r="L66" s="292"/>
      <c r="M66" s="322"/>
      <c r="N66" s="294"/>
      <c r="O66" s="310"/>
      <c r="P66" s="323" t="s">
        <v>477</v>
      </c>
      <c r="Q66" s="294">
        <v>0</v>
      </c>
      <c r="R66" s="231">
        <v>20</v>
      </c>
      <c r="S66" s="310">
        <f xml:space="preserve"> $Q$66 * $R$66</f>
        <v>0</v>
      </c>
      <c r="T66" s="37"/>
      <c r="U66" s="41"/>
      <c r="V66" s="37"/>
      <c r="W66" s="72"/>
      <c r="X66" s="191"/>
    </row>
    <row r="67" spans="1:24" s="29" customFormat="1" ht="17.5" customHeight="1" x14ac:dyDescent="0.35">
      <c r="A67" s="36"/>
      <c r="G67" s="71"/>
      <c r="H67" s="71"/>
      <c r="I67" s="47"/>
      <c r="K67" s="47"/>
      <c r="L67" s="296" t="s">
        <v>612</v>
      </c>
      <c r="M67" s="230">
        <f>SUM($M$62:$M$66)</f>
        <v>8</v>
      </c>
      <c r="N67" s="231" t="s">
        <v>613</v>
      </c>
      <c r="O67" s="301">
        <f>SUM($O$62:$O$66)</f>
        <v>160</v>
      </c>
      <c r="P67" s="296" t="s">
        <v>614</v>
      </c>
      <c r="Q67" s="231">
        <f>SUM($Q$62:$Q$66)</f>
        <v>0</v>
      </c>
      <c r="R67" s="231" t="s">
        <v>615</v>
      </c>
      <c r="S67" s="295">
        <f>SUM($S$62:$S$66)</f>
        <v>0</v>
      </c>
    </row>
    <row r="68" spans="1:24" s="29" customFormat="1" ht="16" customHeight="1" thickBot="1" x14ac:dyDescent="0.4">
      <c r="A68" s="36"/>
      <c r="I68" s="47"/>
      <c r="L68" s="636" t="s">
        <v>43</v>
      </c>
      <c r="M68" s="637"/>
      <c r="N68" s="637"/>
      <c r="O68" s="315">
        <v>160</v>
      </c>
      <c r="P68" s="636" t="s">
        <v>42</v>
      </c>
      <c r="Q68" s="637"/>
      <c r="R68" s="637"/>
      <c r="S68" s="297">
        <v>100</v>
      </c>
    </row>
    <row r="69" spans="1:24" s="29" customFormat="1" ht="16" customHeight="1" thickBot="1" x14ac:dyDescent="0.4">
      <c r="A69" s="36"/>
      <c r="I69" s="47"/>
      <c r="L69" s="281"/>
      <c r="M69" s="281"/>
      <c r="N69" s="281"/>
      <c r="O69" s="283"/>
      <c r="P69" s="281"/>
      <c r="Q69" s="281"/>
      <c r="R69" s="281"/>
      <c r="S69" s="281"/>
    </row>
    <row r="70" spans="1:24" s="29" customFormat="1" ht="31.5" thickBot="1" x14ac:dyDescent="0.4">
      <c r="A70" s="74" t="s">
        <v>23</v>
      </c>
      <c r="B70" s="75"/>
      <c r="C70" s="75">
        <v>1</v>
      </c>
      <c r="D70" s="75" t="s">
        <v>130</v>
      </c>
      <c r="E70" s="75"/>
      <c r="F70" s="75"/>
      <c r="G70" s="93"/>
      <c r="H70" s="93"/>
      <c r="I70" s="77"/>
      <c r="J70" s="77"/>
      <c r="K70" s="78"/>
      <c r="L70" s="309"/>
      <c r="M70" s="227"/>
      <c r="N70" s="228"/>
      <c r="O70" s="298"/>
      <c r="P70" s="309"/>
      <c r="Q70" s="228"/>
      <c r="R70" s="228"/>
      <c r="S70" s="298"/>
      <c r="T70" s="74" t="s">
        <v>25</v>
      </c>
      <c r="U70" s="151" t="s">
        <v>24</v>
      </c>
      <c r="V70" s="74">
        <v>0</v>
      </c>
      <c r="W70" s="152">
        <v>0</v>
      </c>
      <c r="X70" s="263" t="s">
        <v>808</v>
      </c>
    </row>
    <row r="71" spans="1:24" s="29" customFormat="1" ht="17.5" customHeight="1" x14ac:dyDescent="0.35">
      <c r="I71" s="47"/>
      <c r="J71" s="47"/>
      <c r="L71" s="296" t="s">
        <v>612</v>
      </c>
      <c r="M71" s="230">
        <v>0</v>
      </c>
      <c r="N71" s="231" t="s">
        <v>613</v>
      </c>
      <c r="O71" s="301">
        <v>0</v>
      </c>
      <c r="P71" s="296" t="s">
        <v>614</v>
      </c>
      <c r="Q71" s="231">
        <v>0</v>
      </c>
      <c r="R71" s="231" t="s">
        <v>615</v>
      </c>
      <c r="S71" s="295">
        <v>0</v>
      </c>
    </row>
    <row r="72" spans="1:24" s="29" customFormat="1" ht="16" customHeight="1" thickBot="1" x14ac:dyDescent="0.4">
      <c r="I72" s="47"/>
      <c r="J72" s="47"/>
      <c r="L72" s="636" t="s">
        <v>43</v>
      </c>
      <c r="M72" s="637"/>
      <c r="N72" s="637"/>
      <c r="O72" s="304">
        <v>0</v>
      </c>
      <c r="P72" s="636" t="s">
        <v>42</v>
      </c>
      <c r="Q72" s="637"/>
      <c r="R72" s="637"/>
      <c r="S72" s="297" t="s">
        <v>24</v>
      </c>
      <c r="X72" s="259"/>
    </row>
    <row r="73" spans="1:24" s="29" customFormat="1" ht="16" customHeight="1" thickBot="1" x14ac:dyDescent="0.4">
      <c r="I73" s="47"/>
      <c r="J73" s="47"/>
      <c r="L73" s="281"/>
      <c r="M73" s="282"/>
      <c r="N73" s="281"/>
      <c r="O73" s="281"/>
      <c r="P73" s="281"/>
      <c r="Q73" s="281"/>
      <c r="R73" s="281"/>
      <c r="S73" s="281"/>
      <c r="X73" s="259"/>
    </row>
    <row r="74" spans="1:24" s="29" customFormat="1" ht="31" x14ac:dyDescent="0.35">
      <c r="A74" s="21" t="s">
        <v>26</v>
      </c>
      <c r="B74" s="22" t="s">
        <v>635</v>
      </c>
      <c r="C74" s="23" t="s">
        <v>487</v>
      </c>
      <c r="D74" s="23" t="s">
        <v>666</v>
      </c>
      <c r="E74" s="22" t="s">
        <v>488</v>
      </c>
      <c r="F74" s="22">
        <v>1</v>
      </c>
      <c r="G74" s="24"/>
      <c r="H74" s="24"/>
      <c r="I74" s="25"/>
      <c r="J74" s="25"/>
      <c r="K74" s="61"/>
      <c r="L74" s="288" t="s">
        <v>243</v>
      </c>
      <c r="M74" s="324">
        <v>0</v>
      </c>
      <c r="N74" s="290">
        <v>17</v>
      </c>
      <c r="O74" s="298">
        <f xml:space="preserve"> $M$74 * $N$74</f>
        <v>0</v>
      </c>
      <c r="P74" s="309" t="s">
        <v>242</v>
      </c>
      <c r="Q74" s="290">
        <v>0</v>
      </c>
      <c r="R74" s="228">
        <v>20</v>
      </c>
      <c r="S74" s="298">
        <f xml:space="preserve"> $Q$74 * $R$74</f>
        <v>0</v>
      </c>
      <c r="T74" s="21" t="s">
        <v>25</v>
      </c>
      <c r="U74" s="26" t="s">
        <v>200</v>
      </c>
      <c r="V74" s="27">
        <f>$K$74 * -1</f>
        <v>0</v>
      </c>
      <c r="W74" s="28">
        <f>$V$74</f>
        <v>0</v>
      </c>
      <c r="X74" s="141" t="s">
        <v>797</v>
      </c>
    </row>
    <row r="75" spans="1:24" s="29" customFormat="1" ht="16" customHeight="1" thickBot="1" x14ac:dyDescent="0.4">
      <c r="A75" s="37"/>
      <c r="B75" s="38"/>
      <c r="C75" s="38"/>
      <c r="D75" s="38"/>
      <c r="E75" s="38"/>
      <c r="F75" s="38"/>
      <c r="G75" s="39"/>
      <c r="H75" s="39"/>
      <c r="I75" s="40"/>
      <c r="J75" s="40"/>
      <c r="K75" s="70"/>
      <c r="L75" s="292"/>
      <c r="M75" s="294"/>
      <c r="N75" s="294"/>
      <c r="O75" s="301"/>
      <c r="P75" s="296"/>
      <c r="Q75" s="294"/>
      <c r="R75" s="231"/>
      <c r="S75" s="301"/>
      <c r="T75" s="37"/>
      <c r="U75" s="41"/>
      <c r="V75" s="42"/>
      <c r="W75" s="44"/>
      <c r="X75" s="191"/>
    </row>
    <row r="76" spans="1:24" s="29" customFormat="1" ht="17.5" customHeight="1" x14ac:dyDescent="0.35">
      <c r="I76" s="47"/>
      <c r="L76" s="296" t="s">
        <v>612</v>
      </c>
      <c r="M76" s="230">
        <f>SUM($M$74:$M$75)</f>
        <v>0</v>
      </c>
      <c r="N76" s="231" t="s">
        <v>613</v>
      </c>
      <c r="O76" s="301">
        <f>SUM($O$74:$O$75)</f>
        <v>0</v>
      </c>
      <c r="P76" s="296" t="s">
        <v>614</v>
      </c>
      <c r="Q76" s="231">
        <f>SUM($Q$74:$Q$75)</f>
        <v>0</v>
      </c>
      <c r="R76" s="231" t="s">
        <v>615</v>
      </c>
      <c r="S76" s="295">
        <f>SUM($S$74:$S$75)</f>
        <v>0</v>
      </c>
      <c r="V76" s="47"/>
      <c r="W76" s="47"/>
      <c r="X76" s="259"/>
    </row>
    <row r="77" spans="1:24" s="29" customFormat="1" ht="16" customHeight="1" thickBot="1" x14ac:dyDescent="0.4">
      <c r="I77" s="47"/>
      <c r="J77" s="47"/>
      <c r="L77" s="636" t="s">
        <v>43</v>
      </c>
      <c r="M77" s="637"/>
      <c r="N77" s="637"/>
      <c r="O77" s="315">
        <v>17</v>
      </c>
      <c r="P77" s="636" t="s">
        <v>42</v>
      </c>
      <c r="Q77" s="637"/>
      <c r="R77" s="637"/>
      <c r="S77" s="297">
        <v>20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281"/>
      <c r="M78" s="281"/>
      <c r="N78" s="281"/>
      <c r="O78" s="283"/>
      <c r="P78" s="281"/>
      <c r="Q78" s="281"/>
      <c r="R78" s="281"/>
      <c r="S78" s="281"/>
      <c r="V78" s="47"/>
      <c r="W78" s="47"/>
      <c r="X78" s="259"/>
    </row>
    <row r="79" spans="1:24" s="29" customFormat="1" x14ac:dyDescent="0.35">
      <c r="A79" s="21" t="s">
        <v>27</v>
      </c>
      <c r="B79" s="22" t="s">
        <v>638</v>
      </c>
      <c r="C79" s="22">
        <v>1048</v>
      </c>
      <c r="D79" s="22" t="s">
        <v>773</v>
      </c>
      <c r="E79" s="22" t="s">
        <v>695</v>
      </c>
      <c r="F79" s="22"/>
      <c r="G79" s="24" t="s">
        <v>798</v>
      </c>
      <c r="H79" s="24"/>
      <c r="I79" s="25"/>
      <c r="J79" s="25"/>
      <c r="K79" s="61"/>
      <c r="L79" s="340" t="s">
        <v>101</v>
      </c>
      <c r="M79" s="107">
        <v>2</v>
      </c>
      <c r="N79" s="228">
        <v>17</v>
      </c>
      <c r="O79" s="298">
        <f xml:space="preserve"> $M$79 * $N$79</f>
        <v>34</v>
      </c>
      <c r="P79" s="307" t="s">
        <v>216</v>
      </c>
      <c r="Q79" s="228">
        <v>0</v>
      </c>
      <c r="R79" s="228">
        <v>20</v>
      </c>
      <c r="S79" s="298">
        <f xml:space="preserve"> $Q$79 * $R$79</f>
        <v>0</v>
      </c>
      <c r="T79" s="21" t="s">
        <v>25</v>
      </c>
      <c r="U79" s="26" t="s">
        <v>24</v>
      </c>
      <c r="V79" s="27">
        <v>0</v>
      </c>
      <c r="W79" s="28">
        <v>47.1</v>
      </c>
      <c r="X79" s="141" t="s">
        <v>799</v>
      </c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63"/>
      <c r="H80" s="220"/>
      <c r="I80" s="64"/>
      <c r="J80" s="33"/>
      <c r="K80" s="96"/>
      <c r="L80" s="339" t="s">
        <v>100</v>
      </c>
      <c r="M80" s="14">
        <v>0</v>
      </c>
      <c r="N80" s="231">
        <v>17</v>
      </c>
      <c r="O80" s="301">
        <f xml:space="preserve"> $M$80 * $N$80</f>
        <v>0</v>
      </c>
      <c r="P80" s="296" t="s">
        <v>249</v>
      </c>
      <c r="Q80" s="231">
        <v>0</v>
      </c>
      <c r="R80" s="231">
        <v>20</v>
      </c>
      <c r="S80" s="301">
        <f xml:space="preserve"> $Q$80 * $R$80</f>
        <v>0</v>
      </c>
      <c r="T80" s="30"/>
      <c r="U80" s="34"/>
      <c r="V80" s="35"/>
      <c r="W80" s="43"/>
      <c r="X80" s="189" t="s">
        <v>800</v>
      </c>
    </row>
    <row r="81" spans="1:24" s="29" customFormat="1" x14ac:dyDescent="0.35">
      <c r="A81" s="30"/>
      <c r="B81" s="31"/>
      <c r="C81" s="31"/>
      <c r="D81" s="31"/>
      <c r="E81" s="31"/>
      <c r="F81" s="31"/>
      <c r="G81" s="32"/>
      <c r="H81" s="31"/>
      <c r="I81" s="33"/>
      <c r="J81" s="33"/>
      <c r="K81" s="65"/>
      <c r="L81" s="292" t="s">
        <v>115</v>
      </c>
      <c r="M81" s="294">
        <v>0</v>
      </c>
      <c r="N81" s="231">
        <v>17</v>
      </c>
      <c r="O81" s="301">
        <f xml:space="preserve"> $M$81 * $N$81</f>
        <v>0</v>
      </c>
      <c r="P81" s="296"/>
      <c r="Q81" s="231"/>
      <c r="R81" s="231"/>
      <c r="S81" s="301"/>
      <c r="T81" s="30"/>
      <c r="U81" s="34"/>
      <c r="V81" s="35"/>
      <c r="W81" s="43"/>
      <c r="X81" s="189"/>
    </row>
    <row r="82" spans="1:24" s="29" customFormat="1" ht="15.5" customHeight="1" x14ac:dyDescent="0.35">
      <c r="A82" s="30"/>
      <c r="B82" s="31"/>
      <c r="C82" s="31"/>
      <c r="D82" s="31"/>
      <c r="E82" s="31"/>
      <c r="F82" s="31"/>
      <c r="G82" s="31"/>
      <c r="H82" s="32"/>
      <c r="I82" s="64"/>
      <c r="J82" s="64"/>
      <c r="K82" s="65"/>
      <c r="L82" s="292" t="s">
        <v>592</v>
      </c>
      <c r="M82" s="322">
        <v>0</v>
      </c>
      <c r="N82" s="231">
        <v>17</v>
      </c>
      <c r="O82" s="301">
        <f xml:space="preserve"> $M$82 * $N$82</f>
        <v>0</v>
      </c>
      <c r="P82" s="296"/>
      <c r="Q82" s="231"/>
      <c r="R82" s="231"/>
      <c r="S82" s="301"/>
      <c r="T82" s="30"/>
      <c r="U82" s="34"/>
      <c r="V82" s="35"/>
      <c r="W82" s="43"/>
      <c r="X82" s="189"/>
    </row>
    <row r="83" spans="1:24" s="29" customFormat="1" ht="16" customHeight="1" thickBot="1" x14ac:dyDescent="0.4">
      <c r="A83" s="37"/>
      <c r="B83" s="38"/>
      <c r="C83" s="69"/>
      <c r="D83" s="69"/>
      <c r="E83" s="69"/>
      <c r="F83" s="69"/>
      <c r="G83" s="119"/>
      <c r="H83" s="69"/>
      <c r="I83" s="88"/>
      <c r="J83" s="88"/>
      <c r="K83" s="104"/>
      <c r="L83" s="292"/>
      <c r="M83" s="322"/>
      <c r="N83" s="231"/>
      <c r="O83" s="301"/>
      <c r="P83" s="292"/>
      <c r="Q83" s="231"/>
      <c r="R83" s="231"/>
      <c r="S83" s="301"/>
      <c r="T83" s="37"/>
      <c r="U83" s="41"/>
      <c r="V83" s="42"/>
      <c r="W83" s="44"/>
      <c r="X83" s="325"/>
    </row>
    <row r="84" spans="1:24" s="29" customFormat="1" ht="17.5" customHeight="1" x14ac:dyDescent="0.35">
      <c r="C84" s="102"/>
      <c r="D84" s="102"/>
      <c r="E84" s="102"/>
      <c r="F84" s="102"/>
      <c r="G84" s="102"/>
      <c r="H84" s="102"/>
      <c r="I84" s="47"/>
      <c r="J84" s="47"/>
      <c r="K84" s="47"/>
      <c r="L84" s="296" t="s">
        <v>612</v>
      </c>
      <c r="M84" s="230">
        <f>SUM($M$79:$M$83)</f>
        <v>2</v>
      </c>
      <c r="N84" s="231" t="s">
        <v>613</v>
      </c>
      <c r="O84" s="301">
        <f>SUM($O$79:$O$83)</f>
        <v>34</v>
      </c>
      <c r="P84" s="296" t="s">
        <v>614</v>
      </c>
      <c r="Q84" s="231">
        <f>SUM($Q$79:$Q$83)</f>
        <v>0</v>
      </c>
      <c r="R84" s="231" t="s">
        <v>615</v>
      </c>
      <c r="S84" s="295">
        <f>SUM($S$79:$S$83)</f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636" t="s">
        <v>43</v>
      </c>
      <c r="M85" s="637"/>
      <c r="N85" s="637"/>
      <c r="O85" s="315">
        <v>68</v>
      </c>
      <c r="P85" s="636" t="s">
        <v>42</v>
      </c>
      <c r="Q85" s="637"/>
      <c r="R85" s="637"/>
      <c r="S85" s="297"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281"/>
      <c r="M86" s="281"/>
      <c r="N86" s="281"/>
      <c r="O86" s="283"/>
      <c r="P86" s="281"/>
      <c r="Q86" s="281"/>
      <c r="R86" s="281"/>
      <c r="S86" s="281"/>
      <c r="V86" s="47"/>
      <c r="W86" s="47"/>
      <c r="X86" s="259"/>
    </row>
    <row r="87" spans="1:24" s="29" customFormat="1" ht="47" customHeight="1" thickBot="1" x14ac:dyDescent="0.4">
      <c r="A87" s="74" t="s">
        <v>51</v>
      </c>
      <c r="B87" s="75"/>
      <c r="C87" s="173"/>
      <c r="D87" s="174" t="s">
        <v>639</v>
      </c>
      <c r="E87" s="75"/>
      <c r="F87" s="173"/>
      <c r="G87" s="177"/>
      <c r="H87" s="177"/>
      <c r="I87" s="178"/>
      <c r="J87" s="178"/>
      <c r="K87" s="78"/>
      <c r="L87" s="288"/>
      <c r="M87" s="290"/>
      <c r="N87" s="290"/>
      <c r="O87" s="298"/>
      <c r="P87" s="320"/>
      <c r="Q87" s="290"/>
      <c r="R87" s="228"/>
      <c r="S87" s="298"/>
      <c r="T87" s="74"/>
      <c r="U87" s="151"/>
      <c r="V87" s="222"/>
      <c r="W87" s="223"/>
      <c r="X87" s="194" t="s">
        <v>571</v>
      </c>
    </row>
    <row r="88" spans="1:24" s="29" customFormat="1" ht="17.5" customHeight="1" x14ac:dyDescent="0.3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96" t="s">
        <v>612</v>
      </c>
      <c r="M88" s="230">
        <v>0</v>
      </c>
      <c r="N88" s="231" t="s">
        <v>613</v>
      </c>
      <c r="O88" s="301">
        <v>0</v>
      </c>
      <c r="P88" s="296" t="s">
        <v>614</v>
      </c>
      <c r="Q88" s="231">
        <v>0</v>
      </c>
      <c r="R88" s="231" t="s">
        <v>615</v>
      </c>
      <c r="S88" s="295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636" t="s">
        <v>43</v>
      </c>
      <c r="M89" s="637"/>
      <c r="N89" s="637"/>
      <c r="O89" s="315">
        <v>0</v>
      </c>
      <c r="P89" s="636" t="s">
        <v>42</v>
      </c>
      <c r="Q89" s="637"/>
      <c r="R89" s="637"/>
      <c r="S89" s="297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281"/>
      <c r="M90" s="281"/>
      <c r="N90" s="281"/>
      <c r="O90" s="283"/>
      <c r="P90" s="281"/>
      <c r="Q90" s="281"/>
      <c r="R90" s="281"/>
      <c r="S90" s="281"/>
      <c r="T90" s="105"/>
      <c r="U90" s="105"/>
      <c r="V90" s="224"/>
      <c r="W90" s="224"/>
      <c r="X90" s="123"/>
    </row>
    <row r="91" spans="1:24" s="29" customFormat="1" x14ac:dyDescent="0.35">
      <c r="A91" s="21" t="s">
        <v>126</v>
      </c>
      <c r="B91" s="23" t="s">
        <v>641</v>
      </c>
      <c r="C91" s="22" t="s">
        <v>700</v>
      </c>
      <c r="D91" s="22" t="s">
        <v>701</v>
      </c>
      <c r="E91" s="23" t="s">
        <v>801</v>
      </c>
      <c r="F91" s="22">
        <v>1</v>
      </c>
      <c r="G91" s="24">
        <v>45027.916666666664</v>
      </c>
      <c r="H91" s="182">
        <v>45029.315972222219</v>
      </c>
      <c r="I91" s="25">
        <f xml:space="preserve"> ($H$91 - $G$91) * 24</f>
        <v>33.583333333313931</v>
      </c>
      <c r="J91" s="25">
        <v>13.4</v>
      </c>
      <c r="K91" s="61">
        <f>$J$91 - $I$91</f>
        <v>-20.183333333313932</v>
      </c>
      <c r="L91" s="111" t="s">
        <v>256</v>
      </c>
      <c r="M91" s="108">
        <v>0</v>
      </c>
      <c r="N91" s="22">
        <v>20</v>
      </c>
      <c r="O91" s="26">
        <f xml:space="preserve"> $M$91 * $N$91</f>
        <v>0</v>
      </c>
      <c r="P91" s="21" t="s">
        <v>476</v>
      </c>
      <c r="Q91" s="108">
        <v>0</v>
      </c>
      <c r="R91" s="108">
        <v>20</v>
      </c>
      <c r="S91" s="26">
        <f xml:space="preserve"> $Q$91 * $R$91</f>
        <v>0</v>
      </c>
      <c r="T91" s="21" t="s">
        <v>25</v>
      </c>
      <c r="U91" s="26" t="s">
        <v>24</v>
      </c>
      <c r="V91" s="27">
        <f>$K$91 * -1</f>
        <v>20.183333333313932</v>
      </c>
      <c r="W91" s="28">
        <f>$V$91</f>
        <v>20.183333333313932</v>
      </c>
      <c r="X91" s="141" t="s">
        <v>802</v>
      </c>
    </row>
    <row r="92" spans="1:24" s="29" customFormat="1" ht="31" x14ac:dyDescent="0.35">
      <c r="A92" s="30"/>
      <c r="B92" s="31"/>
      <c r="C92" s="31"/>
      <c r="D92" s="31"/>
      <c r="E92" s="31"/>
      <c r="F92" s="31">
        <v>2</v>
      </c>
      <c r="G92" s="161">
        <v>45029.315972222219</v>
      </c>
      <c r="H92" s="161" t="s">
        <v>812</v>
      </c>
      <c r="I92" s="33">
        <f xml:space="preserve"> ($H$92 - $G$92) * 24</f>
        <v>16.416666666744277</v>
      </c>
      <c r="J92" s="33">
        <v>13.4</v>
      </c>
      <c r="K92" s="65">
        <f>$J$92 - $I$92</f>
        <v>-3.0166666667442765</v>
      </c>
      <c r="L92" s="110" t="s">
        <v>276</v>
      </c>
      <c r="M92" s="109">
        <v>0</v>
      </c>
      <c r="N92" s="31">
        <v>20</v>
      </c>
      <c r="O92" s="34">
        <f xml:space="preserve"> $M$92 * $N$92</f>
        <v>0</v>
      </c>
      <c r="P92" s="30" t="s">
        <v>752</v>
      </c>
      <c r="Q92" s="109">
        <v>0</v>
      </c>
      <c r="R92" s="109">
        <v>20</v>
      </c>
      <c r="S92" s="34">
        <f xml:space="preserve"> $Q$92 * $R$92</f>
        <v>0</v>
      </c>
      <c r="T92" s="30"/>
      <c r="U92" s="34"/>
      <c r="V92" s="35">
        <f>$K$92 * -1</f>
        <v>3.0166666667442765</v>
      </c>
      <c r="W92" s="43">
        <f>$V$92 + $W$91</f>
        <v>23.200000000058211</v>
      </c>
      <c r="X92" s="189" t="s">
        <v>803</v>
      </c>
    </row>
    <row r="93" spans="1:24" s="29" customFormat="1" ht="15.5" customHeight="1" x14ac:dyDescent="0.35">
      <c r="A93" s="30"/>
      <c r="B93" s="31"/>
      <c r="C93" s="31"/>
      <c r="D93" s="31"/>
      <c r="E93" s="31"/>
      <c r="F93" s="31"/>
      <c r="G93" s="32" t="s">
        <v>195</v>
      </c>
      <c r="H93" s="161"/>
      <c r="I93" s="33"/>
      <c r="J93" s="33"/>
      <c r="K93" s="65"/>
      <c r="L93" s="110" t="s">
        <v>277</v>
      </c>
      <c r="M93" s="109">
        <v>0</v>
      </c>
      <c r="N93" s="31">
        <v>20</v>
      </c>
      <c r="O93" s="34">
        <f xml:space="preserve"> $M$93 * $N$93</f>
        <v>0</v>
      </c>
      <c r="P93" s="30" t="s">
        <v>594</v>
      </c>
      <c r="Q93" s="109">
        <v>0</v>
      </c>
      <c r="R93" s="109">
        <v>20</v>
      </c>
      <c r="S93" s="34">
        <f xml:space="preserve"> $Q$93 * $R$93</f>
        <v>0</v>
      </c>
      <c r="T93" s="30"/>
      <c r="U93" s="34"/>
      <c r="V93" s="35"/>
      <c r="W93" s="43"/>
      <c r="X93" s="189" t="s">
        <v>755</v>
      </c>
    </row>
    <row r="94" spans="1:24" s="29" customFormat="1" ht="16" customHeight="1" thickBot="1" x14ac:dyDescent="0.4">
      <c r="A94" s="37"/>
      <c r="B94" s="38"/>
      <c r="C94" s="38"/>
      <c r="D94" s="38"/>
      <c r="E94" s="38"/>
      <c r="F94" s="38"/>
      <c r="G94" s="183"/>
      <c r="H94" s="183"/>
      <c r="I94" s="40"/>
      <c r="J94" s="40"/>
      <c r="K94" s="70"/>
      <c r="L94" s="110" t="s">
        <v>278</v>
      </c>
      <c r="M94" s="109">
        <v>0</v>
      </c>
      <c r="N94" s="31">
        <v>20</v>
      </c>
      <c r="O94" s="34">
        <f xml:space="preserve"> $M$94 * $N$94</f>
        <v>0</v>
      </c>
      <c r="P94" s="30"/>
      <c r="Q94" s="31"/>
      <c r="R94" s="31"/>
      <c r="S94" s="34"/>
      <c r="T94" s="37"/>
      <c r="U94" s="41"/>
      <c r="V94" s="42"/>
      <c r="W94" s="44"/>
      <c r="X94" s="191" t="s">
        <v>646</v>
      </c>
    </row>
    <row r="95" spans="1:24" s="29" customFormat="1" ht="17.5" customHeight="1" x14ac:dyDescent="0.35">
      <c r="I95" s="47"/>
      <c r="J95" s="47"/>
      <c r="L95" s="30" t="s">
        <v>135</v>
      </c>
      <c r="M95" s="85">
        <f>SUM($M$91:$M$94)</f>
        <v>0</v>
      </c>
      <c r="N95" s="31" t="s">
        <v>136</v>
      </c>
      <c r="O95" s="34">
        <f>SUM($O$91:$O$94)</f>
        <v>0</v>
      </c>
      <c r="P95" s="30" t="s">
        <v>137</v>
      </c>
      <c r="Q95" s="31">
        <f>SUM($Q$91:$Q$94)</f>
        <v>0</v>
      </c>
      <c r="R95" s="31" t="s">
        <v>138</v>
      </c>
      <c r="S95" s="97">
        <f>SUM($S$91:$S$94)</f>
        <v>0</v>
      </c>
      <c r="V95" s="47"/>
      <c r="W95" s="47"/>
      <c r="X95" s="259"/>
    </row>
    <row r="96" spans="1:24" s="29" customFormat="1" ht="16" customHeight="1" thickBot="1" x14ac:dyDescent="0.4">
      <c r="I96" s="47"/>
      <c r="J96" s="47"/>
      <c r="L96" s="613" t="s">
        <v>43</v>
      </c>
      <c r="M96" s="614"/>
      <c r="N96" s="614"/>
      <c r="O96" s="41">
        <v>160</v>
      </c>
      <c r="P96" s="613" t="s">
        <v>42</v>
      </c>
      <c r="Q96" s="614"/>
      <c r="R96" s="614"/>
      <c r="S96" s="72">
        <v>60</v>
      </c>
      <c r="V96" s="47"/>
      <c r="W96" s="47"/>
      <c r="X96" s="259"/>
    </row>
    <row r="97" spans="1:56" s="29" customFormat="1" ht="16" customHeight="1" thickBot="1" x14ac:dyDescent="0.4">
      <c r="A97" s="102"/>
      <c r="B97" s="102"/>
      <c r="C97" s="102"/>
      <c r="D97" s="102"/>
      <c r="E97" s="102"/>
      <c r="F97" s="102"/>
      <c r="G97" s="102"/>
      <c r="H97" s="102"/>
      <c r="I97" s="103"/>
      <c r="J97" s="102"/>
      <c r="K97" s="102"/>
      <c r="L97" s="284"/>
      <c r="M97" s="284"/>
      <c r="N97" s="284"/>
      <c r="O97" s="284"/>
      <c r="P97" s="284"/>
      <c r="Q97" s="284"/>
      <c r="R97" s="284"/>
      <c r="S97" s="284"/>
      <c r="V97" s="47"/>
      <c r="W97" s="47"/>
      <c r="X97" s="259"/>
    </row>
    <row r="98" spans="1:56" s="29" customFormat="1" ht="16" customHeight="1" thickBot="1" x14ac:dyDescent="0.4">
      <c r="A98" s="74" t="s">
        <v>206</v>
      </c>
      <c r="B98" s="75"/>
      <c r="C98" s="75"/>
      <c r="D98" s="75" t="s">
        <v>24</v>
      </c>
      <c r="E98" s="75"/>
      <c r="F98" s="75"/>
      <c r="G98" s="93"/>
      <c r="H98" s="75"/>
      <c r="I98" s="77"/>
      <c r="J98" s="77"/>
      <c r="K98" s="78"/>
      <c r="L98" s="309"/>
      <c r="M98" s="227"/>
      <c r="N98" s="228"/>
      <c r="O98" s="298"/>
      <c r="P98" s="309"/>
      <c r="Q98" s="228"/>
      <c r="R98" s="228"/>
      <c r="S98" s="298"/>
      <c r="T98" s="74" t="s">
        <v>25</v>
      </c>
      <c r="U98" s="151" t="s">
        <v>24</v>
      </c>
      <c r="V98" s="74"/>
      <c r="W98" s="152"/>
      <c r="X98" s="263" t="s">
        <v>640</v>
      </c>
    </row>
    <row r="99" spans="1:56" s="29" customFormat="1" ht="17.5" customHeight="1" x14ac:dyDescent="0.35">
      <c r="I99" s="47"/>
      <c r="J99" s="47"/>
      <c r="L99" s="296" t="s">
        <v>612</v>
      </c>
      <c r="M99" s="230">
        <v>0</v>
      </c>
      <c r="N99" s="231" t="s">
        <v>613</v>
      </c>
      <c r="O99" s="301">
        <v>0</v>
      </c>
      <c r="P99" s="296" t="s">
        <v>614</v>
      </c>
      <c r="Q99" s="231">
        <v>0</v>
      </c>
      <c r="R99" s="231" t="s">
        <v>615</v>
      </c>
      <c r="S99" s="295">
        <v>0</v>
      </c>
      <c r="X99" s="259"/>
    </row>
    <row r="100" spans="1:56" s="29" customFormat="1" ht="16" customHeight="1" thickBot="1" x14ac:dyDescent="0.4">
      <c r="I100" s="47"/>
      <c r="J100" s="47"/>
      <c r="L100" s="636" t="s">
        <v>43</v>
      </c>
      <c r="M100" s="637"/>
      <c r="N100" s="637"/>
      <c r="O100" s="304" t="s">
        <v>24</v>
      </c>
      <c r="P100" s="636" t="s">
        <v>42</v>
      </c>
      <c r="Q100" s="637"/>
      <c r="R100" s="637"/>
      <c r="S100" s="297" t="s">
        <v>24</v>
      </c>
      <c r="X100" s="259"/>
    </row>
    <row r="101" spans="1:56" s="29" customFormat="1" ht="15.5" customHeight="1" x14ac:dyDescent="0.3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284"/>
      <c r="M101" s="284"/>
      <c r="N101" s="284"/>
      <c r="O101" s="284"/>
      <c r="P101" s="284"/>
      <c r="Q101" s="284"/>
      <c r="R101" s="284"/>
      <c r="S101" s="284"/>
      <c r="X101" s="25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s="102" customFormat="1" ht="15.5" customHeight="1" x14ac:dyDescent="0.35">
      <c r="L103" s="284"/>
      <c r="M103" s="284"/>
      <c r="N103" s="284"/>
      <c r="O103" s="284"/>
      <c r="P103" s="284"/>
      <c r="Q103" s="284"/>
      <c r="R103" s="284"/>
      <c r="S103" s="284"/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X126" s="257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4:56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2:N22"/>
    <mergeCell ref="P22:R22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6:N26"/>
    <mergeCell ref="P26:R26"/>
    <mergeCell ref="L35:N35"/>
    <mergeCell ref="P35:R35"/>
    <mergeCell ref="L44:N44"/>
    <mergeCell ref="P44:R44"/>
    <mergeCell ref="L53:N53"/>
    <mergeCell ref="P53:R53"/>
    <mergeCell ref="L60:N60"/>
    <mergeCell ref="P60:R60"/>
    <mergeCell ref="L68:N68"/>
    <mergeCell ref="P68:R68"/>
    <mergeCell ref="L72:N72"/>
    <mergeCell ref="P72:R72"/>
    <mergeCell ref="L77:N77"/>
    <mergeCell ref="P77:R77"/>
    <mergeCell ref="L85:N85"/>
    <mergeCell ref="P85:R85"/>
    <mergeCell ref="L89:N89"/>
    <mergeCell ref="P89:R89"/>
    <mergeCell ref="L96:N96"/>
    <mergeCell ref="P96:R96"/>
    <mergeCell ref="L100:N100"/>
    <mergeCell ref="P100:R100"/>
  </mergeCells>
  <conditionalFormatting sqref="K1:K9">
    <cfRule type="cellIs" dxfId="224" priority="13" operator="lessThan">
      <formula>0</formula>
    </cfRule>
  </conditionalFormatting>
  <conditionalFormatting sqref="K11:K20">
    <cfRule type="cellIs" dxfId="223" priority="6" operator="lessThan">
      <formula>0</formula>
    </cfRule>
  </conditionalFormatting>
  <conditionalFormatting sqref="K24:K42">
    <cfRule type="cellIs" dxfId="222" priority="5" operator="lessThan">
      <formula>0</formula>
    </cfRule>
  </conditionalFormatting>
  <conditionalFormatting sqref="K44:K52 K84:K87 K98:K100">
    <cfRule type="cellIs" dxfId="221" priority="28" operator="lessThan">
      <formula>0</formula>
    </cfRule>
  </conditionalFormatting>
  <conditionalFormatting sqref="K56:K66">
    <cfRule type="cellIs" dxfId="220" priority="3" operator="lessThan">
      <formula>0</formula>
    </cfRule>
  </conditionalFormatting>
  <conditionalFormatting sqref="K70:K75">
    <cfRule type="cellIs" dxfId="219" priority="2" operator="lessThan">
      <formula>0</formula>
    </cfRule>
  </conditionalFormatting>
  <conditionalFormatting sqref="K77:K79">
    <cfRule type="cellIs" dxfId="218" priority="23" operator="lessThan">
      <formula>0</formula>
    </cfRule>
  </conditionalFormatting>
  <conditionalFormatting sqref="K81:K82">
    <cfRule type="cellIs" dxfId="217" priority="27" operator="lessThan">
      <formula>0</formula>
    </cfRule>
  </conditionalFormatting>
  <conditionalFormatting sqref="K91:K96">
    <cfRule type="cellIs" dxfId="21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0719-46EF-4A41-9894-9A2A6460368C}">
  <sheetPr codeName="Лист26"/>
  <dimension ref="A1:BD128"/>
  <sheetViews>
    <sheetView topLeftCell="A49" zoomScale="50" zoomScaleNormal="50" workbookViewId="0">
      <selection activeCell="X74" sqref="X74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5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813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45030.75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ht="62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 t="s">
        <v>36</v>
      </c>
      <c r="I6" s="60">
        <f xml:space="preserve"> ($X$2 - $G$6) * 24</f>
        <v>26.000000000058208</v>
      </c>
      <c r="J6" s="60">
        <v>8.4499999999999993</v>
      </c>
      <c r="K6" s="61">
        <f>$J$6 - $I$6</f>
        <v>-17.550000000058208</v>
      </c>
      <c r="L6" s="288" t="s">
        <v>132</v>
      </c>
      <c r="M6" s="289">
        <v>1</v>
      </c>
      <c r="N6" s="290">
        <v>17</v>
      </c>
      <c r="O6" s="298">
        <f xml:space="preserve"> $M$6 * $N$6</f>
        <v>17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17.550000000058208</v>
      </c>
      <c r="W6" s="28">
        <f>$V$6</f>
        <v>17.550000000058208</v>
      </c>
      <c r="X6" s="141" t="s">
        <v>831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292" t="s">
        <v>111</v>
      </c>
      <c r="M7" s="293">
        <v>1</v>
      </c>
      <c r="N7" s="294">
        <v>10</v>
      </c>
      <c r="O7" s="301">
        <f xml:space="preserve"> $M$7 * $N$7</f>
        <v>10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/>
      <c r="W7" s="43"/>
      <c r="X7" s="114" t="s">
        <v>783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3</v>
      </c>
      <c r="N8" s="294">
        <v>17</v>
      </c>
      <c r="O8" s="301">
        <f xml:space="preserve"> $M$8 * $N$8</f>
        <v>51</v>
      </c>
      <c r="P8" s="292" t="s">
        <v>215</v>
      </c>
      <c r="Q8" s="294">
        <v>1</v>
      </c>
      <c r="R8" s="231">
        <v>10</v>
      </c>
      <c r="S8" s="301">
        <f xml:space="preserve"> $Q$8 * $R$8</f>
        <v>10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4</v>
      </c>
      <c r="N9" s="294">
        <v>17</v>
      </c>
      <c r="O9" s="301">
        <f xml:space="preserve"> $M$9 * $N$9</f>
        <v>68</v>
      </c>
      <c r="P9" s="292" t="s">
        <v>479</v>
      </c>
      <c r="Q9" s="231">
        <v>1</v>
      </c>
      <c r="R9" s="231">
        <v>20</v>
      </c>
      <c r="S9" s="301">
        <f xml:space="preserve"> $Q$9 * $R$9</f>
        <v>20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9</v>
      </c>
      <c r="N10" s="231" t="s">
        <v>613</v>
      </c>
      <c r="O10" s="301">
        <f>SUM($O$6:$O$9)</f>
        <v>146</v>
      </c>
      <c r="P10" s="296" t="s">
        <v>614</v>
      </c>
      <c r="Q10" s="231">
        <f>SUM($Q$6:$Q$9)</f>
        <v>2</v>
      </c>
      <c r="R10" s="231" t="s">
        <v>615</v>
      </c>
      <c r="S10" s="295">
        <f>SUM($S$6:$S$9)</f>
        <v>30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135</v>
      </c>
      <c r="P11" s="636" t="s">
        <v>42</v>
      </c>
      <c r="Q11" s="637"/>
      <c r="R11" s="637"/>
      <c r="S11" s="297">
        <v>50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288" t="s">
        <v>108</v>
      </c>
      <c r="M13" s="290">
        <v>0</v>
      </c>
      <c r="N13" s="290">
        <v>17</v>
      </c>
      <c r="O13" s="298">
        <v>0</v>
      </c>
      <c r="P13" s="299" t="s">
        <v>531</v>
      </c>
      <c r="Q13" s="290">
        <v>0</v>
      </c>
      <c r="R13" s="228">
        <v>10</v>
      </c>
      <c r="S13" s="298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814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65">
        <v>-17.349999999941794</v>
      </c>
      <c r="L14" s="292" t="s">
        <v>113</v>
      </c>
      <c r="M14" s="294">
        <v>0</v>
      </c>
      <c r="N14" s="294">
        <v>17</v>
      </c>
      <c r="O14" s="301">
        <v>68</v>
      </c>
      <c r="P14" s="302" t="s">
        <v>118</v>
      </c>
      <c r="Q14" s="294">
        <v>0</v>
      </c>
      <c r="R14" s="231">
        <v>12</v>
      </c>
      <c r="S14" s="301">
        <v>0</v>
      </c>
      <c r="T14" s="30"/>
      <c r="U14" s="34"/>
      <c r="V14" s="35">
        <v>17.349999999941794</v>
      </c>
      <c r="W14" s="43">
        <v>24.36666666674428</v>
      </c>
      <c r="X14" s="252"/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v>23.833333333313931</v>
      </c>
      <c r="J15" s="64">
        <v>14.4</v>
      </c>
      <c r="K15" s="65">
        <v>-9.4333333333139304</v>
      </c>
      <c r="L15" s="292" t="s">
        <v>217</v>
      </c>
      <c r="M15" s="294">
        <v>0</v>
      </c>
      <c r="N15" s="294">
        <v>10</v>
      </c>
      <c r="O15" s="301">
        <v>0</v>
      </c>
      <c r="P15" s="302" t="s">
        <v>555</v>
      </c>
      <c r="Q15" s="294">
        <v>0</v>
      </c>
      <c r="R15" s="231">
        <v>20</v>
      </c>
      <c r="S15" s="301">
        <v>0</v>
      </c>
      <c r="T15" s="30"/>
      <c r="U15" s="34"/>
      <c r="V15" s="35">
        <v>9.4333333333139304</v>
      </c>
      <c r="W15" s="43"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v>23.25</v>
      </c>
      <c r="J16" s="64">
        <v>14.4</v>
      </c>
      <c r="K16" s="65">
        <v>-8.85</v>
      </c>
      <c r="L16" s="292" t="s">
        <v>124</v>
      </c>
      <c r="M16" s="294">
        <v>0</v>
      </c>
      <c r="N16" s="294">
        <v>17</v>
      </c>
      <c r="O16" s="301">
        <v>51</v>
      </c>
      <c r="P16" s="302" t="s">
        <v>118</v>
      </c>
      <c r="Q16" s="294">
        <v>0</v>
      </c>
      <c r="R16" s="231">
        <v>20</v>
      </c>
      <c r="S16" s="301">
        <v>0</v>
      </c>
      <c r="T16" s="30"/>
      <c r="U16" s="34"/>
      <c r="V16" s="35">
        <v>8.85</v>
      </c>
      <c r="W16" s="43">
        <v>42.650000000058213</v>
      </c>
      <c r="X16" s="252" t="s">
        <v>785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65">
        <v>-7.4333333332557228</v>
      </c>
      <c r="L17" s="292" t="s">
        <v>592</v>
      </c>
      <c r="M17" s="231">
        <v>0</v>
      </c>
      <c r="N17" s="294">
        <v>17</v>
      </c>
      <c r="O17" s="301">
        <v>0</v>
      </c>
      <c r="P17" s="302" t="s">
        <v>574</v>
      </c>
      <c r="Q17" s="294">
        <v>0</v>
      </c>
      <c r="R17" s="231">
        <v>20</v>
      </c>
      <c r="S17" s="301">
        <v>0</v>
      </c>
      <c r="T17" s="30"/>
      <c r="U17" s="34"/>
      <c r="V17" s="35">
        <v>7.4333333332557228</v>
      </c>
      <c r="W17" s="43">
        <v>50.083333333313938</v>
      </c>
      <c r="X17" s="14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v>22.333333333488554</v>
      </c>
      <c r="J18" s="68">
        <v>14.4</v>
      </c>
      <c r="K18" s="65">
        <v>-7.9333333334885534</v>
      </c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v>0</v>
      </c>
      <c r="T18" s="30"/>
      <c r="U18" s="34"/>
      <c r="V18" s="35">
        <v>7.9333333334885534</v>
      </c>
      <c r="W18" s="43"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v>16.166666666627862</v>
      </c>
      <c r="J19" s="68">
        <v>14.4</v>
      </c>
      <c r="K19" s="65">
        <v>-1.7666666666278612</v>
      </c>
      <c r="L19" s="292"/>
      <c r="M19" s="294"/>
      <c r="N19" s="294"/>
      <c r="O19" s="301"/>
      <c r="P19" s="302"/>
      <c r="Q19" s="294"/>
      <c r="R19" s="231"/>
      <c r="S19" s="301"/>
      <c r="T19" s="30"/>
      <c r="U19" s="34"/>
      <c r="V19" s="35">
        <v>1.7666666666278612</v>
      </c>
      <c r="W19" s="43">
        <v>59.783333333430356</v>
      </c>
      <c r="X19" s="252"/>
      <c r="Y19" s="29"/>
      <c r="Z19" s="36"/>
      <c r="AA19" s="29"/>
    </row>
    <row r="20" spans="1:27" s="102" customFormat="1" ht="16" thickBot="1" x14ac:dyDescent="0.4">
      <c r="A20" s="37"/>
      <c r="B20" s="38"/>
      <c r="C20" s="69"/>
      <c r="D20" s="69"/>
      <c r="E20" s="69"/>
      <c r="F20" s="69">
        <v>8</v>
      </c>
      <c r="G20" s="119" t="s">
        <v>811</v>
      </c>
      <c r="H20" s="119" t="s">
        <v>36</v>
      </c>
      <c r="I20" s="88">
        <v>12.416666666627862</v>
      </c>
      <c r="J20" s="88">
        <v>12.4</v>
      </c>
      <c r="K20" s="70">
        <v>-1.6666666627861204E-2</v>
      </c>
      <c r="L20" s="292"/>
      <c r="M20" s="294"/>
      <c r="N20" s="294"/>
      <c r="O20" s="301"/>
      <c r="P20" s="302"/>
      <c r="Q20" s="294"/>
      <c r="R20" s="231"/>
      <c r="S20" s="301"/>
      <c r="T20" s="37"/>
      <c r="U20" s="41"/>
      <c r="V20" s="42">
        <v>0</v>
      </c>
      <c r="W20" s="44">
        <v>59.783333333430356</v>
      </c>
      <c r="X20" s="252" t="s">
        <v>786</v>
      </c>
      <c r="Y20" s="29"/>
      <c r="Z20" s="36"/>
      <c r="AA20" s="29"/>
    </row>
    <row r="21" spans="1:27" s="102" customFormat="1" ht="17.5" x14ac:dyDescent="0.35">
      <c r="I21" s="103"/>
      <c r="J21" s="103"/>
      <c r="K21" s="103"/>
      <c r="L21" s="296" t="s">
        <v>614</v>
      </c>
      <c r="M21" s="230">
        <v>7</v>
      </c>
      <c r="N21" s="231" t="s">
        <v>613</v>
      </c>
      <c r="O21" s="301">
        <v>119</v>
      </c>
      <c r="P21" s="296" t="s">
        <v>614</v>
      </c>
      <c r="Q21" s="231">
        <v>0</v>
      </c>
      <c r="R21" s="231" t="s">
        <v>615</v>
      </c>
      <c r="S21" s="295">
        <v>0</v>
      </c>
      <c r="T21" s="29"/>
      <c r="U21" s="29"/>
      <c r="V21" s="29"/>
      <c r="W21" s="29"/>
      <c r="X21" s="29"/>
      <c r="Y21" s="29"/>
      <c r="Z21" s="36"/>
      <c r="AA21" s="29"/>
    </row>
    <row r="22" spans="1:27" s="102" customFormat="1" ht="16" customHeight="1" thickBot="1" x14ac:dyDescent="0.4">
      <c r="I22" s="103"/>
      <c r="J22" s="103"/>
      <c r="K22" s="103"/>
      <c r="L22" s="631" t="s">
        <v>43</v>
      </c>
      <c r="M22" s="635"/>
      <c r="N22" s="635"/>
      <c r="O22" s="304">
        <v>170</v>
      </c>
      <c r="P22" s="636" t="s">
        <v>42</v>
      </c>
      <c r="Q22" s="637"/>
      <c r="R22" s="637"/>
      <c r="S22" s="297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thickBot="1" x14ac:dyDescent="0.4">
      <c r="I23" s="103"/>
      <c r="J23" s="103"/>
      <c r="K23" s="103"/>
      <c r="L23" s="120"/>
      <c r="M23" s="120"/>
      <c r="N23" s="120"/>
      <c r="O23" s="281"/>
      <c r="P23" s="281"/>
      <c r="Q23" s="281"/>
      <c r="R23" s="281"/>
      <c r="S23" s="281"/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74" t="s">
        <v>17</v>
      </c>
      <c r="B24" s="75"/>
      <c r="C24" s="75">
        <v>54</v>
      </c>
      <c r="D24" s="75" t="s">
        <v>193</v>
      </c>
      <c r="E24" s="75"/>
      <c r="F24" s="75"/>
      <c r="G24" s="76"/>
      <c r="H24" s="75"/>
      <c r="I24" s="77"/>
      <c r="J24" s="77"/>
      <c r="K24" s="78"/>
      <c r="L24" s="305"/>
      <c r="M24" s="306"/>
      <c r="N24" s="228"/>
      <c r="O24" s="298"/>
      <c r="P24" s="307"/>
      <c r="Q24" s="228"/>
      <c r="R24" s="228"/>
      <c r="S24" s="298"/>
      <c r="T24" s="74" t="s">
        <v>25</v>
      </c>
      <c r="U24" s="151" t="s">
        <v>24</v>
      </c>
      <c r="V24" s="74"/>
      <c r="W24" s="152"/>
      <c r="X24" s="263" t="s">
        <v>691</v>
      </c>
      <c r="Y24" s="29"/>
      <c r="Z24" s="36"/>
      <c r="AA24" s="29"/>
    </row>
    <row r="25" spans="1:27" s="102" customFormat="1" ht="17.5" x14ac:dyDescent="0.35">
      <c r="A25" s="29"/>
      <c r="B25" s="29"/>
      <c r="C25" s="29"/>
      <c r="D25" s="29"/>
      <c r="E25" s="29"/>
      <c r="F25" s="29"/>
      <c r="G25" s="29"/>
      <c r="H25" s="29"/>
      <c r="I25" s="47"/>
      <c r="J25" s="47"/>
      <c r="K25" s="29"/>
      <c r="L25" s="296" t="s">
        <v>612</v>
      </c>
      <c r="M25" s="308"/>
      <c r="N25" s="231" t="s">
        <v>613</v>
      </c>
      <c r="O25" s="301"/>
      <c r="P25" s="296" t="s">
        <v>614</v>
      </c>
      <c r="Q25" s="231"/>
      <c r="R25" s="231" t="s">
        <v>615</v>
      </c>
      <c r="S25" s="295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631" t="s">
        <v>43</v>
      </c>
      <c r="M26" s="635"/>
      <c r="N26" s="635"/>
      <c r="O26" s="304" t="s">
        <v>24</v>
      </c>
      <c r="P26" s="636" t="s">
        <v>42</v>
      </c>
      <c r="Q26" s="637"/>
      <c r="R26" s="637"/>
      <c r="S26" s="297" t="s">
        <v>24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120"/>
      <c r="M27" s="120"/>
      <c r="N27" s="120"/>
      <c r="O27" s="281"/>
      <c r="P27" s="281"/>
      <c r="Q27" s="281"/>
      <c r="R27" s="281"/>
      <c r="S27" s="281"/>
      <c r="T27" s="29"/>
      <c r="U27" s="29"/>
      <c r="V27" s="29"/>
      <c r="W27" s="29"/>
      <c r="X27" s="29"/>
      <c r="Y27" s="29"/>
      <c r="Z27" s="36"/>
      <c r="AA27" s="29"/>
    </row>
    <row r="28" spans="1:27" s="102" customFormat="1" x14ac:dyDescent="0.35">
      <c r="A28" s="21" t="s">
        <v>18</v>
      </c>
      <c r="B28" s="23" t="s">
        <v>623</v>
      </c>
      <c r="C28" s="58"/>
      <c r="D28" s="58" t="s">
        <v>788</v>
      </c>
      <c r="E28" s="22"/>
      <c r="F28" s="58"/>
      <c r="G28" s="158"/>
      <c r="H28" s="158"/>
      <c r="I28" s="60"/>
      <c r="J28" s="25"/>
      <c r="K28" s="61"/>
      <c r="L28" s="117" t="s">
        <v>224</v>
      </c>
      <c r="M28" s="290">
        <v>0</v>
      </c>
      <c r="N28" s="290">
        <v>10</v>
      </c>
      <c r="O28" s="298">
        <v>0</v>
      </c>
      <c r="P28" s="309" t="s">
        <v>47</v>
      </c>
      <c r="Q28" s="228">
        <v>0</v>
      </c>
      <c r="R28" s="228">
        <v>17</v>
      </c>
      <c r="S28" s="298">
        <v>0</v>
      </c>
      <c r="T28" s="21" t="s">
        <v>25</v>
      </c>
      <c r="U28" s="26" t="s">
        <v>24</v>
      </c>
      <c r="V28" s="27">
        <v>0</v>
      </c>
      <c r="W28" s="28">
        <v>0</v>
      </c>
      <c r="X28" s="141" t="s">
        <v>815</v>
      </c>
      <c r="Y28" s="29"/>
      <c r="Z28" s="29"/>
      <c r="AA28" s="29"/>
    </row>
    <row r="29" spans="1:27" s="102" customFormat="1" x14ac:dyDescent="0.35">
      <c r="A29" s="30"/>
      <c r="B29" s="80"/>
      <c r="C29" s="66"/>
      <c r="D29" s="66"/>
      <c r="E29" s="66"/>
      <c r="F29" s="66"/>
      <c r="G29" s="160"/>
      <c r="H29" s="159"/>
      <c r="I29" s="68"/>
      <c r="J29" s="33"/>
      <c r="K29" s="65"/>
      <c r="L29" s="118" t="s">
        <v>225</v>
      </c>
      <c r="M29" s="294">
        <v>0</v>
      </c>
      <c r="N29" s="294">
        <v>10</v>
      </c>
      <c r="O29" s="301">
        <v>0</v>
      </c>
      <c r="P29" s="296" t="s">
        <v>131</v>
      </c>
      <c r="Q29" s="231">
        <v>0</v>
      </c>
      <c r="R29" s="231">
        <v>20</v>
      </c>
      <c r="S29" s="301">
        <v>0</v>
      </c>
      <c r="T29" s="30"/>
      <c r="U29" s="34"/>
      <c r="V29" s="35"/>
      <c r="W29" s="43"/>
      <c r="X29" s="189"/>
      <c r="Y29" s="29"/>
      <c r="Z29" s="29"/>
      <c r="AA29" s="29"/>
    </row>
    <row r="30" spans="1:27" s="49" customFormat="1" x14ac:dyDescent="0.35">
      <c r="A30" s="30"/>
      <c r="B30" s="80"/>
      <c r="C30" s="62"/>
      <c r="D30" s="62"/>
      <c r="E30" s="62"/>
      <c r="F30" s="62"/>
      <c r="G30" s="160"/>
      <c r="H30" s="160"/>
      <c r="I30" s="64"/>
      <c r="J30" s="64"/>
      <c r="K30" s="65"/>
      <c r="L30" s="292" t="s">
        <v>121</v>
      </c>
      <c r="M30" s="294">
        <v>0</v>
      </c>
      <c r="N30" s="231">
        <v>10</v>
      </c>
      <c r="O30" s="301">
        <v>0</v>
      </c>
      <c r="P30" s="296" t="s">
        <v>117</v>
      </c>
      <c r="Q30" s="231">
        <v>0</v>
      </c>
      <c r="R30" s="293">
        <v>16</v>
      </c>
      <c r="S30" s="310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102" customFormat="1" x14ac:dyDescent="0.35">
      <c r="A31" s="30"/>
      <c r="B31" s="80"/>
      <c r="C31" s="31"/>
      <c r="D31" s="31"/>
      <c r="E31" s="80"/>
      <c r="F31" s="31"/>
      <c r="G31" s="161"/>
      <c r="H31" s="161"/>
      <c r="I31" s="33"/>
      <c r="J31" s="33"/>
      <c r="K31" s="65"/>
      <c r="L31" s="292" t="s">
        <v>112</v>
      </c>
      <c r="M31" s="294">
        <v>0</v>
      </c>
      <c r="N31" s="231">
        <v>10</v>
      </c>
      <c r="O31" s="301">
        <v>0</v>
      </c>
      <c r="P31" s="311" t="s">
        <v>107</v>
      </c>
      <c r="Q31" s="312">
        <v>0</v>
      </c>
      <c r="R31" s="312">
        <v>20</v>
      </c>
      <c r="S31" s="313">
        <v>0</v>
      </c>
      <c r="T31" s="30"/>
      <c r="U31" s="34"/>
      <c r="V31" s="35"/>
      <c r="W31" s="43"/>
      <c r="X31" s="189"/>
      <c r="Y31" s="29"/>
      <c r="Z31" s="36"/>
      <c r="AA31" s="29"/>
    </row>
    <row r="32" spans="1:27" s="102" customFormat="1" x14ac:dyDescent="0.35">
      <c r="A32" s="30"/>
      <c r="B32" s="80"/>
      <c r="C32" s="31"/>
      <c r="D32" s="31"/>
      <c r="E32" s="31"/>
      <c r="F32" s="31"/>
      <c r="G32" s="161"/>
      <c r="H32" s="161"/>
      <c r="I32" s="33"/>
      <c r="J32" s="33"/>
      <c r="K32" s="65"/>
      <c r="L32" s="292"/>
      <c r="M32" s="294"/>
      <c r="N32" s="230"/>
      <c r="O32" s="301"/>
      <c r="P32" s="311" t="s">
        <v>129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42"/>
      <c r="Y32" s="29"/>
      <c r="Z32" s="29"/>
      <c r="AA32" s="29"/>
    </row>
    <row r="33" spans="1:28" s="102" customFormat="1" ht="16" thickBot="1" x14ac:dyDescent="0.4">
      <c r="A33" s="37"/>
      <c r="B33" s="84"/>
      <c r="C33" s="38"/>
      <c r="D33" s="38"/>
      <c r="E33" s="38"/>
      <c r="F33" s="38"/>
      <c r="G33" s="39"/>
      <c r="H33" s="39"/>
      <c r="I33" s="40"/>
      <c r="J33" s="40"/>
      <c r="K33" s="70"/>
      <c r="L33" s="311"/>
      <c r="M33" s="312"/>
      <c r="N33" s="312"/>
      <c r="O33" s="313"/>
      <c r="P33" s="311" t="s">
        <v>226</v>
      </c>
      <c r="Q33" s="312">
        <v>0</v>
      </c>
      <c r="R33" s="312">
        <v>20</v>
      </c>
      <c r="S33" s="313">
        <v>0</v>
      </c>
      <c r="T33" s="37"/>
      <c r="U33" s="41"/>
      <c r="V33" s="37"/>
      <c r="W33" s="72"/>
      <c r="X33" s="191"/>
      <c r="Y33" s="29"/>
      <c r="Z33" s="29"/>
      <c r="AA33" s="29"/>
    </row>
    <row r="34" spans="1:28" s="102" customFormat="1" ht="17.5" x14ac:dyDescent="0.35">
      <c r="A34" s="29"/>
      <c r="B34" s="29"/>
      <c r="C34" s="29"/>
      <c r="D34" s="29"/>
      <c r="E34" s="29"/>
      <c r="F34" s="29"/>
      <c r="G34" s="29"/>
      <c r="H34" s="29"/>
      <c r="I34" s="47"/>
      <c r="J34" s="47"/>
      <c r="K34" s="29"/>
      <c r="L34" s="296" t="s">
        <v>612</v>
      </c>
      <c r="M34" s="230">
        <v>0</v>
      </c>
      <c r="N34" s="231" t="s">
        <v>613</v>
      </c>
      <c r="O34" s="301">
        <v>0</v>
      </c>
      <c r="P34" s="296" t="s">
        <v>614</v>
      </c>
      <c r="Q34" s="231">
        <v>0</v>
      </c>
      <c r="R34" s="231" t="s">
        <v>615</v>
      </c>
      <c r="S34" s="295">
        <v>0</v>
      </c>
      <c r="T34" s="29"/>
      <c r="U34" s="29"/>
      <c r="V34" s="29"/>
      <c r="W34" s="29"/>
      <c r="X34" s="29"/>
      <c r="Y34" s="29"/>
      <c r="Z34" s="29"/>
      <c r="AA34" s="29"/>
    </row>
    <row r="35" spans="1:28" s="102" customFormat="1" ht="16" customHeight="1" thickBot="1" x14ac:dyDescent="0.4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636" t="s">
        <v>43</v>
      </c>
      <c r="M35" s="637"/>
      <c r="N35" s="637"/>
      <c r="O35" s="304" t="s">
        <v>49</v>
      </c>
      <c r="P35" s="636" t="s">
        <v>42</v>
      </c>
      <c r="Q35" s="637"/>
      <c r="R35" s="637"/>
      <c r="S35" s="297" t="s">
        <v>49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thickBot="1" x14ac:dyDescent="0.4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281"/>
      <c r="M36" s="282"/>
      <c r="N36" s="281"/>
      <c r="O36" s="281"/>
      <c r="P36" s="281"/>
      <c r="Q36" s="281"/>
      <c r="R36" s="281"/>
      <c r="S36" s="281"/>
      <c r="T36" s="29"/>
      <c r="U36" s="29"/>
      <c r="V36" s="29"/>
      <c r="W36" s="29"/>
      <c r="X36" s="29"/>
      <c r="Y36" s="29"/>
      <c r="Z36" s="36"/>
      <c r="AA36" s="29"/>
    </row>
    <row r="37" spans="1:28" s="49" customFormat="1" ht="25.5" customHeight="1" x14ac:dyDescent="0.35">
      <c r="A37" s="21" t="s">
        <v>19</v>
      </c>
      <c r="B37" s="22" t="s">
        <v>227</v>
      </c>
      <c r="C37" s="58">
        <v>3002</v>
      </c>
      <c r="D37" s="22" t="s">
        <v>664</v>
      </c>
      <c r="E37" s="58" t="s">
        <v>766</v>
      </c>
      <c r="F37" s="58">
        <v>1</v>
      </c>
      <c r="G37" s="59">
        <v>45029.125</v>
      </c>
      <c r="H37" s="59" t="s">
        <v>812</v>
      </c>
      <c r="I37" s="60">
        <f xml:space="preserve"> ($H$37 - $G$37) * 24</f>
        <v>21</v>
      </c>
      <c r="J37" s="60">
        <v>14</v>
      </c>
      <c r="K37" s="61">
        <f>$J$37 - $I$37</f>
        <v>-7</v>
      </c>
      <c r="L37" s="288" t="s">
        <v>48</v>
      </c>
      <c r="M37" s="290">
        <v>0</v>
      </c>
      <c r="N37" s="290">
        <v>17</v>
      </c>
      <c r="O37" s="298">
        <f xml:space="preserve"> $M$37 * $N$37</f>
        <v>0</v>
      </c>
      <c r="P37" s="288" t="s">
        <v>271</v>
      </c>
      <c r="Q37" s="290">
        <v>0</v>
      </c>
      <c r="R37" s="290">
        <v>20</v>
      </c>
      <c r="S37" s="298">
        <f xml:space="preserve"> $Q$37 * $R$37</f>
        <v>0</v>
      </c>
      <c r="T37" s="21" t="s">
        <v>816</v>
      </c>
      <c r="U37" s="26" t="s">
        <v>24</v>
      </c>
      <c r="V37" s="27">
        <f>$K$37 * -1</f>
        <v>7</v>
      </c>
      <c r="W37" s="28">
        <f>$V$37</f>
        <v>7</v>
      </c>
      <c r="X37" s="343" t="s">
        <v>830</v>
      </c>
      <c r="Y37" s="29"/>
      <c r="Z37" s="36"/>
      <c r="AA37" s="29"/>
    </row>
    <row r="38" spans="1:28" s="49" customFormat="1" x14ac:dyDescent="0.35">
      <c r="A38" s="30"/>
      <c r="B38" s="31"/>
      <c r="C38" s="62"/>
      <c r="D38" s="62"/>
      <c r="E38" s="62"/>
      <c r="F38" s="62">
        <v>2</v>
      </c>
      <c r="G38" s="63" t="s">
        <v>812</v>
      </c>
      <c r="H38" s="63" t="s">
        <v>36</v>
      </c>
      <c r="I38" s="64">
        <f xml:space="preserve"> ($X$2 - $G$38) * 24</f>
        <v>18</v>
      </c>
      <c r="J38" s="64">
        <v>14</v>
      </c>
      <c r="K38" s="65">
        <f>$J$38 - $I$38</f>
        <v>-4</v>
      </c>
      <c r="L38" s="292" t="s">
        <v>198</v>
      </c>
      <c r="M38" s="294">
        <v>0</v>
      </c>
      <c r="N38" s="294">
        <v>14</v>
      </c>
      <c r="O38" s="301">
        <f xml:space="preserve"> $M$38 * $N$38</f>
        <v>0</v>
      </c>
      <c r="P38" s="292" t="s">
        <v>197</v>
      </c>
      <c r="Q38" s="294">
        <v>0</v>
      </c>
      <c r="R38" s="294">
        <v>20</v>
      </c>
      <c r="S38" s="301">
        <f xml:space="preserve"> $Q$38 * $R$38</f>
        <v>0</v>
      </c>
      <c r="T38" s="30"/>
      <c r="U38" s="34"/>
      <c r="V38" s="30">
        <f>$K$38 * -1</f>
        <v>4</v>
      </c>
      <c r="W38" s="43">
        <f>$V$38 + $W$37</f>
        <v>11</v>
      </c>
      <c r="X38" s="342" t="s">
        <v>829</v>
      </c>
      <c r="Y38" s="29"/>
      <c r="Z38" s="36"/>
      <c r="AA38" s="29"/>
    </row>
    <row r="39" spans="1:28" s="49" customFormat="1" x14ac:dyDescent="0.35">
      <c r="A39" s="86"/>
      <c r="B39" s="62"/>
      <c r="C39" s="62"/>
      <c r="D39" s="62"/>
      <c r="E39" s="62"/>
      <c r="F39" s="62"/>
      <c r="G39" s="62"/>
      <c r="H39" s="62"/>
      <c r="I39" s="64"/>
      <c r="J39" s="64"/>
      <c r="K39" s="65"/>
      <c r="L39" s="292" t="s">
        <v>229</v>
      </c>
      <c r="M39" s="294">
        <v>4</v>
      </c>
      <c r="N39" s="294">
        <v>17</v>
      </c>
      <c r="O39" s="301">
        <f xml:space="preserve"> $M$39 * $N$39</f>
        <v>68</v>
      </c>
      <c r="P39" s="292" t="s">
        <v>590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0"/>
      <c r="W39" s="97"/>
      <c r="X39" s="329" t="s">
        <v>832</v>
      </c>
      <c r="Y39" s="29"/>
      <c r="Z39" s="29"/>
      <c r="AA39" s="29"/>
    </row>
    <row r="40" spans="1:28" s="102" customFormat="1" ht="19.5" customHeight="1" x14ac:dyDescent="0.35">
      <c r="A40" s="30"/>
      <c r="B40" s="31"/>
      <c r="C40" s="31"/>
      <c r="D40" s="80"/>
      <c r="E40" s="80"/>
      <c r="F40" s="31"/>
      <c r="G40" s="32"/>
      <c r="H40" s="63"/>
      <c r="I40" s="33"/>
      <c r="J40" s="64"/>
      <c r="K40" s="65"/>
      <c r="L40" s="292" t="s">
        <v>230</v>
      </c>
      <c r="M40" s="294">
        <v>0</v>
      </c>
      <c r="N40" s="294">
        <v>17</v>
      </c>
      <c r="O40" s="301">
        <f xml:space="preserve"> $M$40 * $N$40</f>
        <v>0</v>
      </c>
      <c r="P40" s="292" t="s">
        <v>591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0"/>
      <c r="W40" s="97"/>
      <c r="X40" s="329"/>
      <c r="Y40" s="29"/>
      <c r="Z40" s="29"/>
      <c r="AA40" s="29"/>
    </row>
    <row r="41" spans="1:28" s="102" customFormat="1" x14ac:dyDescent="0.35">
      <c r="A41" s="30"/>
      <c r="B41" s="31"/>
      <c r="C41" s="31"/>
      <c r="D41" s="31"/>
      <c r="E41" s="31"/>
      <c r="F41" s="31"/>
      <c r="G41" s="32"/>
      <c r="H41" s="32"/>
      <c r="I41" s="33"/>
      <c r="J41" s="64"/>
      <c r="K41" s="65"/>
      <c r="L41" s="292" t="s">
        <v>105</v>
      </c>
      <c r="M41" s="294">
        <v>4</v>
      </c>
      <c r="N41" s="294">
        <v>17</v>
      </c>
      <c r="O41" s="301">
        <f xml:space="preserve"> $M$41 * $N$41</f>
        <v>68</v>
      </c>
      <c r="P41" s="292" t="s">
        <v>273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0"/>
      <c r="W41" s="97"/>
      <c r="X41" s="329"/>
      <c r="Y41" s="29"/>
      <c r="Z41" s="29"/>
      <c r="AA41" s="29"/>
    </row>
    <row r="42" spans="1:28" s="102" customFormat="1" ht="16" thickBot="1" x14ac:dyDescent="0.4">
      <c r="A42" s="37"/>
      <c r="B42" s="38"/>
      <c r="C42" s="38"/>
      <c r="D42" s="38"/>
      <c r="E42" s="38"/>
      <c r="F42" s="38"/>
      <c r="G42" s="39"/>
      <c r="H42" s="39"/>
      <c r="I42" s="40"/>
      <c r="J42" s="91"/>
      <c r="K42" s="70"/>
      <c r="L42" s="292"/>
      <c r="M42" s="294"/>
      <c r="N42" s="294"/>
      <c r="O42" s="301"/>
      <c r="P42" s="339" t="s">
        <v>143</v>
      </c>
      <c r="Q42" s="314">
        <v>0</v>
      </c>
      <c r="R42" s="294">
        <v>20</v>
      </c>
      <c r="S42" s="301">
        <f xml:space="preserve"> $Q$42 * $R$42</f>
        <v>0</v>
      </c>
      <c r="T42" s="37"/>
      <c r="U42" s="41"/>
      <c r="V42" s="37"/>
      <c r="W42" s="72"/>
      <c r="X42" s="336" t="s">
        <v>791</v>
      </c>
      <c r="Y42" s="29"/>
      <c r="Z42" s="29"/>
      <c r="AA42" s="29"/>
    </row>
    <row r="43" spans="1:28" s="29" customFormat="1" ht="17.5" x14ac:dyDescent="0.35">
      <c r="L43" s="296" t="s">
        <v>612</v>
      </c>
      <c r="M43" s="230">
        <f>SUM($M$37:$M$42)</f>
        <v>8</v>
      </c>
      <c r="N43" s="231" t="s">
        <v>613</v>
      </c>
      <c r="O43" s="301">
        <f>SUM($O$37:$O$42)</f>
        <v>136</v>
      </c>
      <c r="P43" s="296" t="s">
        <v>614</v>
      </c>
      <c r="Q43" s="231">
        <f>SUM($Q$37:$Q$42)</f>
        <v>0</v>
      </c>
      <c r="R43" s="231" t="s">
        <v>615</v>
      </c>
      <c r="S43" s="295">
        <f>SUM($S$37:$S$42)</f>
        <v>0</v>
      </c>
      <c r="Y43" s="102"/>
      <c r="AB43" s="102"/>
    </row>
    <row r="44" spans="1:28" s="29" customFormat="1" ht="16" customHeight="1" thickBot="1" x14ac:dyDescent="0.4">
      <c r="I44" s="47"/>
      <c r="J44" s="47"/>
      <c r="L44" s="636" t="s">
        <v>43</v>
      </c>
      <c r="M44" s="637"/>
      <c r="N44" s="637"/>
      <c r="O44" s="315">
        <v>170</v>
      </c>
      <c r="P44" s="636" t="s">
        <v>42</v>
      </c>
      <c r="Q44" s="637"/>
      <c r="R44" s="637"/>
      <c r="S44" s="297">
        <v>40</v>
      </c>
      <c r="AB44" s="102"/>
    </row>
    <row r="45" spans="1:28" s="29" customFormat="1" ht="16" thickBot="1" x14ac:dyDescent="0.4">
      <c r="I45" s="47"/>
      <c r="J45" s="47"/>
      <c r="L45" s="281"/>
      <c r="M45" s="281"/>
      <c r="N45" s="281"/>
      <c r="O45" s="281"/>
      <c r="P45" s="281"/>
      <c r="Q45" s="281"/>
      <c r="R45" s="281"/>
      <c r="S45" s="281"/>
      <c r="Z45" s="36"/>
      <c r="AB45" s="102"/>
    </row>
    <row r="46" spans="1:28" s="29" customFormat="1" x14ac:dyDescent="0.35">
      <c r="A46" s="21" t="s">
        <v>20</v>
      </c>
      <c r="B46" s="22" t="s">
        <v>231</v>
      </c>
      <c r="C46" s="22"/>
      <c r="D46" s="22" t="s">
        <v>628</v>
      </c>
      <c r="E46" s="23"/>
      <c r="F46" s="22"/>
      <c r="G46" s="24"/>
      <c r="H46" s="24"/>
      <c r="I46" s="25"/>
      <c r="J46" s="25"/>
      <c r="K46" s="61"/>
      <c r="L46" s="316" t="s">
        <v>234</v>
      </c>
      <c r="M46" s="290">
        <v>0</v>
      </c>
      <c r="N46" s="317">
        <v>10</v>
      </c>
      <c r="O46" s="298">
        <v>0</v>
      </c>
      <c r="P46" s="299" t="s">
        <v>102</v>
      </c>
      <c r="Q46" s="290">
        <v>0</v>
      </c>
      <c r="R46" s="290">
        <v>18</v>
      </c>
      <c r="S46" s="298">
        <v>0</v>
      </c>
      <c r="T46" s="21" t="s">
        <v>25</v>
      </c>
      <c r="U46" s="26" t="s">
        <v>24</v>
      </c>
      <c r="V46" s="27"/>
      <c r="W46" s="28"/>
      <c r="X46" s="141" t="s">
        <v>804</v>
      </c>
      <c r="Y46" s="256"/>
      <c r="AB46" s="102"/>
    </row>
    <row r="47" spans="1:28" s="29" customFormat="1" x14ac:dyDescent="0.35">
      <c r="A47" s="30"/>
      <c r="B47" s="31"/>
      <c r="C47" s="62"/>
      <c r="D47" s="62"/>
      <c r="E47" s="62"/>
      <c r="F47" s="31"/>
      <c r="G47" s="63"/>
      <c r="H47" s="63"/>
      <c r="I47" s="64"/>
      <c r="J47" s="64"/>
      <c r="K47" s="65"/>
      <c r="L47" s="318" t="s">
        <v>97</v>
      </c>
      <c r="M47" s="294">
        <v>0</v>
      </c>
      <c r="N47" s="314">
        <v>17</v>
      </c>
      <c r="O47" s="301">
        <v>0</v>
      </c>
      <c r="P47" s="302" t="s">
        <v>235</v>
      </c>
      <c r="Q47" s="294">
        <v>0</v>
      </c>
      <c r="R47" s="294">
        <v>18</v>
      </c>
      <c r="S47" s="301">
        <v>0</v>
      </c>
      <c r="T47" s="30"/>
      <c r="U47" s="34"/>
      <c r="V47" s="35"/>
      <c r="W47" s="43"/>
      <c r="X47" s="260" t="s">
        <v>817</v>
      </c>
      <c r="Y47" s="256"/>
      <c r="Z47" s="36"/>
      <c r="AB47" s="49"/>
    </row>
    <row r="48" spans="1:28" s="29" customFormat="1" x14ac:dyDescent="0.35">
      <c r="A48" s="30"/>
      <c r="B48" s="31"/>
      <c r="C48" s="31"/>
      <c r="D48" s="31"/>
      <c r="E48" s="80"/>
      <c r="F48" s="31"/>
      <c r="G48" s="32"/>
      <c r="H48" s="106"/>
      <c r="I48" s="33"/>
      <c r="J48" s="33"/>
      <c r="K48" s="65"/>
      <c r="L48" s="318" t="s">
        <v>100</v>
      </c>
      <c r="M48" s="294">
        <v>0</v>
      </c>
      <c r="N48" s="314">
        <v>17</v>
      </c>
      <c r="O48" s="301">
        <v>0</v>
      </c>
      <c r="P48" s="302" t="s">
        <v>118</v>
      </c>
      <c r="Q48" s="294">
        <v>0</v>
      </c>
      <c r="R48" s="294">
        <v>20</v>
      </c>
      <c r="S48" s="301">
        <v>0</v>
      </c>
      <c r="T48" s="30"/>
      <c r="U48" s="34"/>
      <c r="V48" s="35"/>
      <c r="W48" s="43"/>
      <c r="X48" s="265" t="s">
        <v>819</v>
      </c>
      <c r="Y48" s="256"/>
      <c r="AB48" s="102"/>
    </row>
    <row r="49" spans="1:28" s="29" customFormat="1" ht="46.5" x14ac:dyDescent="0.35">
      <c r="A49" s="30"/>
      <c r="B49" s="31"/>
      <c r="C49" s="31"/>
      <c r="D49" s="31"/>
      <c r="E49" s="31"/>
      <c r="F49" s="31"/>
      <c r="G49" s="32"/>
      <c r="H49" s="32"/>
      <c r="I49" s="33"/>
      <c r="J49" s="33"/>
      <c r="K49" s="65"/>
      <c r="L49" s="318" t="s">
        <v>236</v>
      </c>
      <c r="M49" s="294">
        <v>0</v>
      </c>
      <c r="N49" s="314">
        <v>10</v>
      </c>
      <c r="O49" s="301">
        <v>0</v>
      </c>
      <c r="P49" s="302" t="s">
        <v>196</v>
      </c>
      <c r="Q49" s="294">
        <v>0</v>
      </c>
      <c r="R49" s="231">
        <v>20</v>
      </c>
      <c r="S49" s="301">
        <v>0</v>
      </c>
      <c r="T49" s="30"/>
      <c r="U49" s="34"/>
      <c r="V49" s="35"/>
      <c r="W49" s="43"/>
      <c r="X49" s="337" t="s">
        <v>818</v>
      </c>
      <c r="Y49" s="256"/>
      <c r="Z49" s="3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292"/>
      <c r="M50" s="294"/>
      <c r="N50" s="294"/>
      <c r="O50" s="301"/>
      <c r="P50" s="302" t="s">
        <v>119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260"/>
      <c r="Y50" s="256"/>
      <c r="Z50" s="36"/>
      <c r="AB50" s="102"/>
    </row>
    <row r="51" spans="1:28" s="29" customFormat="1" ht="16" thickBot="1" x14ac:dyDescent="0.4">
      <c r="A51" s="37"/>
      <c r="B51" s="38"/>
      <c r="C51" s="38"/>
      <c r="D51" s="38"/>
      <c r="E51" s="38"/>
      <c r="F51" s="38"/>
      <c r="G51" s="39"/>
      <c r="H51" s="39"/>
      <c r="I51" s="40"/>
      <c r="J51" s="40"/>
      <c r="K51" s="70"/>
      <c r="L51" s="292"/>
      <c r="M51" s="294"/>
      <c r="N51" s="294"/>
      <c r="O51" s="301"/>
      <c r="P51" s="302" t="s">
        <v>140</v>
      </c>
      <c r="Q51" s="294">
        <v>0</v>
      </c>
      <c r="R51" s="231">
        <v>20</v>
      </c>
      <c r="S51" s="301">
        <v>0</v>
      </c>
      <c r="T51" s="37"/>
      <c r="U51" s="41"/>
      <c r="V51" s="42"/>
      <c r="W51" s="44"/>
      <c r="X51" s="266"/>
      <c r="Y51" s="256"/>
      <c r="Z51" s="36"/>
      <c r="AB51" s="102"/>
    </row>
    <row r="52" spans="1:28" s="29" customFormat="1" ht="17.5" x14ac:dyDescent="0.35">
      <c r="G52" s="71"/>
      <c r="H52" s="71"/>
      <c r="I52" s="47"/>
      <c r="K52" s="47"/>
      <c r="L52" s="296" t="s">
        <v>612</v>
      </c>
      <c r="M52" s="230">
        <v>0</v>
      </c>
      <c r="N52" s="231" t="s">
        <v>613</v>
      </c>
      <c r="O52" s="301">
        <v>0</v>
      </c>
      <c r="P52" s="296" t="s">
        <v>614</v>
      </c>
      <c r="Q52" s="231">
        <v>0</v>
      </c>
      <c r="R52" s="231" t="s">
        <v>615</v>
      </c>
      <c r="S52" s="295">
        <v>0</v>
      </c>
      <c r="X52" s="255"/>
      <c r="Y52" s="256"/>
    </row>
    <row r="53" spans="1:28" s="29" customFormat="1" ht="16" customHeight="1" thickBot="1" x14ac:dyDescent="0.4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636" t="s">
        <v>43</v>
      </c>
      <c r="M53" s="637"/>
      <c r="N53" s="637"/>
      <c r="O53" s="304">
        <v>0</v>
      </c>
      <c r="P53" s="636" t="s">
        <v>42</v>
      </c>
      <c r="Q53" s="637"/>
      <c r="R53" s="637"/>
      <c r="S53" s="297">
        <v>0</v>
      </c>
      <c r="X53" s="255"/>
      <c r="Y53" s="256"/>
    </row>
    <row r="54" spans="1:28" s="29" customFormat="1" ht="15.5" customHeight="1" x14ac:dyDescent="0.3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281"/>
      <c r="M54" s="281"/>
      <c r="N54" s="281"/>
      <c r="O54" s="281"/>
      <c r="P54" s="281"/>
      <c r="Q54" s="281"/>
      <c r="R54" s="281"/>
      <c r="S54" s="281"/>
      <c r="X54" s="255"/>
      <c r="Y54" s="256"/>
    </row>
    <row r="55" spans="1:28" s="29" customFormat="1" ht="16" customHeight="1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7"/>
      <c r="Y55" s="258"/>
    </row>
    <row r="56" spans="1:28" s="29" customFormat="1" ht="62" x14ac:dyDescent="0.35">
      <c r="A56" s="21" t="s">
        <v>21</v>
      </c>
      <c r="B56" s="22" t="s">
        <v>630</v>
      </c>
      <c r="C56" s="23" t="s">
        <v>125</v>
      </c>
      <c r="D56" s="23" t="s">
        <v>123</v>
      </c>
      <c r="E56" s="23"/>
      <c r="F56" s="22"/>
      <c r="G56" s="24"/>
      <c r="H56" s="24"/>
      <c r="I56" s="25"/>
      <c r="J56" s="25"/>
      <c r="K56" s="61"/>
      <c r="L56" s="309" t="s">
        <v>40</v>
      </c>
      <c r="M56" s="228">
        <v>0</v>
      </c>
      <c r="N56" s="228">
        <v>10</v>
      </c>
      <c r="O56" s="298">
        <v>0</v>
      </c>
      <c r="P56" s="309" t="s">
        <v>122</v>
      </c>
      <c r="Q56" s="228">
        <v>0</v>
      </c>
      <c r="R56" s="228">
        <v>20</v>
      </c>
      <c r="S56" s="298">
        <v>0</v>
      </c>
      <c r="T56" s="21" t="s">
        <v>25</v>
      </c>
      <c r="U56" s="26" t="s">
        <v>24</v>
      </c>
      <c r="V56" s="27">
        <v>0</v>
      </c>
      <c r="W56" s="28">
        <v>0</v>
      </c>
      <c r="X56" s="331" t="s">
        <v>820</v>
      </c>
      <c r="Y56" s="258"/>
    </row>
    <row r="57" spans="1:28" s="29" customFormat="1" x14ac:dyDescent="0.35">
      <c r="A57" s="30"/>
      <c r="B57" s="31"/>
      <c r="C57" s="31"/>
      <c r="D57" s="31"/>
      <c r="E57" s="31"/>
      <c r="F57" s="31"/>
      <c r="G57" s="32"/>
      <c r="H57" s="32"/>
      <c r="I57" s="33"/>
      <c r="J57" s="33"/>
      <c r="K57" s="65"/>
      <c r="L57" s="296" t="s">
        <v>41</v>
      </c>
      <c r="M57" s="231">
        <v>0</v>
      </c>
      <c r="N57" s="231">
        <v>10</v>
      </c>
      <c r="O57" s="301">
        <v>0</v>
      </c>
      <c r="P57" s="319"/>
      <c r="Q57" s="231"/>
      <c r="R57" s="231"/>
      <c r="S57" s="301"/>
      <c r="T57" s="30"/>
      <c r="U57" s="34"/>
      <c r="V57" s="30"/>
      <c r="W57" s="97"/>
      <c r="X57" s="260"/>
      <c r="Y57" s="258"/>
    </row>
    <row r="58" spans="1:28" s="29" customFormat="1" ht="16" customHeight="1" thickBot="1" x14ac:dyDescent="0.4">
      <c r="A58" s="37"/>
      <c r="B58" s="38"/>
      <c r="C58" s="38"/>
      <c r="D58" s="38"/>
      <c r="E58" s="38"/>
      <c r="F58" s="38"/>
      <c r="G58" s="39"/>
      <c r="H58" s="39"/>
      <c r="I58" s="40"/>
      <c r="J58" s="40"/>
      <c r="K58" s="70"/>
      <c r="L58" s="296" t="s">
        <v>109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7"/>
      <c r="U58" s="41"/>
      <c r="V58" s="37"/>
      <c r="W58" s="72"/>
      <c r="X58" s="261"/>
      <c r="Y58" s="258"/>
    </row>
    <row r="59" spans="1:28" s="29" customFormat="1" ht="17.5" customHeight="1" x14ac:dyDescent="0.35">
      <c r="I59" s="47"/>
      <c r="J59" s="47"/>
      <c r="L59" s="296" t="s">
        <v>612</v>
      </c>
      <c r="M59" s="230">
        <v>0</v>
      </c>
      <c r="N59" s="231" t="s">
        <v>613</v>
      </c>
      <c r="O59" s="301">
        <v>0</v>
      </c>
      <c r="P59" s="296" t="s">
        <v>614</v>
      </c>
      <c r="Q59" s="231">
        <v>0</v>
      </c>
      <c r="R59" s="231" t="s">
        <v>615</v>
      </c>
      <c r="S59" s="295">
        <v>0</v>
      </c>
    </row>
    <row r="60" spans="1:28" s="29" customFormat="1" ht="16" customHeight="1" thickBot="1" x14ac:dyDescent="0.4">
      <c r="I60" s="47"/>
      <c r="J60" s="47"/>
      <c r="L60" s="636" t="s">
        <v>43</v>
      </c>
      <c r="M60" s="637"/>
      <c r="N60" s="637"/>
      <c r="O60" s="304">
        <v>0</v>
      </c>
      <c r="P60" s="636" t="s">
        <v>42</v>
      </c>
      <c r="Q60" s="637"/>
      <c r="R60" s="637"/>
      <c r="S60" s="297">
        <v>0</v>
      </c>
    </row>
    <row r="61" spans="1:28" s="29" customFormat="1" ht="16" customHeight="1" thickBot="1" x14ac:dyDescent="0.4">
      <c r="I61" s="47"/>
      <c r="J61" s="47"/>
      <c r="L61" s="281"/>
      <c r="M61" s="281"/>
      <c r="N61" s="281"/>
      <c r="O61" s="281"/>
      <c r="P61" s="281"/>
      <c r="Q61" s="281"/>
      <c r="R61" s="281"/>
      <c r="S61" s="281"/>
    </row>
    <row r="62" spans="1:28" s="29" customFormat="1" x14ac:dyDescent="0.35">
      <c r="A62" s="21" t="s">
        <v>22</v>
      </c>
      <c r="B62" s="22" t="s">
        <v>634</v>
      </c>
      <c r="C62" s="22">
        <v>503</v>
      </c>
      <c r="D62" s="22" t="s">
        <v>631</v>
      </c>
      <c r="E62" s="23" t="s">
        <v>792</v>
      </c>
      <c r="F62" s="22">
        <v>1</v>
      </c>
      <c r="G62" s="24">
        <v>45028.375</v>
      </c>
      <c r="H62" s="24">
        <v>45029.57916666667</v>
      </c>
      <c r="I62" s="25">
        <f xml:space="preserve"> ($H$62 - $G$62) * 24</f>
        <v>28.900000000081491</v>
      </c>
      <c r="J62" s="60">
        <v>15.4</v>
      </c>
      <c r="K62" s="61">
        <f>$J$62 - $I$62</f>
        <v>-13.50000000008149</v>
      </c>
      <c r="L62" s="288" t="s">
        <v>525</v>
      </c>
      <c r="M62" s="290">
        <v>2</v>
      </c>
      <c r="N62" s="317">
        <v>20</v>
      </c>
      <c r="O62" s="298">
        <f xml:space="preserve"> $M$62 * $N$62</f>
        <v>40</v>
      </c>
      <c r="P62" s="320" t="s">
        <v>39</v>
      </c>
      <c r="Q62" s="107">
        <v>0</v>
      </c>
      <c r="R62" s="228">
        <v>20</v>
      </c>
      <c r="S62" s="298">
        <f xml:space="preserve"> $Q$62 * $R$62</f>
        <v>0</v>
      </c>
      <c r="T62" s="21" t="s">
        <v>25</v>
      </c>
      <c r="U62" s="26" t="s">
        <v>24</v>
      </c>
      <c r="V62" s="27">
        <f>$K$62 * -1</f>
        <v>13.50000000008149</v>
      </c>
      <c r="W62" s="28">
        <f>$V$62</f>
        <v>13.50000000008149</v>
      </c>
      <c r="X62" s="141" t="s">
        <v>823</v>
      </c>
    </row>
    <row r="63" spans="1:28" s="29" customFormat="1" x14ac:dyDescent="0.35">
      <c r="A63" s="86"/>
      <c r="B63" s="62"/>
      <c r="C63" s="62"/>
      <c r="D63" s="62"/>
      <c r="E63" s="62"/>
      <c r="F63" s="62">
        <v>2</v>
      </c>
      <c r="G63" s="32">
        <v>45029.57916666667</v>
      </c>
      <c r="H63" s="32" t="s">
        <v>821</v>
      </c>
      <c r="I63" s="64">
        <f xml:space="preserve"> ($H$63 - $G$63) * 24</f>
        <v>23.349999999976717</v>
      </c>
      <c r="J63" s="64">
        <v>15.4</v>
      </c>
      <c r="K63" s="65">
        <f>$J$63 - $I$63</f>
        <v>-7.9499999999767166</v>
      </c>
      <c r="L63" s="292" t="s">
        <v>526</v>
      </c>
      <c r="M63" s="294">
        <v>2</v>
      </c>
      <c r="N63" s="314">
        <v>20</v>
      </c>
      <c r="O63" s="310">
        <f xml:space="preserve"> $M$63 * $N$63</f>
        <v>40</v>
      </c>
      <c r="P63" s="321" t="s">
        <v>593</v>
      </c>
      <c r="Q63" s="14">
        <v>0</v>
      </c>
      <c r="R63" s="231">
        <v>20</v>
      </c>
      <c r="S63" s="310">
        <f xml:space="preserve"> $Q$63 * $R$63</f>
        <v>0</v>
      </c>
      <c r="T63" s="30"/>
      <c r="U63" s="34"/>
      <c r="V63" s="35">
        <f>$K$63 * -1</f>
        <v>7.9499999999767166</v>
      </c>
      <c r="W63" s="43">
        <f>$V$63 + $W$62</f>
        <v>21.450000000058207</v>
      </c>
      <c r="X63" s="189" t="s">
        <v>822</v>
      </c>
    </row>
    <row r="64" spans="1:28" s="29" customFormat="1" x14ac:dyDescent="0.35">
      <c r="A64" s="86"/>
      <c r="B64" s="62"/>
      <c r="C64" s="62"/>
      <c r="D64" s="62"/>
      <c r="E64" s="62"/>
      <c r="F64" s="62">
        <v>3</v>
      </c>
      <c r="G64" s="32" t="s">
        <v>821</v>
      </c>
      <c r="H64" s="63" t="s">
        <v>36</v>
      </c>
      <c r="I64" s="64">
        <f xml:space="preserve"> ($X$2 - $G$64) * 24</f>
        <v>4.7499999999417923</v>
      </c>
      <c r="J64" s="64">
        <v>15.4</v>
      </c>
      <c r="K64" s="65">
        <f>$J$64 - $I$64</f>
        <v>10.650000000058208</v>
      </c>
      <c r="L64" s="292" t="s">
        <v>527</v>
      </c>
      <c r="M64" s="294">
        <v>2</v>
      </c>
      <c r="N64" s="314">
        <v>20</v>
      </c>
      <c r="O64" s="301">
        <f xml:space="preserve"> $M$64 * $N$64</f>
        <v>40</v>
      </c>
      <c r="P64" s="321" t="s">
        <v>594</v>
      </c>
      <c r="Q64" s="14">
        <v>0</v>
      </c>
      <c r="R64" s="231">
        <v>20</v>
      </c>
      <c r="S64" s="310">
        <f xml:space="preserve"> $Q$64 * $R$64</f>
        <v>0</v>
      </c>
      <c r="T64" s="30"/>
      <c r="U64" s="34"/>
      <c r="V64" s="35">
        <f>$K$64 * 0</f>
        <v>0</v>
      </c>
      <c r="W64" s="43">
        <f>$V$64 + $W$63</f>
        <v>21.450000000058207</v>
      </c>
      <c r="X64" s="189" t="s">
        <v>833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63"/>
      <c r="H65" s="63"/>
      <c r="I65" s="64"/>
      <c r="J65" s="64"/>
      <c r="K65" s="65"/>
      <c r="L65" s="292" t="s">
        <v>528</v>
      </c>
      <c r="M65" s="294">
        <v>2</v>
      </c>
      <c r="N65" s="314">
        <v>20</v>
      </c>
      <c r="O65" s="310">
        <f xml:space="preserve"> $M$65 * $N$65</f>
        <v>40</v>
      </c>
      <c r="P65" s="321" t="s">
        <v>476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 t="s">
        <v>795</v>
      </c>
    </row>
    <row r="66" spans="1:24" s="29" customFormat="1" ht="16" thickBot="1" x14ac:dyDescent="0.4">
      <c r="A66" s="89"/>
      <c r="B66" s="87"/>
      <c r="C66" s="87"/>
      <c r="D66" s="87"/>
      <c r="E66" s="87"/>
      <c r="F66" s="87"/>
      <c r="G66" s="90"/>
      <c r="H66" s="90"/>
      <c r="I66" s="91"/>
      <c r="J66" s="91"/>
      <c r="K66" s="70"/>
      <c r="L66" s="292"/>
      <c r="M66" s="322"/>
      <c r="N66" s="294"/>
      <c r="O66" s="310"/>
      <c r="P66" s="323" t="s">
        <v>477</v>
      </c>
      <c r="Q66" s="294">
        <v>0</v>
      </c>
      <c r="R66" s="231">
        <v>20</v>
      </c>
      <c r="S66" s="310">
        <f xml:space="preserve"> $Q$66 * $R$66</f>
        <v>0</v>
      </c>
      <c r="T66" s="37"/>
      <c r="U66" s="41"/>
      <c r="V66" s="37"/>
      <c r="W66" s="72"/>
      <c r="X66" s="191" t="s">
        <v>796</v>
      </c>
    </row>
    <row r="67" spans="1:24" s="29" customFormat="1" ht="17.5" customHeight="1" x14ac:dyDescent="0.35">
      <c r="A67" s="36"/>
      <c r="G67" s="71"/>
      <c r="H67" s="71"/>
      <c r="I67" s="47"/>
      <c r="K67" s="47"/>
      <c r="L67" s="296" t="s">
        <v>612</v>
      </c>
      <c r="M67" s="230">
        <f>SUM($M$62:$M$66)</f>
        <v>8</v>
      </c>
      <c r="N67" s="231" t="s">
        <v>613</v>
      </c>
      <c r="O67" s="301">
        <f>SUM($O$62:$O$66)</f>
        <v>160</v>
      </c>
      <c r="P67" s="296" t="s">
        <v>614</v>
      </c>
      <c r="Q67" s="231">
        <f>SUM($Q$62:$Q$66)</f>
        <v>0</v>
      </c>
      <c r="R67" s="231" t="s">
        <v>615</v>
      </c>
      <c r="S67" s="295">
        <f>SUM($S$62:$S$66)</f>
        <v>0</v>
      </c>
    </row>
    <row r="68" spans="1:24" s="29" customFormat="1" ht="16" customHeight="1" thickBot="1" x14ac:dyDescent="0.4">
      <c r="A68" s="36"/>
      <c r="I68" s="47"/>
      <c r="L68" s="636" t="s">
        <v>43</v>
      </c>
      <c r="M68" s="637"/>
      <c r="N68" s="637"/>
      <c r="O68" s="315">
        <v>160</v>
      </c>
      <c r="P68" s="636" t="s">
        <v>42</v>
      </c>
      <c r="Q68" s="637"/>
      <c r="R68" s="637"/>
      <c r="S68" s="297">
        <v>100</v>
      </c>
    </row>
    <row r="69" spans="1:24" s="29" customFormat="1" ht="16" customHeight="1" thickBot="1" x14ac:dyDescent="0.4">
      <c r="A69" s="36"/>
      <c r="I69" s="47"/>
      <c r="L69" s="281"/>
      <c r="M69" s="281"/>
      <c r="N69" s="281"/>
      <c r="O69" s="283"/>
      <c r="P69" s="281"/>
      <c r="Q69" s="281"/>
      <c r="R69" s="281"/>
      <c r="S69" s="281"/>
    </row>
    <row r="70" spans="1:24" s="29" customFormat="1" ht="62.5" thickBot="1" x14ac:dyDescent="0.4">
      <c r="A70" s="74" t="s">
        <v>23</v>
      </c>
      <c r="B70" s="75"/>
      <c r="C70" s="75">
        <v>1</v>
      </c>
      <c r="D70" s="75" t="s">
        <v>130</v>
      </c>
      <c r="E70" s="75"/>
      <c r="F70" s="75"/>
      <c r="G70" s="93"/>
      <c r="H70" s="93"/>
      <c r="I70" s="77"/>
      <c r="J70" s="77"/>
      <c r="K70" s="78"/>
      <c r="L70" s="309"/>
      <c r="M70" s="227"/>
      <c r="N70" s="228"/>
      <c r="O70" s="298"/>
      <c r="P70" s="309"/>
      <c r="Q70" s="228"/>
      <c r="R70" s="228"/>
      <c r="S70" s="298"/>
      <c r="T70" s="74" t="s">
        <v>25</v>
      </c>
      <c r="U70" s="151" t="s">
        <v>24</v>
      </c>
      <c r="V70" s="74">
        <v>0</v>
      </c>
      <c r="W70" s="152">
        <v>0</v>
      </c>
      <c r="X70" s="263" t="s">
        <v>824</v>
      </c>
    </row>
    <row r="71" spans="1:24" s="29" customFormat="1" ht="17.5" customHeight="1" x14ac:dyDescent="0.35">
      <c r="I71" s="47"/>
      <c r="J71" s="47"/>
      <c r="L71" s="296" t="s">
        <v>612</v>
      </c>
      <c r="M71" s="230">
        <v>0</v>
      </c>
      <c r="N71" s="231" t="s">
        <v>613</v>
      </c>
      <c r="O71" s="301">
        <v>0</v>
      </c>
      <c r="P71" s="296" t="s">
        <v>614</v>
      </c>
      <c r="Q71" s="231">
        <v>0</v>
      </c>
      <c r="R71" s="231" t="s">
        <v>615</v>
      </c>
      <c r="S71" s="295">
        <v>0</v>
      </c>
    </row>
    <row r="72" spans="1:24" s="29" customFormat="1" ht="16" customHeight="1" thickBot="1" x14ac:dyDescent="0.4">
      <c r="I72" s="47"/>
      <c r="J72" s="47"/>
      <c r="L72" s="636" t="s">
        <v>43</v>
      </c>
      <c r="M72" s="637"/>
      <c r="N72" s="637"/>
      <c r="O72" s="304">
        <v>0</v>
      </c>
      <c r="P72" s="636" t="s">
        <v>42</v>
      </c>
      <c r="Q72" s="637"/>
      <c r="R72" s="637"/>
      <c r="S72" s="297" t="s">
        <v>24</v>
      </c>
      <c r="X72" s="259"/>
    </row>
    <row r="73" spans="1:24" s="29" customFormat="1" ht="16" customHeight="1" thickBot="1" x14ac:dyDescent="0.4">
      <c r="I73" s="47"/>
      <c r="J73" s="47"/>
      <c r="L73" s="281"/>
      <c r="M73" s="282"/>
      <c r="N73" s="281"/>
      <c r="O73" s="281"/>
      <c r="P73" s="281"/>
      <c r="Q73" s="281"/>
      <c r="R73" s="281"/>
      <c r="S73" s="281"/>
      <c r="X73" s="259"/>
    </row>
    <row r="74" spans="1:24" s="29" customFormat="1" ht="62" x14ac:dyDescent="0.35">
      <c r="A74" s="21" t="s">
        <v>26</v>
      </c>
      <c r="B74" s="22" t="s">
        <v>635</v>
      </c>
      <c r="C74" s="23" t="s">
        <v>487</v>
      </c>
      <c r="D74" s="23" t="s">
        <v>666</v>
      </c>
      <c r="E74" s="22" t="s">
        <v>488</v>
      </c>
      <c r="F74" s="22">
        <v>1</v>
      </c>
      <c r="G74" s="24"/>
      <c r="H74" s="24"/>
      <c r="I74" s="25"/>
      <c r="J74" s="25"/>
      <c r="K74" s="61">
        <v>0</v>
      </c>
      <c r="L74" s="288" t="s">
        <v>243</v>
      </c>
      <c r="M74" s="324">
        <v>0</v>
      </c>
      <c r="N74" s="290">
        <v>17</v>
      </c>
      <c r="O74" s="298">
        <v>0</v>
      </c>
      <c r="P74" s="309" t="s">
        <v>242</v>
      </c>
      <c r="Q74" s="290">
        <v>0</v>
      </c>
      <c r="R74" s="228">
        <v>20</v>
      </c>
      <c r="S74" s="298">
        <v>0</v>
      </c>
      <c r="T74" s="21" t="s">
        <v>25</v>
      </c>
      <c r="U74" s="26" t="s">
        <v>200</v>
      </c>
      <c r="V74" s="27"/>
      <c r="W74" s="28"/>
      <c r="X74" s="141" t="s">
        <v>825</v>
      </c>
    </row>
    <row r="75" spans="1:24" s="29" customFormat="1" ht="16" customHeight="1" thickBot="1" x14ac:dyDescent="0.4">
      <c r="A75" s="37"/>
      <c r="B75" s="38"/>
      <c r="C75" s="38"/>
      <c r="D75" s="38"/>
      <c r="E75" s="38"/>
      <c r="F75" s="38"/>
      <c r="G75" s="39"/>
      <c r="H75" s="39"/>
      <c r="I75" s="40"/>
      <c r="J75" s="40"/>
      <c r="K75" s="70"/>
      <c r="L75" s="292"/>
      <c r="M75" s="294"/>
      <c r="N75" s="294"/>
      <c r="O75" s="301"/>
      <c r="P75" s="296"/>
      <c r="Q75" s="294"/>
      <c r="R75" s="231"/>
      <c r="S75" s="301"/>
      <c r="T75" s="37"/>
      <c r="U75" s="41"/>
      <c r="V75" s="42"/>
      <c r="W75" s="44"/>
      <c r="X75" s="191"/>
    </row>
    <row r="76" spans="1:24" s="29" customFormat="1" ht="17.5" customHeight="1" x14ac:dyDescent="0.35">
      <c r="I76" s="47"/>
      <c r="L76" s="296" t="s">
        <v>612</v>
      </c>
      <c r="M76" s="230">
        <v>0</v>
      </c>
      <c r="N76" s="231" t="s">
        <v>613</v>
      </c>
      <c r="O76" s="301">
        <v>0</v>
      </c>
      <c r="P76" s="296" t="s">
        <v>614</v>
      </c>
      <c r="Q76" s="231">
        <v>0</v>
      </c>
      <c r="R76" s="231" t="s">
        <v>615</v>
      </c>
      <c r="S76" s="295">
        <v>0</v>
      </c>
      <c r="V76" s="47"/>
      <c r="W76" s="47"/>
      <c r="X76" s="259"/>
    </row>
    <row r="77" spans="1:24" s="29" customFormat="1" ht="16" customHeight="1" thickBot="1" x14ac:dyDescent="0.4">
      <c r="I77" s="47"/>
      <c r="J77" s="47"/>
      <c r="L77" s="636" t="s">
        <v>43</v>
      </c>
      <c r="M77" s="637"/>
      <c r="N77" s="637"/>
      <c r="O77" s="315">
        <v>17</v>
      </c>
      <c r="P77" s="636" t="s">
        <v>42</v>
      </c>
      <c r="Q77" s="637"/>
      <c r="R77" s="637"/>
      <c r="S77" s="297">
        <v>20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281"/>
      <c r="M78" s="281"/>
      <c r="N78" s="281"/>
      <c r="O78" s="283"/>
      <c r="P78" s="281"/>
      <c r="Q78" s="281"/>
      <c r="R78" s="281"/>
      <c r="S78" s="281"/>
      <c r="V78" s="47"/>
      <c r="W78" s="47"/>
      <c r="X78" s="259"/>
    </row>
    <row r="79" spans="1:24" s="29" customFormat="1" ht="77.5" x14ac:dyDescent="0.35">
      <c r="A79" s="21" t="s">
        <v>27</v>
      </c>
      <c r="B79" s="22" t="s">
        <v>638</v>
      </c>
      <c r="C79" s="22">
        <v>1048</v>
      </c>
      <c r="D79" s="22" t="s">
        <v>773</v>
      </c>
      <c r="E79" s="22" t="s">
        <v>695</v>
      </c>
      <c r="F79" s="22"/>
      <c r="G79" s="24" t="s">
        <v>826</v>
      </c>
      <c r="H79" s="24" t="s">
        <v>36</v>
      </c>
      <c r="I79" s="25">
        <f xml:space="preserve"> ($X$2 - $G$79) * 24</f>
        <v>9.9999999999417923</v>
      </c>
      <c r="J79" s="25">
        <v>8.4499999999999993</v>
      </c>
      <c r="K79" s="61">
        <f>$J$79 - $I$79</f>
        <v>-1.549999999941793</v>
      </c>
      <c r="L79" s="341" t="s">
        <v>101</v>
      </c>
      <c r="M79" s="107">
        <v>0</v>
      </c>
      <c r="N79" s="228">
        <v>17</v>
      </c>
      <c r="O79" s="298">
        <f xml:space="preserve"> $M$79 * $N$79</f>
        <v>0</v>
      </c>
      <c r="P79" s="307" t="s">
        <v>216</v>
      </c>
      <c r="Q79" s="228">
        <v>0</v>
      </c>
      <c r="R79" s="228">
        <v>20</v>
      </c>
      <c r="S79" s="298">
        <f xml:space="preserve"> $Q$79 * $R$79</f>
        <v>0</v>
      </c>
      <c r="T79" s="21" t="s">
        <v>25</v>
      </c>
      <c r="U79" s="26" t="s">
        <v>24</v>
      </c>
      <c r="V79" s="27">
        <f>$K$79 * -1</f>
        <v>1.549999999941793</v>
      </c>
      <c r="W79" s="28">
        <f>$V$79</f>
        <v>1.549999999941793</v>
      </c>
      <c r="X79" s="141" t="s">
        <v>827</v>
      </c>
    </row>
    <row r="80" spans="1:24" s="29" customFormat="1" ht="15.5" customHeight="1" x14ac:dyDescent="0.35">
      <c r="A80" s="30"/>
      <c r="B80" s="31"/>
      <c r="C80" s="31"/>
      <c r="D80" s="31"/>
      <c r="E80" s="31"/>
      <c r="F80" s="31"/>
      <c r="G80" s="63"/>
      <c r="H80" s="220"/>
      <c r="I80" s="64"/>
      <c r="J80" s="33"/>
      <c r="K80" s="96"/>
      <c r="L80" s="339" t="s">
        <v>100</v>
      </c>
      <c r="M80" s="14">
        <v>1</v>
      </c>
      <c r="N80" s="231">
        <v>17</v>
      </c>
      <c r="O80" s="301">
        <f xml:space="preserve"> $M$80 * $N$80</f>
        <v>17</v>
      </c>
      <c r="P80" s="296" t="s">
        <v>249</v>
      </c>
      <c r="Q80" s="231">
        <v>0</v>
      </c>
      <c r="R80" s="231">
        <v>20</v>
      </c>
      <c r="S80" s="301">
        <f xml:space="preserve"> $Q$80 * $R$80</f>
        <v>0</v>
      </c>
      <c r="T80" s="30"/>
      <c r="U80" s="34"/>
      <c r="V80" s="35"/>
      <c r="W80" s="43"/>
      <c r="X80" s="189" t="s">
        <v>800</v>
      </c>
    </row>
    <row r="81" spans="1:24" s="29" customFormat="1" x14ac:dyDescent="0.35">
      <c r="A81" s="30"/>
      <c r="B81" s="31"/>
      <c r="C81" s="31"/>
      <c r="D81" s="31"/>
      <c r="E81" s="31"/>
      <c r="F81" s="31"/>
      <c r="G81" s="32"/>
      <c r="H81" s="31"/>
      <c r="I81" s="33"/>
      <c r="J81" s="33"/>
      <c r="K81" s="65"/>
      <c r="L81" s="292" t="s">
        <v>115</v>
      </c>
      <c r="M81" s="294">
        <v>0</v>
      </c>
      <c r="N81" s="231">
        <v>17</v>
      </c>
      <c r="O81" s="301">
        <f xml:space="preserve"> $M$81 * $N$81</f>
        <v>0</v>
      </c>
      <c r="P81" s="296"/>
      <c r="Q81" s="231"/>
      <c r="R81" s="231"/>
      <c r="S81" s="301"/>
      <c r="T81" s="30"/>
      <c r="U81" s="34"/>
      <c r="V81" s="35"/>
      <c r="W81" s="43"/>
      <c r="X81" s="189"/>
    </row>
    <row r="82" spans="1:24" s="29" customFormat="1" ht="15.5" customHeight="1" x14ac:dyDescent="0.35">
      <c r="A82" s="30"/>
      <c r="B82" s="31"/>
      <c r="C82" s="31"/>
      <c r="D82" s="31"/>
      <c r="E82" s="31"/>
      <c r="F82" s="31"/>
      <c r="G82" s="31"/>
      <c r="H82" s="32"/>
      <c r="I82" s="64"/>
      <c r="J82" s="64"/>
      <c r="K82" s="65"/>
      <c r="L82" s="292" t="s">
        <v>592</v>
      </c>
      <c r="M82" s="322">
        <v>0</v>
      </c>
      <c r="N82" s="231">
        <v>17</v>
      </c>
      <c r="O82" s="301">
        <f xml:space="preserve"> $M$82 * $N$82</f>
        <v>0</v>
      </c>
      <c r="P82" s="296"/>
      <c r="Q82" s="231"/>
      <c r="R82" s="231"/>
      <c r="S82" s="301"/>
      <c r="T82" s="30"/>
      <c r="U82" s="34"/>
      <c r="V82" s="35"/>
      <c r="W82" s="43"/>
      <c r="X82" s="189"/>
    </row>
    <row r="83" spans="1:24" s="29" customFormat="1" ht="16" customHeight="1" thickBot="1" x14ac:dyDescent="0.4">
      <c r="A83" s="37"/>
      <c r="B83" s="38"/>
      <c r="C83" s="69"/>
      <c r="D83" s="69"/>
      <c r="E83" s="69"/>
      <c r="F83" s="69"/>
      <c r="G83" s="119"/>
      <c r="H83" s="69"/>
      <c r="I83" s="88"/>
      <c r="J83" s="88"/>
      <c r="K83" s="104"/>
      <c r="L83" s="292"/>
      <c r="M83" s="322"/>
      <c r="N83" s="231"/>
      <c r="O83" s="301"/>
      <c r="P83" s="292"/>
      <c r="Q83" s="231"/>
      <c r="R83" s="231"/>
      <c r="S83" s="301"/>
      <c r="T83" s="37"/>
      <c r="U83" s="41"/>
      <c r="V83" s="42"/>
      <c r="W83" s="44"/>
      <c r="X83" s="325"/>
    </row>
    <row r="84" spans="1:24" s="29" customFormat="1" ht="17.5" customHeight="1" x14ac:dyDescent="0.35">
      <c r="C84" s="102"/>
      <c r="D84" s="102"/>
      <c r="E84" s="102"/>
      <c r="F84" s="102"/>
      <c r="G84" s="102"/>
      <c r="H84" s="102"/>
      <c r="I84" s="47"/>
      <c r="J84" s="47"/>
      <c r="K84" s="47"/>
      <c r="L84" s="296" t="s">
        <v>612</v>
      </c>
      <c r="M84" s="230">
        <f>SUM($M$79:$M$83)</f>
        <v>1</v>
      </c>
      <c r="N84" s="231" t="s">
        <v>613</v>
      </c>
      <c r="O84" s="301">
        <f>SUM($O$79:$O$83)</f>
        <v>17</v>
      </c>
      <c r="P84" s="296" t="s">
        <v>614</v>
      </c>
      <c r="Q84" s="231">
        <f>SUM($Q$79:$Q$83)</f>
        <v>0</v>
      </c>
      <c r="R84" s="231" t="s">
        <v>615</v>
      </c>
      <c r="S84" s="295">
        <f>SUM($S$79:$S$83)</f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636" t="s">
        <v>43</v>
      </c>
      <c r="M85" s="637"/>
      <c r="N85" s="637"/>
      <c r="O85" s="315">
        <v>0</v>
      </c>
      <c r="P85" s="636" t="s">
        <v>42</v>
      </c>
      <c r="Q85" s="637"/>
      <c r="R85" s="637"/>
      <c r="S85" s="297"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281"/>
      <c r="M86" s="281"/>
      <c r="N86" s="281"/>
      <c r="O86" s="283"/>
      <c r="P86" s="281"/>
      <c r="Q86" s="281"/>
      <c r="R86" s="281"/>
      <c r="S86" s="281"/>
      <c r="V86" s="47"/>
      <c r="W86" s="47"/>
      <c r="X86" s="259"/>
    </row>
    <row r="87" spans="1:24" s="29" customFormat="1" ht="47" customHeight="1" thickBot="1" x14ac:dyDescent="0.4">
      <c r="A87" s="74" t="s">
        <v>51</v>
      </c>
      <c r="B87" s="75"/>
      <c r="C87" s="173"/>
      <c r="D87" s="174" t="s">
        <v>639</v>
      </c>
      <c r="E87" s="75"/>
      <c r="F87" s="173"/>
      <c r="G87" s="177"/>
      <c r="H87" s="177"/>
      <c r="I87" s="178"/>
      <c r="J87" s="178"/>
      <c r="K87" s="78"/>
      <c r="L87" s="288"/>
      <c r="M87" s="290"/>
      <c r="N87" s="290"/>
      <c r="O87" s="298"/>
      <c r="P87" s="320"/>
      <c r="Q87" s="290"/>
      <c r="R87" s="228"/>
      <c r="S87" s="298"/>
      <c r="T87" s="74"/>
      <c r="U87" s="151"/>
      <c r="V87" s="222"/>
      <c r="W87" s="223"/>
      <c r="X87" s="194" t="s">
        <v>571</v>
      </c>
    </row>
    <row r="88" spans="1:24" s="29" customFormat="1" ht="17.5" customHeight="1" x14ac:dyDescent="0.3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96" t="s">
        <v>612</v>
      </c>
      <c r="M88" s="230">
        <v>0</v>
      </c>
      <c r="N88" s="231" t="s">
        <v>613</v>
      </c>
      <c r="O88" s="301">
        <v>0</v>
      </c>
      <c r="P88" s="296" t="s">
        <v>614</v>
      </c>
      <c r="Q88" s="231">
        <v>0</v>
      </c>
      <c r="R88" s="231" t="s">
        <v>615</v>
      </c>
      <c r="S88" s="295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636" t="s">
        <v>43</v>
      </c>
      <c r="M89" s="637"/>
      <c r="N89" s="637"/>
      <c r="O89" s="315">
        <v>0</v>
      </c>
      <c r="P89" s="636" t="s">
        <v>42</v>
      </c>
      <c r="Q89" s="637"/>
      <c r="R89" s="637"/>
      <c r="S89" s="297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281"/>
      <c r="M90" s="281"/>
      <c r="N90" s="281"/>
      <c r="O90" s="283"/>
      <c r="P90" s="281"/>
      <c r="Q90" s="281"/>
      <c r="R90" s="281"/>
      <c r="S90" s="281"/>
      <c r="T90" s="105"/>
      <c r="U90" s="105"/>
      <c r="V90" s="224"/>
      <c r="W90" s="224"/>
      <c r="X90" s="123"/>
    </row>
    <row r="91" spans="1:24" s="29" customFormat="1" ht="77.5" x14ac:dyDescent="0.35">
      <c r="A91" s="21" t="s">
        <v>126</v>
      </c>
      <c r="B91" s="23" t="s">
        <v>641</v>
      </c>
      <c r="C91" s="22">
        <v>432</v>
      </c>
      <c r="D91" s="22" t="s">
        <v>701</v>
      </c>
      <c r="E91" s="23" t="s">
        <v>801</v>
      </c>
      <c r="F91" s="22"/>
      <c r="G91" s="24" t="s">
        <v>826</v>
      </c>
      <c r="H91" s="182" t="s">
        <v>36</v>
      </c>
      <c r="I91" s="25">
        <f xml:space="preserve"> ($X$2 - $G$91) * 24</f>
        <v>9.9999999999417923</v>
      </c>
      <c r="J91" s="25">
        <v>13.4</v>
      </c>
      <c r="K91" s="61">
        <f>$J$91 - $I$91</f>
        <v>3.400000000058208</v>
      </c>
      <c r="L91" s="111" t="s">
        <v>256</v>
      </c>
      <c r="M91" s="108">
        <v>0</v>
      </c>
      <c r="N91" s="22">
        <v>20</v>
      </c>
      <c r="O91" s="26">
        <f xml:space="preserve"> $M$91 * $N$91</f>
        <v>0</v>
      </c>
      <c r="P91" s="21" t="s">
        <v>476</v>
      </c>
      <c r="Q91" s="108">
        <v>0</v>
      </c>
      <c r="R91" s="108">
        <v>20</v>
      </c>
      <c r="S91" s="26">
        <f xml:space="preserve"> $Q$91 * $R$91</f>
        <v>0</v>
      </c>
      <c r="T91" s="21" t="s">
        <v>25</v>
      </c>
      <c r="U91" s="26" t="s">
        <v>24</v>
      </c>
      <c r="V91" s="27">
        <f>$K$91 * 0</f>
        <v>0</v>
      </c>
      <c r="W91" s="28">
        <f>$V$91</f>
        <v>0</v>
      </c>
      <c r="X91" s="141" t="s">
        <v>828</v>
      </c>
    </row>
    <row r="92" spans="1:24" s="29" customFormat="1" x14ac:dyDescent="0.35">
      <c r="A92" s="30"/>
      <c r="B92" s="31"/>
      <c r="C92" s="31"/>
      <c r="D92" s="31"/>
      <c r="E92" s="31"/>
      <c r="F92" s="31"/>
      <c r="G92" s="161"/>
      <c r="H92" s="161"/>
      <c r="I92" s="33"/>
      <c r="J92" s="33"/>
      <c r="K92" s="65"/>
      <c r="L92" s="110" t="s">
        <v>276</v>
      </c>
      <c r="M92" s="109">
        <v>0</v>
      </c>
      <c r="N92" s="31">
        <v>20</v>
      </c>
      <c r="O92" s="34">
        <f xml:space="preserve"> $M$92 * $N$92</f>
        <v>0</v>
      </c>
      <c r="P92" s="30" t="s">
        <v>752</v>
      </c>
      <c r="Q92" s="109">
        <v>0</v>
      </c>
      <c r="R92" s="109">
        <v>20</v>
      </c>
      <c r="S92" s="34">
        <f xml:space="preserve"> $Q$92 * $R$92</f>
        <v>0</v>
      </c>
      <c r="T92" s="30"/>
      <c r="U92" s="34"/>
      <c r="V92" s="35">
        <f>$K$92 * -1</f>
        <v>0</v>
      </c>
      <c r="W92" s="43">
        <f>$V$92 + $W$91</f>
        <v>0</v>
      </c>
      <c r="X92" s="189"/>
    </row>
    <row r="93" spans="1:24" s="29" customFormat="1" ht="15.5" customHeight="1" x14ac:dyDescent="0.35">
      <c r="A93" s="30"/>
      <c r="B93" s="31"/>
      <c r="C93" s="31"/>
      <c r="D93" s="31"/>
      <c r="E93" s="31"/>
      <c r="F93" s="31"/>
      <c r="G93" s="32"/>
      <c r="H93" s="161"/>
      <c r="I93" s="33"/>
      <c r="J93" s="33"/>
      <c r="K93" s="65"/>
      <c r="L93" s="110" t="s">
        <v>277</v>
      </c>
      <c r="M93" s="109">
        <v>0</v>
      </c>
      <c r="N93" s="31">
        <v>20</v>
      </c>
      <c r="O93" s="34">
        <f xml:space="preserve"> $M$93 * $N$93</f>
        <v>0</v>
      </c>
      <c r="P93" s="30" t="s">
        <v>594</v>
      </c>
      <c r="Q93" s="109">
        <v>0</v>
      </c>
      <c r="R93" s="109">
        <v>20</v>
      </c>
      <c r="S93" s="34">
        <f xml:space="preserve"> $Q$93 * $R$93</f>
        <v>0</v>
      </c>
      <c r="T93" s="30"/>
      <c r="U93" s="34"/>
      <c r="V93" s="35"/>
      <c r="W93" s="43"/>
      <c r="X93" s="189" t="s">
        <v>755</v>
      </c>
    </row>
    <row r="94" spans="1:24" s="29" customFormat="1" ht="16" customHeight="1" thickBot="1" x14ac:dyDescent="0.4">
      <c r="A94" s="37"/>
      <c r="B94" s="38"/>
      <c r="C94" s="38"/>
      <c r="D94" s="38"/>
      <c r="E94" s="38"/>
      <c r="F94" s="38"/>
      <c r="G94" s="183"/>
      <c r="H94" s="183"/>
      <c r="I94" s="40"/>
      <c r="J94" s="40"/>
      <c r="K94" s="70"/>
      <c r="L94" s="110" t="s">
        <v>278</v>
      </c>
      <c r="M94" s="109">
        <v>0</v>
      </c>
      <c r="N94" s="31">
        <v>20</v>
      </c>
      <c r="O94" s="34">
        <f xml:space="preserve"> $M$94 * $N$94</f>
        <v>0</v>
      </c>
      <c r="P94" s="30"/>
      <c r="Q94" s="31"/>
      <c r="R94" s="31"/>
      <c r="S94" s="34"/>
      <c r="T94" s="37"/>
      <c r="U94" s="41"/>
      <c r="V94" s="42"/>
      <c r="W94" s="44"/>
      <c r="X94" s="191" t="s">
        <v>646</v>
      </c>
    </row>
    <row r="95" spans="1:24" s="29" customFormat="1" ht="17.5" customHeight="1" x14ac:dyDescent="0.35">
      <c r="I95" s="47"/>
      <c r="J95" s="47"/>
      <c r="L95" s="30" t="s">
        <v>135</v>
      </c>
      <c r="M95" s="85">
        <f>SUM($M$91:$M$94)</f>
        <v>0</v>
      </c>
      <c r="N95" s="31" t="s">
        <v>136</v>
      </c>
      <c r="O95" s="34">
        <f>SUM($O$91:$O$94)</f>
        <v>0</v>
      </c>
      <c r="P95" s="30" t="s">
        <v>137</v>
      </c>
      <c r="Q95" s="31">
        <f>SUM($Q$91:$Q$94)</f>
        <v>0</v>
      </c>
      <c r="R95" s="31" t="s">
        <v>138</v>
      </c>
      <c r="S95" s="97">
        <f>SUM($S$91:$S$94)</f>
        <v>0</v>
      </c>
      <c r="V95" s="47"/>
      <c r="W95" s="47"/>
      <c r="X95" s="259"/>
    </row>
    <row r="96" spans="1:24" s="29" customFormat="1" ht="16" customHeight="1" thickBot="1" x14ac:dyDescent="0.4">
      <c r="I96" s="47"/>
      <c r="J96" s="47"/>
      <c r="L96" s="613" t="s">
        <v>43</v>
      </c>
      <c r="M96" s="614"/>
      <c r="N96" s="614"/>
      <c r="O96" s="41">
        <v>160</v>
      </c>
      <c r="P96" s="613" t="s">
        <v>42</v>
      </c>
      <c r="Q96" s="614"/>
      <c r="R96" s="614"/>
      <c r="S96" s="72">
        <v>60</v>
      </c>
      <c r="V96" s="47"/>
      <c r="W96" s="47"/>
      <c r="X96" s="259"/>
    </row>
    <row r="97" spans="1:56" s="29" customFormat="1" ht="16" customHeight="1" thickBot="1" x14ac:dyDescent="0.4">
      <c r="A97" s="102"/>
      <c r="B97" s="102"/>
      <c r="C97" s="102"/>
      <c r="D97" s="102"/>
      <c r="E97" s="102"/>
      <c r="F97" s="102"/>
      <c r="G97" s="102"/>
      <c r="H97" s="102"/>
      <c r="I97" s="103"/>
      <c r="J97" s="102"/>
      <c r="K97" s="102"/>
      <c r="L97" s="284"/>
      <c r="M97" s="284"/>
      <c r="N97" s="284"/>
      <c r="O97" s="284"/>
      <c r="P97" s="284"/>
      <c r="Q97" s="284"/>
      <c r="R97" s="284"/>
      <c r="S97" s="284"/>
      <c r="V97" s="47"/>
      <c r="W97" s="47"/>
      <c r="X97" s="259"/>
    </row>
    <row r="98" spans="1:56" s="29" customFormat="1" ht="16" customHeight="1" thickBot="1" x14ac:dyDescent="0.4">
      <c r="A98" s="74" t="s">
        <v>206</v>
      </c>
      <c r="B98" s="75"/>
      <c r="C98" s="75"/>
      <c r="D98" s="75" t="s">
        <v>24</v>
      </c>
      <c r="E98" s="75"/>
      <c r="F98" s="75"/>
      <c r="G98" s="93"/>
      <c r="H98" s="75"/>
      <c r="I98" s="77"/>
      <c r="J98" s="77"/>
      <c r="K98" s="78"/>
      <c r="L98" s="309"/>
      <c r="M98" s="227"/>
      <c r="N98" s="228"/>
      <c r="O98" s="298"/>
      <c r="P98" s="309"/>
      <c r="Q98" s="228"/>
      <c r="R98" s="228"/>
      <c r="S98" s="298"/>
      <c r="T98" s="74" t="s">
        <v>25</v>
      </c>
      <c r="U98" s="151" t="s">
        <v>24</v>
      </c>
      <c r="V98" s="74"/>
      <c r="W98" s="152"/>
      <c r="X98" s="263" t="s">
        <v>640</v>
      </c>
    </row>
    <row r="99" spans="1:56" s="29" customFormat="1" ht="17.5" customHeight="1" x14ac:dyDescent="0.35">
      <c r="I99" s="47"/>
      <c r="J99" s="47"/>
      <c r="L99" s="296" t="s">
        <v>612</v>
      </c>
      <c r="M99" s="230">
        <v>0</v>
      </c>
      <c r="N99" s="231" t="s">
        <v>613</v>
      </c>
      <c r="O99" s="301">
        <v>0</v>
      </c>
      <c r="P99" s="296" t="s">
        <v>614</v>
      </c>
      <c r="Q99" s="231">
        <v>0</v>
      </c>
      <c r="R99" s="231" t="s">
        <v>615</v>
      </c>
      <c r="S99" s="295">
        <v>0</v>
      </c>
      <c r="X99" s="259"/>
    </row>
    <row r="100" spans="1:56" s="29" customFormat="1" ht="16" customHeight="1" thickBot="1" x14ac:dyDescent="0.4">
      <c r="I100" s="47"/>
      <c r="J100" s="47"/>
      <c r="L100" s="636" t="s">
        <v>43</v>
      </c>
      <c r="M100" s="637"/>
      <c r="N100" s="637"/>
      <c r="O100" s="304" t="s">
        <v>24</v>
      </c>
      <c r="P100" s="636" t="s">
        <v>42</v>
      </c>
      <c r="Q100" s="637"/>
      <c r="R100" s="637"/>
      <c r="S100" s="297" t="s">
        <v>24</v>
      </c>
      <c r="X100" s="259"/>
    </row>
    <row r="101" spans="1:56" s="29" customFormat="1" ht="15.5" customHeight="1" x14ac:dyDescent="0.3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284"/>
      <c r="M101" s="284"/>
      <c r="N101" s="284"/>
      <c r="O101" s="284"/>
      <c r="P101" s="284"/>
      <c r="Q101" s="284"/>
      <c r="R101" s="284"/>
      <c r="S101" s="284"/>
      <c r="X101" s="25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s="102" customFormat="1" ht="15.5" customHeight="1" x14ac:dyDescent="0.35">
      <c r="L103" s="284"/>
      <c r="M103" s="284"/>
      <c r="N103" s="284"/>
      <c r="O103" s="284"/>
      <c r="P103" s="284"/>
      <c r="Q103" s="284"/>
      <c r="R103" s="284"/>
      <c r="S103" s="284"/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X126" s="257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4:56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</sheetData>
  <mergeCells count="47">
    <mergeCell ref="L89:N89"/>
    <mergeCell ref="P89:R89"/>
    <mergeCell ref="L96:N96"/>
    <mergeCell ref="P96:R96"/>
    <mergeCell ref="L100:N100"/>
    <mergeCell ref="P100:R100"/>
    <mergeCell ref="L72:N72"/>
    <mergeCell ref="P72:R72"/>
    <mergeCell ref="L77:N77"/>
    <mergeCell ref="P77:R77"/>
    <mergeCell ref="L85:N85"/>
    <mergeCell ref="P85:R85"/>
    <mergeCell ref="L53:N53"/>
    <mergeCell ref="P53:R53"/>
    <mergeCell ref="L60:N60"/>
    <mergeCell ref="P60:R60"/>
    <mergeCell ref="L68:N68"/>
    <mergeCell ref="P68:R68"/>
    <mergeCell ref="L26:N26"/>
    <mergeCell ref="P26:R26"/>
    <mergeCell ref="L35:N35"/>
    <mergeCell ref="P35:R35"/>
    <mergeCell ref="L44:N44"/>
    <mergeCell ref="P44:R44"/>
    <mergeCell ref="X3:X5"/>
    <mergeCell ref="L4:O4"/>
    <mergeCell ref="P4:S4"/>
    <mergeCell ref="L11:N11"/>
    <mergeCell ref="P11:R11"/>
    <mergeCell ref="T3:T5"/>
    <mergeCell ref="U3:U5"/>
    <mergeCell ref="V3:W4"/>
    <mergeCell ref="L22:N22"/>
    <mergeCell ref="P22:R22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215" priority="13" operator="lessThan">
      <formula>0</formula>
    </cfRule>
  </conditionalFormatting>
  <conditionalFormatting sqref="K11:K20">
    <cfRule type="cellIs" dxfId="214" priority="6" operator="lessThan">
      <formula>0</formula>
    </cfRule>
  </conditionalFormatting>
  <conditionalFormatting sqref="K24:K42">
    <cfRule type="cellIs" dxfId="213" priority="5" operator="lessThan">
      <formula>0</formula>
    </cfRule>
  </conditionalFormatting>
  <conditionalFormatting sqref="K44:K52 K84:K87 K98:K100">
    <cfRule type="cellIs" dxfId="212" priority="28" operator="lessThan">
      <formula>0</formula>
    </cfRule>
  </conditionalFormatting>
  <conditionalFormatting sqref="K56:K66">
    <cfRule type="cellIs" dxfId="211" priority="3" operator="lessThan">
      <formula>0</formula>
    </cfRule>
  </conditionalFormatting>
  <conditionalFormatting sqref="K70:K75">
    <cfRule type="cellIs" dxfId="210" priority="2" operator="lessThan">
      <formula>0</formula>
    </cfRule>
  </conditionalFormatting>
  <conditionalFormatting sqref="K77:K79">
    <cfRule type="cellIs" dxfId="209" priority="23" operator="lessThan">
      <formula>0</formula>
    </cfRule>
  </conditionalFormatting>
  <conditionalFormatting sqref="K81:K82">
    <cfRule type="cellIs" dxfId="208" priority="27" operator="lessThan">
      <formula>0</formula>
    </cfRule>
  </conditionalFormatting>
  <conditionalFormatting sqref="K91:K96">
    <cfRule type="cellIs" dxfId="20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ED05-3074-4E65-8405-97FAC5C38EAF}">
  <sheetPr codeName="Лист27"/>
  <dimension ref="A1:BD129"/>
  <sheetViews>
    <sheetView topLeftCell="A40" zoomScale="50" zoomScaleNormal="50" workbookViewId="0">
      <selection activeCell="X77" sqref="X7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5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834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45031.25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60">
        <f>(H6-G6)*24</f>
        <v>34.250000000058208</v>
      </c>
      <c r="J6" s="60">
        <v>8.4499999999999993</v>
      </c>
      <c r="K6" s="28">
        <f t="shared" ref="K6" si="0">J6-I6</f>
        <v>-25.800000000058208</v>
      </c>
      <c r="L6" s="288" t="s">
        <v>132</v>
      </c>
      <c r="M6" s="289">
        <v>0</v>
      </c>
      <c r="N6" s="290">
        <v>17</v>
      </c>
      <c r="O6" s="291">
        <f>N6*M6</f>
        <v>0</v>
      </c>
      <c r="P6" s="288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>-IF(K6&gt;0,K6*0,K6)</f>
        <v>25.800000000058208</v>
      </c>
      <c r="W6" s="28">
        <f>V6</f>
        <v>25.800000000058208</v>
      </c>
      <c r="X6" s="141" t="s">
        <v>835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f>H6</f>
        <v>45031.09375</v>
      </c>
      <c r="H7" s="63" t="s">
        <v>36</v>
      </c>
      <c r="I7" s="64">
        <f>(X2-G7)*24</f>
        <v>3.75</v>
      </c>
      <c r="J7" s="64">
        <f>'Нормативы времени'!G15</f>
        <v>8.4499999999999993</v>
      </c>
      <c r="K7" s="43">
        <f>J7-I7</f>
        <v>4.6999999999999993</v>
      </c>
      <c r="L7" s="292" t="s">
        <v>111</v>
      </c>
      <c r="M7" s="293">
        <v>0</v>
      </c>
      <c r="N7" s="294">
        <v>10</v>
      </c>
      <c r="O7" s="295">
        <f>N7*M7</f>
        <v>0</v>
      </c>
      <c r="P7" s="292" t="s">
        <v>106</v>
      </c>
      <c r="Q7" s="294">
        <v>0</v>
      </c>
      <c r="R7" s="231">
        <v>20</v>
      </c>
      <c r="S7" s="295">
        <f>R7*Q7</f>
        <v>0</v>
      </c>
      <c r="T7" s="30"/>
      <c r="U7" s="34"/>
      <c r="V7" s="35">
        <f t="shared" ref="V7" si="1">-IF(K7&gt;0,K7*0,K7)</f>
        <v>0</v>
      </c>
      <c r="W7" s="43">
        <f>V7+W6</f>
        <v>25.800000000058208</v>
      </c>
      <c r="X7" s="114" t="s">
        <v>836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292" t="s">
        <v>98</v>
      </c>
      <c r="M8" s="294">
        <v>2</v>
      </c>
      <c r="N8" s="294">
        <v>17</v>
      </c>
      <c r="O8" s="295">
        <f>N8*M8</f>
        <v>34</v>
      </c>
      <c r="P8" s="292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2</v>
      </c>
      <c r="N9" s="294">
        <v>17</v>
      </c>
      <c r="O9" s="295">
        <f>N9*M9</f>
        <v>34</v>
      </c>
      <c r="P9" s="292" t="s">
        <v>479</v>
      </c>
      <c r="Q9" s="231">
        <v>0</v>
      </c>
      <c r="R9" s="231">
        <v>20</v>
      </c>
      <c r="S9" s="295">
        <f>R9*Q9</f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SUM(M6:M9)</f>
        <v>4</v>
      </c>
      <c r="N10" s="231" t="s">
        <v>613</v>
      </c>
      <c r="O10" s="295">
        <f>SUM(O6:O9)</f>
        <v>68</v>
      </c>
      <c r="P10" s="296" t="s">
        <v>614</v>
      </c>
      <c r="Q10" s="231">
        <f>SUM(Q6:Q9)</f>
        <v>0</v>
      </c>
      <c r="R10" s="231" t="s">
        <v>615</v>
      </c>
      <c r="S10" s="295">
        <f>SUM(S6:S9)</f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 t="s">
        <v>200</v>
      </c>
      <c r="P11" s="636" t="s">
        <v>42</v>
      </c>
      <c r="Q11" s="637"/>
      <c r="R11" s="637"/>
      <c r="S11" s="297" t="s">
        <v>200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28">
        <f t="shared" ref="K13:K21" si="2">J13-I13</f>
        <v>-7.0166666668024842</v>
      </c>
      <c r="L13" s="326" t="s">
        <v>108</v>
      </c>
      <c r="M13" s="290">
        <v>0</v>
      </c>
      <c r="N13" s="290">
        <v>17</v>
      </c>
      <c r="O13" s="298">
        <f>N13*M13</f>
        <v>0</v>
      </c>
      <c r="P13" s="299" t="s">
        <v>531</v>
      </c>
      <c r="Q13" s="290">
        <v>0</v>
      </c>
      <c r="R13" s="228">
        <v>10</v>
      </c>
      <c r="S13" s="298">
        <f t="shared" ref="S13:S18" si="3">R13*Q13</f>
        <v>0</v>
      </c>
      <c r="T13" s="21" t="s">
        <v>25</v>
      </c>
      <c r="U13" s="26" t="s">
        <v>49</v>
      </c>
      <c r="V13" s="27">
        <f>-IF(K13&gt;0,K13*0,K13)</f>
        <v>7.0166666668024842</v>
      </c>
      <c r="W13" s="28">
        <v>7.0166666668024842</v>
      </c>
      <c r="X13" s="141" t="s">
        <v>837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43">
        <f t="shared" si="2"/>
        <v>-17.349999999941794</v>
      </c>
      <c r="L14" s="328" t="s">
        <v>113</v>
      </c>
      <c r="M14" s="294">
        <v>2</v>
      </c>
      <c r="N14" s="294">
        <v>17</v>
      </c>
      <c r="O14" s="301">
        <f>N14*M14</f>
        <v>34</v>
      </c>
      <c r="P14" s="302" t="s">
        <v>118</v>
      </c>
      <c r="Q14" s="294">
        <v>0</v>
      </c>
      <c r="R14" s="231">
        <v>12</v>
      </c>
      <c r="S14" s="301">
        <f t="shared" si="3"/>
        <v>0</v>
      </c>
      <c r="T14" s="30"/>
      <c r="U14" s="34"/>
      <c r="V14" s="35">
        <f t="shared" ref="V14:V21" si="4">-IF(K14&gt;0,K14*0,K14)</f>
        <v>17.349999999941794</v>
      </c>
      <c r="W14" s="43">
        <f t="shared" ref="W14:W21" si="5">V14+W13</f>
        <v>24.36666666674428</v>
      </c>
      <c r="X14" s="252" t="s">
        <v>689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v>23.833333333313931</v>
      </c>
      <c r="J15" s="64">
        <v>14.4</v>
      </c>
      <c r="K15" s="43">
        <f t="shared" si="2"/>
        <v>-9.4333333333139304</v>
      </c>
      <c r="L15" s="328" t="s">
        <v>217</v>
      </c>
      <c r="M15" s="294">
        <v>0</v>
      </c>
      <c r="N15" s="294">
        <v>10</v>
      </c>
      <c r="O15" s="301">
        <f>N15*M15</f>
        <v>0</v>
      </c>
      <c r="P15" s="302" t="s">
        <v>555</v>
      </c>
      <c r="Q15" s="294">
        <v>0</v>
      </c>
      <c r="R15" s="231">
        <v>20</v>
      </c>
      <c r="S15" s="301">
        <f t="shared" si="3"/>
        <v>0</v>
      </c>
      <c r="T15" s="30"/>
      <c r="U15" s="34"/>
      <c r="V15" s="35">
        <f t="shared" si="4"/>
        <v>9.4333333333139304</v>
      </c>
      <c r="W15" s="43">
        <f t="shared" si="5"/>
        <v>33.800000000058212</v>
      </c>
      <c r="X15" s="252" t="s">
        <v>838</v>
      </c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v>23.25</v>
      </c>
      <c r="J16" s="64">
        <v>14.4</v>
      </c>
      <c r="K16" s="43">
        <f t="shared" si="2"/>
        <v>-8.85</v>
      </c>
      <c r="L16" s="328" t="s">
        <v>124</v>
      </c>
      <c r="M16" s="294">
        <v>2</v>
      </c>
      <c r="N16" s="294">
        <v>17</v>
      </c>
      <c r="O16" s="301">
        <f>N16*M16</f>
        <v>34</v>
      </c>
      <c r="P16" s="302" t="s">
        <v>118</v>
      </c>
      <c r="Q16" s="294">
        <v>0</v>
      </c>
      <c r="R16" s="231">
        <v>20</v>
      </c>
      <c r="S16" s="301">
        <f t="shared" si="3"/>
        <v>0</v>
      </c>
      <c r="T16" s="30"/>
      <c r="U16" s="34"/>
      <c r="V16" s="35">
        <f t="shared" si="4"/>
        <v>8.85</v>
      </c>
      <c r="W16" s="43">
        <f t="shared" si="5"/>
        <v>42.650000000058213</v>
      </c>
      <c r="X16" s="252" t="s">
        <v>785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43">
        <f t="shared" si="2"/>
        <v>-7.4333333332557228</v>
      </c>
      <c r="L17" s="328" t="s">
        <v>592</v>
      </c>
      <c r="M17" s="231">
        <v>0</v>
      </c>
      <c r="N17" s="294">
        <v>17</v>
      </c>
      <c r="O17" s="301">
        <f>N17*M17</f>
        <v>0</v>
      </c>
      <c r="P17" s="302" t="s">
        <v>574</v>
      </c>
      <c r="Q17" s="294">
        <v>0</v>
      </c>
      <c r="R17" s="231">
        <v>20</v>
      </c>
      <c r="S17" s="301">
        <f t="shared" si="3"/>
        <v>0</v>
      </c>
      <c r="T17" s="30"/>
      <c r="U17" s="34"/>
      <c r="V17" s="35">
        <f t="shared" si="4"/>
        <v>7.4333333332557228</v>
      </c>
      <c r="W17" s="43">
        <f t="shared" si="5"/>
        <v>50.083333333313938</v>
      </c>
      <c r="X17" s="14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v>22.333333333488554</v>
      </c>
      <c r="J18" s="68">
        <v>14.4</v>
      </c>
      <c r="K18" s="43">
        <f t="shared" si="2"/>
        <v>-7.9333333334885534</v>
      </c>
      <c r="L18" s="328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f t="shared" si="3"/>
        <v>0</v>
      </c>
      <c r="T18" s="30"/>
      <c r="U18" s="34"/>
      <c r="V18" s="35">
        <f t="shared" si="4"/>
        <v>7.9333333334885534</v>
      </c>
      <c r="W18" s="43">
        <f t="shared" si="5"/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v>16.166666666627862</v>
      </c>
      <c r="J19" s="68">
        <v>14.4</v>
      </c>
      <c r="K19" s="43">
        <f t="shared" si="2"/>
        <v>-1.7666666666278612</v>
      </c>
      <c r="L19" s="328"/>
      <c r="M19" s="294"/>
      <c r="N19" s="294"/>
      <c r="O19" s="301"/>
      <c r="P19" s="302"/>
      <c r="Q19" s="294"/>
      <c r="R19" s="231"/>
      <c r="S19" s="301"/>
      <c r="T19" s="30"/>
      <c r="U19" s="34"/>
      <c r="V19" s="35">
        <f t="shared" si="4"/>
        <v>1.7666666666278612</v>
      </c>
      <c r="W19" s="43">
        <f t="shared" si="5"/>
        <v>59.783333333430356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8</v>
      </c>
      <c r="G20" s="67">
        <v>45030.232638888891</v>
      </c>
      <c r="H20" s="67">
        <v>45031.128472222219</v>
      </c>
      <c r="I20" s="68">
        <f>(H20-G20)*24</f>
        <v>21.499999999883585</v>
      </c>
      <c r="J20" s="68">
        <f>'Нормативы времени'!J2</f>
        <v>14.4</v>
      </c>
      <c r="K20" s="43">
        <f t="shared" si="2"/>
        <v>-7.0999999998835843</v>
      </c>
      <c r="L20" s="328"/>
      <c r="M20" s="294"/>
      <c r="N20" s="294"/>
      <c r="O20" s="301"/>
      <c r="P20" s="302"/>
      <c r="Q20" s="294"/>
      <c r="R20" s="231"/>
      <c r="S20" s="301"/>
      <c r="T20" s="30"/>
      <c r="U20" s="34"/>
      <c r="V20" s="35">
        <f t="shared" si="4"/>
        <v>7.0999999998835843</v>
      </c>
      <c r="W20" s="43">
        <f t="shared" si="5"/>
        <v>66.883333333313942</v>
      </c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>
        <v>9</v>
      </c>
      <c r="G21" s="119">
        <f>H20</f>
        <v>45031.128472222219</v>
      </c>
      <c r="H21" s="119" t="s">
        <v>36</v>
      </c>
      <c r="I21" s="88">
        <f>(X2-G21)*24</f>
        <v>2.9166666667442769</v>
      </c>
      <c r="J21" s="88">
        <f>'Нормативы времени'!J2</f>
        <v>14.4</v>
      </c>
      <c r="K21" s="44">
        <f t="shared" si="2"/>
        <v>11.483333333255723</v>
      </c>
      <c r="L21" s="328"/>
      <c r="M21" s="294"/>
      <c r="N21" s="294"/>
      <c r="O21" s="301"/>
      <c r="P21" s="302"/>
      <c r="Q21" s="294"/>
      <c r="R21" s="231"/>
      <c r="S21" s="301"/>
      <c r="T21" s="37"/>
      <c r="U21" s="41"/>
      <c r="V21" s="42">
        <f t="shared" si="4"/>
        <v>0</v>
      </c>
      <c r="W21" s="44">
        <f t="shared" si="5"/>
        <v>66.883333333313942</v>
      </c>
      <c r="X21" s="246"/>
      <c r="Y21" s="29"/>
      <c r="Z21" s="36"/>
      <c r="AA21" s="29"/>
    </row>
    <row r="22" spans="1:27" s="102" customFormat="1" ht="17.5" x14ac:dyDescent="0.35">
      <c r="I22" s="103"/>
      <c r="J22" s="103"/>
      <c r="K22" s="103"/>
      <c r="L22" s="296" t="s">
        <v>614</v>
      </c>
      <c r="M22" s="230">
        <f>SUM(M13:M20)</f>
        <v>4</v>
      </c>
      <c r="N22" s="231" t="s">
        <v>613</v>
      </c>
      <c r="O22" s="301">
        <f>SUM(O13:O20)</f>
        <v>68</v>
      </c>
      <c r="P22" s="296" t="s">
        <v>614</v>
      </c>
      <c r="Q22" s="231">
        <f>SUM(Q13:Q21)</f>
        <v>0</v>
      </c>
      <c r="R22" s="231" t="s">
        <v>615</v>
      </c>
      <c r="S22" s="295">
        <f>SUM(S13:S21)</f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I23" s="103"/>
      <c r="J23" s="103"/>
      <c r="K23" s="103"/>
      <c r="L23" s="631" t="s">
        <v>43</v>
      </c>
      <c r="M23" s="635"/>
      <c r="N23" s="635"/>
      <c r="O23" s="304">
        <v>170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623</v>
      </c>
      <c r="C29" s="58"/>
      <c r="D29" s="58" t="s">
        <v>788</v>
      </c>
      <c r="E29" s="22"/>
      <c r="F29" s="58"/>
      <c r="G29" s="158"/>
      <c r="H29" s="158"/>
      <c r="I29" s="60"/>
      <c r="J29" s="25"/>
      <c r="K29" s="61"/>
      <c r="L29" s="117" t="s">
        <v>224</v>
      </c>
      <c r="M29" s="290">
        <v>0</v>
      </c>
      <c r="N29" s="290">
        <v>10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>
        <v>0</v>
      </c>
      <c r="W29" s="28">
        <v>0</v>
      </c>
      <c r="X29" s="141" t="s">
        <v>839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225</v>
      </c>
      <c r="M30" s="294">
        <v>0</v>
      </c>
      <c r="N30" s="294">
        <v>10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121</v>
      </c>
      <c r="M31" s="294">
        <v>0</v>
      </c>
      <c r="N31" s="231">
        <v>10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112</v>
      </c>
      <c r="M32" s="294">
        <v>0</v>
      </c>
      <c r="N32" s="231">
        <v>10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42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 t="s">
        <v>49</v>
      </c>
      <c r="P36" s="636" t="s">
        <v>42</v>
      </c>
      <c r="Q36" s="637"/>
      <c r="R36" s="637"/>
      <c r="S36" s="297" t="s">
        <v>49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227</v>
      </c>
      <c r="C38" s="58">
        <v>3002</v>
      </c>
      <c r="D38" s="22" t="s">
        <v>664</v>
      </c>
      <c r="E38" s="58" t="s">
        <v>766</v>
      </c>
      <c r="F38" s="58">
        <v>1</v>
      </c>
      <c r="G38" s="59">
        <v>45029.125</v>
      </c>
      <c r="H38" s="59" t="s">
        <v>812</v>
      </c>
      <c r="I38" s="60">
        <v>21</v>
      </c>
      <c r="J38" s="60">
        <v>14</v>
      </c>
      <c r="K38" s="28">
        <f t="shared" ref="K38:K40" si="6">J38-I38</f>
        <v>-7</v>
      </c>
      <c r="L38" s="288" t="s">
        <v>48</v>
      </c>
      <c r="M38" s="290">
        <v>2</v>
      </c>
      <c r="N38" s="290">
        <v>17</v>
      </c>
      <c r="O38" s="298">
        <f>N38*M38</f>
        <v>34</v>
      </c>
      <c r="P38" s="288" t="s">
        <v>271</v>
      </c>
      <c r="Q38" s="290">
        <v>0</v>
      </c>
      <c r="R38" s="290">
        <v>20</v>
      </c>
      <c r="S38" s="298">
        <v>0</v>
      </c>
      <c r="T38" s="21" t="s">
        <v>816</v>
      </c>
      <c r="U38" s="26" t="s">
        <v>24</v>
      </c>
      <c r="V38" s="27">
        <f>-IF(K38&gt;0,K38*0,K38)</f>
        <v>7</v>
      </c>
      <c r="W38" s="28">
        <v>7</v>
      </c>
      <c r="X38" s="343" t="s">
        <v>840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>
        <v>2</v>
      </c>
      <c r="G39" s="63" t="s">
        <v>812</v>
      </c>
      <c r="H39" s="63">
        <v>45031.208333333336</v>
      </c>
      <c r="I39" s="64">
        <f>(H39-G39)*24</f>
        <v>29.000000000058208</v>
      </c>
      <c r="J39" s="64">
        <v>14</v>
      </c>
      <c r="K39" s="43">
        <f t="shared" si="6"/>
        <v>-15.000000000058208</v>
      </c>
      <c r="L39" s="292" t="s">
        <v>198</v>
      </c>
      <c r="M39" s="294">
        <v>0</v>
      </c>
      <c r="N39" s="294">
        <v>14</v>
      </c>
      <c r="O39" s="301">
        <f>N39*M39</f>
        <v>0</v>
      </c>
      <c r="P39" s="292" t="s">
        <v>197</v>
      </c>
      <c r="Q39" s="294">
        <v>0</v>
      </c>
      <c r="R39" s="294">
        <v>20</v>
      </c>
      <c r="S39" s="301">
        <v>0</v>
      </c>
      <c r="T39" s="30"/>
      <c r="U39" s="34"/>
      <c r="V39" s="35">
        <f t="shared" ref="V39:V40" si="7">-IF(K39&gt;0,K39*0,K39)</f>
        <v>15.000000000058208</v>
      </c>
      <c r="W39" s="43">
        <f>V39+W38</f>
        <v>22.000000000058208</v>
      </c>
      <c r="X39" s="342" t="s">
        <v>791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>
        <v>3</v>
      </c>
      <c r="G40" s="63">
        <f>H39</f>
        <v>45031.208333333336</v>
      </c>
      <c r="H40" s="62" t="s">
        <v>36</v>
      </c>
      <c r="I40" s="64">
        <f>(X2-G40)*24</f>
        <v>0.99999999994179234</v>
      </c>
      <c r="J40" s="64">
        <f>'Нормативы времени'!I9</f>
        <v>14</v>
      </c>
      <c r="K40" s="43">
        <f t="shared" si="6"/>
        <v>13.000000000058208</v>
      </c>
      <c r="L40" s="292" t="s">
        <v>229</v>
      </c>
      <c r="M40" s="294">
        <v>1</v>
      </c>
      <c r="N40" s="294">
        <v>17</v>
      </c>
      <c r="O40" s="301">
        <f>N40*M40</f>
        <v>17</v>
      </c>
      <c r="P40" s="292" t="s">
        <v>590</v>
      </c>
      <c r="Q40" s="294">
        <v>0</v>
      </c>
      <c r="R40" s="294">
        <v>20</v>
      </c>
      <c r="S40" s="301">
        <v>0</v>
      </c>
      <c r="T40" s="30"/>
      <c r="U40" s="34"/>
      <c r="V40" s="35">
        <f t="shared" si="7"/>
        <v>0</v>
      </c>
      <c r="W40" s="43">
        <f>V40+W39</f>
        <v>22.000000000058208</v>
      </c>
      <c r="X40" s="32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32"/>
      <c r="H41" s="63"/>
      <c r="I41" s="33"/>
      <c r="J41" s="64"/>
      <c r="K41" s="65"/>
      <c r="L41" s="292" t="s">
        <v>230</v>
      </c>
      <c r="M41" s="294">
        <v>2</v>
      </c>
      <c r="N41" s="294">
        <v>17</v>
      </c>
      <c r="O41" s="301">
        <f>N41*M41</f>
        <v>34</v>
      </c>
      <c r="P41" s="292" t="s">
        <v>591</v>
      </c>
      <c r="Q41" s="294">
        <v>0</v>
      </c>
      <c r="R41" s="294">
        <v>20</v>
      </c>
      <c r="S41" s="301">
        <v>0</v>
      </c>
      <c r="T41" s="30"/>
      <c r="U41" s="34"/>
      <c r="V41" s="30"/>
      <c r="W41" s="97"/>
      <c r="X41" s="32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33"/>
      <c r="J42" s="64"/>
      <c r="K42" s="65"/>
      <c r="L42" s="292" t="s">
        <v>105</v>
      </c>
      <c r="M42" s="294">
        <v>0</v>
      </c>
      <c r="N42" s="294">
        <v>17</v>
      </c>
      <c r="O42" s="301">
        <f>N42*M42</f>
        <v>0</v>
      </c>
      <c r="P42" s="292" t="s">
        <v>273</v>
      </c>
      <c r="Q42" s="294">
        <v>0</v>
      </c>
      <c r="R42" s="294">
        <v>20</v>
      </c>
      <c r="S42" s="301">
        <v>0</v>
      </c>
      <c r="T42" s="30"/>
      <c r="U42" s="34"/>
      <c r="V42" s="30"/>
      <c r="W42" s="97"/>
      <c r="X42" s="32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339" t="s">
        <v>143</v>
      </c>
      <c r="Q43" s="314">
        <v>0</v>
      </c>
      <c r="R43" s="294">
        <v>20</v>
      </c>
      <c r="S43" s="301">
        <v>0</v>
      </c>
      <c r="T43" s="37"/>
      <c r="U43" s="41"/>
      <c r="V43" s="37"/>
      <c r="W43" s="72"/>
      <c r="X43" s="336" t="s">
        <v>785</v>
      </c>
      <c r="Y43" s="29"/>
      <c r="Z43" s="29"/>
      <c r="AA43" s="29"/>
    </row>
    <row r="44" spans="1:28" s="29" customFormat="1" ht="17.5" x14ac:dyDescent="0.35">
      <c r="L44" s="296" t="s">
        <v>612</v>
      </c>
      <c r="M44" s="230">
        <f>SUM(M38:M42)</f>
        <v>5</v>
      </c>
      <c r="N44" s="231" t="s">
        <v>613</v>
      </c>
      <c r="O44" s="301">
        <f>SUM(O38:O42)</f>
        <v>85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I45" s="47"/>
      <c r="J45" s="47"/>
      <c r="L45" s="636" t="s">
        <v>43</v>
      </c>
      <c r="M45" s="637"/>
      <c r="N45" s="637"/>
      <c r="O45" s="315">
        <v>170</v>
      </c>
      <c r="P45" s="636" t="s">
        <v>42</v>
      </c>
      <c r="Q45" s="637"/>
      <c r="R45" s="637"/>
      <c r="S45" s="297">
        <v>20</v>
      </c>
      <c r="AB45" s="102"/>
    </row>
    <row r="46" spans="1:28" s="29" customFormat="1" ht="16" thickBot="1" x14ac:dyDescent="0.4"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ht="62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841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62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31" t="s">
        <v>820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1"/>
      <c r="Y59" s="258"/>
    </row>
    <row r="60" spans="1:28" s="29" customFormat="1" ht="17.5" customHeight="1" x14ac:dyDescent="0.35"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634</v>
      </c>
      <c r="C63" s="22">
        <v>503</v>
      </c>
      <c r="D63" s="22" t="s">
        <v>631</v>
      </c>
      <c r="E63" s="23" t="s">
        <v>792</v>
      </c>
      <c r="F63" s="22">
        <v>1</v>
      </c>
      <c r="G63" s="24">
        <v>45028.375</v>
      </c>
      <c r="H63" s="24">
        <v>45029.57916666667</v>
      </c>
      <c r="I63" s="25">
        <v>28.900000000081491</v>
      </c>
      <c r="J63" s="60">
        <v>15.4</v>
      </c>
      <c r="K63" s="28">
        <f t="shared" ref="K63:K64" si="8">J63-I63</f>
        <v>-13.50000000008149</v>
      </c>
      <c r="L63" s="288" t="s">
        <v>525</v>
      </c>
      <c r="M63" s="290">
        <v>0</v>
      </c>
      <c r="N63" s="317">
        <v>20</v>
      </c>
      <c r="O63" s="298">
        <f>N63*M63</f>
        <v>0</v>
      </c>
      <c r="P63" s="320" t="s">
        <v>39</v>
      </c>
      <c r="Q63" s="144">
        <v>0</v>
      </c>
      <c r="R63" s="228">
        <v>20</v>
      </c>
      <c r="S63" s="298">
        <f>R63*Q63</f>
        <v>0</v>
      </c>
      <c r="T63" s="21" t="s">
        <v>25</v>
      </c>
      <c r="U63" s="26" t="s">
        <v>24</v>
      </c>
      <c r="V63" s="27">
        <f>-IF(K63&gt;0,K63*0,K63)</f>
        <v>13.50000000008149</v>
      </c>
      <c r="W63" s="28">
        <v>13.50000000008149</v>
      </c>
      <c r="X63" s="141" t="s">
        <v>842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>
        <v>45029.57916666667</v>
      </c>
      <c r="H64" s="32" t="s">
        <v>821</v>
      </c>
      <c r="I64" s="64">
        <v>23.349999999976717</v>
      </c>
      <c r="J64" s="64">
        <v>15.4</v>
      </c>
      <c r="K64" s="43">
        <f t="shared" si="8"/>
        <v>-7.9499999999767166</v>
      </c>
      <c r="L64" s="292" t="s">
        <v>526</v>
      </c>
      <c r="M64" s="294">
        <v>2</v>
      </c>
      <c r="N64" s="314">
        <v>20</v>
      </c>
      <c r="O64" s="310">
        <f>N64*M64</f>
        <v>40</v>
      </c>
      <c r="P64" s="321" t="s">
        <v>593</v>
      </c>
      <c r="Q64" s="127">
        <v>0</v>
      </c>
      <c r="R64" s="231">
        <v>20</v>
      </c>
      <c r="S64" s="310">
        <f>R64*Q64</f>
        <v>0</v>
      </c>
      <c r="T64" s="30"/>
      <c r="U64" s="34"/>
      <c r="V64" s="35">
        <f t="shared" ref="V64" si="9">-IF(K64&gt;0,K64*0,K64)</f>
        <v>7.9499999999767166</v>
      </c>
      <c r="W64" s="43">
        <f>V64+W63</f>
        <v>21.450000000058207</v>
      </c>
      <c r="X64" s="189" t="s">
        <v>796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821</v>
      </c>
      <c r="H65" s="63" t="s">
        <v>36</v>
      </c>
      <c r="I65" s="64">
        <v>28.749999999941792</v>
      </c>
      <c r="J65" s="64">
        <v>15.4</v>
      </c>
      <c r="K65" s="43">
        <f t="shared" ref="K65" si="10">J65-I65</f>
        <v>-13.349999999941792</v>
      </c>
      <c r="L65" s="292" t="s">
        <v>527</v>
      </c>
      <c r="M65" s="294">
        <v>2</v>
      </c>
      <c r="N65" s="314">
        <v>20</v>
      </c>
      <c r="O65" s="301">
        <f>N65*M65</f>
        <v>40</v>
      </c>
      <c r="P65" s="321" t="s">
        <v>594</v>
      </c>
      <c r="Q65" s="127">
        <v>0</v>
      </c>
      <c r="R65" s="231">
        <v>20</v>
      </c>
      <c r="S65" s="310">
        <f>R65*Q65</f>
        <v>0</v>
      </c>
      <c r="T65" s="30"/>
      <c r="U65" s="34"/>
      <c r="V65" s="35">
        <f t="shared" ref="V65" si="11">-IF(K65&gt;0,K65*0,K65)</f>
        <v>13.349999999941792</v>
      </c>
      <c r="W65" s="43">
        <f>V65+W64</f>
        <v>34.799999999999997</v>
      </c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292" t="s">
        <v>528</v>
      </c>
      <c r="M66" s="294">
        <v>2</v>
      </c>
      <c r="N66" s="314">
        <v>20</v>
      </c>
      <c r="O66" s="310">
        <f>N66*M66</f>
        <v>40</v>
      </c>
      <c r="P66" s="321" t="s">
        <v>476</v>
      </c>
      <c r="Q66" s="294">
        <v>0</v>
      </c>
      <c r="R66" s="231">
        <v>20</v>
      </c>
      <c r="S66" s="310">
        <f>R66*Q66</f>
        <v>0</v>
      </c>
      <c r="T66" s="30"/>
      <c r="U66" s="34"/>
      <c r="V66" s="35"/>
      <c r="W66" s="43"/>
      <c r="X66" s="189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>R67*Q67</f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SUM(M63:M66)</f>
        <v>6</v>
      </c>
      <c r="N68" s="231" t="s">
        <v>613</v>
      </c>
      <c r="O68" s="301">
        <f>SUM(O63:O66)</f>
        <v>120</v>
      </c>
      <c r="P68" s="296" t="s">
        <v>614</v>
      </c>
      <c r="Q68" s="231">
        <f>SUM(Q63:Q67)</f>
        <v>0</v>
      </c>
      <c r="R68" s="231" t="s">
        <v>615</v>
      </c>
      <c r="S68" s="295">
        <f>SUM(S63:S67)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100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74">
        <v>0</v>
      </c>
      <c r="W71" s="152">
        <v>0</v>
      </c>
      <c r="X71" s="263" t="s">
        <v>843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635</v>
      </c>
      <c r="C75" s="23" t="s">
        <v>487</v>
      </c>
      <c r="D75" s="23" t="s">
        <v>666</v>
      </c>
      <c r="E75" s="22" t="s">
        <v>488</v>
      </c>
      <c r="F75" s="22">
        <v>1</v>
      </c>
      <c r="G75" s="24"/>
      <c r="H75" s="24"/>
      <c r="I75" s="25"/>
      <c r="J75" s="25"/>
      <c r="K75" s="28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>
        <f>-IF(K75&gt;0,K75*0,K75)</f>
        <v>0</v>
      </c>
      <c r="W75" s="28"/>
      <c r="X75" s="141" t="s">
        <v>844</v>
      </c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17</v>
      </c>
      <c r="P78" s="636" t="s">
        <v>42</v>
      </c>
      <c r="Q78" s="637"/>
      <c r="R78" s="637"/>
      <c r="S78" s="297">
        <v>20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638</v>
      </c>
      <c r="C80" s="22">
        <v>1048</v>
      </c>
      <c r="D80" s="22" t="s">
        <v>773</v>
      </c>
      <c r="E80" s="22" t="s">
        <v>695</v>
      </c>
      <c r="F80" s="22">
        <v>1</v>
      </c>
      <c r="G80" s="24">
        <v>45030.333333333336</v>
      </c>
      <c r="H80" s="24" t="s">
        <v>36</v>
      </c>
      <c r="I80" s="25">
        <v>33.999999999941792</v>
      </c>
      <c r="J80" s="25">
        <v>8.4499999999999993</v>
      </c>
      <c r="K80" s="28">
        <f t="shared" ref="K80" si="12">J80-I80</f>
        <v>-25.549999999941793</v>
      </c>
      <c r="L80" s="288" t="s">
        <v>847</v>
      </c>
      <c r="M80" s="290">
        <v>2</v>
      </c>
      <c r="N80" s="228">
        <v>17</v>
      </c>
      <c r="O80" s="298">
        <f>N80*M80</f>
        <v>34</v>
      </c>
      <c r="P80" s="307" t="s">
        <v>216</v>
      </c>
      <c r="Q80" s="228">
        <v>0</v>
      </c>
      <c r="R80" s="228">
        <v>20</v>
      </c>
      <c r="S80" s="298">
        <f>R80*Q80</f>
        <v>0</v>
      </c>
      <c r="T80" s="21" t="s">
        <v>25</v>
      </c>
      <c r="U80" s="26" t="s">
        <v>24</v>
      </c>
      <c r="V80" s="27">
        <f>-IF(K80&gt;0,K80*0,K80)</f>
        <v>25.549999999941793</v>
      </c>
      <c r="W80" s="28">
        <f>V80</f>
        <v>25.549999999941793</v>
      </c>
      <c r="X80" s="141" t="s">
        <v>845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1</v>
      </c>
      <c r="N81" s="231">
        <v>17</v>
      </c>
      <c r="O81" s="301">
        <f>N81*M81</f>
        <v>17</v>
      </c>
      <c r="P81" s="296" t="s">
        <v>249</v>
      </c>
      <c r="Q81" s="231">
        <v>0</v>
      </c>
      <c r="R81" s="231">
        <v>20</v>
      </c>
      <c r="S81" s="301">
        <f>R81*Q81</f>
        <v>0</v>
      </c>
      <c r="T81" s="30"/>
      <c r="U81" s="34"/>
      <c r="V81" s="35"/>
      <c r="W81" s="43"/>
      <c r="X81" s="189" t="s">
        <v>849</v>
      </c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/>
      <c r="M82" s="294"/>
      <c r="N82" s="231"/>
      <c r="O82" s="301"/>
      <c r="P82" s="296"/>
      <c r="Q82" s="231"/>
      <c r="R82" s="231"/>
      <c r="S82" s="301"/>
      <c r="T82" s="30"/>
      <c r="U82" s="34"/>
      <c r="V82" s="35"/>
      <c r="W82" s="43"/>
      <c r="X82" s="189" t="s">
        <v>846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/>
      <c r="M83" s="322"/>
      <c r="N83" s="231"/>
      <c r="O83" s="301"/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/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f>SUM(M80:M83)</f>
        <v>3</v>
      </c>
      <c r="N85" s="231" t="s">
        <v>613</v>
      </c>
      <c r="O85" s="301">
        <f>SUM(O80:O83)</f>
        <v>51</v>
      </c>
      <c r="P85" s="296" t="s">
        <v>614</v>
      </c>
      <c r="Q85" s="231">
        <f>SUM(Q80:Q81)</f>
        <v>0</v>
      </c>
      <c r="R85" s="231" t="s">
        <v>615</v>
      </c>
      <c r="S85" s="295">
        <f>SUM(S80:S81)</f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68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8"/>
      <c r="T88" s="74"/>
      <c r="U88" s="151"/>
      <c r="V88" s="222"/>
      <c r="W88" s="223"/>
      <c r="X88" s="194" t="s">
        <v>571</v>
      </c>
    </row>
    <row r="89" spans="1:24" s="29" customFormat="1" ht="17.5" customHeight="1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x14ac:dyDescent="0.35">
      <c r="A92" s="21" t="s">
        <v>126</v>
      </c>
      <c r="B92" s="23" t="s">
        <v>641</v>
      </c>
      <c r="C92" s="22">
        <v>432</v>
      </c>
      <c r="D92" s="22" t="s">
        <v>701</v>
      </c>
      <c r="E92" s="23" t="s">
        <v>801</v>
      </c>
      <c r="F92" s="22">
        <v>1</v>
      </c>
      <c r="G92" s="24" t="s">
        <v>826</v>
      </c>
      <c r="H92" s="182" t="s">
        <v>36</v>
      </c>
      <c r="I92" s="25">
        <v>33.999999999941792</v>
      </c>
      <c r="J92" s="25">
        <v>13.4</v>
      </c>
      <c r="K92" s="61">
        <v>-20.599999999941794</v>
      </c>
      <c r="L92" s="111" t="s">
        <v>256</v>
      </c>
      <c r="M92" s="108">
        <v>0</v>
      </c>
      <c r="N92" s="22">
        <v>20</v>
      </c>
      <c r="O92" s="26">
        <v>0</v>
      </c>
      <c r="P92" s="21" t="s">
        <v>476</v>
      </c>
      <c r="Q92" s="108">
        <v>0</v>
      </c>
      <c r="R92" s="108">
        <v>20</v>
      </c>
      <c r="S92" s="26">
        <v>0</v>
      </c>
      <c r="T92" s="21" t="s">
        <v>25</v>
      </c>
      <c r="U92" s="26" t="s">
        <v>24</v>
      </c>
      <c r="V92" s="27">
        <v>0</v>
      </c>
      <c r="W92" s="28">
        <v>0</v>
      </c>
      <c r="X92" s="141" t="s">
        <v>850</v>
      </c>
    </row>
    <row r="93" spans="1:24" s="29" customFormat="1" x14ac:dyDescent="0.35">
      <c r="A93" s="30"/>
      <c r="B93" s="31"/>
      <c r="C93" s="31"/>
      <c r="D93" s="31"/>
      <c r="E93" s="31"/>
      <c r="F93" s="31"/>
      <c r="G93" s="161"/>
      <c r="H93" s="161"/>
      <c r="I93" s="33"/>
      <c r="J93" s="33"/>
      <c r="K93" s="65"/>
      <c r="L93" s="110" t="s">
        <v>276</v>
      </c>
      <c r="M93" s="109">
        <v>0</v>
      </c>
      <c r="N93" s="31">
        <v>20</v>
      </c>
      <c r="O93" s="34">
        <v>0</v>
      </c>
      <c r="P93" s="30" t="s">
        <v>752</v>
      </c>
      <c r="Q93" s="109">
        <v>0</v>
      </c>
      <c r="R93" s="109">
        <v>20</v>
      </c>
      <c r="S93" s="34">
        <v>0</v>
      </c>
      <c r="T93" s="30"/>
      <c r="U93" s="34"/>
      <c r="V93" s="35">
        <v>0</v>
      </c>
      <c r="W93" s="43">
        <v>0</v>
      </c>
      <c r="X93" s="189"/>
    </row>
    <row r="94" spans="1:24" s="29" customFormat="1" ht="15.5" customHeight="1" x14ac:dyDescent="0.35">
      <c r="A94" s="30"/>
      <c r="B94" s="31"/>
      <c r="C94" s="31"/>
      <c r="D94" s="31"/>
      <c r="E94" s="31"/>
      <c r="F94" s="31"/>
      <c r="G94" s="32"/>
      <c r="H94" s="161"/>
      <c r="I94" s="33"/>
      <c r="J94" s="33"/>
      <c r="K94" s="65"/>
      <c r="L94" s="110" t="s">
        <v>277</v>
      </c>
      <c r="M94" s="109">
        <v>0</v>
      </c>
      <c r="N94" s="31">
        <v>20</v>
      </c>
      <c r="O94" s="34">
        <v>0</v>
      </c>
      <c r="P94" s="30" t="s">
        <v>594</v>
      </c>
      <c r="Q94" s="109">
        <v>0</v>
      </c>
      <c r="R94" s="109">
        <v>20</v>
      </c>
      <c r="S94" s="34">
        <v>0</v>
      </c>
      <c r="T94" s="30"/>
      <c r="U94" s="34"/>
      <c r="V94" s="35"/>
      <c r="W94" s="43"/>
      <c r="X94" s="189" t="s">
        <v>755</v>
      </c>
    </row>
    <row r="95" spans="1:24" s="29" customFormat="1" ht="16" customHeight="1" thickBot="1" x14ac:dyDescent="0.4">
      <c r="A95" s="37"/>
      <c r="B95" s="38"/>
      <c r="C95" s="38"/>
      <c r="D95" s="38"/>
      <c r="E95" s="38"/>
      <c r="F95" s="38"/>
      <c r="G95" s="183"/>
      <c r="H95" s="183"/>
      <c r="I95" s="40"/>
      <c r="J95" s="40"/>
      <c r="K95" s="70"/>
      <c r="L95" s="110" t="s">
        <v>278</v>
      </c>
      <c r="M95" s="109">
        <v>0</v>
      </c>
      <c r="N95" s="31">
        <v>20</v>
      </c>
      <c r="O95" s="34">
        <v>0</v>
      </c>
      <c r="P95" s="30"/>
      <c r="Q95" s="31"/>
      <c r="R95" s="31"/>
      <c r="S95" s="34"/>
      <c r="T95" s="37"/>
      <c r="U95" s="41"/>
      <c r="V95" s="42"/>
      <c r="W95" s="44"/>
      <c r="X95" s="191" t="s">
        <v>646</v>
      </c>
    </row>
    <row r="96" spans="1:24" s="29" customFormat="1" ht="17.5" customHeight="1" x14ac:dyDescent="0.35">
      <c r="I96" s="47"/>
      <c r="J96" s="47"/>
      <c r="L96" s="30" t="s">
        <v>135</v>
      </c>
      <c r="M96" s="85">
        <f>SUM(M92:M95)</f>
        <v>0</v>
      </c>
      <c r="N96" s="31" t="s">
        <v>136</v>
      </c>
      <c r="O96" s="34">
        <f>SUM(O92:O95)</f>
        <v>0</v>
      </c>
      <c r="P96" s="30" t="s">
        <v>137</v>
      </c>
      <c r="Q96" s="31">
        <f>SUM(Q92:Q95)</f>
        <v>0</v>
      </c>
      <c r="R96" s="31" t="s">
        <v>138</v>
      </c>
      <c r="S96" s="97">
        <f>SUM(S92:S95)</f>
        <v>0</v>
      </c>
      <c r="V96" s="47"/>
      <c r="W96" s="47"/>
      <c r="X96" s="259"/>
    </row>
    <row r="97" spans="1:56" s="29" customFormat="1" ht="16" customHeight="1" thickBot="1" x14ac:dyDescent="0.4">
      <c r="I97" s="47"/>
      <c r="J97" s="47"/>
      <c r="L97" s="613" t="s">
        <v>43</v>
      </c>
      <c r="M97" s="614"/>
      <c r="N97" s="614"/>
      <c r="O97" s="41">
        <v>160</v>
      </c>
      <c r="P97" s="613" t="s">
        <v>42</v>
      </c>
      <c r="Q97" s="614"/>
      <c r="R97" s="614"/>
      <c r="S97" s="72">
        <v>60</v>
      </c>
      <c r="V97" s="47"/>
      <c r="W97" s="47"/>
      <c r="X97" s="259"/>
    </row>
    <row r="98" spans="1:56" s="29" customFormat="1" ht="16" customHeight="1" thickBot="1" x14ac:dyDescent="0.4">
      <c r="A98" s="102"/>
      <c r="B98" s="102"/>
      <c r="C98" s="102"/>
      <c r="D98" s="102"/>
      <c r="E98" s="102"/>
      <c r="F98" s="102"/>
      <c r="G98" s="102"/>
      <c r="H98" s="102"/>
      <c r="I98" s="103"/>
      <c r="J98" s="102"/>
      <c r="K98" s="102"/>
      <c r="L98" s="284"/>
      <c r="M98" s="284"/>
      <c r="N98" s="284"/>
      <c r="O98" s="284"/>
      <c r="P98" s="284"/>
      <c r="Q98" s="284"/>
      <c r="R98" s="284"/>
      <c r="S98" s="284"/>
      <c r="V98" s="47"/>
      <c r="W98" s="47"/>
      <c r="X98" s="259"/>
    </row>
    <row r="99" spans="1:56" s="29" customFormat="1" ht="16" customHeight="1" thickBot="1" x14ac:dyDescent="0.4">
      <c r="A99" s="74" t="s">
        <v>206</v>
      </c>
      <c r="B99" s="75"/>
      <c r="C99" s="75"/>
      <c r="D99" s="75" t="s">
        <v>24</v>
      </c>
      <c r="E99" s="75"/>
      <c r="F99" s="75"/>
      <c r="G99" s="93"/>
      <c r="H99" s="75"/>
      <c r="I99" s="77"/>
      <c r="J99" s="77"/>
      <c r="K99" s="78"/>
      <c r="L99" s="309"/>
      <c r="M99" s="227"/>
      <c r="N99" s="228"/>
      <c r="O99" s="298"/>
      <c r="P99" s="309"/>
      <c r="Q99" s="228"/>
      <c r="R99" s="228"/>
      <c r="S99" s="298"/>
      <c r="T99" s="74" t="s">
        <v>25</v>
      </c>
      <c r="U99" s="151" t="s">
        <v>24</v>
      </c>
      <c r="V99" s="74"/>
      <c r="W99" s="152"/>
      <c r="X99" s="263" t="s">
        <v>640</v>
      </c>
    </row>
    <row r="100" spans="1:56" s="29" customFormat="1" ht="17.5" customHeight="1" x14ac:dyDescent="0.35">
      <c r="I100" s="47"/>
      <c r="J100" s="47"/>
      <c r="L100" s="296" t="s">
        <v>612</v>
      </c>
      <c r="M100" s="230">
        <v>0</v>
      </c>
      <c r="N100" s="231" t="s">
        <v>613</v>
      </c>
      <c r="O100" s="301">
        <v>0</v>
      </c>
      <c r="P100" s="296" t="s">
        <v>614</v>
      </c>
      <c r="Q100" s="231">
        <v>0</v>
      </c>
      <c r="R100" s="231" t="s">
        <v>615</v>
      </c>
      <c r="S100" s="295">
        <v>0</v>
      </c>
      <c r="X100" s="259"/>
    </row>
    <row r="101" spans="1:56" s="29" customFormat="1" ht="16" customHeight="1" thickBot="1" x14ac:dyDescent="0.4">
      <c r="I101" s="47"/>
      <c r="J101" s="47"/>
      <c r="L101" s="636" t="s">
        <v>43</v>
      </c>
      <c r="M101" s="637"/>
      <c r="N101" s="637"/>
      <c r="O101" s="304" t="s">
        <v>24</v>
      </c>
      <c r="P101" s="636" t="s">
        <v>42</v>
      </c>
      <c r="Q101" s="637"/>
      <c r="R101" s="637"/>
      <c r="S101" s="297" t="s">
        <v>24</v>
      </c>
      <c r="X101" s="259"/>
    </row>
    <row r="102" spans="1:56" s="29" customFormat="1" ht="15.5" customHeight="1" x14ac:dyDescent="0.3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284"/>
      <c r="M102" s="284"/>
      <c r="N102" s="284"/>
      <c r="O102" s="284"/>
      <c r="P102" s="284"/>
      <c r="Q102" s="284"/>
      <c r="R102" s="284"/>
      <c r="S102" s="284"/>
      <c r="X102" s="259"/>
    </row>
    <row r="103" spans="1:56" s="102" customFormat="1" ht="15.5" customHeight="1" x14ac:dyDescent="0.35">
      <c r="L103" s="284"/>
      <c r="M103" s="284"/>
      <c r="N103" s="284"/>
      <c r="O103" s="284"/>
      <c r="P103" s="284"/>
      <c r="Q103" s="284"/>
      <c r="R103" s="284"/>
      <c r="S103" s="284"/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x14ac:dyDescent="0.35">
      <c r="X126" s="257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6:N86"/>
    <mergeCell ref="P86:R86"/>
    <mergeCell ref="L90:N90"/>
    <mergeCell ref="P90:R90"/>
    <mergeCell ref="L97:N97"/>
    <mergeCell ref="P97:R97"/>
    <mergeCell ref="L101:N101"/>
    <mergeCell ref="P101:R101"/>
  </mergeCells>
  <conditionalFormatting sqref="K1:K9">
    <cfRule type="cellIs" dxfId="206" priority="18" operator="lessThan">
      <formula>0</formula>
    </cfRule>
  </conditionalFormatting>
  <conditionalFormatting sqref="K11:K21">
    <cfRule type="cellIs" dxfId="205" priority="9" operator="lessThan">
      <formula>0</formula>
    </cfRule>
  </conditionalFormatting>
  <conditionalFormatting sqref="K25:K43">
    <cfRule type="cellIs" dxfId="204" priority="6" operator="lessThan">
      <formula>0</formula>
    </cfRule>
  </conditionalFormatting>
  <conditionalFormatting sqref="K45:K53 K85:K88 K99:K101">
    <cfRule type="cellIs" dxfId="203" priority="47" operator="lessThan">
      <formula>0</formula>
    </cfRule>
  </conditionalFormatting>
  <conditionalFormatting sqref="K57:K67">
    <cfRule type="cellIs" dxfId="202" priority="3" operator="lessThan">
      <formula>0</formula>
    </cfRule>
  </conditionalFormatting>
  <conditionalFormatting sqref="K71:K76">
    <cfRule type="cellIs" dxfId="201" priority="2" operator="lessThan">
      <formula>0</formula>
    </cfRule>
  </conditionalFormatting>
  <conditionalFormatting sqref="K78:K80">
    <cfRule type="cellIs" dxfId="200" priority="1" operator="lessThan">
      <formula>0</formula>
    </cfRule>
  </conditionalFormatting>
  <conditionalFormatting sqref="K82:K83">
    <cfRule type="cellIs" dxfId="199" priority="46" operator="lessThan">
      <formula>0</formula>
    </cfRule>
  </conditionalFormatting>
  <conditionalFormatting sqref="K92:K97">
    <cfRule type="cellIs" dxfId="198" priority="2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76C5-7EFF-4083-8D39-BD36351B1D69}">
  <sheetPr codeName="Лист28"/>
  <dimension ref="A1:BD129"/>
  <sheetViews>
    <sheetView topLeftCell="A43" zoomScale="50" zoomScaleNormal="50" workbookViewId="0">
      <selection activeCell="X77" sqref="X7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5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851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852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60">
        <v>34.250000000058208</v>
      </c>
      <c r="J6" s="60">
        <v>8.4499999999999993</v>
      </c>
      <c r="K6" s="28">
        <v>-25.800000000058208</v>
      </c>
      <c r="L6" s="288" t="s">
        <v>132</v>
      </c>
      <c r="M6" s="289">
        <v>6</v>
      </c>
      <c r="N6" s="290">
        <v>17</v>
      </c>
      <c r="O6" s="291">
        <v>0</v>
      </c>
      <c r="P6" s="288" t="s">
        <v>214</v>
      </c>
      <c r="Q6" s="290">
        <v>1</v>
      </c>
      <c r="R6" s="228">
        <v>20</v>
      </c>
      <c r="S6" s="291">
        <v>0</v>
      </c>
      <c r="T6" s="21" t="s">
        <v>25</v>
      </c>
      <c r="U6" s="26" t="s">
        <v>24</v>
      </c>
      <c r="V6" s="27">
        <v>25.800000000058208</v>
      </c>
      <c r="W6" s="28">
        <v>25.800000000058208</v>
      </c>
      <c r="X6" s="141" t="s">
        <v>853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4">
        <v>15.75</v>
      </c>
      <c r="J7" s="64">
        <v>8.4499999999999993</v>
      </c>
      <c r="K7" s="43">
        <v>-7.3000000000000007</v>
      </c>
      <c r="L7" s="292" t="s">
        <v>111</v>
      </c>
      <c r="M7" s="293">
        <v>6</v>
      </c>
      <c r="N7" s="294">
        <v>10</v>
      </c>
      <c r="O7" s="295">
        <v>0</v>
      </c>
      <c r="P7" s="292" t="s">
        <v>863</v>
      </c>
      <c r="Q7" s="294">
        <v>1</v>
      </c>
      <c r="R7" s="231">
        <v>20</v>
      </c>
      <c r="S7" s="295">
        <v>0</v>
      </c>
      <c r="T7" s="30"/>
      <c r="U7" s="34"/>
      <c r="V7" s="35">
        <v>7.3000000000000007</v>
      </c>
      <c r="W7" s="43">
        <v>33.100000000058209</v>
      </c>
      <c r="X7" s="114" t="s">
        <v>854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f>H7</f>
        <v>45031.680555555555</v>
      </c>
      <c r="H8" s="67" t="s">
        <v>36</v>
      </c>
      <c r="I8" s="64"/>
      <c r="J8" s="64">
        <v>8.5</v>
      </c>
      <c r="K8" s="65"/>
      <c r="L8" s="292" t="s">
        <v>98</v>
      </c>
      <c r="M8" s="294">
        <v>0</v>
      </c>
      <c r="N8" s="294">
        <v>17</v>
      </c>
      <c r="O8" s="295">
        <v>34</v>
      </c>
      <c r="P8" s="292" t="s">
        <v>215</v>
      </c>
      <c r="Q8" s="294">
        <v>1</v>
      </c>
      <c r="R8" s="231">
        <v>10</v>
      </c>
      <c r="S8" s="295"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/>
      <c r="G9" s="90"/>
      <c r="H9" s="39"/>
      <c r="I9" s="40"/>
      <c r="J9" s="40"/>
      <c r="K9" s="70"/>
      <c r="L9" s="292" t="s">
        <v>99</v>
      </c>
      <c r="M9" s="294">
        <v>0</v>
      </c>
      <c r="N9" s="294">
        <v>17</v>
      </c>
      <c r="O9" s="295">
        <v>34</v>
      </c>
      <c r="P9" s="292" t="s">
        <v>479</v>
      </c>
      <c r="Q9" s="231">
        <v>0</v>
      </c>
      <c r="R9" s="231">
        <v>20</v>
      </c>
      <c r="S9" s="295">
        <v>0</v>
      </c>
      <c r="T9" s="37"/>
      <c r="U9" s="41"/>
      <c r="V9" s="42"/>
      <c r="W9" s="44"/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v>4</v>
      </c>
      <c r="N10" s="231" t="s">
        <v>613</v>
      </c>
      <c r="O10" s="295">
        <v>68</v>
      </c>
      <c r="P10" s="296" t="s">
        <v>614</v>
      </c>
      <c r="Q10" s="231">
        <v>0</v>
      </c>
      <c r="R10" s="231" t="s">
        <v>615</v>
      </c>
      <c r="S10" s="295">
        <v>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297" t="s">
        <v>200</v>
      </c>
      <c r="P11" s="636" t="s">
        <v>42</v>
      </c>
      <c r="Q11" s="637"/>
      <c r="R11" s="637"/>
      <c r="S11" s="297" t="s">
        <v>200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28">
        <v>-7.0166666668024842</v>
      </c>
      <c r="L13" s="326" t="s">
        <v>108</v>
      </c>
      <c r="M13" s="290">
        <v>0</v>
      </c>
      <c r="N13" s="290">
        <v>17</v>
      </c>
      <c r="O13" s="298">
        <v>0</v>
      </c>
      <c r="P13" s="299" t="s">
        <v>531</v>
      </c>
      <c r="Q13" s="290">
        <v>0</v>
      </c>
      <c r="R13" s="228">
        <v>10</v>
      </c>
      <c r="S13" s="298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855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43">
        <v>-17.349999999941794</v>
      </c>
      <c r="L14" s="328" t="s">
        <v>113</v>
      </c>
      <c r="M14" s="294">
        <v>1</v>
      </c>
      <c r="N14" s="294">
        <v>17</v>
      </c>
      <c r="O14" s="301">
        <v>34</v>
      </c>
      <c r="P14" s="302" t="s">
        <v>118</v>
      </c>
      <c r="Q14" s="294">
        <v>0</v>
      </c>
      <c r="R14" s="231">
        <v>12</v>
      </c>
      <c r="S14" s="301">
        <v>0</v>
      </c>
      <c r="T14" s="30"/>
      <c r="U14" s="34"/>
      <c r="V14" s="35">
        <v>17.349999999941794</v>
      </c>
      <c r="W14" s="43">
        <v>24.36666666674428</v>
      </c>
      <c r="X14" s="252"/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v>23.833333333313931</v>
      </c>
      <c r="J15" s="64">
        <v>14.4</v>
      </c>
      <c r="K15" s="43">
        <v>-9.4333333333139304</v>
      </c>
      <c r="L15" s="328" t="s">
        <v>217</v>
      </c>
      <c r="M15" s="294">
        <v>0</v>
      </c>
      <c r="N15" s="294">
        <v>10</v>
      </c>
      <c r="O15" s="301">
        <v>0</v>
      </c>
      <c r="P15" s="302" t="s">
        <v>555</v>
      </c>
      <c r="Q15" s="294">
        <v>0</v>
      </c>
      <c r="R15" s="231">
        <v>20</v>
      </c>
      <c r="S15" s="301">
        <v>0</v>
      </c>
      <c r="T15" s="30"/>
      <c r="U15" s="34"/>
      <c r="V15" s="35">
        <v>9.4333333333139304</v>
      </c>
      <c r="W15" s="43"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v>23.25</v>
      </c>
      <c r="J16" s="64">
        <v>14.4</v>
      </c>
      <c r="K16" s="43">
        <v>-8.85</v>
      </c>
      <c r="L16" s="328" t="s">
        <v>124</v>
      </c>
      <c r="M16" s="294">
        <v>1</v>
      </c>
      <c r="N16" s="294">
        <v>17</v>
      </c>
      <c r="O16" s="301">
        <v>34</v>
      </c>
      <c r="P16" s="302" t="s">
        <v>118</v>
      </c>
      <c r="Q16" s="294">
        <v>0</v>
      </c>
      <c r="R16" s="231">
        <v>20</v>
      </c>
      <c r="S16" s="301">
        <v>0</v>
      </c>
      <c r="T16" s="30"/>
      <c r="U16" s="34"/>
      <c r="V16" s="35">
        <v>8.85</v>
      </c>
      <c r="W16" s="43">
        <v>42.650000000058213</v>
      </c>
      <c r="X16" s="252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43">
        <v>-7.4333333332557228</v>
      </c>
      <c r="L17" s="328" t="s">
        <v>592</v>
      </c>
      <c r="M17" s="231">
        <v>0</v>
      </c>
      <c r="N17" s="294">
        <v>17</v>
      </c>
      <c r="O17" s="301">
        <v>0</v>
      </c>
      <c r="P17" s="302" t="s">
        <v>574</v>
      </c>
      <c r="Q17" s="294">
        <v>0</v>
      </c>
      <c r="R17" s="231">
        <v>20</v>
      </c>
      <c r="S17" s="301">
        <v>0</v>
      </c>
      <c r="T17" s="30"/>
      <c r="U17" s="34"/>
      <c r="V17" s="35">
        <v>7.4333333332557228</v>
      </c>
      <c r="W17" s="43">
        <v>50.083333333313938</v>
      </c>
      <c r="X17" s="252" t="s">
        <v>689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v>22.333333333488554</v>
      </c>
      <c r="J18" s="68">
        <v>14.4</v>
      </c>
      <c r="K18" s="43">
        <v>-7.9333333334885534</v>
      </c>
      <c r="L18" s="328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v>0</v>
      </c>
      <c r="T18" s="30"/>
      <c r="U18" s="34"/>
      <c r="V18" s="35">
        <v>7.9333333334885534</v>
      </c>
      <c r="W18" s="43"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v>16.166666666627862</v>
      </c>
      <c r="J19" s="68">
        <v>14.4</v>
      </c>
      <c r="K19" s="43">
        <v>-1.7666666666278612</v>
      </c>
      <c r="L19" s="328"/>
      <c r="M19" s="294"/>
      <c r="N19" s="294"/>
      <c r="O19" s="301"/>
      <c r="P19" s="302"/>
      <c r="Q19" s="294"/>
      <c r="R19" s="231"/>
      <c r="S19" s="301"/>
      <c r="T19" s="30"/>
      <c r="U19" s="34"/>
      <c r="V19" s="35">
        <v>1.7666666666278612</v>
      </c>
      <c r="W19" s="43">
        <v>59.783333333430356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8</v>
      </c>
      <c r="G20" s="67">
        <v>45030.232638888891</v>
      </c>
      <c r="H20" s="67">
        <v>45031.128472222219</v>
      </c>
      <c r="I20" s="68">
        <v>21.499999999883585</v>
      </c>
      <c r="J20" s="68">
        <v>14.4</v>
      </c>
      <c r="K20" s="43">
        <v>-7.0999999998835843</v>
      </c>
      <c r="L20" s="328"/>
      <c r="M20" s="294"/>
      <c r="N20" s="294"/>
      <c r="O20" s="301"/>
      <c r="P20" s="302"/>
      <c r="Q20" s="294"/>
      <c r="R20" s="231"/>
      <c r="S20" s="301"/>
      <c r="T20" s="30"/>
      <c r="U20" s="34"/>
      <c r="V20" s="35">
        <v>7.0999999998835843</v>
      </c>
      <c r="W20" s="43">
        <v>66.883333333313942</v>
      </c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>
        <v>9</v>
      </c>
      <c r="G21" s="119">
        <v>45031.128472222219</v>
      </c>
      <c r="H21" s="119" t="s">
        <v>36</v>
      </c>
      <c r="I21" s="88">
        <v>14.916666666744277</v>
      </c>
      <c r="J21" s="88">
        <v>14.4</v>
      </c>
      <c r="K21" s="44">
        <v>-0.51666666674427653</v>
      </c>
      <c r="L21" s="328"/>
      <c r="M21" s="294"/>
      <c r="N21" s="294"/>
      <c r="O21" s="301"/>
      <c r="P21" s="302"/>
      <c r="Q21" s="294"/>
      <c r="R21" s="231"/>
      <c r="S21" s="301"/>
      <c r="T21" s="37"/>
      <c r="U21" s="41"/>
      <c r="V21" s="42">
        <v>0.51666666674427653</v>
      </c>
      <c r="W21" s="44">
        <v>67.400000000058213</v>
      </c>
      <c r="X21" s="246"/>
      <c r="Y21" s="29"/>
      <c r="Z21" s="36"/>
      <c r="AA21" s="29"/>
    </row>
    <row r="22" spans="1:27" s="102" customFormat="1" ht="17.5" x14ac:dyDescent="0.35">
      <c r="I22" s="103"/>
      <c r="J22" s="103"/>
      <c r="K22" s="103"/>
      <c r="L22" s="296" t="s">
        <v>614</v>
      </c>
      <c r="M22" s="230">
        <v>4</v>
      </c>
      <c r="N22" s="231" t="s">
        <v>613</v>
      </c>
      <c r="O22" s="301">
        <v>68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I23" s="103"/>
      <c r="J23" s="103"/>
      <c r="K23" s="103"/>
      <c r="L23" s="631" t="s">
        <v>43</v>
      </c>
      <c r="M23" s="635"/>
      <c r="N23" s="635"/>
      <c r="O23" s="304">
        <v>170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623</v>
      </c>
      <c r="C29" s="58"/>
      <c r="D29" s="58" t="s">
        <v>788</v>
      </c>
      <c r="E29" s="22"/>
      <c r="F29" s="58"/>
      <c r="G29" s="158"/>
      <c r="H29" s="158"/>
      <c r="I29" s="60"/>
      <c r="J29" s="25"/>
      <c r="K29" s="61"/>
      <c r="L29" s="117" t="s">
        <v>224</v>
      </c>
      <c r="M29" s="290">
        <v>0</v>
      </c>
      <c r="N29" s="290">
        <v>10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>
        <v>0</v>
      </c>
      <c r="W29" s="28">
        <v>0</v>
      </c>
      <c r="X29" s="141" t="s">
        <v>839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225</v>
      </c>
      <c r="M30" s="294">
        <v>0</v>
      </c>
      <c r="N30" s="294">
        <v>10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121</v>
      </c>
      <c r="M31" s="294">
        <v>0</v>
      </c>
      <c r="N31" s="231">
        <v>10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112</v>
      </c>
      <c r="M32" s="294">
        <v>0</v>
      </c>
      <c r="N32" s="231">
        <v>10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42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 t="s">
        <v>49</v>
      </c>
      <c r="P36" s="636" t="s">
        <v>42</v>
      </c>
      <c r="Q36" s="637"/>
      <c r="R36" s="637"/>
      <c r="S36" s="297" t="s">
        <v>49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227</v>
      </c>
      <c r="C38" s="58">
        <v>3002</v>
      </c>
      <c r="D38" s="22" t="s">
        <v>664</v>
      </c>
      <c r="E38" s="58" t="s">
        <v>766</v>
      </c>
      <c r="F38" s="58">
        <v>1</v>
      </c>
      <c r="G38" s="59">
        <v>45029.125</v>
      </c>
      <c r="H38" s="59" t="s">
        <v>812</v>
      </c>
      <c r="I38" s="60">
        <v>21</v>
      </c>
      <c r="J38" s="60">
        <v>14</v>
      </c>
      <c r="K38" s="28">
        <v>-7</v>
      </c>
      <c r="L38" s="288" t="s">
        <v>48</v>
      </c>
      <c r="M38" s="290">
        <v>1</v>
      </c>
      <c r="N38" s="290">
        <v>17</v>
      </c>
      <c r="O38" s="298">
        <v>34</v>
      </c>
      <c r="P38" s="288" t="s">
        <v>271</v>
      </c>
      <c r="Q38" s="290">
        <v>0</v>
      </c>
      <c r="R38" s="290">
        <v>20</v>
      </c>
      <c r="S38" s="298">
        <v>0</v>
      </c>
      <c r="T38" s="21" t="s">
        <v>816</v>
      </c>
      <c r="U38" s="26" t="s">
        <v>24</v>
      </c>
      <c r="V38" s="27">
        <v>7</v>
      </c>
      <c r="W38" s="28">
        <v>7</v>
      </c>
      <c r="X38" s="343" t="s">
        <v>856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>
        <v>2</v>
      </c>
      <c r="G39" s="63" t="s">
        <v>812</v>
      </c>
      <c r="H39" s="63">
        <v>45031.208333333336</v>
      </c>
      <c r="I39" s="64">
        <v>29.000000000058208</v>
      </c>
      <c r="J39" s="64">
        <v>14</v>
      </c>
      <c r="K39" s="43">
        <v>-15.000000000058208</v>
      </c>
      <c r="L39" s="292" t="s">
        <v>198</v>
      </c>
      <c r="M39" s="294">
        <v>0</v>
      </c>
      <c r="N39" s="294">
        <v>14</v>
      </c>
      <c r="O39" s="301">
        <v>0</v>
      </c>
      <c r="P39" s="292" t="s">
        <v>197</v>
      </c>
      <c r="Q39" s="294">
        <v>0</v>
      </c>
      <c r="R39" s="294">
        <v>20</v>
      </c>
      <c r="S39" s="301">
        <v>0</v>
      </c>
      <c r="T39" s="30"/>
      <c r="U39" s="34"/>
      <c r="V39" s="35">
        <v>15.000000000058208</v>
      </c>
      <c r="W39" s="43">
        <v>22.000000000058208</v>
      </c>
      <c r="X39" s="342" t="s">
        <v>857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>
        <v>3</v>
      </c>
      <c r="G40" s="63">
        <v>45031.208333333336</v>
      </c>
      <c r="H40" s="62" t="s">
        <v>36</v>
      </c>
      <c r="I40" s="64">
        <v>12.999999999941792</v>
      </c>
      <c r="J40" s="64">
        <v>14</v>
      </c>
      <c r="K40" s="43">
        <v>1.0000000000582077</v>
      </c>
      <c r="L40" s="292" t="s">
        <v>229</v>
      </c>
      <c r="M40" s="294">
        <v>0</v>
      </c>
      <c r="N40" s="294">
        <v>17</v>
      </c>
      <c r="O40" s="301">
        <v>17</v>
      </c>
      <c r="P40" s="292" t="s">
        <v>590</v>
      </c>
      <c r="Q40" s="294">
        <v>0</v>
      </c>
      <c r="R40" s="294">
        <v>20</v>
      </c>
      <c r="S40" s="301">
        <v>0</v>
      </c>
      <c r="T40" s="30"/>
      <c r="U40" s="34"/>
      <c r="V40" s="35">
        <v>0</v>
      </c>
      <c r="W40" s="43">
        <v>22.000000000058208</v>
      </c>
      <c r="X40" s="329" t="s">
        <v>791</v>
      </c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32"/>
      <c r="H41" s="63"/>
      <c r="I41" s="33"/>
      <c r="J41" s="64"/>
      <c r="K41" s="65"/>
      <c r="L41" s="292" t="s">
        <v>230</v>
      </c>
      <c r="M41" s="294">
        <v>1</v>
      </c>
      <c r="N41" s="294">
        <v>17</v>
      </c>
      <c r="O41" s="301">
        <v>34</v>
      </c>
      <c r="P41" s="292" t="s">
        <v>591</v>
      </c>
      <c r="Q41" s="294">
        <v>0</v>
      </c>
      <c r="R41" s="294">
        <v>20</v>
      </c>
      <c r="S41" s="301">
        <v>0</v>
      </c>
      <c r="T41" s="30"/>
      <c r="U41" s="34"/>
      <c r="V41" s="30"/>
      <c r="W41" s="97"/>
      <c r="X41" s="32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33"/>
      <c r="J42" s="64"/>
      <c r="K42" s="65"/>
      <c r="L42" s="292" t="s">
        <v>105</v>
      </c>
      <c r="M42" s="294">
        <v>0</v>
      </c>
      <c r="N42" s="294">
        <v>17</v>
      </c>
      <c r="O42" s="301">
        <v>0</v>
      </c>
      <c r="P42" s="292" t="s">
        <v>273</v>
      </c>
      <c r="Q42" s="294">
        <v>0</v>
      </c>
      <c r="R42" s="294">
        <v>20</v>
      </c>
      <c r="S42" s="301">
        <v>0</v>
      </c>
      <c r="T42" s="30"/>
      <c r="U42" s="34"/>
      <c r="V42" s="30"/>
      <c r="W42" s="97"/>
      <c r="X42" s="32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339" t="s">
        <v>143</v>
      </c>
      <c r="Q43" s="314">
        <v>0</v>
      </c>
      <c r="R43" s="294">
        <v>20</v>
      </c>
      <c r="S43" s="301">
        <v>0</v>
      </c>
      <c r="T43" s="37"/>
      <c r="U43" s="41"/>
      <c r="V43" s="37"/>
      <c r="W43" s="72"/>
      <c r="X43" s="336" t="s">
        <v>785</v>
      </c>
      <c r="Y43" s="29"/>
      <c r="Z43" s="29"/>
      <c r="AA43" s="29"/>
    </row>
    <row r="44" spans="1:28" s="29" customFormat="1" ht="17.5" x14ac:dyDescent="0.35">
      <c r="L44" s="296" t="s">
        <v>612</v>
      </c>
      <c r="M44" s="230">
        <v>5</v>
      </c>
      <c r="N44" s="231" t="s">
        <v>613</v>
      </c>
      <c r="O44" s="301">
        <v>85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I45" s="47"/>
      <c r="J45" s="47"/>
      <c r="L45" s="636" t="s">
        <v>43</v>
      </c>
      <c r="M45" s="637"/>
      <c r="N45" s="637"/>
      <c r="O45" s="315">
        <v>170</v>
      </c>
      <c r="P45" s="636" t="s">
        <v>42</v>
      </c>
      <c r="Q45" s="637"/>
      <c r="R45" s="637"/>
      <c r="S45" s="297">
        <v>20</v>
      </c>
      <c r="AB45" s="102"/>
    </row>
    <row r="46" spans="1:28" s="29" customFormat="1" ht="16" thickBot="1" x14ac:dyDescent="0.4"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ht="62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841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70" customHeight="1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31" t="s">
        <v>858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1"/>
      <c r="Y59" s="258"/>
    </row>
    <row r="60" spans="1:28" s="29" customFormat="1" ht="17.5" customHeight="1" x14ac:dyDescent="0.35"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634</v>
      </c>
      <c r="C63" s="22">
        <v>503</v>
      </c>
      <c r="D63" s="22" t="s">
        <v>631</v>
      </c>
      <c r="E63" s="23" t="s">
        <v>792</v>
      </c>
      <c r="F63" s="22">
        <v>1</v>
      </c>
      <c r="G63" s="24">
        <v>45028.375</v>
      </c>
      <c r="H63" s="24">
        <v>45029.57916666667</v>
      </c>
      <c r="I63" s="25">
        <v>28.900000000081491</v>
      </c>
      <c r="J63" s="60">
        <v>15.4</v>
      </c>
      <c r="K63" s="28">
        <v>-13.50000000008149</v>
      </c>
      <c r="L63" s="288" t="s">
        <v>525</v>
      </c>
      <c r="M63" s="290">
        <v>0</v>
      </c>
      <c r="N63" s="317">
        <v>20</v>
      </c>
      <c r="O63" s="298">
        <v>0</v>
      </c>
      <c r="P63" s="320" t="s">
        <v>39</v>
      </c>
      <c r="Q63" s="144">
        <v>0</v>
      </c>
      <c r="R63" s="228">
        <v>20</v>
      </c>
      <c r="S63" s="298">
        <v>0</v>
      </c>
      <c r="T63" s="21" t="s">
        <v>25</v>
      </c>
      <c r="U63" s="26" t="s">
        <v>24</v>
      </c>
      <c r="V63" s="27">
        <v>13.50000000008149</v>
      </c>
      <c r="W63" s="28">
        <v>13.50000000008149</v>
      </c>
      <c r="X63" s="141" t="s">
        <v>859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>
        <v>45029.57916666667</v>
      </c>
      <c r="H64" s="32" t="s">
        <v>821</v>
      </c>
      <c r="I64" s="64">
        <v>23.349999999976717</v>
      </c>
      <c r="J64" s="64">
        <v>15.4</v>
      </c>
      <c r="K64" s="43">
        <v>-7.9499999999767166</v>
      </c>
      <c r="L64" s="292" t="s">
        <v>526</v>
      </c>
      <c r="M64" s="294">
        <v>1</v>
      </c>
      <c r="N64" s="314">
        <v>20</v>
      </c>
      <c r="O64" s="310">
        <v>40</v>
      </c>
      <c r="P64" s="321" t="s">
        <v>593</v>
      </c>
      <c r="Q64" s="127">
        <v>0</v>
      </c>
      <c r="R64" s="231">
        <v>20</v>
      </c>
      <c r="S64" s="310">
        <v>0</v>
      </c>
      <c r="T64" s="30"/>
      <c r="U64" s="34"/>
      <c r="V64" s="35">
        <v>7.9499999999767166</v>
      </c>
      <c r="W64" s="43">
        <v>21.450000000058207</v>
      </c>
      <c r="X64" s="189" t="s">
        <v>796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821</v>
      </c>
      <c r="H65" s="63">
        <v>45031.527777777781</v>
      </c>
      <c r="I65" s="64">
        <v>28.749999999941792</v>
      </c>
      <c r="J65" s="64">
        <v>15.4</v>
      </c>
      <c r="K65" s="43">
        <v>-13.349999999941792</v>
      </c>
      <c r="L65" s="292" t="s">
        <v>527</v>
      </c>
      <c r="M65" s="294">
        <v>1</v>
      </c>
      <c r="N65" s="314">
        <v>20</v>
      </c>
      <c r="O65" s="301">
        <v>40</v>
      </c>
      <c r="P65" s="321" t="s">
        <v>594</v>
      </c>
      <c r="Q65" s="127">
        <v>0</v>
      </c>
      <c r="R65" s="231">
        <v>20</v>
      </c>
      <c r="S65" s="310">
        <v>0</v>
      </c>
      <c r="T65" s="30"/>
      <c r="U65" s="34"/>
      <c r="V65" s="35">
        <v>13.349999999941792</v>
      </c>
      <c r="W65" s="43">
        <v>34.799999999999997</v>
      </c>
      <c r="X65" s="189"/>
    </row>
    <row r="66" spans="1:24" s="29" customFormat="1" x14ac:dyDescent="0.35">
      <c r="A66" s="86"/>
      <c r="B66" s="62"/>
      <c r="C66" s="62"/>
      <c r="D66" s="62"/>
      <c r="E66" s="62"/>
      <c r="F66" s="62">
        <v>4</v>
      </c>
      <c r="G66" s="63">
        <f>H65</f>
        <v>45031.527777777781</v>
      </c>
      <c r="H66" s="63"/>
      <c r="I66" s="64"/>
      <c r="J66" s="64">
        <v>15.4</v>
      </c>
      <c r="K66" s="65"/>
      <c r="L66" s="292" t="s">
        <v>528</v>
      </c>
      <c r="M66" s="294">
        <v>1</v>
      </c>
      <c r="N66" s="314">
        <v>20</v>
      </c>
      <c r="O66" s="310">
        <v>40</v>
      </c>
      <c r="P66" s="321" t="s">
        <v>476</v>
      </c>
      <c r="Q66" s="294">
        <v>0</v>
      </c>
      <c r="R66" s="231">
        <v>20</v>
      </c>
      <c r="S66" s="310">
        <v>0</v>
      </c>
      <c r="T66" s="30"/>
      <c r="U66" s="34"/>
      <c r="V66" s="35"/>
      <c r="W66" s="43"/>
      <c r="X66" s="189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6</v>
      </c>
      <c r="N68" s="231" t="s">
        <v>613</v>
      </c>
      <c r="O68" s="301">
        <v>120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100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74">
        <v>0</v>
      </c>
      <c r="W71" s="152">
        <v>0</v>
      </c>
      <c r="X71" s="263" t="s">
        <v>843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635</v>
      </c>
      <c r="C75" s="23" t="s">
        <v>487</v>
      </c>
      <c r="D75" s="23" t="s">
        <v>666</v>
      </c>
      <c r="E75" s="22" t="s">
        <v>488</v>
      </c>
      <c r="F75" s="22">
        <v>1</v>
      </c>
      <c r="G75" s="24"/>
      <c r="H75" s="24"/>
      <c r="I75" s="25"/>
      <c r="J75" s="25"/>
      <c r="K75" s="28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844</v>
      </c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17</v>
      </c>
      <c r="P78" s="636" t="s">
        <v>42</v>
      </c>
      <c r="Q78" s="637"/>
      <c r="R78" s="637"/>
      <c r="S78" s="297">
        <v>20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638</v>
      </c>
      <c r="C80" s="22">
        <v>1048</v>
      </c>
      <c r="D80" s="22" t="s">
        <v>773</v>
      </c>
      <c r="E80" s="22" t="s">
        <v>695</v>
      </c>
      <c r="F80" s="22">
        <v>1</v>
      </c>
      <c r="G80" s="24">
        <v>45030.333333333336</v>
      </c>
      <c r="H80" s="24" t="s">
        <v>36</v>
      </c>
      <c r="I80" s="25">
        <v>33.999999999941792</v>
      </c>
      <c r="J80" s="25">
        <v>8.4499999999999993</v>
      </c>
      <c r="K80" s="28">
        <v>-25.549999999941793</v>
      </c>
      <c r="L80" s="288" t="s">
        <v>847</v>
      </c>
      <c r="M80" s="290">
        <v>0</v>
      </c>
      <c r="N80" s="228">
        <v>17</v>
      </c>
      <c r="O80" s="298">
        <v>34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25.549999999941793</v>
      </c>
      <c r="W80" s="28">
        <v>25.549999999941793</v>
      </c>
      <c r="X80" s="141" t="s">
        <v>861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17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189" t="s">
        <v>860</v>
      </c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/>
      <c r="M82" s="294"/>
      <c r="N82" s="231"/>
      <c r="O82" s="301"/>
      <c r="P82" s="296"/>
      <c r="Q82" s="231"/>
      <c r="R82" s="231"/>
      <c r="S82" s="301"/>
      <c r="T82" s="30"/>
      <c r="U82" s="34"/>
      <c r="V82" s="35"/>
      <c r="W82" s="43"/>
      <c r="X82" s="189" t="s">
        <v>862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/>
      <c r="M83" s="322"/>
      <c r="N83" s="231"/>
      <c r="O83" s="301"/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 t="s">
        <v>849</v>
      </c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v>3</v>
      </c>
      <c r="N85" s="231" t="s">
        <v>613</v>
      </c>
      <c r="O85" s="301">
        <v>51</v>
      </c>
      <c r="P85" s="296" t="s">
        <v>614</v>
      </c>
      <c r="Q85" s="231">
        <v>0</v>
      </c>
      <c r="R85" s="231" t="s">
        <v>615</v>
      </c>
      <c r="S85" s="295"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68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8"/>
      <c r="T88" s="74"/>
      <c r="U88" s="151"/>
      <c r="V88" s="222"/>
      <c r="W88" s="223"/>
      <c r="X88" s="194" t="s">
        <v>571</v>
      </c>
    </row>
    <row r="89" spans="1:24" s="29" customFormat="1" ht="17.5" customHeight="1" x14ac:dyDescent="0.3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123"/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x14ac:dyDescent="0.35">
      <c r="A92" s="21" t="s">
        <v>126</v>
      </c>
      <c r="B92" s="23" t="s">
        <v>641</v>
      </c>
      <c r="C92" s="22">
        <v>432</v>
      </c>
      <c r="D92" s="22" t="s">
        <v>701</v>
      </c>
      <c r="E92" s="23" t="s">
        <v>801</v>
      </c>
      <c r="F92" s="22">
        <v>1</v>
      </c>
      <c r="G92" s="24" t="s">
        <v>826</v>
      </c>
      <c r="H92" s="182" t="s">
        <v>36</v>
      </c>
      <c r="I92" s="25">
        <v>33.999999999941792</v>
      </c>
      <c r="J92" s="25">
        <v>13.4</v>
      </c>
      <c r="K92" s="61">
        <v>-20.599999999941794</v>
      </c>
      <c r="L92" s="111" t="s">
        <v>256</v>
      </c>
      <c r="M92" s="108">
        <v>0</v>
      </c>
      <c r="N92" s="22">
        <v>20</v>
      </c>
      <c r="O92" s="26">
        <v>0</v>
      </c>
      <c r="P92" s="21" t="s">
        <v>476</v>
      </c>
      <c r="Q92" s="108">
        <v>0</v>
      </c>
      <c r="R92" s="108">
        <v>20</v>
      </c>
      <c r="S92" s="26">
        <v>0</v>
      </c>
      <c r="T92" s="21" t="s">
        <v>25</v>
      </c>
      <c r="U92" s="26" t="s">
        <v>24</v>
      </c>
      <c r="V92" s="27">
        <v>0</v>
      </c>
      <c r="W92" s="28">
        <v>0</v>
      </c>
      <c r="X92" s="141" t="s">
        <v>850</v>
      </c>
    </row>
    <row r="93" spans="1:24" s="29" customFormat="1" x14ac:dyDescent="0.35">
      <c r="A93" s="30"/>
      <c r="B93" s="31"/>
      <c r="C93" s="31"/>
      <c r="D93" s="31"/>
      <c r="E93" s="31"/>
      <c r="F93" s="31"/>
      <c r="G93" s="161"/>
      <c r="H93" s="161"/>
      <c r="I93" s="33"/>
      <c r="J93" s="33"/>
      <c r="K93" s="65"/>
      <c r="L93" s="110" t="s">
        <v>276</v>
      </c>
      <c r="M93" s="109">
        <v>0</v>
      </c>
      <c r="N93" s="31">
        <v>20</v>
      </c>
      <c r="O93" s="34">
        <v>0</v>
      </c>
      <c r="P93" s="30" t="s">
        <v>752</v>
      </c>
      <c r="Q93" s="109">
        <v>0</v>
      </c>
      <c r="R93" s="109">
        <v>20</v>
      </c>
      <c r="S93" s="34">
        <v>0</v>
      </c>
      <c r="T93" s="30"/>
      <c r="U93" s="34"/>
      <c r="V93" s="35">
        <v>0</v>
      </c>
      <c r="W93" s="43">
        <v>0</v>
      </c>
      <c r="X93" s="189"/>
    </row>
    <row r="94" spans="1:24" s="29" customFormat="1" ht="15.5" customHeight="1" x14ac:dyDescent="0.35">
      <c r="A94" s="30"/>
      <c r="B94" s="31"/>
      <c r="C94" s="31"/>
      <c r="D94" s="31"/>
      <c r="E94" s="31"/>
      <c r="F94" s="31"/>
      <c r="G94" s="32"/>
      <c r="H94" s="161"/>
      <c r="I94" s="33"/>
      <c r="J94" s="33"/>
      <c r="K94" s="65"/>
      <c r="L94" s="110" t="s">
        <v>277</v>
      </c>
      <c r="M94" s="109">
        <v>0</v>
      </c>
      <c r="N94" s="31">
        <v>20</v>
      </c>
      <c r="O94" s="34">
        <v>0</v>
      </c>
      <c r="P94" s="30" t="s">
        <v>594</v>
      </c>
      <c r="Q94" s="109">
        <v>0</v>
      </c>
      <c r="R94" s="109">
        <v>20</v>
      </c>
      <c r="S94" s="34">
        <v>0</v>
      </c>
      <c r="T94" s="30"/>
      <c r="U94" s="34"/>
      <c r="V94" s="35"/>
      <c r="W94" s="43"/>
      <c r="X94" s="189" t="s">
        <v>755</v>
      </c>
    </row>
    <row r="95" spans="1:24" s="29" customFormat="1" ht="16" customHeight="1" thickBot="1" x14ac:dyDescent="0.4">
      <c r="A95" s="37"/>
      <c r="B95" s="38"/>
      <c r="C95" s="38"/>
      <c r="D95" s="38"/>
      <c r="E95" s="38"/>
      <c r="F95" s="38"/>
      <c r="G95" s="183"/>
      <c r="H95" s="183"/>
      <c r="I95" s="40"/>
      <c r="J95" s="40"/>
      <c r="K95" s="70"/>
      <c r="L95" s="110" t="s">
        <v>278</v>
      </c>
      <c r="M95" s="109">
        <v>0</v>
      </c>
      <c r="N95" s="31">
        <v>20</v>
      </c>
      <c r="O95" s="34">
        <v>0</v>
      </c>
      <c r="P95" s="30"/>
      <c r="Q95" s="31"/>
      <c r="R95" s="31"/>
      <c r="S95" s="34"/>
      <c r="T95" s="37"/>
      <c r="U95" s="41"/>
      <c r="V95" s="42"/>
      <c r="W95" s="44"/>
      <c r="X95" s="191" t="s">
        <v>646</v>
      </c>
    </row>
    <row r="96" spans="1:24" s="29" customFormat="1" ht="17.5" customHeight="1" x14ac:dyDescent="0.35">
      <c r="I96" s="47"/>
      <c r="J96" s="47"/>
      <c r="L96" s="30" t="s">
        <v>135</v>
      </c>
      <c r="M96" s="85">
        <v>0</v>
      </c>
      <c r="N96" s="31" t="s">
        <v>136</v>
      </c>
      <c r="O96" s="34">
        <v>0</v>
      </c>
      <c r="P96" s="30" t="s">
        <v>137</v>
      </c>
      <c r="Q96" s="31">
        <v>0</v>
      </c>
      <c r="R96" s="31" t="s">
        <v>138</v>
      </c>
      <c r="S96" s="97">
        <v>0</v>
      </c>
      <c r="V96" s="47"/>
      <c r="W96" s="47"/>
      <c r="X96" s="259"/>
    </row>
    <row r="97" spans="1:56" s="29" customFormat="1" ht="16" customHeight="1" thickBot="1" x14ac:dyDescent="0.4">
      <c r="I97" s="47"/>
      <c r="J97" s="47"/>
      <c r="L97" s="613" t="s">
        <v>43</v>
      </c>
      <c r="M97" s="614"/>
      <c r="N97" s="614"/>
      <c r="O97" s="41">
        <v>160</v>
      </c>
      <c r="P97" s="613" t="s">
        <v>42</v>
      </c>
      <c r="Q97" s="614"/>
      <c r="R97" s="614"/>
      <c r="S97" s="72">
        <v>60</v>
      </c>
      <c r="V97" s="47"/>
      <c r="W97" s="47"/>
      <c r="X97" s="259"/>
    </row>
    <row r="98" spans="1:56" s="29" customFormat="1" ht="16" customHeight="1" thickBot="1" x14ac:dyDescent="0.4">
      <c r="A98" s="102"/>
      <c r="B98" s="102"/>
      <c r="C98" s="102"/>
      <c r="D98" s="102"/>
      <c r="E98" s="102"/>
      <c r="F98" s="102"/>
      <c r="G98" s="102"/>
      <c r="H98" s="102"/>
      <c r="I98" s="103"/>
      <c r="J98" s="102"/>
      <c r="K98" s="102"/>
      <c r="L98" s="284"/>
      <c r="M98" s="284"/>
      <c r="N98" s="284"/>
      <c r="O98" s="284"/>
      <c r="P98" s="284"/>
      <c r="Q98" s="284"/>
      <c r="R98" s="284"/>
      <c r="S98" s="284"/>
      <c r="V98" s="47"/>
      <c r="W98" s="47"/>
      <c r="X98" s="259"/>
    </row>
    <row r="99" spans="1:56" s="29" customFormat="1" ht="16" customHeight="1" thickBot="1" x14ac:dyDescent="0.4">
      <c r="A99" s="74" t="s">
        <v>206</v>
      </c>
      <c r="B99" s="75"/>
      <c r="C99" s="75"/>
      <c r="D99" s="75" t="s">
        <v>24</v>
      </c>
      <c r="E99" s="75"/>
      <c r="F99" s="75"/>
      <c r="G99" s="93"/>
      <c r="H99" s="75"/>
      <c r="I99" s="77"/>
      <c r="J99" s="77"/>
      <c r="K99" s="78"/>
      <c r="L99" s="309"/>
      <c r="M99" s="227"/>
      <c r="N99" s="228"/>
      <c r="O99" s="298"/>
      <c r="P99" s="309"/>
      <c r="Q99" s="228"/>
      <c r="R99" s="228"/>
      <c r="S99" s="298"/>
      <c r="T99" s="74" t="s">
        <v>25</v>
      </c>
      <c r="U99" s="151" t="s">
        <v>24</v>
      </c>
      <c r="V99" s="74"/>
      <c r="W99" s="152"/>
      <c r="X99" s="263" t="s">
        <v>640</v>
      </c>
    </row>
    <row r="100" spans="1:56" s="29" customFormat="1" ht="17.5" customHeight="1" x14ac:dyDescent="0.35">
      <c r="I100" s="47"/>
      <c r="J100" s="47"/>
      <c r="L100" s="296" t="s">
        <v>612</v>
      </c>
      <c r="M100" s="230">
        <v>0</v>
      </c>
      <c r="N100" s="231" t="s">
        <v>613</v>
      </c>
      <c r="O100" s="301">
        <v>0</v>
      </c>
      <c r="P100" s="296" t="s">
        <v>614</v>
      </c>
      <c r="Q100" s="231">
        <v>0</v>
      </c>
      <c r="R100" s="231" t="s">
        <v>615</v>
      </c>
      <c r="S100" s="295">
        <v>0</v>
      </c>
      <c r="X100" s="259"/>
    </row>
    <row r="101" spans="1:56" s="29" customFormat="1" ht="16" customHeight="1" thickBot="1" x14ac:dyDescent="0.4">
      <c r="I101" s="47"/>
      <c r="J101" s="47"/>
      <c r="L101" s="636" t="s">
        <v>43</v>
      </c>
      <c r="M101" s="637"/>
      <c r="N101" s="637"/>
      <c r="O101" s="304" t="s">
        <v>24</v>
      </c>
      <c r="P101" s="636" t="s">
        <v>42</v>
      </c>
      <c r="Q101" s="637"/>
      <c r="R101" s="637"/>
      <c r="S101" s="297" t="s">
        <v>24</v>
      </c>
      <c r="X101" s="259"/>
    </row>
    <row r="102" spans="1:56" s="29" customFormat="1" ht="15.5" customHeight="1" x14ac:dyDescent="0.3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284"/>
      <c r="M102" s="284"/>
      <c r="N102" s="284"/>
      <c r="O102" s="284"/>
      <c r="P102" s="284"/>
      <c r="Q102" s="284"/>
      <c r="R102" s="284"/>
      <c r="S102" s="284"/>
      <c r="X102" s="259"/>
    </row>
    <row r="103" spans="1:56" s="102" customFormat="1" ht="15.5" customHeight="1" x14ac:dyDescent="0.35">
      <c r="L103" s="284"/>
      <c r="M103" s="284"/>
      <c r="N103" s="284"/>
      <c r="O103" s="284"/>
      <c r="P103" s="284"/>
      <c r="Q103" s="284"/>
      <c r="R103" s="284"/>
      <c r="S103" s="284"/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x14ac:dyDescent="0.35">
      <c r="X126" s="257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</sheetData>
  <mergeCells count="47">
    <mergeCell ref="L90:N90"/>
    <mergeCell ref="P90:R90"/>
    <mergeCell ref="L97:N97"/>
    <mergeCell ref="P97:R97"/>
    <mergeCell ref="L101:N101"/>
    <mergeCell ref="P101:R101"/>
    <mergeCell ref="L73:N73"/>
    <mergeCell ref="P73:R73"/>
    <mergeCell ref="L78:N78"/>
    <mergeCell ref="P78:R78"/>
    <mergeCell ref="L86:N86"/>
    <mergeCell ref="P86:R86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1:N11"/>
    <mergeCell ref="P11:R11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197" priority="18" operator="lessThan">
      <formula>0</formula>
    </cfRule>
  </conditionalFormatting>
  <conditionalFormatting sqref="K11:K21">
    <cfRule type="cellIs" dxfId="196" priority="9" operator="lessThan">
      <formula>0</formula>
    </cfRule>
  </conditionalFormatting>
  <conditionalFormatting sqref="K25:K43">
    <cfRule type="cellIs" dxfId="195" priority="6" operator="lessThan">
      <formula>0</formula>
    </cfRule>
  </conditionalFormatting>
  <conditionalFormatting sqref="K45:K53 K85:K88 K99:K101">
    <cfRule type="cellIs" dxfId="194" priority="32" operator="lessThan">
      <formula>0</formula>
    </cfRule>
  </conditionalFormatting>
  <conditionalFormatting sqref="K57:K67">
    <cfRule type="cellIs" dxfId="193" priority="3" operator="lessThan">
      <formula>0</formula>
    </cfRule>
  </conditionalFormatting>
  <conditionalFormatting sqref="K71:K76">
    <cfRule type="cellIs" dxfId="192" priority="2" operator="lessThan">
      <formula>0</formula>
    </cfRule>
  </conditionalFormatting>
  <conditionalFormatting sqref="K78:K80">
    <cfRule type="cellIs" dxfId="191" priority="1" operator="lessThan">
      <formula>0</formula>
    </cfRule>
  </conditionalFormatting>
  <conditionalFormatting sqref="K82:K83">
    <cfRule type="cellIs" dxfId="190" priority="31" operator="lessThan">
      <formula>0</formula>
    </cfRule>
  </conditionalFormatting>
  <conditionalFormatting sqref="K92:K97">
    <cfRule type="cellIs" dxfId="189" priority="2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3A15-7373-47A9-A710-C3A17F0DBABD}">
  <sheetPr codeName="Лист29"/>
  <dimension ref="A1:BD132"/>
  <sheetViews>
    <sheetView topLeftCell="A37" zoomScale="50" zoomScaleNormal="50" workbookViewId="0">
      <selection activeCell="X78" sqref="X7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864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45032.25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60">
        <f xml:space="preserve"> ($H$6 - $G$6) * 24</f>
        <v>34.250000000058208</v>
      </c>
      <c r="J6" s="60">
        <v>8.4499999999999993</v>
      </c>
      <c r="K6" s="28">
        <f>$J$6 - $I$6</f>
        <v>-25.800000000058208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1</v>
      </c>
      <c r="R6" s="228">
        <v>20</v>
      </c>
      <c r="S6" s="298">
        <f xml:space="preserve"> $Q$6 * $R$6</f>
        <v>20</v>
      </c>
      <c r="T6" s="21" t="s">
        <v>25</v>
      </c>
      <c r="U6" s="26" t="s">
        <v>24</v>
      </c>
      <c r="V6" s="27">
        <f>$K$6 * -1</f>
        <v>25.800000000058208</v>
      </c>
      <c r="W6" s="28">
        <f>$V$6</f>
        <v>25.800000000058208</v>
      </c>
      <c r="X6" s="141" t="s">
        <v>865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4">
        <f xml:space="preserve"> ($H$7 - $G$7) * 24</f>
        <v>14.083333333313931</v>
      </c>
      <c r="J7" s="64">
        <v>8.4499999999999993</v>
      </c>
      <c r="K7" s="43">
        <f>$J$7 - $I$7</f>
        <v>-5.6333333333139315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863</v>
      </c>
      <c r="Q7" s="294">
        <v>1</v>
      </c>
      <c r="R7" s="231">
        <v>20</v>
      </c>
      <c r="S7" s="301">
        <f xml:space="preserve"> $Q$7 * $R$7</f>
        <v>20</v>
      </c>
      <c r="T7" s="30"/>
      <c r="U7" s="34"/>
      <c r="V7" s="35">
        <f>$K$7 * -1</f>
        <v>5.6333333333139315</v>
      </c>
      <c r="W7" s="43">
        <f>$V$7 + $W$6</f>
        <v>31.43333333337214</v>
      </c>
      <c r="X7" s="114" t="s">
        <v>881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45031.680555555555</v>
      </c>
      <c r="H8" s="67">
        <v>45032.399305555555</v>
      </c>
      <c r="I8" s="64">
        <f xml:space="preserve"> ($H$8 - $G$8) * 24</f>
        <v>17.25</v>
      </c>
      <c r="J8" s="64">
        <v>8.5</v>
      </c>
      <c r="K8" s="43">
        <f>$J$8 - $I$8</f>
        <v>-8.75</v>
      </c>
      <c r="L8" s="292" t="s">
        <v>98</v>
      </c>
      <c r="M8" s="294">
        <v>3</v>
      </c>
      <c r="N8" s="294">
        <v>17</v>
      </c>
      <c r="O8" s="301">
        <f xml:space="preserve"> $M$8 * $N$8</f>
        <v>51</v>
      </c>
      <c r="P8" s="292" t="s">
        <v>215</v>
      </c>
      <c r="Q8" s="294">
        <v>1</v>
      </c>
      <c r="R8" s="231">
        <v>10</v>
      </c>
      <c r="S8" s="301">
        <f xml:space="preserve"> $Q$8 * $R$8</f>
        <v>10</v>
      </c>
      <c r="T8" s="30"/>
      <c r="U8" s="34"/>
      <c r="V8" s="35">
        <f>$K$8 * -1</f>
        <v>8.75</v>
      </c>
      <c r="W8" s="43">
        <f>$V$8 + $W$7</f>
        <v>40.18333333337214</v>
      </c>
      <c r="X8" s="113"/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>
        <v>4</v>
      </c>
      <c r="G9" s="119">
        <v>45032.399305555555</v>
      </c>
      <c r="H9" s="39" t="s">
        <v>36</v>
      </c>
      <c r="I9" s="40">
        <f xml:space="preserve"> ($X$2 - $G$9) * 24</f>
        <v>-3.5833333333139308</v>
      </c>
      <c r="J9" s="91">
        <v>8.5</v>
      </c>
      <c r="K9" s="44">
        <f>$J$9 - $I$9</f>
        <v>12.083333333313931</v>
      </c>
      <c r="L9" s="292" t="s">
        <v>99</v>
      </c>
      <c r="M9" s="294">
        <v>3</v>
      </c>
      <c r="N9" s="294">
        <v>17</v>
      </c>
      <c r="O9" s="301">
        <f xml:space="preserve"> $M$9 * $N$9</f>
        <v>51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7"/>
      <c r="U9" s="41"/>
      <c r="V9" s="42">
        <f>$K$9 * 0</f>
        <v>0</v>
      </c>
      <c r="W9" s="44">
        <f>$V$9 + $W$8</f>
        <v>40.18333333337214</v>
      </c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SUM($M$6:$M$9)</f>
        <v>6</v>
      </c>
      <c r="N10" s="231" t="s">
        <v>613</v>
      </c>
      <c r="O10" s="301">
        <f>SUM($O$6:$O$9)</f>
        <v>102</v>
      </c>
      <c r="P10" s="296" t="s">
        <v>614</v>
      </c>
      <c r="Q10" s="231">
        <f>SUM($Q$6:$Q$9)</f>
        <v>3</v>
      </c>
      <c r="R10" s="231" t="s">
        <v>615</v>
      </c>
      <c r="S10" s="295">
        <f>SUM($S$6:$S$9)</f>
        <v>50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204</v>
      </c>
      <c r="P11" s="636" t="s">
        <v>42</v>
      </c>
      <c r="Q11" s="637"/>
      <c r="R11" s="637"/>
      <c r="S11" s="297" t="s">
        <v>200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288" t="s">
        <v>108</v>
      </c>
      <c r="M13" s="290">
        <v>0</v>
      </c>
      <c r="N13" s="290">
        <v>17</v>
      </c>
      <c r="O13" s="298">
        <v>0</v>
      </c>
      <c r="P13" s="299" t="s">
        <v>531</v>
      </c>
      <c r="Q13" s="290">
        <v>0</v>
      </c>
      <c r="R13" s="228">
        <v>10</v>
      </c>
      <c r="S13" s="298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870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65">
        <v>-17.349999999941794</v>
      </c>
      <c r="L14" s="292" t="s">
        <v>113</v>
      </c>
      <c r="M14" s="294">
        <v>1</v>
      </c>
      <c r="N14" s="294">
        <v>17</v>
      </c>
      <c r="O14" s="301">
        <v>34</v>
      </c>
      <c r="P14" s="302" t="s">
        <v>118</v>
      </c>
      <c r="Q14" s="294">
        <v>0</v>
      </c>
      <c r="R14" s="231">
        <v>12</v>
      </c>
      <c r="S14" s="301">
        <v>0</v>
      </c>
      <c r="T14" s="30"/>
      <c r="U14" s="34"/>
      <c r="V14" s="35">
        <v>17.349999999941794</v>
      </c>
      <c r="W14" s="43">
        <v>24.36666666674428</v>
      </c>
      <c r="X14" s="252" t="s">
        <v>875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v>23.833333333313931</v>
      </c>
      <c r="J15" s="64">
        <v>14.4</v>
      </c>
      <c r="K15" s="65">
        <v>-9.4333333333139304</v>
      </c>
      <c r="L15" s="292" t="s">
        <v>217</v>
      </c>
      <c r="M15" s="294">
        <v>0</v>
      </c>
      <c r="N15" s="294">
        <v>10</v>
      </c>
      <c r="O15" s="301">
        <v>0</v>
      </c>
      <c r="P15" s="302" t="s">
        <v>555</v>
      </c>
      <c r="Q15" s="294">
        <v>0</v>
      </c>
      <c r="R15" s="231">
        <v>20</v>
      </c>
      <c r="S15" s="301">
        <v>0</v>
      </c>
      <c r="T15" s="30"/>
      <c r="U15" s="34"/>
      <c r="V15" s="35">
        <v>9.4333333333139304</v>
      </c>
      <c r="W15" s="43">
        <v>33.800000000058212</v>
      </c>
      <c r="X15" s="252"/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v>23.25</v>
      </c>
      <c r="J16" s="64">
        <v>14.4</v>
      </c>
      <c r="K16" s="65">
        <v>-8.85</v>
      </c>
      <c r="L16" s="292" t="s">
        <v>124</v>
      </c>
      <c r="M16" s="294">
        <v>3</v>
      </c>
      <c r="N16" s="294">
        <v>17</v>
      </c>
      <c r="O16" s="301">
        <v>34</v>
      </c>
      <c r="P16" s="302" t="s">
        <v>118</v>
      </c>
      <c r="Q16" s="294">
        <v>0</v>
      </c>
      <c r="R16" s="231">
        <v>20</v>
      </c>
      <c r="S16" s="301">
        <v>0</v>
      </c>
      <c r="T16" s="30"/>
      <c r="U16" s="34"/>
      <c r="V16" s="35">
        <v>8.85</v>
      </c>
      <c r="W16" s="43">
        <v>42.650000000058213</v>
      </c>
      <c r="X16" s="252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65">
        <v>-7.4333333332557228</v>
      </c>
      <c r="L17" s="292" t="s">
        <v>592</v>
      </c>
      <c r="M17" s="231">
        <v>0</v>
      </c>
      <c r="N17" s="294">
        <v>17</v>
      </c>
      <c r="O17" s="301">
        <v>0</v>
      </c>
      <c r="P17" s="302" t="s">
        <v>574</v>
      </c>
      <c r="Q17" s="294">
        <v>0</v>
      </c>
      <c r="R17" s="231">
        <v>20</v>
      </c>
      <c r="S17" s="301">
        <v>0</v>
      </c>
      <c r="T17" s="30"/>
      <c r="U17" s="34"/>
      <c r="V17" s="35">
        <v>7.4333333332557228</v>
      </c>
      <c r="W17" s="43">
        <v>50.083333333313938</v>
      </c>
      <c r="X17" s="252" t="s">
        <v>689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v>22.333333333488554</v>
      </c>
      <c r="J18" s="68">
        <v>14.4</v>
      </c>
      <c r="K18" s="65">
        <v>-7.9333333334885534</v>
      </c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v>0</v>
      </c>
      <c r="T18" s="30"/>
      <c r="U18" s="34"/>
      <c r="V18" s="35">
        <v>7.9333333334885534</v>
      </c>
      <c r="W18" s="43"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v>16.166666666627862</v>
      </c>
      <c r="J19" s="68">
        <v>14.4</v>
      </c>
      <c r="K19" s="65">
        <v>-1.7666666666278612</v>
      </c>
      <c r="L19" s="292"/>
      <c r="M19" s="294"/>
      <c r="N19" s="294"/>
      <c r="O19" s="301"/>
      <c r="P19" s="302"/>
      <c r="Q19" s="294"/>
      <c r="R19" s="231"/>
      <c r="S19" s="301"/>
      <c r="T19" s="30"/>
      <c r="U19" s="34"/>
      <c r="V19" s="35">
        <v>1.7666666666278612</v>
      </c>
      <c r="W19" s="43">
        <v>59.783333333430356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8</v>
      </c>
      <c r="G20" s="67">
        <v>45030.232638888891</v>
      </c>
      <c r="H20" s="67">
        <v>45031.128472222219</v>
      </c>
      <c r="I20" s="68">
        <v>21.499999999883585</v>
      </c>
      <c r="J20" s="68">
        <v>14.4</v>
      </c>
      <c r="K20" s="65">
        <v>-7.0999999998835843</v>
      </c>
      <c r="L20" s="292"/>
      <c r="M20" s="294"/>
      <c r="N20" s="294"/>
      <c r="O20" s="301"/>
      <c r="P20" s="302"/>
      <c r="Q20" s="294"/>
      <c r="R20" s="231"/>
      <c r="S20" s="301"/>
      <c r="T20" s="30"/>
      <c r="U20" s="34"/>
      <c r="V20" s="35">
        <v>7.0999999998835843</v>
      </c>
      <c r="W20" s="43">
        <v>66.883333333313942</v>
      </c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>
        <v>9</v>
      </c>
      <c r="G21" s="119">
        <v>45031.128472222219</v>
      </c>
      <c r="H21" s="119" t="s">
        <v>36</v>
      </c>
      <c r="I21" s="88">
        <v>14.916666666744277</v>
      </c>
      <c r="J21" s="88">
        <v>14.4</v>
      </c>
      <c r="K21" s="70">
        <v>-0.51666666674427653</v>
      </c>
      <c r="L21" s="292"/>
      <c r="M21" s="294"/>
      <c r="N21" s="294"/>
      <c r="O21" s="301"/>
      <c r="P21" s="302"/>
      <c r="Q21" s="294"/>
      <c r="R21" s="231"/>
      <c r="S21" s="301"/>
      <c r="T21" s="37"/>
      <c r="U21" s="41"/>
      <c r="V21" s="42">
        <v>0.51666666674427653</v>
      </c>
      <c r="W21" s="44">
        <v>67.400000000058213</v>
      </c>
      <c r="X21" s="246"/>
      <c r="Y21" s="29"/>
      <c r="Z21" s="36"/>
      <c r="AA21" s="29"/>
    </row>
    <row r="22" spans="1:27" s="102" customFormat="1" ht="17.5" x14ac:dyDescent="0.35">
      <c r="I22" s="103"/>
      <c r="J22" s="103"/>
      <c r="K22" s="103"/>
      <c r="L22" s="296" t="s">
        <v>614</v>
      </c>
      <c r="M22" s="230">
        <f>M13+M14+M15+M16+M17</f>
        <v>4</v>
      </c>
      <c r="N22" s="231" t="s">
        <v>613</v>
      </c>
      <c r="O22" s="301">
        <v>68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I23" s="103"/>
      <c r="J23" s="103"/>
      <c r="K23" s="103"/>
      <c r="L23" s="631" t="s">
        <v>43</v>
      </c>
      <c r="M23" s="635"/>
      <c r="N23" s="635"/>
      <c r="O23" s="304">
        <v>170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29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31" x14ac:dyDescent="0.35">
      <c r="A29" s="21" t="s">
        <v>18</v>
      </c>
      <c r="B29" s="23" t="s">
        <v>623</v>
      </c>
      <c r="C29" s="58"/>
      <c r="D29" s="58" t="s">
        <v>788</v>
      </c>
      <c r="E29" s="22"/>
      <c r="F29" s="58"/>
      <c r="G29" s="158"/>
      <c r="H29" s="158"/>
      <c r="I29" s="60"/>
      <c r="J29" s="25"/>
      <c r="K29" s="61"/>
      <c r="L29" s="117" t="s">
        <v>224</v>
      </c>
      <c r="M29" s="290">
        <v>0</v>
      </c>
      <c r="N29" s="290">
        <v>10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>
        <v>0</v>
      </c>
      <c r="W29" s="28">
        <v>0</v>
      </c>
      <c r="X29" s="141" t="s">
        <v>871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225</v>
      </c>
      <c r="M30" s="294">
        <v>0</v>
      </c>
      <c r="N30" s="294">
        <v>10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121</v>
      </c>
      <c r="M31" s="294">
        <v>0</v>
      </c>
      <c r="N31" s="231">
        <v>10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112</v>
      </c>
      <c r="M32" s="294">
        <v>0</v>
      </c>
      <c r="N32" s="231">
        <v>10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42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29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 t="s">
        <v>49</v>
      </c>
      <c r="P36" s="636" t="s">
        <v>42</v>
      </c>
      <c r="Q36" s="637"/>
      <c r="R36" s="637"/>
      <c r="S36" s="297" t="s">
        <v>49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227</v>
      </c>
      <c r="C38" s="58">
        <v>3002</v>
      </c>
      <c r="D38" s="22" t="s">
        <v>664</v>
      </c>
      <c r="E38" s="58" t="s">
        <v>766</v>
      </c>
      <c r="F38" s="58">
        <v>1</v>
      </c>
      <c r="G38" s="59">
        <v>45029.125</v>
      </c>
      <c r="H38" s="59" t="s">
        <v>812</v>
      </c>
      <c r="I38" s="60">
        <f xml:space="preserve"> ($H$38 - $G$38) * 24</f>
        <v>21</v>
      </c>
      <c r="J38" s="60">
        <v>14</v>
      </c>
      <c r="K38" s="61">
        <f>$J$38 - $I$38</f>
        <v>-7</v>
      </c>
      <c r="L38" s="288" t="s">
        <v>48</v>
      </c>
      <c r="M38" s="290">
        <v>3</v>
      </c>
      <c r="N38" s="290">
        <v>17</v>
      </c>
      <c r="O38" s="298">
        <f xml:space="preserve"> $M$38 * $N$38</f>
        <v>51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7</v>
      </c>
      <c r="W38" s="28">
        <f>$V$38</f>
        <v>7</v>
      </c>
      <c r="X38" s="345" t="s">
        <v>868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>
        <v>2</v>
      </c>
      <c r="G39" s="63" t="s">
        <v>812</v>
      </c>
      <c r="H39" s="63">
        <v>45031.208333333336</v>
      </c>
      <c r="I39" s="64">
        <f xml:space="preserve"> ($H$39 - $G$39) * 24</f>
        <v>29.000000000058208</v>
      </c>
      <c r="J39" s="64">
        <v>14</v>
      </c>
      <c r="K39" s="65">
        <f>$J$39 - $I$39</f>
        <v>-15.000000000058208</v>
      </c>
      <c r="L39" s="292" t="s">
        <v>198</v>
      </c>
      <c r="M39" s="294">
        <v>0</v>
      </c>
      <c r="N39" s="294">
        <v>14</v>
      </c>
      <c r="O39" s="301">
        <f xml:space="preserve"> $M$39 * $N$39</f>
        <v>0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>
        <f>$K$39 * -1</f>
        <v>15.000000000058208</v>
      </c>
      <c r="W39" s="43">
        <f>$V$39 + $W$38</f>
        <v>22.000000000058208</v>
      </c>
      <c r="X39" s="346"/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>
        <v>3</v>
      </c>
      <c r="G40" s="63">
        <v>45031.208333333336</v>
      </c>
      <c r="H40" s="62" t="s">
        <v>869</v>
      </c>
      <c r="I40" s="64">
        <f xml:space="preserve"> ($H$40 - $G$40) * 24</f>
        <v>23.333333333255723</v>
      </c>
      <c r="J40" s="64">
        <v>14</v>
      </c>
      <c r="K40" s="65">
        <f>$J$40 - $I$40</f>
        <v>-9.3333333332557231</v>
      </c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>
        <f>$K$40 * -1</f>
        <v>9.3333333332557231</v>
      </c>
      <c r="W40" s="43">
        <f>$V$40 + $W$39</f>
        <v>31.333333333313931</v>
      </c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>
        <v>4</v>
      </c>
      <c r="G41" s="62" t="s">
        <v>869</v>
      </c>
      <c r="H41" s="63" t="s">
        <v>36</v>
      </c>
      <c r="I41" s="33">
        <f xml:space="preserve"> ($X$2 - $G$41) * 24</f>
        <v>1.6666666666860692</v>
      </c>
      <c r="J41" s="64">
        <v>14</v>
      </c>
      <c r="K41" s="65">
        <f>$J$41 - $I$41</f>
        <v>12.333333333313931</v>
      </c>
      <c r="L41" s="292" t="s">
        <v>230</v>
      </c>
      <c r="M41" s="294">
        <v>3</v>
      </c>
      <c r="N41" s="294">
        <v>17</v>
      </c>
      <c r="O41" s="301">
        <f xml:space="preserve"> $M$41 * $N$41</f>
        <v>51</v>
      </c>
      <c r="P41" s="292" t="s">
        <v>591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0">
        <f>$K$41 * 0</f>
        <v>0</v>
      </c>
      <c r="W41" s="43">
        <f>$V$41 + $W$40</f>
        <v>31.333333333313931</v>
      </c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33"/>
      <c r="J42" s="64"/>
      <c r="K42" s="65"/>
      <c r="L42" s="292" t="s">
        <v>105</v>
      </c>
      <c r="M42" s="294">
        <v>0</v>
      </c>
      <c r="N42" s="294">
        <v>17</v>
      </c>
      <c r="O42" s="301">
        <f xml:space="preserve"> $M$42 * $N$42</f>
        <v>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339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37"/>
      <c r="W43" s="72"/>
      <c r="X43" s="191" t="s">
        <v>791</v>
      </c>
      <c r="Y43" s="29"/>
      <c r="Z43" s="29"/>
      <c r="AA43" s="29"/>
    </row>
    <row r="44" spans="1:28" s="29" customFormat="1" ht="17.5" x14ac:dyDescent="0.35">
      <c r="L44" s="296" t="s">
        <v>612</v>
      </c>
      <c r="M44" s="230">
        <f>SUM($M$38:$M$43)</f>
        <v>6</v>
      </c>
      <c r="N44" s="231" t="s">
        <v>613</v>
      </c>
      <c r="O44" s="301">
        <f>SUM($O$38:$O$43)</f>
        <v>102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ht="62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872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 t="s">
        <v>867</v>
      </c>
      <c r="Y52" s="256"/>
      <c r="Z52" s="36"/>
      <c r="AB52" s="102"/>
    </row>
    <row r="53" spans="1:28" s="29" customFormat="1" ht="17.5" x14ac:dyDescent="0.35"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70" customHeight="1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31" t="s">
        <v>874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 t="s">
        <v>867</v>
      </c>
      <c r="Y59" s="258"/>
    </row>
    <row r="60" spans="1:28" s="29" customFormat="1" ht="17.5" customHeight="1" x14ac:dyDescent="0.35"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634</v>
      </c>
      <c r="C63" s="22">
        <v>503</v>
      </c>
      <c r="D63" s="22" t="s">
        <v>631</v>
      </c>
      <c r="E63" s="23" t="s">
        <v>792</v>
      </c>
      <c r="F63" s="22">
        <v>1</v>
      </c>
      <c r="G63" s="24">
        <v>45028.375</v>
      </c>
      <c r="H63" s="24">
        <v>45029.57916666667</v>
      </c>
      <c r="I63" s="25">
        <f xml:space="preserve"> ($H$63 - $G$63) * 24</f>
        <v>28.900000000081491</v>
      </c>
      <c r="J63" s="60">
        <v>15.4</v>
      </c>
      <c r="K63" s="61">
        <f>$J$63 - $I$63</f>
        <v>-13.50000000008149</v>
      </c>
      <c r="L63" s="288" t="s">
        <v>525</v>
      </c>
      <c r="M63" s="290">
        <v>0</v>
      </c>
      <c r="N63" s="317">
        <v>20</v>
      </c>
      <c r="O63" s="298">
        <f xml:space="preserve"> $M$63 * $N$63</f>
        <v>0</v>
      </c>
      <c r="P63" s="320" t="s">
        <v>39</v>
      </c>
      <c r="Q63" s="144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13.50000000008149</v>
      </c>
      <c r="W63" s="28">
        <f>$V$63</f>
        <v>13.50000000008149</v>
      </c>
      <c r="X63" s="141" t="s">
        <v>866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>
        <v>45029.57916666667</v>
      </c>
      <c r="H64" s="32" t="s">
        <v>821</v>
      </c>
      <c r="I64" s="64">
        <f xml:space="preserve"> ($H$64 - $G$64) * 24</f>
        <v>23.349999999976717</v>
      </c>
      <c r="J64" s="64">
        <v>15.4</v>
      </c>
      <c r="K64" s="65">
        <f>$J$64 - $I$64</f>
        <v>-7.9499999999767166</v>
      </c>
      <c r="L64" s="292" t="s">
        <v>526</v>
      </c>
      <c r="M64" s="294">
        <v>0</v>
      </c>
      <c r="N64" s="314">
        <v>20</v>
      </c>
      <c r="O64" s="310">
        <f xml:space="preserve"> $M$64 * $N$64</f>
        <v>0</v>
      </c>
      <c r="P64" s="321" t="s">
        <v>593</v>
      </c>
      <c r="Q64" s="127">
        <v>0</v>
      </c>
      <c r="R64" s="231">
        <v>20</v>
      </c>
      <c r="S64" s="310">
        <f xml:space="preserve"> $Q$64 * $R$64</f>
        <v>0</v>
      </c>
      <c r="T64" s="30"/>
      <c r="U64" s="34"/>
      <c r="V64" s="35">
        <f>$K$64 * -1</f>
        <v>7.9499999999767166</v>
      </c>
      <c r="W64" s="43">
        <f>$V$64 + $W$63</f>
        <v>21.450000000058207</v>
      </c>
      <c r="X64" s="189" t="s">
        <v>876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821</v>
      </c>
      <c r="H65" s="63">
        <v>45031.527777777781</v>
      </c>
      <c r="I65" s="64">
        <f xml:space="preserve"> ($H$65 - $G$65) * 24</f>
        <v>23.416666666686069</v>
      </c>
      <c r="J65" s="64">
        <v>15.4</v>
      </c>
      <c r="K65" s="65">
        <f>$J$65 - $I$65</f>
        <v>-8.0166666666860689</v>
      </c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127">
        <v>0</v>
      </c>
      <c r="R65" s="231">
        <v>20</v>
      </c>
      <c r="S65" s="310">
        <f xml:space="preserve"> $Q$65 * $R$65</f>
        <v>0</v>
      </c>
      <c r="T65" s="30"/>
      <c r="U65" s="34"/>
      <c r="V65" s="35">
        <f>$K$65 * -1</f>
        <v>8.0166666666860689</v>
      </c>
      <c r="W65" s="43">
        <f>$V$65 + $W$64</f>
        <v>29.466666666744274</v>
      </c>
      <c r="X65" s="189"/>
    </row>
    <row r="66" spans="1:24" s="29" customFormat="1" x14ac:dyDescent="0.35">
      <c r="A66" s="86"/>
      <c r="B66" s="62"/>
      <c r="C66" s="62"/>
      <c r="D66" s="62"/>
      <c r="E66" s="62"/>
      <c r="F66" s="62">
        <v>4</v>
      </c>
      <c r="G66" s="63">
        <v>45031.527777777781</v>
      </c>
      <c r="H66" s="63" t="s">
        <v>36</v>
      </c>
      <c r="I66" s="64">
        <f xml:space="preserve"> ($X$2 - $G$66) * 24</f>
        <v>17.333333333255723</v>
      </c>
      <c r="J66" s="64">
        <v>15.4</v>
      </c>
      <c r="K66" s="65">
        <f>$J$66 - $I$66</f>
        <v>-1.9333333332557228</v>
      </c>
      <c r="L66" s="292" t="s">
        <v>528</v>
      </c>
      <c r="M66" s="294">
        <v>0</v>
      </c>
      <c r="N66" s="314">
        <v>20</v>
      </c>
      <c r="O66" s="310">
        <f xml:space="preserve"> $M$66 * $N$66</f>
        <v>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>
        <f>$K$66 * -1</f>
        <v>1.9333333332557228</v>
      </c>
      <c r="W66" s="43">
        <f>$V$66 + $W$65</f>
        <v>31.4</v>
      </c>
      <c r="X66" s="260" t="s">
        <v>867</v>
      </c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191" t="s">
        <v>796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0</v>
      </c>
      <c r="N68" s="231" t="s">
        <v>613</v>
      </c>
      <c r="O68" s="301">
        <f>SUM($O$63:$O$67)</f>
        <v>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74">
        <v>0</v>
      </c>
      <c r="W71" s="152">
        <v>0</v>
      </c>
      <c r="X71" s="263" t="s">
        <v>873</v>
      </c>
    </row>
    <row r="72" spans="1:24" s="29" customFormat="1" ht="17.5" customHeight="1" thickBot="1" x14ac:dyDescent="0.4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347" t="s">
        <v>867</v>
      </c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ht="46.5" x14ac:dyDescent="0.35">
      <c r="A75" s="21" t="s">
        <v>26</v>
      </c>
      <c r="B75" s="22" t="s">
        <v>635</v>
      </c>
      <c r="C75" s="23" t="s">
        <v>487</v>
      </c>
      <c r="D75" s="23" t="s">
        <v>666</v>
      </c>
      <c r="E75" s="22" t="s">
        <v>488</v>
      </c>
      <c r="F75" s="22">
        <v>1</v>
      </c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877</v>
      </c>
    </row>
    <row r="76" spans="1:24" s="29" customFormat="1" ht="16" customHeight="1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191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20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46.5" x14ac:dyDescent="0.35">
      <c r="A80" s="21" t="s">
        <v>27</v>
      </c>
      <c r="B80" s="22" t="s">
        <v>638</v>
      </c>
      <c r="C80" s="22">
        <v>1048</v>
      </c>
      <c r="D80" s="22" t="s">
        <v>773</v>
      </c>
      <c r="E80" s="22" t="s">
        <v>695</v>
      </c>
      <c r="F80" s="22">
        <v>1</v>
      </c>
      <c r="G80" s="24">
        <v>45030.333333333336</v>
      </c>
      <c r="H80" s="24" t="s">
        <v>879</v>
      </c>
      <c r="I80" s="25">
        <f xml:space="preserve"> ($H$80 - $G$80) * 24</f>
        <v>47.116666666581295</v>
      </c>
      <c r="J80" s="25">
        <v>8.4499999999999993</v>
      </c>
      <c r="K80" s="61">
        <f>$J$80 - $I$80</f>
        <v>-38.666666666581293</v>
      </c>
      <c r="L80" s="288" t="s">
        <v>847</v>
      </c>
      <c r="M80" s="290">
        <v>0</v>
      </c>
      <c r="N80" s="228">
        <v>17</v>
      </c>
      <c r="O80" s="298">
        <f xml:space="preserve"> $M$80 * $N$80</f>
        <v>0</v>
      </c>
      <c r="P80" s="307" t="s">
        <v>216</v>
      </c>
      <c r="Q80" s="228">
        <v>0</v>
      </c>
      <c r="R80" s="228">
        <v>20</v>
      </c>
      <c r="S80" s="298">
        <f xml:space="preserve"> $Q$80 * $R$80</f>
        <v>0</v>
      </c>
      <c r="T80" s="21" t="s">
        <v>25</v>
      </c>
      <c r="U80" s="26" t="s">
        <v>24</v>
      </c>
      <c r="V80" s="27">
        <f>$K$80 * -1</f>
        <v>38.666666666581293</v>
      </c>
      <c r="W80" s="28">
        <f>$V$80</f>
        <v>38.666666666581293</v>
      </c>
      <c r="X80" s="141" t="s">
        <v>878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f xml:space="preserve"> $M$81 * $N$81</f>
        <v>0</v>
      </c>
      <c r="P81" s="296" t="s">
        <v>249</v>
      </c>
      <c r="Q81" s="231">
        <v>0</v>
      </c>
      <c r="R81" s="231">
        <v>20</v>
      </c>
      <c r="S81" s="301">
        <f xml:space="preserve"> $Q$81 * $R$81</f>
        <v>0</v>
      </c>
      <c r="T81" s="30"/>
      <c r="U81" s="34"/>
      <c r="V81" s="35"/>
      <c r="W81" s="43"/>
      <c r="X81" s="189"/>
    </row>
    <row r="82" spans="1:24" s="29" customFormat="1" x14ac:dyDescent="0.35">
      <c r="A82" s="30"/>
      <c r="B82" s="31"/>
      <c r="C82" s="31"/>
      <c r="D82" s="31"/>
      <c r="E82" s="31"/>
      <c r="F82" s="31"/>
      <c r="G82" s="32"/>
      <c r="H82" s="31"/>
      <c r="I82" s="33"/>
      <c r="J82" s="33"/>
      <c r="K82" s="65"/>
      <c r="L82" s="292"/>
      <c r="M82" s="294"/>
      <c r="N82" s="231"/>
      <c r="O82" s="301"/>
      <c r="P82" s="296"/>
      <c r="Q82" s="231"/>
      <c r="R82" s="231"/>
      <c r="S82" s="301"/>
      <c r="T82" s="30"/>
      <c r="U82" s="34"/>
      <c r="V82" s="35"/>
      <c r="W82" s="43"/>
      <c r="X82" s="189"/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31"/>
      <c r="H83" s="32"/>
      <c r="I83" s="64"/>
      <c r="J83" s="64"/>
      <c r="K83" s="65"/>
      <c r="L83" s="292"/>
      <c r="M83" s="322"/>
      <c r="N83" s="231"/>
      <c r="O83" s="301"/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6" customHeight="1" thickBot="1" x14ac:dyDescent="0.4">
      <c r="A84" s="37"/>
      <c r="B84" s="38"/>
      <c r="C84" s="69"/>
      <c r="D84" s="69"/>
      <c r="E84" s="69"/>
      <c r="F84" s="69"/>
      <c r="G84" s="119"/>
      <c r="H84" s="69"/>
      <c r="I84" s="88"/>
      <c r="J84" s="88"/>
      <c r="K84" s="104"/>
      <c r="L84" s="292"/>
      <c r="M84" s="322"/>
      <c r="N84" s="231"/>
      <c r="O84" s="301"/>
      <c r="P84" s="292"/>
      <c r="Q84" s="231"/>
      <c r="R84" s="231"/>
      <c r="S84" s="301"/>
      <c r="T84" s="37"/>
      <c r="U84" s="41"/>
      <c r="V84" s="42"/>
      <c r="W84" s="44"/>
      <c r="X84" s="325" t="s">
        <v>849</v>
      </c>
    </row>
    <row r="85" spans="1:24" s="29" customFormat="1" ht="17.5" customHeight="1" x14ac:dyDescent="0.35">
      <c r="C85" s="102"/>
      <c r="D85" s="102"/>
      <c r="E85" s="102"/>
      <c r="F85" s="102"/>
      <c r="G85" s="102"/>
      <c r="H85" s="102"/>
      <c r="I85" s="47"/>
      <c r="J85" s="47"/>
      <c r="K85" s="47"/>
      <c r="L85" s="296" t="s">
        <v>612</v>
      </c>
      <c r="M85" s="230">
        <f>SUM($M$80:$M$84)</f>
        <v>0</v>
      </c>
      <c r="N85" s="231" t="s">
        <v>613</v>
      </c>
      <c r="O85" s="301">
        <f>SUM($O$80:$O$84)</f>
        <v>0</v>
      </c>
      <c r="P85" s="296" t="s">
        <v>614</v>
      </c>
      <c r="Q85" s="231">
        <f>SUM($Q$80:$Q$84)</f>
        <v>0</v>
      </c>
      <c r="R85" s="231" t="s">
        <v>615</v>
      </c>
      <c r="S85" s="295">
        <f>SUM($S$80:$S$84)</f>
        <v>0</v>
      </c>
      <c r="V85" s="47"/>
      <c r="W85" s="47"/>
      <c r="X85" s="259"/>
    </row>
    <row r="86" spans="1:24" s="29" customFormat="1" ht="16" customHeight="1" thickBot="1" x14ac:dyDescent="0.4">
      <c r="I86" s="47"/>
      <c r="J86" s="47"/>
      <c r="L86" s="636" t="s">
        <v>43</v>
      </c>
      <c r="M86" s="637"/>
      <c r="N86" s="637"/>
      <c r="O86" s="315">
        <v>0</v>
      </c>
      <c r="P86" s="636" t="s">
        <v>42</v>
      </c>
      <c r="Q86" s="637"/>
      <c r="R86" s="637"/>
      <c r="S86" s="297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281"/>
      <c r="M87" s="281"/>
      <c r="N87" s="281"/>
      <c r="O87" s="283"/>
      <c r="P87" s="281"/>
      <c r="Q87" s="281"/>
      <c r="R87" s="281"/>
      <c r="S87" s="281"/>
      <c r="V87" s="47"/>
      <c r="W87" s="47"/>
      <c r="X87" s="259"/>
    </row>
    <row r="88" spans="1:24" s="29" customFormat="1" ht="47" customHeight="1" thickBot="1" x14ac:dyDescent="0.4">
      <c r="A88" s="74" t="s">
        <v>51</v>
      </c>
      <c r="B88" s="75"/>
      <c r="C88" s="173"/>
      <c r="D88" s="174" t="s">
        <v>639</v>
      </c>
      <c r="E88" s="75"/>
      <c r="F88" s="173"/>
      <c r="G88" s="177"/>
      <c r="H88" s="177"/>
      <c r="I88" s="178"/>
      <c r="J88" s="178"/>
      <c r="K88" s="78"/>
      <c r="L88" s="288"/>
      <c r="M88" s="290"/>
      <c r="N88" s="290"/>
      <c r="O88" s="298"/>
      <c r="P88" s="320"/>
      <c r="Q88" s="290"/>
      <c r="R88" s="228"/>
      <c r="S88" s="298"/>
      <c r="T88" s="74"/>
      <c r="U88" s="151"/>
      <c r="V88" s="222"/>
      <c r="W88" s="223"/>
      <c r="X88" s="194" t="s">
        <v>571</v>
      </c>
    </row>
    <row r="89" spans="1:24" s="29" customFormat="1" ht="17.5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96" t="s">
        <v>612</v>
      </c>
      <c r="M89" s="230">
        <v>0</v>
      </c>
      <c r="N89" s="231" t="s">
        <v>613</v>
      </c>
      <c r="O89" s="301">
        <v>0</v>
      </c>
      <c r="P89" s="296" t="s">
        <v>614</v>
      </c>
      <c r="Q89" s="231">
        <v>0</v>
      </c>
      <c r="R89" s="231" t="s">
        <v>615</v>
      </c>
      <c r="S89" s="295">
        <v>0</v>
      </c>
      <c r="T89" s="105"/>
      <c r="U89" s="105"/>
      <c r="V89" s="224"/>
      <c r="W89" s="224"/>
      <c r="X89" s="344" t="s">
        <v>867</v>
      </c>
    </row>
    <row r="90" spans="1:24" s="29" customFormat="1" ht="16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636" t="s">
        <v>43</v>
      </c>
      <c r="M90" s="637"/>
      <c r="N90" s="637"/>
      <c r="O90" s="315">
        <v>0</v>
      </c>
      <c r="P90" s="636" t="s">
        <v>42</v>
      </c>
      <c r="Q90" s="637"/>
      <c r="R90" s="637"/>
      <c r="S90" s="297">
        <v>0</v>
      </c>
      <c r="T90" s="105"/>
      <c r="U90" s="105"/>
      <c r="V90" s="224"/>
      <c r="W90" s="224"/>
      <c r="X90" s="123"/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81"/>
      <c r="M91" s="281"/>
      <c r="N91" s="281"/>
      <c r="O91" s="283"/>
      <c r="P91" s="281"/>
      <c r="Q91" s="281"/>
      <c r="R91" s="281"/>
      <c r="S91" s="281"/>
      <c r="T91" s="105"/>
      <c r="U91" s="105"/>
      <c r="V91" s="224"/>
      <c r="W91" s="224"/>
      <c r="X91" s="123"/>
    </row>
    <row r="92" spans="1:24" s="29" customFormat="1" x14ac:dyDescent="0.35">
      <c r="A92" s="21" t="s">
        <v>126</v>
      </c>
      <c r="B92" s="23" t="s">
        <v>641</v>
      </c>
      <c r="C92" s="22">
        <v>432</v>
      </c>
      <c r="D92" s="22" t="s">
        <v>701</v>
      </c>
      <c r="E92" s="23" t="s">
        <v>801</v>
      </c>
      <c r="F92" s="22">
        <v>1</v>
      </c>
      <c r="G92" s="24" t="s">
        <v>826</v>
      </c>
      <c r="H92" s="182"/>
      <c r="I92" s="25"/>
      <c r="J92" s="25"/>
      <c r="K92" s="61"/>
      <c r="L92" s="111" t="s">
        <v>256</v>
      </c>
      <c r="M92" s="108">
        <v>0</v>
      </c>
      <c r="N92" s="22">
        <v>20</v>
      </c>
      <c r="O92" s="26">
        <f xml:space="preserve"> $M$92 * $N$92</f>
        <v>0</v>
      </c>
      <c r="P92" s="21" t="s">
        <v>476</v>
      </c>
      <c r="Q92" s="108">
        <v>0</v>
      </c>
      <c r="R92" s="108">
        <v>20</v>
      </c>
      <c r="S92" s="26">
        <f xml:space="preserve"> $Q$92 * $R$92</f>
        <v>0</v>
      </c>
      <c r="T92" s="21" t="s">
        <v>25</v>
      </c>
      <c r="U92" s="26" t="s">
        <v>24</v>
      </c>
      <c r="V92" s="27">
        <f>$K$92 * -1</f>
        <v>0</v>
      </c>
      <c r="W92" s="28">
        <f>$V$92</f>
        <v>0</v>
      </c>
      <c r="X92" s="141" t="s">
        <v>850</v>
      </c>
    </row>
    <row r="93" spans="1:24" s="29" customFormat="1" ht="31" x14ac:dyDescent="0.35">
      <c r="A93" s="30"/>
      <c r="B93" s="31"/>
      <c r="C93" s="31"/>
      <c r="D93" s="31"/>
      <c r="E93" s="31"/>
      <c r="F93" s="31"/>
      <c r="G93" s="161"/>
      <c r="H93" s="161"/>
      <c r="I93" s="33"/>
      <c r="J93" s="33"/>
      <c r="K93" s="65"/>
      <c r="L93" s="110" t="s">
        <v>276</v>
      </c>
      <c r="M93" s="109">
        <v>0</v>
      </c>
      <c r="N93" s="31">
        <v>20</v>
      </c>
      <c r="O93" s="34">
        <f xml:space="preserve"> $M$93 * $N$93</f>
        <v>0</v>
      </c>
      <c r="P93" s="30" t="s">
        <v>752</v>
      </c>
      <c r="Q93" s="109">
        <v>0</v>
      </c>
      <c r="R93" s="109">
        <v>20</v>
      </c>
      <c r="S93" s="34">
        <f xml:space="preserve"> $Q$93 * $R$93</f>
        <v>0</v>
      </c>
      <c r="T93" s="30"/>
      <c r="U93" s="34"/>
      <c r="V93" s="35">
        <v>0</v>
      </c>
      <c r="W93" s="43">
        <v>0</v>
      </c>
      <c r="X93" s="189" t="s">
        <v>880</v>
      </c>
    </row>
    <row r="94" spans="1:24" s="29" customFormat="1" ht="15.5" customHeight="1" x14ac:dyDescent="0.35">
      <c r="A94" s="30"/>
      <c r="B94" s="31"/>
      <c r="C94" s="31"/>
      <c r="D94" s="31"/>
      <c r="E94" s="31"/>
      <c r="F94" s="31"/>
      <c r="G94" s="32"/>
      <c r="H94" s="161"/>
      <c r="I94" s="33"/>
      <c r="J94" s="33"/>
      <c r="K94" s="65"/>
      <c r="L94" s="110" t="s">
        <v>277</v>
      </c>
      <c r="M94" s="109">
        <v>0</v>
      </c>
      <c r="N94" s="31">
        <v>20</v>
      </c>
      <c r="O94" s="34">
        <f xml:space="preserve"> $M$94 * $N$94</f>
        <v>0</v>
      </c>
      <c r="P94" s="30" t="s">
        <v>594</v>
      </c>
      <c r="Q94" s="109">
        <v>0</v>
      </c>
      <c r="R94" s="109">
        <v>20</v>
      </c>
      <c r="S94" s="34">
        <f xml:space="preserve"> $Q$94 * $R$94</f>
        <v>0</v>
      </c>
      <c r="T94" s="30"/>
      <c r="U94" s="34"/>
      <c r="V94" s="35"/>
      <c r="W94" s="43"/>
      <c r="X94" s="189" t="s">
        <v>755</v>
      </c>
    </row>
    <row r="95" spans="1:24" s="29" customFormat="1" ht="16" customHeight="1" thickBot="1" x14ac:dyDescent="0.4">
      <c r="A95" s="37"/>
      <c r="B95" s="38"/>
      <c r="C95" s="38"/>
      <c r="D95" s="38"/>
      <c r="E95" s="38"/>
      <c r="F95" s="38"/>
      <c r="G95" s="183"/>
      <c r="H95" s="183"/>
      <c r="I95" s="40"/>
      <c r="J95" s="40"/>
      <c r="K95" s="70"/>
      <c r="L95" s="110" t="s">
        <v>278</v>
      </c>
      <c r="M95" s="109">
        <v>0</v>
      </c>
      <c r="N95" s="31">
        <v>20</v>
      </c>
      <c r="O95" s="34">
        <f xml:space="preserve"> $M$95 * $N$95</f>
        <v>0</v>
      </c>
      <c r="P95" s="30"/>
      <c r="Q95" s="31"/>
      <c r="R95" s="31"/>
      <c r="S95" s="34"/>
      <c r="T95" s="37"/>
      <c r="U95" s="41"/>
      <c r="V95" s="42"/>
      <c r="W95" s="44"/>
      <c r="X95" s="191" t="s">
        <v>646</v>
      </c>
    </row>
    <row r="96" spans="1:24" s="29" customFormat="1" ht="17.5" customHeight="1" thickBot="1" x14ac:dyDescent="0.4">
      <c r="I96" s="47"/>
      <c r="J96" s="47"/>
      <c r="L96" s="30" t="s">
        <v>135</v>
      </c>
      <c r="M96" s="230">
        <f>SUM($M$92:$M$95)</f>
        <v>0</v>
      </c>
      <c r="N96" s="31" t="s">
        <v>136</v>
      </c>
      <c r="O96" s="34">
        <f>SUM($O$92:$O$95)</f>
        <v>0</v>
      </c>
      <c r="P96" s="30" t="s">
        <v>137</v>
      </c>
      <c r="Q96" s="31">
        <f>SUM($Q$92:$Q$95)</f>
        <v>0</v>
      </c>
      <c r="R96" s="31" t="s">
        <v>138</v>
      </c>
      <c r="S96" s="97">
        <f>SUM($S$92:$S$95)</f>
        <v>0</v>
      </c>
      <c r="V96" s="47"/>
      <c r="W96" s="47"/>
      <c r="X96" s="347" t="s">
        <v>867</v>
      </c>
    </row>
    <row r="97" spans="1:56" s="29" customFormat="1" ht="16" customHeight="1" thickBot="1" x14ac:dyDescent="0.4">
      <c r="I97" s="47"/>
      <c r="J97" s="47"/>
      <c r="L97" s="613" t="s">
        <v>43</v>
      </c>
      <c r="M97" s="614"/>
      <c r="N97" s="614"/>
      <c r="O97" s="41">
        <v>0</v>
      </c>
      <c r="P97" s="613" t="s">
        <v>42</v>
      </c>
      <c r="Q97" s="614"/>
      <c r="R97" s="614"/>
      <c r="S97" s="72">
        <v>60</v>
      </c>
      <c r="V97" s="47"/>
      <c r="W97" s="47"/>
      <c r="X97" s="259"/>
    </row>
    <row r="98" spans="1:56" s="29" customFormat="1" ht="16" customHeight="1" thickBot="1" x14ac:dyDescent="0.4">
      <c r="A98" s="102"/>
      <c r="B98" s="102"/>
      <c r="C98" s="102"/>
      <c r="D98" s="102"/>
      <c r="E98" s="102"/>
      <c r="F98" s="102"/>
      <c r="G98" s="102"/>
      <c r="H98" s="102"/>
      <c r="I98" s="103"/>
      <c r="J98" s="102"/>
      <c r="K98" s="102"/>
      <c r="L98" s="284"/>
      <c r="M98" s="284"/>
      <c r="N98" s="284"/>
      <c r="O98" s="284"/>
      <c r="P98" s="284"/>
      <c r="Q98" s="284"/>
      <c r="R98" s="284"/>
      <c r="S98" s="284"/>
      <c r="V98" s="47"/>
      <c r="W98" s="47"/>
      <c r="X98" s="259"/>
    </row>
    <row r="99" spans="1:56" s="29" customFormat="1" ht="16" customHeight="1" thickBot="1" x14ac:dyDescent="0.4">
      <c r="A99" s="74" t="s">
        <v>206</v>
      </c>
      <c r="B99" s="75"/>
      <c r="C99" s="75"/>
      <c r="D99" s="75" t="s">
        <v>24</v>
      </c>
      <c r="E99" s="75"/>
      <c r="F99" s="75"/>
      <c r="G99" s="93"/>
      <c r="H99" s="75"/>
      <c r="I99" s="77"/>
      <c r="J99" s="77"/>
      <c r="K99" s="78"/>
      <c r="L99" s="309"/>
      <c r="M99" s="227"/>
      <c r="N99" s="228"/>
      <c r="O99" s="298"/>
      <c r="P99" s="309"/>
      <c r="Q99" s="228"/>
      <c r="R99" s="228"/>
      <c r="S99" s="298"/>
      <c r="T99" s="74" t="s">
        <v>25</v>
      </c>
      <c r="U99" s="151" t="s">
        <v>24</v>
      </c>
      <c r="V99" s="74"/>
      <c r="W99" s="152"/>
      <c r="X99" s="263" t="s">
        <v>640</v>
      </c>
    </row>
    <row r="100" spans="1:56" s="29" customFormat="1" ht="17.5" customHeight="1" x14ac:dyDescent="0.35">
      <c r="I100" s="47"/>
      <c r="J100" s="47"/>
      <c r="L100" s="296" t="s">
        <v>612</v>
      </c>
      <c r="M100" s="230">
        <v>0</v>
      </c>
      <c r="N100" s="231" t="s">
        <v>613</v>
      </c>
      <c r="O100" s="301">
        <v>0</v>
      </c>
      <c r="P100" s="296" t="s">
        <v>614</v>
      </c>
      <c r="Q100" s="231">
        <v>0</v>
      </c>
      <c r="R100" s="231" t="s">
        <v>615</v>
      </c>
      <c r="S100" s="295">
        <v>0</v>
      </c>
      <c r="X100" s="259"/>
    </row>
    <row r="101" spans="1:56" s="29" customFormat="1" ht="16" customHeight="1" thickBot="1" x14ac:dyDescent="0.4">
      <c r="I101" s="47"/>
      <c r="J101" s="47"/>
      <c r="L101" s="636" t="s">
        <v>43</v>
      </c>
      <c r="M101" s="637"/>
      <c r="N101" s="637"/>
      <c r="O101" s="304" t="s">
        <v>24</v>
      </c>
      <c r="P101" s="636" t="s">
        <v>42</v>
      </c>
      <c r="Q101" s="637"/>
      <c r="R101" s="637"/>
      <c r="S101" s="297" t="s">
        <v>24</v>
      </c>
      <c r="X101" s="259"/>
    </row>
    <row r="102" spans="1:56" s="29" customFormat="1" ht="15.5" customHeight="1" x14ac:dyDescent="0.3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284"/>
      <c r="M102" s="284"/>
      <c r="N102" s="284"/>
      <c r="O102" s="284"/>
      <c r="P102" s="284"/>
      <c r="Q102" s="284"/>
      <c r="R102" s="284"/>
      <c r="S102" s="284"/>
      <c r="X102" s="259"/>
    </row>
    <row r="103" spans="1:56" s="102" customFormat="1" ht="15.5" customHeight="1" x14ac:dyDescent="0.35">
      <c r="L103" s="284"/>
      <c r="M103" s="284"/>
      <c r="N103" s="284"/>
      <c r="O103" s="284"/>
      <c r="P103" s="284"/>
      <c r="Q103" s="284"/>
      <c r="R103" s="284"/>
      <c r="S103" s="284"/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x14ac:dyDescent="0.35">
      <c r="X126" s="257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14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2" spans="14:56" x14ac:dyDescent="0.35">
      <c r="N132" s="285">
        <v>0</v>
      </c>
    </row>
  </sheetData>
  <mergeCells count="47">
    <mergeCell ref="L90:N90"/>
    <mergeCell ref="P90:R90"/>
    <mergeCell ref="L97:N97"/>
    <mergeCell ref="P97:R97"/>
    <mergeCell ref="L101:N101"/>
    <mergeCell ref="P101:R101"/>
    <mergeCell ref="L73:N73"/>
    <mergeCell ref="P73:R73"/>
    <mergeCell ref="L78:N78"/>
    <mergeCell ref="P78:R78"/>
    <mergeCell ref="L86:N86"/>
    <mergeCell ref="P86:R86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1:N11"/>
    <mergeCell ref="P11:R11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9">
    <cfRule type="cellIs" dxfId="188" priority="18" operator="lessThan">
      <formula>0</formula>
    </cfRule>
  </conditionalFormatting>
  <conditionalFormatting sqref="K11:K21">
    <cfRule type="cellIs" dxfId="187" priority="9" operator="lessThan">
      <formula>0</formula>
    </cfRule>
  </conditionalFormatting>
  <conditionalFormatting sqref="K25:K43">
    <cfRule type="cellIs" dxfId="186" priority="6" operator="lessThan">
      <formula>0</formula>
    </cfRule>
  </conditionalFormatting>
  <conditionalFormatting sqref="K45:K53 K85:K88 K99:K101">
    <cfRule type="cellIs" dxfId="185" priority="32" operator="lessThan">
      <formula>0</formula>
    </cfRule>
  </conditionalFormatting>
  <conditionalFormatting sqref="K57:K67">
    <cfRule type="cellIs" dxfId="184" priority="3" operator="lessThan">
      <formula>0</formula>
    </cfRule>
  </conditionalFormatting>
  <conditionalFormatting sqref="K71:K76">
    <cfRule type="cellIs" dxfId="183" priority="2" operator="lessThan">
      <formula>0</formula>
    </cfRule>
  </conditionalFormatting>
  <conditionalFormatting sqref="K78:K80">
    <cfRule type="cellIs" dxfId="182" priority="1" operator="lessThan">
      <formula>0</formula>
    </cfRule>
  </conditionalFormatting>
  <conditionalFormatting sqref="K82:K83">
    <cfRule type="cellIs" dxfId="181" priority="31" operator="lessThan">
      <formula>0</formula>
    </cfRule>
  </conditionalFormatting>
  <conditionalFormatting sqref="K92:K97">
    <cfRule type="cellIs" dxfId="180" priority="2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EF17-A1FE-4668-845E-86A5FC2D6AFA}">
  <sheetPr codeName="Лист30"/>
  <dimension ref="A1:BD133"/>
  <sheetViews>
    <sheetView topLeftCell="A61" zoomScale="50" zoomScaleNormal="50" workbookViewId="0">
      <selection activeCell="X82" sqref="X82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882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45033.25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60">
        <v>34.250000000058208</v>
      </c>
      <c r="J6" s="60">
        <v>8.4499999999999993</v>
      </c>
      <c r="K6" s="28">
        <v>-25.800000000058208</v>
      </c>
      <c r="L6" s="288" t="s">
        <v>132</v>
      </c>
      <c r="M6" s="289">
        <v>4</v>
      </c>
      <c r="N6" s="290">
        <v>17</v>
      </c>
      <c r="O6" s="298">
        <v>0</v>
      </c>
      <c r="P6" s="288" t="s">
        <v>214</v>
      </c>
      <c r="Q6" s="290">
        <v>0</v>
      </c>
      <c r="R6" s="228">
        <v>20</v>
      </c>
      <c r="S6" s="298">
        <v>20</v>
      </c>
      <c r="T6" s="21" t="s">
        <v>25</v>
      </c>
      <c r="U6" s="26" t="s">
        <v>24</v>
      </c>
      <c r="V6" s="27">
        <v>25.800000000058208</v>
      </c>
      <c r="W6" s="28">
        <v>25.800000000058208</v>
      </c>
      <c r="X6" s="141" t="s">
        <v>883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4">
        <v>14.083333333313931</v>
      </c>
      <c r="J7" s="64">
        <v>8.4499999999999993</v>
      </c>
      <c r="K7" s="43">
        <v>-5.6333333333139315</v>
      </c>
      <c r="L7" s="292" t="s">
        <v>111</v>
      </c>
      <c r="M7" s="293">
        <v>6</v>
      </c>
      <c r="N7" s="294">
        <v>10</v>
      </c>
      <c r="O7" s="301">
        <v>0</v>
      </c>
      <c r="P7" s="292" t="s">
        <v>863</v>
      </c>
      <c r="Q7" s="294">
        <v>0</v>
      </c>
      <c r="R7" s="231">
        <v>20</v>
      </c>
      <c r="S7" s="301">
        <v>20</v>
      </c>
      <c r="T7" s="30"/>
      <c r="U7" s="34"/>
      <c r="V7" s="35">
        <v>5.6333333333139315</v>
      </c>
      <c r="W7" s="43">
        <v>31.43333333337214</v>
      </c>
      <c r="X7" s="114" t="s">
        <v>884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45031.680555555555</v>
      </c>
      <c r="H8" s="67">
        <v>45032.399305555555</v>
      </c>
      <c r="I8" s="64">
        <v>17.25</v>
      </c>
      <c r="J8" s="64">
        <v>8.5</v>
      </c>
      <c r="K8" s="43">
        <v>-8.75</v>
      </c>
      <c r="L8" s="292" t="s">
        <v>98</v>
      </c>
      <c r="M8" s="294">
        <v>0</v>
      </c>
      <c r="N8" s="294">
        <v>17</v>
      </c>
      <c r="O8" s="301">
        <v>51</v>
      </c>
      <c r="P8" s="292" t="s">
        <v>215</v>
      </c>
      <c r="Q8" s="294">
        <v>0</v>
      </c>
      <c r="R8" s="231">
        <v>10</v>
      </c>
      <c r="S8" s="301">
        <v>10</v>
      </c>
      <c r="T8" s="30"/>
      <c r="U8" s="34"/>
      <c r="V8" s="35">
        <v>8.75</v>
      </c>
      <c r="W8" s="43">
        <v>40.18333333337214</v>
      </c>
      <c r="X8" s="113" t="s">
        <v>885</v>
      </c>
      <c r="Y8" s="29"/>
      <c r="Z8" s="36"/>
      <c r="AA8" s="29"/>
    </row>
    <row r="9" spans="1:27" s="102" customFormat="1" ht="16" thickBot="1" x14ac:dyDescent="0.4">
      <c r="A9" s="37"/>
      <c r="B9" s="38"/>
      <c r="C9" s="69"/>
      <c r="D9" s="69"/>
      <c r="E9" s="69"/>
      <c r="F9" s="87">
        <v>4</v>
      </c>
      <c r="G9" s="119">
        <v>45032.399305555555</v>
      </c>
      <c r="H9" s="39" t="s">
        <v>36</v>
      </c>
      <c r="I9" s="40">
        <v>32.416666666686069</v>
      </c>
      <c r="J9" s="91">
        <v>8.5</v>
      </c>
      <c r="K9" s="44">
        <v>-23.916666666686069</v>
      </c>
      <c r="L9" s="292" t="s">
        <v>99</v>
      </c>
      <c r="M9" s="294">
        <v>0</v>
      </c>
      <c r="N9" s="294">
        <v>17</v>
      </c>
      <c r="O9" s="301">
        <v>51</v>
      </c>
      <c r="P9" s="292" t="s">
        <v>479</v>
      </c>
      <c r="Q9" s="231">
        <v>0</v>
      </c>
      <c r="R9" s="231">
        <v>20</v>
      </c>
      <c r="S9" s="301">
        <v>0</v>
      </c>
      <c r="T9" s="37"/>
      <c r="U9" s="41"/>
      <c r="V9" s="42">
        <v>0</v>
      </c>
      <c r="W9" s="44">
        <v>40.18333333337214</v>
      </c>
      <c r="X9" s="271"/>
      <c r="Y9" s="29"/>
      <c r="Z9" s="36"/>
      <c r="AA9" s="29"/>
    </row>
    <row r="10" spans="1:27" s="102" customFormat="1" ht="17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6" t="s">
        <v>612</v>
      </c>
      <c r="M10" s="230">
        <f>M6+M7+M8+M9</f>
        <v>10</v>
      </c>
      <c r="N10" s="231" t="s">
        <v>613</v>
      </c>
      <c r="O10" s="301">
        <v>102</v>
      </c>
      <c r="P10" s="296" t="s">
        <v>614</v>
      </c>
      <c r="Q10" s="231">
        <v>0</v>
      </c>
      <c r="R10" s="231" t="s">
        <v>615</v>
      </c>
      <c r="S10" s="295">
        <v>50</v>
      </c>
      <c r="T10" s="29"/>
      <c r="U10" s="29"/>
      <c r="V10" s="29"/>
      <c r="W10" s="29"/>
      <c r="X10" s="29"/>
      <c r="Y10" s="29"/>
      <c r="Z10" s="29"/>
      <c r="AA10" s="29"/>
    </row>
    <row r="11" spans="1:27" s="102" customFormat="1" ht="16" customHeight="1" thickBot="1" x14ac:dyDescent="0.4">
      <c r="A11" s="29"/>
      <c r="B11" s="29"/>
      <c r="C11" s="29"/>
      <c r="D11" s="29"/>
      <c r="E11" s="29"/>
      <c r="F11" s="29"/>
      <c r="G11" s="29"/>
      <c r="H11" s="47"/>
      <c r="I11" s="47"/>
      <c r="J11" s="47"/>
      <c r="K11" s="29"/>
      <c r="L11" s="636" t="s">
        <v>43</v>
      </c>
      <c r="M11" s="637"/>
      <c r="N11" s="637"/>
      <c r="O11" s="304">
        <v>204</v>
      </c>
      <c r="P11" s="636" t="s">
        <v>42</v>
      </c>
      <c r="Q11" s="637"/>
      <c r="R11" s="637"/>
      <c r="S11" s="297" t="s">
        <v>200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thickBot="1" x14ac:dyDescent="0.4">
      <c r="A12" s="29"/>
      <c r="B12" s="29"/>
      <c r="C12" s="29"/>
      <c r="D12" s="29"/>
      <c r="E12" s="29"/>
      <c r="F12" s="29"/>
      <c r="G12" s="29"/>
      <c r="H12" s="29"/>
      <c r="I12" s="47"/>
      <c r="J12" s="47"/>
      <c r="K12" s="29"/>
      <c r="L12" s="281"/>
      <c r="M12" s="282"/>
      <c r="N12" s="281"/>
      <c r="O12" s="281"/>
      <c r="P12" s="281"/>
      <c r="Q12" s="281"/>
      <c r="R12" s="281"/>
      <c r="S12" s="281"/>
      <c r="T12" s="29"/>
      <c r="U12" s="29"/>
      <c r="V12" s="29"/>
      <c r="W12" s="29"/>
      <c r="X12" s="29" t="s">
        <v>144</v>
      </c>
      <c r="Y12" s="29"/>
      <c r="Z12" s="29"/>
      <c r="AA12" s="29"/>
    </row>
    <row r="13" spans="1:27" s="49" customFormat="1" x14ac:dyDescent="0.35">
      <c r="A13" s="21" t="s">
        <v>16</v>
      </c>
      <c r="B13" s="23" t="s">
        <v>617</v>
      </c>
      <c r="C13" s="58">
        <v>5407</v>
      </c>
      <c r="D13" s="98" t="s">
        <v>618</v>
      </c>
      <c r="E13" s="98" t="s">
        <v>499</v>
      </c>
      <c r="F13" s="58">
        <v>1</v>
      </c>
      <c r="G13" s="59">
        <v>45023.541666666664</v>
      </c>
      <c r="H13" s="24" t="s">
        <v>583</v>
      </c>
      <c r="I13" s="25">
        <v>21.416666666802485</v>
      </c>
      <c r="J13" s="25">
        <v>14.4</v>
      </c>
      <c r="K13" s="61">
        <v>-7.0166666668024842</v>
      </c>
      <c r="L13" s="288" t="s">
        <v>108</v>
      </c>
      <c r="M13" s="290">
        <v>4</v>
      </c>
      <c r="N13" s="290">
        <v>17</v>
      </c>
      <c r="O13" s="298">
        <v>0</v>
      </c>
      <c r="P13" s="299" t="s">
        <v>531</v>
      </c>
      <c r="Q13" s="290">
        <v>0</v>
      </c>
      <c r="R13" s="228">
        <v>10</v>
      </c>
      <c r="S13" s="298">
        <v>0</v>
      </c>
      <c r="T13" s="21" t="s">
        <v>25</v>
      </c>
      <c r="U13" s="26" t="s">
        <v>49</v>
      </c>
      <c r="V13" s="27">
        <v>7.0166666668024842</v>
      </c>
      <c r="W13" s="28">
        <v>7.0166666668024842</v>
      </c>
      <c r="X13" s="141" t="s">
        <v>875</v>
      </c>
      <c r="Y13" s="29"/>
      <c r="Z13" s="36"/>
      <c r="AA13" s="29"/>
    </row>
    <row r="14" spans="1:27" s="102" customFormat="1" x14ac:dyDescent="0.35">
      <c r="A14" s="30"/>
      <c r="B14" s="31"/>
      <c r="C14" s="66"/>
      <c r="D14" s="66"/>
      <c r="E14" s="66"/>
      <c r="F14" s="66">
        <v>2</v>
      </c>
      <c r="G14" s="67" t="s">
        <v>583</v>
      </c>
      <c r="H14" s="67">
        <v>45025.756944444445</v>
      </c>
      <c r="I14" s="68">
        <v>31.749999999941792</v>
      </c>
      <c r="J14" s="68">
        <v>14.4</v>
      </c>
      <c r="K14" s="65">
        <v>-17.349999999941794</v>
      </c>
      <c r="L14" s="292" t="s">
        <v>113</v>
      </c>
      <c r="M14" s="294">
        <v>0</v>
      </c>
      <c r="N14" s="294">
        <v>17</v>
      </c>
      <c r="O14" s="301">
        <v>34</v>
      </c>
      <c r="P14" s="302" t="s">
        <v>118</v>
      </c>
      <c r="Q14" s="294">
        <v>0</v>
      </c>
      <c r="R14" s="231">
        <v>12</v>
      </c>
      <c r="S14" s="301">
        <v>0</v>
      </c>
      <c r="T14" s="30"/>
      <c r="U14" s="34"/>
      <c r="V14" s="35">
        <v>17.349999999941794</v>
      </c>
      <c r="W14" s="43">
        <v>24.36666666674428</v>
      </c>
      <c r="X14" s="252" t="s">
        <v>886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2"/>
      <c r="F15" s="66">
        <v>3</v>
      </c>
      <c r="G15" s="63">
        <v>45025.756944444445</v>
      </c>
      <c r="H15" s="32" t="s">
        <v>658</v>
      </c>
      <c r="I15" s="68">
        <v>23.833333333313931</v>
      </c>
      <c r="J15" s="64">
        <v>14.4</v>
      </c>
      <c r="K15" s="65">
        <v>-9.4333333333139304</v>
      </c>
      <c r="L15" s="292" t="s">
        <v>217</v>
      </c>
      <c r="M15" s="294">
        <v>3</v>
      </c>
      <c r="N15" s="294">
        <v>10</v>
      </c>
      <c r="O15" s="301">
        <v>0</v>
      </c>
      <c r="P15" s="302" t="s">
        <v>555</v>
      </c>
      <c r="Q15" s="294">
        <v>0</v>
      </c>
      <c r="R15" s="231">
        <v>20</v>
      </c>
      <c r="S15" s="301">
        <v>0</v>
      </c>
      <c r="T15" s="30"/>
      <c r="U15" s="34"/>
      <c r="V15" s="35">
        <v>9.4333333333139304</v>
      </c>
      <c r="W15" s="43">
        <v>33.800000000058212</v>
      </c>
      <c r="X15" s="252" t="s">
        <v>887</v>
      </c>
      <c r="Y15" s="36"/>
      <c r="Z15" s="36"/>
      <c r="AA15" s="29"/>
    </row>
    <row r="16" spans="1:27" s="102" customFormat="1" x14ac:dyDescent="0.35">
      <c r="A16" s="30"/>
      <c r="B16" s="31"/>
      <c r="C16" s="31"/>
      <c r="D16" s="31"/>
      <c r="E16" s="31"/>
      <c r="F16" s="31">
        <v>4</v>
      </c>
      <c r="G16" s="32" t="s">
        <v>658</v>
      </c>
      <c r="H16" s="32">
        <v>45027.71875</v>
      </c>
      <c r="I16" s="68">
        <v>23.25</v>
      </c>
      <c r="J16" s="64">
        <v>14.4</v>
      </c>
      <c r="K16" s="65">
        <v>-8.85</v>
      </c>
      <c r="L16" s="292" t="s">
        <v>124</v>
      </c>
      <c r="M16" s="294">
        <v>0</v>
      </c>
      <c r="N16" s="294">
        <v>17</v>
      </c>
      <c r="O16" s="301">
        <v>34</v>
      </c>
      <c r="P16" s="302" t="s">
        <v>118</v>
      </c>
      <c r="Q16" s="294">
        <v>0</v>
      </c>
      <c r="R16" s="231">
        <v>20</v>
      </c>
      <c r="S16" s="301">
        <v>0</v>
      </c>
      <c r="T16" s="30"/>
      <c r="U16" s="34"/>
      <c r="V16" s="35">
        <v>8.85</v>
      </c>
      <c r="W16" s="43">
        <v>42.650000000058213</v>
      </c>
      <c r="X16" s="252"/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>
        <v>5</v>
      </c>
      <c r="G17" s="67">
        <v>45027.71875</v>
      </c>
      <c r="H17" s="67" t="s">
        <v>747</v>
      </c>
      <c r="I17" s="68">
        <v>21.833333333255723</v>
      </c>
      <c r="J17" s="68">
        <v>14.4</v>
      </c>
      <c r="K17" s="65">
        <v>-7.4333333332557228</v>
      </c>
      <c r="L17" s="292" t="s">
        <v>592</v>
      </c>
      <c r="M17" s="231">
        <v>4</v>
      </c>
      <c r="N17" s="294">
        <v>17</v>
      </c>
      <c r="O17" s="301">
        <v>0</v>
      </c>
      <c r="P17" s="302" t="s">
        <v>574</v>
      </c>
      <c r="Q17" s="294">
        <v>0</v>
      </c>
      <c r="R17" s="231">
        <v>20</v>
      </c>
      <c r="S17" s="301">
        <v>0</v>
      </c>
      <c r="T17" s="30"/>
      <c r="U17" s="34"/>
      <c r="V17" s="35">
        <v>7.4333333332557228</v>
      </c>
      <c r="W17" s="43">
        <v>50.083333333313938</v>
      </c>
      <c r="X17" s="252" t="s">
        <v>689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6</v>
      </c>
      <c r="G18" s="67">
        <v>45028.628472222219</v>
      </c>
      <c r="H18" s="67">
        <v>45029.559027777781</v>
      </c>
      <c r="I18" s="68">
        <v>22.333333333488554</v>
      </c>
      <c r="J18" s="68">
        <v>14.4</v>
      </c>
      <c r="K18" s="65">
        <v>-7.9333333334885534</v>
      </c>
      <c r="L18" s="292"/>
      <c r="M18" s="294"/>
      <c r="N18" s="294"/>
      <c r="O18" s="301"/>
      <c r="P18" s="302" t="s">
        <v>201</v>
      </c>
      <c r="Q18" s="294">
        <v>0</v>
      </c>
      <c r="R18" s="231">
        <v>20</v>
      </c>
      <c r="S18" s="301">
        <v>0</v>
      </c>
      <c r="T18" s="30"/>
      <c r="U18" s="34"/>
      <c r="V18" s="35">
        <v>7.9333333334885534</v>
      </c>
      <c r="W18" s="43">
        <v>58.016666666802493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7</v>
      </c>
      <c r="G19" s="67">
        <v>45029.559027777781</v>
      </c>
      <c r="H19" s="67" t="s">
        <v>811</v>
      </c>
      <c r="I19" s="68">
        <v>16.166666666627862</v>
      </c>
      <c r="J19" s="68">
        <v>14.4</v>
      </c>
      <c r="K19" s="65">
        <v>-1.7666666666278612</v>
      </c>
      <c r="L19" s="292"/>
      <c r="M19" s="294"/>
      <c r="N19" s="294"/>
      <c r="O19" s="301"/>
      <c r="P19" s="302"/>
      <c r="Q19" s="294"/>
      <c r="R19" s="231"/>
      <c r="S19" s="301"/>
      <c r="T19" s="30"/>
      <c r="U19" s="34"/>
      <c r="V19" s="35">
        <v>1.7666666666278612</v>
      </c>
      <c r="W19" s="43">
        <v>59.783333333430356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8</v>
      </c>
      <c r="G20" s="67">
        <v>45030.232638888891</v>
      </c>
      <c r="H20" s="67">
        <v>45031.128472222219</v>
      </c>
      <c r="I20" s="68">
        <v>21.499999999883585</v>
      </c>
      <c r="J20" s="68">
        <v>14.4</v>
      </c>
      <c r="K20" s="65">
        <v>-7.0999999998835843</v>
      </c>
      <c r="L20" s="292"/>
      <c r="M20" s="294"/>
      <c r="N20" s="294"/>
      <c r="O20" s="301"/>
      <c r="P20" s="302"/>
      <c r="Q20" s="294"/>
      <c r="R20" s="231"/>
      <c r="S20" s="301"/>
      <c r="T20" s="30"/>
      <c r="U20" s="34"/>
      <c r="V20" s="35">
        <v>7.0999999998835843</v>
      </c>
      <c r="W20" s="43">
        <v>66.883333333313942</v>
      </c>
      <c r="X20" s="252"/>
      <c r="Y20" s="29"/>
      <c r="Z20" s="36"/>
      <c r="AA20" s="29"/>
    </row>
    <row r="21" spans="1:27" s="102" customFormat="1" x14ac:dyDescent="0.35">
      <c r="A21" s="196"/>
      <c r="B21" s="197"/>
      <c r="C21" s="348"/>
      <c r="D21" s="348"/>
      <c r="E21" s="348"/>
      <c r="F21" s="348">
        <v>9</v>
      </c>
      <c r="G21" s="349">
        <v>45031.128472222219</v>
      </c>
      <c r="H21" s="349">
        <v>45033.180555555555</v>
      </c>
      <c r="I21" s="350">
        <v>14.916666666744277</v>
      </c>
      <c r="J21" s="350">
        <v>14.4</v>
      </c>
      <c r="K21" s="200">
        <v>-0.51666666674427653</v>
      </c>
      <c r="L21" s="353"/>
      <c r="M21" s="354"/>
      <c r="N21" s="354"/>
      <c r="O21" s="355"/>
      <c r="P21" s="356"/>
      <c r="Q21" s="354"/>
      <c r="R21" s="357"/>
      <c r="S21" s="355"/>
      <c r="T21" s="196"/>
      <c r="U21" s="203"/>
      <c r="V21" s="351">
        <v>0.51666666674427653</v>
      </c>
      <c r="W21" s="205">
        <v>67.400000000058213</v>
      </c>
      <c r="X21" s="352"/>
      <c r="Y21" s="29"/>
      <c r="Z21" s="36"/>
      <c r="AA21" s="29"/>
    </row>
    <row r="22" spans="1:27" s="66" customFormat="1" x14ac:dyDescent="0.35">
      <c r="A22" s="31"/>
      <c r="B22" s="31"/>
      <c r="F22" s="66">
        <v>10</v>
      </c>
      <c r="G22" s="67">
        <f>H21</f>
        <v>45033.180555555555</v>
      </c>
      <c r="H22" s="67" t="s">
        <v>36</v>
      </c>
      <c r="I22" s="68"/>
      <c r="J22" s="68"/>
      <c r="K22" s="33"/>
      <c r="L22" s="294"/>
      <c r="M22" s="294"/>
      <c r="N22" s="294"/>
      <c r="O22" s="231"/>
      <c r="P22" s="363"/>
      <c r="Q22" s="294"/>
      <c r="R22" s="231"/>
      <c r="S22" s="231"/>
      <c r="T22" s="31"/>
      <c r="U22" s="31"/>
      <c r="V22" s="33"/>
      <c r="W22" s="33"/>
      <c r="X22" s="364"/>
      <c r="Y22" s="31"/>
      <c r="Z22" s="80"/>
      <c r="AA22" s="31"/>
    </row>
    <row r="23" spans="1:27" s="102" customFormat="1" ht="17.5" x14ac:dyDescent="0.35">
      <c r="I23" s="103"/>
      <c r="J23" s="103"/>
      <c r="K23" s="103"/>
      <c r="L23" s="358" t="s">
        <v>614</v>
      </c>
      <c r="M23" s="359">
        <v>4</v>
      </c>
      <c r="N23" s="360" t="s">
        <v>613</v>
      </c>
      <c r="O23" s="361">
        <v>68</v>
      </c>
      <c r="P23" s="358" t="s">
        <v>614</v>
      </c>
      <c r="Q23" s="360">
        <v>0</v>
      </c>
      <c r="R23" s="360" t="s">
        <v>615</v>
      </c>
      <c r="S23" s="362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customHeight="1" thickBot="1" x14ac:dyDescent="0.4">
      <c r="I24" s="103"/>
      <c r="J24" s="103"/>
      <c r="K24" s="103"/>
      <c r="L24" s="631" t="s">
        <v>43</v>
      </c>
      <c r="M24" s="635"/>
      <c r="N24" s="635"/>
      <c r="O24" s="304">
        <v>170</v>
      </c>
      <c r="P24" s="636" t="s">
        <v>42</v>
      </c>
      <c r="Q24" s="637"/>
      <c r="R24" s="637"/>
      <c r="S24" s="297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120"/>
      <c r="M25" s="120"/>
      <c r="N25" s="120"/>
      <c r="O25" s="281"/>
      <c r="P25" s="281"/>
      <c r="Q25" s="281"/>
      <c r="R25" s="281"/>
      <c r="S25" s="281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305"/>
      <c r="M26" s="306"/>
      <c r="N26" s="228"/>
      <c r="O26" s="298"/>
      <c r="P26" s="307"/>
      <c r="Q26" s="228"/>
      <c r="R26" s="228"/>
      <c r="S26" s="298"/>
      <c r="T26" s="74" t="s">
        <v>25</v>
      </c>
      <c r="U26" s="151" t="s">
        <v>24</v>
      </c>
      <c r="V26" s="74"/>
      <c r="W26" s="152"/>
      <c r="X26" s="263" t="s">
        <v>691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296" t="s">
        <v>612</v>
      </c>
      <c r="M27" s="308"/>
      <c r="N27" s="231" t="s">
        <v>613</v>
      </c>
      <c r="O27" s="301"/>
      <c r="P27" s="296" t="s">
        <v>614</v>
      </c>
      <c r="Q27" s="231"/>
      <c r="R27" s="231" t="s">
        <v>615</v>
      </c>
      <c r="S27" s="295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35"/>
      <c r="N28" s="635"/>
      <c r="O28" s="304" t="s">
        <v>24</v>
      </c>
      <c r="P28" s="636" t="s">
        <v>42</v>
      </c>
      <c r="Q28" s="637"/>
      <c r="R28" s="637"/>
      <c r="S28" s="297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120"/>
      <c r="N29" s="120"/>
      <c r="O29" s="281"/>
      <c r="P29" s="281"/>
      <c r="Q29" s="281"/>
      <c r="R29" s="281"/>
      <c r="S29" s="281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31" x14ac:dyDescent="0.35">
      <c r="A30" s="21" t="s">
        <v>18</v>
      </c>
      <c r="B30" s="23" t="s">
        <v>623</v>
      </c>
      <c r="C30" s="58"/>
      <c r="D30" s="58" t="s">
        <v>788</v>
      </c>
      <c r="E30" s="22"/>
      <c r="F30" s="58"/>
      <c r="G30" s="158"/>
      <c r="H30" s="158"/>
      <c r="I30" s="60"/>
      <c r="J30" s="25"/>
      <c r="K30" s="61"/>
      <c r="L30" s="117" t="s">
        <v>224</v>
      </c>
      <c r="M30" s="290">
        <v>0</v>
      </c>
      <c r="N30" s="290">
        <v>10</v>
      </c>
      <c r="O30" s="298">
        <v>0</v>
      </c>
      <c r="P30" s="309" t="s">
        <v>47</v>
      </c>
      <c r="Q30" s="228">
        <v>0</v>
      </c>
      <c r="R30" s="228">
        <v>17</v>
      </c>
      <c r="S30" s="298">
        <v>0</v>
      </c>
      <c r="T30" s="21" t="s">
        <v>25</v>
      </c>
      <c r="U30" s="26" t="s">
        <v>24</v>
      </c>
      <c r="V30" s="27">
        <v>0</v>
      </c>
      <c r="W30" s="28">
        <v>0</v>
      </c>
      <c r="X30" s="141" t="s">
        <v>871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60"/>
      <c r="H31" s="159"/>
      <c r="I31" s="68"/>
      <c r="J31" s="33"/>
      <c r="K31" s="65"/>
      <c r="L31" s="118" t="s">
        <v>225</v>
      </c>
      <c r="M31" s="294">
        <v>0</v>
      </c>
      <c r="N31" s="294">
        <v>10</v>
      </c>
      <c r="O31" s="301">
        <v>0</v>
      </c>
      <c r="P31" s="296" t="s">
        <v>131</v>
      </c>
      <c r="Q31" s="231">
        <v>0</v>
      </c>
      <c r="R31" s="231">
        <v>20</v>
      </c>
      <c r="S31" s="301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292" t="s">
        <v>121</v>
      </c>
      <c r="M32" s="294">
        <v>0</v>
      </c>
      <c r="N32" s="231">
        <v>10</v>
      </c>
      <c r="O32" s="301">
        <v>0</v>
      </c>
      <c r="P32" s="296" t="s">
        <v>117</v>
      </c>
      <c r="Q32" s="231">
        <v>0</v>
      </c>
      <c r="R32" s="293">
        <v>16</v>
      </c>
      <c r="S32" s="310">
        <v>0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292" t="s">
        <v>112</v>
      </c>
      <c r="M33" s="294">
        <v>0</v>
      </c>
      <c r="N33" s="231">
        <v>10</v>
      </c>
      <c r="O33" s="301">
        <v>0</v>
      </c>
      <c r="P33" s="311" t="s">
        <v>107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292"/>
      <c r="M34" s="294"/>
      <c r="N34" s="230"/>
      <c r="O34" s="301"/>
      <c r="P34" s="311" t="s">
        <v>129</v>
      </c>
      <c r="Q34" s="312">
        <v>0</v>
      </c>
      <c r="R34" s="312">
        <v>20</v>
      </c>
      <c r="S34" s="313"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311"/>
      <c r="M35" s="312"/>
      <c r="N35" s="312"/>
      <c r="O35" s="313"/>
      <c r="P35" s="311" t="s">
        <v>226</v>
      </c>
      <c r="Q35" s="312">
        <v>0</v>
      </c>
      <c r="R35" s="312">
        <v>20</v>
      </c>
      <c r="S35" s="313">
        <v>0</v>
      </c>
      <c r="T35" s="37"/>
      <c r="U35" s="41"/>
      <c r="V35" s="37"/>
      <c r="W35" s="72"/>
      <c r="X35" s="191"/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296" t="s">
        <v>612</v>
      </c>
      <c r="M36" s="230">
        <v>0</v>
      </c>
      <c r="N36" s="231" t="s">
        <v>613</v>
      </c>
      <c r="O36" s="301">
        <v>0</v>
      </c>
      <c r="P36" s="296" t="s">
        <v>614</v>
      </c>
      <c r="Q36" s="231">
        <v>0</v>
      </c>
      <c r="R36" s="231" t="s">
        <v>615</v>
      </c>
      <c r="S36" s="295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customHeight="1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36" t="s">
        <v>43</v>
      </c>
      <c r="M37" s="637"/>
      <c r="N37" s="637"/>
      <c r="O37" s="304" t="s">
        <v>49</v>
      </c>
      <c r="P37" s="636" t="s">
        <v>42</v>
      </c>
      <c r="Q37" s="637"/>
      <c r="R37" s="637"/>
      <c r="S37" s="297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81"/>
      <c r="M38" s="282"/>
      <c r="N38" s="281"/>
      <c r="O38" s="281"/>
      <c r="P38" s="281"/>
      <c r="Q38" s="281"/>
      <c r="R38" s="281"/>
      <c r="S38" s="281"/>
      <c r="T38" s="29"/>
      <c r="U38" s="29"/>
      <c r="V38" s="29"/>
      <c r="W38" s="29"/>
      <c r="X38" s="29"/>
      <c r="Y38" s="29"/>
      <c r="Z38" s="36"/>
      <c r="AA38" s="29"/>
    </row>
    <row r="39" spans="1:28" s="49" customFormat="1" ht="25.5" customHeight="1" x14ac:dyDescent="0.35">
      <c r="A39" s="21" t="s">
        <v>19</v>
      </c>
      <c r="B39" s="22" t="s">
        <v>227</v>
      </c>
      <c r="C39" s="58">
        <v>3002</v>
      </c>
      <c r="D39" s="22" t="s">
        <v>664</v>
      </c>
      <c r="E39" s="58" t="s">
        <v>766</v>
      </c>
      <c r="F39" s="58">
        <v>1</v>
      </c>
      <c r="G39" s="59">
        <v>45029.125</v>
      </c>
      <c r="H39" s="59" t="s">
        <v>812</v>
      </c>
      <c r="I39" s="60">
        <v>21</v>
      </c>
      <c r="J39" s="60">
        <v>14</v>
      </c>
      <c r="K39" s="61">
        <v>-7</v>
      </c>
      <c r="L39" s="288" t="s">
        <v>48</v>
      </c>
      <c r="M39" s="290">
        <v>0</v>
      </c>
      <c r="N39" s="290">
        <v>17</v>
      </c>
      <c r="O39" s="298">
        <v>51</v>
      </c>
      <c r="P39" s="288" t="s">
        <v>271</v>
      </c>
      <c r="Q39" s="290">
        <v>0</v>
      </c>
      <c r="R39" s="290">
        <v>20</v>
      </c>
      <c r="S39" s="298">
        <v>0</v>
      </c>
      <c r="T39" s="21" t="s">
        <v>816</v>
      </c>
      <c r="U39" s="26" t="s">
        <v>24</v>
      </c>
      <c r="V39" s="27">
        <v>7</v>
      </c>
      <c r="W39" s="28">
        <v>7</v>
      </c>
      <c r="X39" s="345" t="s">
        <v>888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>
        <v>2</v>
      </c>
      <c r="G40" s="63" t="s">
        <v>812</v>
      </c>
      <c r="H40" s="63">
        <v>45031.208333333336</v>
      </c>
      <c r="I40" s="64">
        <v>29.000000000058208</v>
      </c>
      <c r="J40" s="64">
        <v>14</v>
      </c>
      <c r="K40" s="65">
        <v>-15.000000000058208</v>
      </c>
      <c r="L40" s="292" t="s">
        <v>198</v>
      </c>
      <c r="M40" s="294">
        <v>3</v>
      </c>
      <c r="N40" s="294">
        <v>14</v>
      </c>
      <c r="O40" s="301">
        <v>0</v>
      </c>
      <c r="P40" s="292" t="s">
        <v>197</v>
      </c>
      <c r="Q40" s="294">
        <v>0</v>
      </c>
      <c r="R40" s="294">
        <v>20</v>
      </c>
      <c r="S40" s="301">
        <v>0</v>
      </c>
      <c r="T40" s="30"/>
      <c r="U40" s="34"/>
      <c r="V40" s="35">
        <v>15.000000000058208</v>
      </c>
      <c r="W40" s="43">
        <v>22.000000000058208</v>
      </c>
      <c r="X40" s="346" t="s">
        <v>889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62"/>
      <c r="E41" s="62"/>
      <c r="F41" s="62">
        <v>3</v>
      </c>
      <c r="G41" s="63">
        <v>45031.208333333336</v>
      </c>
      <c r="H41" s="62" t="s">
        <v>869</v>
      </c>
      <c r="I41" s="64">
        <v>23.333333333255723</v>
      </c>
      <c r="J41" s="64">
        <v>14</v>
      </c>
      <c r="K41" s="65">
        <v>-9.3333333332557231</v>
      </c>
      <c r="L41" s="292" t="s">
        <v>229</v>
      </c>
      <c r="M41" s="294">
        <v>3</v>
      </c>
      <c r="N41" s="294">
        <v>17</v>
      </c>
      <c r="O41" s="301">
        <v>0</v>
      </c>
      <c r="P41" s="292" t="s">
        <v>590</v>
      </c>
      <c r="Q41" s="294">
        <v>0</v>
      </c>
      <c r="R41" s="294">
        <v>20</v>
      </c>
      <c r="S41" s="301">
        <v>0</v>
      </c>
      <c r="T41" s="30"/>
      <c r="U41" s="34"/>
      <c r="V41" s="35">
        <v>9.3333333332557231</v>
      </c>
      <c r="W41" s="43">
        <v>31.333333333313931</v>
      </c>
      <c r="X41" s="189" t="s">
        <v>890</v>
      </c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>
        <v>4</v>
      </c>
      <c r="G42" s="62" t="s">
        <v>869</v>
      </c>
      <c r="H42" s="63">
        <v>45032.916666666664</v>
      </c>
      <c r="I42" s="33">
        <v>37.666666666686069</v>
      </c>
      <c r="J42" s="64">
        <v>14</v>
      </c>
      <c r="K42" s="65">
        <v>-23.666666666686069</v>
      </c>
      <c r="L42" s="292" t="s">
        <v>230</v>
      </c>
      <c r="M42" s="294">
        <v>3</v>
      </c>
      <c r="N42" s="294">
        <v>17</v>
      </c>
      <c r="O42" s="301">
        <v>51</v>
      </c>
      <c r="P42" s="292" t="s">
        <v>591</v>
      </c>
      <c r="Q42" s="294">
        <v>0</v>
      </c>
      <c r="R42" s="294">
        <v>20</v>
      </c>
      <c r="S42" s="301">
        <v>0</v>
      </c>
      <c r="T42" s="30"/>
      <c r="U42" s="34"/>
      <c r="V42" s="30">
        <v>0</v>
      </c>
      <c r="W42" s="43">
        <v>31.333333333313931</v>
      </c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>
        <v>5</v>
      </c>
      <c r="G43" s="32">
        <f>H42</f>
        <v>45032.916666666664</v>
      </c>
      <c r="H43" s="32" t="s">
        <v>36</v>
      </c>
      <c r="I43" s="33"/>
      <c r="J43" s="64">
        <v>14</v>
      </c>
      <c r="K43" s="65"/>
      <c r="L43" s="292" t="s">
        <v>105</v>
      </c>
      <c r="M43" s="294">
        <v>0</v>
      </c>
      <c r="N43" s="294">
        <v>17</v>
      </c>
      <c r="O43" s="301">
        <v>0</v>
      </c>
      <c r="P43" s="292" t="s">
        <v>273</v>
      </c>
      <c r="Q43" s="294">
        <v>0</v>
      </c>
      <c r="R43" s="294">
        <v>20</v>
      </c>
      <c r="S43" s="301">
        <v>0</v>
      </c>
      <c r="T43" s="30"/>
      <c r="U43" s="34"/>
      <c r="V43" s="30"/>
      <c r="W43" s="97"/>
      <c r="X43" s="189"/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292"/>
      <c r="M44" s="294"/>
      <c r="N44" s="294"/>
      <c r="O44" s="301"/>
      <c r="P44" s="339" t="s">
        <v>143</v>
      </c>
      <c r="Q44" s="314">
        <v>0</v>
      </c>
      <c r="R44" s="294">
        <v>20</v>
      </c>
      <c r="S44" s="301">
        <v>0</v>
      </c>
      <c r="T44" s="37"/>
      <c r="U44" s="41"/>
      <c r="V44" s="37"/>
      <c r="W44" s="72"/>
      <c r="X44" s="191" t="s">
        <v>791</v>
      </c>
      <c r="Y44" s="29"/>
      <c r="Z44" s="29"/>
      <c r="AA44" s="29"/>
    </row>
    <row r="45" spans="1:28" s="29" customFormat="1" ht="17.5" x14ac:dyDescent="0.35">
      <c r="L45" s="296" t="s">
        <v>612</v>
      </c>
      <c r="M45" s="230">
        <v>6</v>
      </c>
      <c r="N45" s="231" t="s">
        <v>613</v>
      </c>
      <c r="O45" s="301">
        <v>102</v>
      </c>
      <c r="P45" s="296" t="s">
        <v>614</v>
      </c>
      <c r="Q45" s="231">
        <v>0</v>
      </c>
      <c r="R45" s="231" t="s">
        <v>615</v>
      </c>
      <c r="S45" s="295">
        <v>0</v>
      </c>
      <c r="Y45" s="102"/>
      <c r="AB45" s="102"/>
    </row>
    <row r="46" spans="1:28" s="29" customFormat="1" ht="16" customHeight="1" thickBot="1" x14ac:dyDescent="0.4">
      <c r="I46" s="47"/>
      <c r="J46" s="47"/>
      <c r="L46" s="636" t="s">
        <v>43</v>
      </c>
      <c r="M46" s="637"/>
      <c r="N46" s="637"/>
      <c r="O46" s="315">
        <v>136</v>
      </c>
      <c r="P46" s="636" t="s">
        <v>42</v>
      </c>
      <c r="Q46" s="637"/>
      <c r="R46" s="637"/>
      <c r="S46" s="297">
        <v>0</v>
      </c>
      <c r="AB46" s="102"/>
    </row>
    <row r="47" spans="1:28" s="29" customFormat="1" ht="16" thickBot="1" x14ac:dyDescent="0.4">
      <c r="I47" s="47"/>
      <c r="J47" s="47"/>
      <c r="L47" s="281"/>
      <c r="M47" s="281"/>
      <c r="N47" s="281"/>
      <c r="O47" s="281"/>
      <c r="P47" s="281"/>
      <c r="Q47" s="281"/>
      <c r="R47" s="281"/>
      <c r="S47" s="281"/>
      <c r="Z47" s="36"/>
      <c r="AB47" s="102"/>
    </row>
    <row r="48" spans="1:28" s="29" customFormat="1" ht="62" x14ac:dyDescent="0.35">
      <c r="A48" s="21" t="s">
        <v>20</v>
      </c>
      <c r="B48" s="22" t="s">
        <v>231</v>
      </c>
      <c r="C48" s="22"/>
      <c r="D48" s="22" t="s">
        <v>628</v>
      </c>
      <c r="E48" s="23"/>
      <c r="F48" s="22"/>
      <c r="G48" s="24"/>
      <c r="H48" s="24"/>
      <c r="I48" s="25"/>
      <c r="J48" s="25"/>
      <c r="K48" s="61"/>
      <c r="L48" s="316" t="s">
        <v>234</v>
      </c>
      <c r="M48" s="290">
        <v>0</v>
      </c>
      <c r="N48" s="317">
        <v>10</v>
      </c>
      <c r="O48" s="298">
        <v>0</v>
      </c>
      <c r="P48" s="299" t="s">
        <v>102</v>
      </c>
      <c r="Q48" s="290">
        <v>0</v>
      </c>
      <c r="R48" s="290">
        <v>18</v>
      </c>
      <c r="S48" s="298">
        <v>0</v>
      </c>
      <c r="T48" s="21" t="s">
        <v>25</v>
      </c>
      <c r="U48" s="26" t="s">
        <v>24</v>
      </c>
      <c r="V48" s="27"/>
      <c r="W48" s="28"/>
      <c r="X48" s="141" t="s">
        <v>872</v>
      </c>
      <c r="Y48" s="256"/>
      <c r="AB48" s="102"/>
    </row>
    <row r="49" spans="1:28" s="29" customFormat="1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318" t="s">
        <v>97</v>
      </c>
      <c r="M49" s="294">
        <v>0</v>
      </c>
      <c r="N49" s="314">
        <v>17</v>
      </c>
      <c r="O49" s="301">
        <v>0</v>
      </c>
      <c r="P49" s="302" t="s">
        <v>235</v>
      </c>
      <c r="Q49" s="294">
        <v>0</v>
      </c>
      <c r="R49" s="294">
        <v>18</v>
      </c>
      <c r="S49" s="301">
        <v>0</v>
      </c>
      <c r="T49" s="30"/>
      <c r="U49" s="34"/>
      <c r="V49" s="35"/>
      <c r="W49" s="43"/>
      <c r="X49" s="260"/>
      <c r="Y49" s="256"/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318" t="s">
        <v>100</v>
      </c>
      <c r="M50" s="294">
        <v>0</v>
      </c>
      <c r="N50" s="314">
        <v>17</v>
      </c>
      <c r="O50" s="301">
        <v>0</v>
      </c>
      <c r="P50" s="302" t="s">
        <v>118</v>
      </c>
      <c r="Q50" s="294">
        <v>0</v>
      </c>
      <c r="R50" s="294">
        <v>20</v>
      </c>
      <c r="S50" s="301">
        <v>0</v>
      </c>
      <c r="T50" s="30"/>
      <c r="U50" s="34"/>
      <c r="V50" s="35"/>
      <c r="W50" s="43"/>
      <c r="X50" s="265"/>
      <c r="Y50" s="25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318" t="s">
        <v>236</v>
      </c>
      <c r="M51" s="294">
        <v>0</v>
      </c>
      <c r="N51" s="314">
        <v>10</v>
      </c>
      <c r="O51" s="301">
        <v>0</v>
      </c>
      <c r="P51" s="302" t="s">
        <v>196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337"/>
      <c r="Y51" s="256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292"/>
      <c r="M52" s="294"/>
      <c r="N52" s="294"/>
      <c r="O52" s="301"/>
      <c r="P52" s="302" t="s">
        <v>119</v>
      </c>
      <c r="Q52" s="294">
        <v>0</v>
      </c>
      <c r="R52" s="231">
        <v>20</v>
      </c>
      <c r="S52" s="301">
        <v>0</v>
      </c>
      <c r="T52" s="30"/>
      <c r="U52" s="34"/>
      <c r="V52" s="35"/>
      <c r="W52" s="43"/>
      <c r="X52" s="260"/>
      <c r="Y52" s="256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292"/>
      <c r="M53" s="294"/>
      <c r="N53" s="294"/>
      <c r="O53" s="301"/>
      <c r="P53" s="302" t="s">
        <v>140</v>
      </c>
      <c r="Q53" s="294">
        <v>0</v>
      </c>
      <c r="R53" s="231">
        <v>20</v>
      </c>
      <c r="S53" s="301">
        <v>0</v>
      </c>
      <c r="T53" s="37"/>
      <c r="U53" s="41"/>
      <c r="V53" s="42"/>
      <c r="W53" s="44"/>
      <c r="X53" s="266" t="s">
        <v>867</v>
      </c>
      <c r="Y53" s="256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296" t="s">
        <v>612</v>
      </c>
      <c r="M54" s="230">
        <v>0</v>
      </c>
      <c r="N54" s="231" t="s">
        <v>613</v>
      </c>
      <c r="O54" s="301">
        <v>0</v>
      </c>
      <c r="P54" s="296" t="s">
        <v>614</v>
      </c>
      <c r="Q54" s="231">
        <v>0</v>
      </c>
      <c r="R54" s="231" t="s">
        <v>615</v>
      </c>
      <c r="S54" s="295">
        <v>0</v>
      </c>
      <c r="X54" s="255"/>
      <c r="Y54" s="256"/>
    </row>
    <row r="55" spans="1:28" s="29" customFormat="1" ht="16" customHeight="1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36" t="s">
        <v>43</v>
      </c>
      <c r="M55" s="637"/>
      <c r="N55" s="637"/>
      <c r="O55" s="304">
        <v>0</v>
      </c>
      <c r="P55" s="636" t="s">
        <v>42</v>
      </c>
      <c r="Q55" s="637"/>
      <c r="R55" s="637"/>
      <c r="S55" s="297">
        <v>0</v>
      </c>
      <c r="X55" s="255"/>
      <c r="Y55" s="256"/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5"/>
      <c r="Y56" s="256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281"/>
      <c r="M57" s="281"/>
      <c r="N57" s="281"/>
      <c r="O57" s="281"/>
      <c r="P57" s="281"/>
      <c r="Q57" s="281"/>
      <c r="R57" s="281"/>
      <c r="S57" s="281"/>
      <c r="X57" s="257"/>
      <c r="Y57" s="258"/>
    </row>
    <row r="58" spans="1:28" s="29" customFormat="1" ht="70" customHeight="1" x14ac:dyDescent="0.35">
      <c r="A58" s="21" t="s">
        <v>21</v>
      </c>
      <c r="B58" s="22" t="s">
        <v>630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309" t="s">
        <v>40</v>
      </c>
      <c r="M58" s="228">
        <v>0</v>
      </c>
      <c r="N58" s="228">
        <v>10</v>
      </c>
      <c r="O58" s="298">
        <v>0</v>
      </c>
      <c r="P58" s="309" t="s">
        <v>122</v>
      </c>
      <c r="Q58" s="228">
        <v>0</v>
      </c>
      <c r="R58" s="228">
        <v>20</v>
      </c>
      <c r="S58" s="298">
        <v>0</v>
      </c>
      <c r="T58" s="21" t="s">
        <v>25</v>
      </c>
      <c r="U58" s="26" t="s">
        <v>24</v>
      </c>
      <c r="V58" s="27">
        <v>0</v>
      </c>
      <c r="W58" s="28">
        <v>0</v>
      </c>
      <c r="X58" s="331" t="s">
        <v>874</v>
      </c>
      <c r="Y58" s="258"/>
    </row>
    <row r="59" spans="1:28" s="29" customForma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296" t="s">
        <v>41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0"/>
      <c r="U59" s="34"/>
      <c r="V59" s="30"/>
      <c r="W59" s="97"/>
      <c r="X59" s="260"/>
      <c r="Y59" s="258"/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296" t="s">
        <v>109</v>
      </c>
      <c r="M60" s="231">
        <v>0</v>
      </c>
      <c r="N60" s="231">
        <v>10</v>
      </c>
      <c r="O60" s="301">
        <v>0</v>
      </c>
      <c r="P60" s="319"/>
      <c r="Q60" s="231"/>
      <c r="R60" s="231"/>
      <c r="S60" s="301"/>
      <c r="T60" s="37"/>
      <c r="U60" s="41"/>
      <c r="V60" s="37"/>
      <c r="W60" s="72"/>
      <c r="X60" s="266" t="s">
        <v>867</v>
      </c>
      <c r="Y60" s="258"/>
    </row>
    <row r="61" spans="1:28" s="29" customFormat="1" ht="17.5" customHeight="1" x14ac:dyDescent="0.35">
      <c r="I61" s="47"/>
      <c r="J61" s="47"/>
      <c r="L61" s="296" t="s">
        <v>612</v>
      </c>
      <c r="M61" s="230">
        <v>0</v>
      </c>
      <c r="N61" s="231" t="s">
        <v>613</v>
      </c>
      <c r="O61" s="301">
        <v>0</v>
      </c>
      <c r="P61" s="296" t="s">
        <v>614</v>
      </c>
      <c r="Q61" s="231">
        <v>0</v>
      </c>
      <c r="R61" s="231" t="s">
        <v>615</v>
      </c>
      <c r="S61" s="295">
        <v>0</v>
      </c>
    </row>
    <row r="62" spans="1:28" s="29" customFormat="1" ht="16" customHeight="1" thickBot="1" x14ac:dyDescent="0.4">
      <c r="I62" s="47"/>
      <c r="J62" s="47"/>
      <c r="L62" s="636" t="s">
        <v>43</v>
      </c>
      <c r="M62" s="637"/>
      <c r="N62" s="637"/>
      <c r="O62" s="304">
        <v>0</v>
      </c>
      <c r="P62" s="636" t="s">
        <v>42</v>
      </c>
      <c r="Q62" s="637"/>
      <c r="R62" s="637"/>
      <c r="S62" s="297">
        <v>0</v>
      </c>
    </row>
    <row r="63" spans="1:28" s="29" customFormat="1" ht="16" customHeight="1" thickBot="1" x14ac:dyDescent="0.4">
      <c r="I63" s="47"/>
      <c r="J63" s="47"/>
      <c r="L63" s="281"/>
      <c r="M63" s="281"/>
      <c r="N63" s="281"/>
      <c r="O63" s="281"/>
      <c r="P63" s="281"/>
      <c r="Q63" s="281"/>
      <c r="R63" s="281"/>
      <c r="S63" s="281"/>
    </row>
    <row r="64" spans="1:28" s="29" customFormat="1" x14ac:dyDescent="0.35">
      <c r="A64" s="21" t="s">
        <v>22</v>
      </c>
      <c r="B64" s="22" t="s">
        <v>634</v>
      </c>
      <c r="C64" s="22">
        <v>503</v>
      </c>
      <c r="D64" s="22" t="s">
        <v>631</v>
      </c>
      <c r="E64" s="23" t="s">
        <v>792</v>
      </c>
      <c r="F64" s="22">
        <v>1</v>
      </c>
      <c r="G64" s="24">
        <v>45028.375</v>
      </c>
      <c r="H64" s="24">
        <v>45029.57916666667</v>
      </c>
      <c r="I64" s="25">
        <v>28.900000000081491</v>
      </c>
      <c r="J64" s="60">
        <v>15.4</v>
      </c>
      <c r="K64" s="61">
        <v>-13.50000000008149</v>
      </c>
      <c r="L64" s="288" t="s">
        <v>525</v>
      </c>
      <c r="M64" s="290">
        <v>0</v>
      </c>
      <c r="N64" s="317">
        <v>20</v>
      </c>
      <c r="O64" s="298">
        <v>0</v>
      </c>
      <c r="P64" s="320" t="s">
        <v>39</v>
      </c>
      <c r="Q64" s="144">
        <v>0</v>
      </c>
      <c r="R64" s="228">
        <v>20</v>
      </c>
      <c r="S64" s="298">
        <v>0</v>
      </c>
      <c r="T64" s="21" t="s">
        <v>25</v>
      </c>
      <c r="U64" s="26" t="s">
        <v>24</v>
      </c>
      <c r="V64" s="27">
        <v>13.50000000008149</v>
      </c>
      <c r="W64" s="28">
        <v>13.50000000008149</v>
      </c>
      <c r="X64" s="141" t="s">
        <v>891</v>
      </c>
    </row>
    <row r="65" spans="1:24" s="29" customFormat="1" x14ac:dyDescent="0.35">
      <c r="A65" s="86"/>
      <c r="B65" s="62"/>
      <c r="C65" s="62"/>
      <c r="D65" s="62"/>
      <c r="E65" s="62"/>
      <c r="F65" s="62">
        <v>2</v>
      </c>
      <c r="G65" s="32">
        <v>45029.57916666667</v>
      </c>
      <c r="H65" s="32" t="s">
        <v>821</v>
      </c>
      <c r="I65" s="64">
        <v>23.349999999976717</v>
      </c>
      <c r="J65" s="64">
        <v>15.4</v>
      </c>
      <c r="K65" s="65">
        <v>-7.9499999999767166</v>
      </c>
      <c r="L65" s="292" t="s">
        <v>526</v>
      </c>
      <c r="M65" s="294">
        <v>0</v>
      </c>
      <c r="N65" s="314">
        <v>20</v>
      </c>
      <c r="O65" s="310">
        <v>0</v>
      </c>
      <c r="P65" s="321" t="s">
        <v>593</v>
      </c>
      <c r="Q65" s="127">
        <v>0</v>
      </c>
      <c r="R65" s="231">
        <v>20</v>
      </c>
      <c r="S65" s="310">
        <v>0</v>
      </c>
      <c r="T65" s="30"/>
      <c r="U65" s="34"/>
      <c r="V65" s="35">
        <v>7.9499999999767166</v>
      </c>
      <c r="W65" s="43">
        <v>21.450000000058207</v>
      </c>
      <c r="X65" s="189" t="s">
        <v>892</v>
      </c>
    </row>
    <row r="66" spans="1:24" s="29" customFormat="1" x14ac:dyDescent="0.35">
      <c r="A66" s="86"/>
      <c r="B66" s="62"/>
      <c r="C66" s="62"/>
      <c r="D66" s="62"/>
      <c r="E66" s="62"/>
      <c r="F66" s="62">
        <v>3</v>
      </c>
      <c r="G66" s="32" t="s">
        <v>821</v>
      </c>
      <c r="H66" s="63">
        <v>45031.527777777781</v>
      </c>
      <c r="I66" s="64">
        <v>23.416666666686069</v>
      </c>
      <c r="J66" s="64">
        <v>15.4</v>
      </c>
      <c r="K66" s="65">
        <v>-8.0166666666860689</v>
      </c>
      <c r="L66" s="292" t="s">
        <v>527</v>
      </c>
      <c r="M66" s="294">
        <v>0</v>
      </c>
      <c r="N66" s="314">
        <v>20</v>
      </c>
      <c r="O66" s="301">
        <v>0</v>
      </c>
      <c r="P66" s="321" t="s">
        <v>594</v>
      </c>
      <c r="Q66" s="127">
        <v>0</v>
      </c>
      <c r="R66" s="231">
        <v>20</v>
      </c>
      <c r="S66" s="310">
        <v>0</v>
      </c>
      <c r="T66" s="30"/>
      <c r="U66" s="34"/>
      <c r="V66" s="35">
        <v>8.0166666666860689</v>
      </c>
      <c r="W66" s="43">
        <v>29.466666666744274</v>
      </c>
      <c r="X66" s="189"/>
    </row>
    <row r="67" spans="1:24" s="29" customFormat="1" x14ac:dyDescent="0.35">
      <c r="A67" s="86"/>
      <c r="B67" s="62"/>
      <c r="C67" s="62"/>
      <c r="D67" s="62"/>
      <c r="E67" s="62"/>
      <c r="F67" s="62">
        <v>4</v>
      </c>
      <c r="G67" s="63">
        <v>45031.527777777781</v>
      </c>
      <c r="H67" s="63">
        <v>45033.295138888891</v>
      </c>
      <c r="I67" s="64">
        <v>53.333333333255723</v>
      </c>
      <c r="J67" s="64">
        <v>15.4</v>
      </c>
      <c r="K67" s="65">
        <v>-37.933333333255725</v>
      </c>
      <c r="L67" s="292" t="s">
        <v>528</v>
      </c>
      <c r="M67" s="294">
        <v>0</v>
      </c>
      <c r="N67" s="314">
        <v>20</v>
      </c>
      <c r="O67" s="310">
        <v>0</v>
      </c>
      <c r="P67" s="321" t="s">
        <v>476</v>
      </c>
      <c r="Q67" s="294">
        <v>0</v>
      </c>
      <c r="R67" s="231">
        <v>20</v>
      </c>
      <c r="S67" s="310">
        <v>0</v>
      </c>
      <c r="T67" s="30"/>
      <c r="U67" s="34"/>
      <c r="V67" s="35">
        <v>37.933333333255725</v>
      </c>
      <c r="W67" s="43">
        <v>67.400000000000006</v>
      </c>
      <c r="X67" s="260" t="s">
        <v>867</v>
      </c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292"/>
      <c r="M68" s="322"/>
      <c r="N68" s="294"/>
      <c r="O68" s="310"/>
      <c r="P68" s="323" t="s">
        <v>477</v>
      </c>
      <c r="Q68" s="294">
        <v>0</v>
      </c>
      <c r="R68" s="231">
        <v>20</v>
      </c>
      <c r="S68" s="310">
        <v>0</v>
      </c>
      <c r="T68" s="37"/>
      <c r="U68" s="41"/>
      <c r="V68" s="37"/>
      <c r="W68" s="72"/>
      <c r="X68" s="191" t="s">
        <v>796</v>
      </c>
    </row>
    <row r="69" spans="1:24" s="29" customFormat="1" ht="17.5" customHeight="1" x14ac:dyDescent="0.35">
      <c r="A69" s="36"/>
      <c r="G69" s="71"/>
      <c r="H69" s="71"/>
      <c r="I69" s="47"/>
      <c r="K69" s="47"/>
      <c r="L69" s="296" t="s">
        <v>612</v>
      </c>
      <c r="M69" s="230">
        <v>0</v>
      </c>
      <c r="N69" s="231" t="s">
        <v>613</v>
      </c>
      <c r="O69" s="301">
        <v>0</v>
      </c>
      <c r="P69" s="296" t="s">
        <v>614</v>
      </c>
      <c r="Q69" s="231">
        <v>0</v>
      </c>
      <c r="R69" s="231" t="s">
        <v>615</v>
      </c>
      <c r="S69" s="295">
        <v>0</v>
      </c>
    </row>
    <row r="70" spans="1:24" s="29" customFormat="1" ht="16" customHeight="1" thickBot="1" x14ac:dyDescent="0.4">
      <c r="A70" s="36"/>
      <c r="I70" s="47"/>
      <c r="L70" s="636" t="s">
        <v>43</v>
      </c>
      <c r="M70" s="637"/>
      <c r="N70" s="637"/>
      <c r="O70" s="315">
        <v>0</v>
      </c>
      <c r="P70" s="636" t="s">
        <v>42</v>
      </c>
      <c r="Q70" s="637"/>
      <c r="R70" s="637"/>
      <c r="S70" s="297">
        <v>0</v>
      </c>
    </row>
    <row r="71" spans="1:24" s="29" customFormat="1" ht="16" customHeight="1" thickBot="1" x14ac:dyDescent="0.4">
      <c r="A71" s="36"/>
      <c r="I71" s="47"/>
      <c r="L71" s="281"/>
      <c r="M71" s="281"/>
      <c r="N71" s="281"/>
      <c r="O71" s="283"/>
      <c r="P71" s="281"/>
      <c r="Q71" s="281"/>
      <c r="R71" s="281"/>
      <c r="S71" s="281"/>
    </row>
    <row r="72" spans="1:24" s="29" customFormat="1" ht="47" thickBot="1" x14ac:dyDescent="0.4">
      <c r="A72" s="74" t="s">
        <v>23</v>
      </c>
      <c r="B72" s="75"/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309"/>
      <c r="M72" s="227"/>
      <c r="N72" s="228"/>
      <c r="O72" s="298"/>
      <c r="P72" s="309"/>
      <c r="Q72" s="228"/>
      <c r="R72" s="228"/>
      <c r="S72" s="298"/>
      <c r="T72" s="74" t="s">
        <v>25</v>
      </c>
      <c r="U72" s="151" t="s">
        <v>24</v>
      </c>
      <c r="V72" s="74">
        <v>0</v>
      </c>
      <c r="W72" s="152">
        <v>0</v>
      </c>
      <c r="X72" s="263" t="s">
        <v>873</v>
      </c>
    </row>
    <row r="73" spans="1:24" s="29" customFormat="1" ht="17.5" customHeight="1" thickBot="1" x14ac:dyDescent="0.4">
      <c r="I73" s="47"/>
      <c r="J73" s="47"/>
      <c r="L73" s="296" t="s">
        <v>612</v>
      </c>
      <c r="M73" s="230">
        <v>0</v>
      </c>
      <c r="N73" s="231" t="s">
        <v>613</v>
      </c>
      <c r="O73" s="301">
        <v>0</v>
      </c>
      <c r="P73" s="296" t="s">
        <v>614</v>
      </c>
      <c r="Q73" s="231">
        <v>0</v>
      </c>
      <c r="R73" s="231" t="s">
        <v>615</v>
      </c>
      <c r="S73" s="295">
        <v>0</v>
      </c>
      <c r="X73" s="347" t="s">
        <v>867</v>
      </c>
    </row>
    <row r="74" spans="1:24" s="29" customFormat="1" ht="16" customHeight="1" thickBot="1" x14ac:dyDescent="0.4">
      <c r="I74" s="47"/>
      <c r="J74" s="47"/>
      <c r="L74" s="636" t="s">
        <v>43</v>
      </c>
      <c r="M74" s="637"/>
      <c r="N74" s="637"/>
      <c r="O74" s="304">
        <v>0</v>
      </c>
      <c r="P74" s="636" t="s">
        <v>42</v>
      </c>
      <c r="Q74" s="637"/>
      <c r="R74" s="637"/>
      <c r="S74" s="297" t="s">
        <v>24</v>
      </c>
      <c r="X74" s="259"/>
    </row>
    <row r="75" spans="1:24" s="29" customFormat="1" ht="16" customHeight="1" thickBot="1" x14ac:dyDescent="0.4">
      <c r="I75" s="47"/>
      <c r="J75" s="47"/>
      <c r="L75" s="281"/>
      <c r="M75" s="282"/>
      <c r="N75" s="281"/>
      <c r="O75" s="281"/>
      <c r="P75" s="281"/>
      <c r="Q75" s="281"/>
      <c r="R75" s="281"/>
      <c r="S75" s="281"/>
      <c r="X75" s="259"/>
    </row>
    <row r="76" spans="1:24" s="29" customFormat="1" ht="31" x14ac:dyDescent="0.35">
      <c r="A76" s="21" t="s">
        <v>26</v>
      </c>
      <c r="B76" s="22" t="s">
        <v>635</v>
      </c>
      <c r="C76" s="23" t="s">
        <v>487</v>
      </c>
      <c r="D76" s="23" t="s">
        <v>666</v>
      </c>
      <c r="E76" s="22" t="s">
        <v>488</v>
      </c>
      <c r="F76" s="22">
        <v>1</v>
      </c>
      <c r="G76" s="24"/>
      <c r="H76" s="24"/>
      <c r="I76" s="25"/>
      <c r="J76" s="25"/>
      <c r="K76" s="61"/>
      <c r="L76" s="288" t="s">
        <v>243</v>
      </c>
      <c r="M76" s="324">
        <v>0</v>
      </c>
      <c r="N76" s="290">
        <v>17</v>
      </c>
      <c r="O76" s="298">
        <v>0</v>
      </c>
      <c r="P76" s="309" t="s">
        <v>242</v>
      </c>
      <c r="Q76" s="290">
        <v>0</v>
      </c>
      <c r="R76" s="228">
        <v>20</v>
      </c>
      <c r="S76" s="298">
        <v>0</v>
      </c>
      <c r="T76" s="21" t="s">
        <v>25</v>
      </c>
      <c r="U76" s="26" t="s">
        <v>200</v>
      </c>
      <c r="V76" s="27"/>
      <c r="W76" s="28"/>
      <c r="X76" s="141" t="s">
        <v>893</v>
      </c>
    </row>
    <row r="77" spans="1:24" s="29" customFormat="1" ht="16" customHeight="1" thickBot="1" x14ac:dyDescent="0.4">
      <c r="A77" s="37"/>
      <c r="B77" s="38"/>
      <c r="C77" s="38"/>
      <c r="D77" s="38"/>
      <c r="E77" s="38"/>
      <c r="F77" s="38"/>
      <c r="G77" s="39"/>
      <c r="H77" s="39"/>
      <c r="I77" s="40"/>
      <c r="J77" s="40"/>
      <c r="K77" s="70"/>
      <c r="L77" s="292"/>
      <c r="M77" s="294"/>
      <c r="N77" s="294"/>
      <c r="O77" s="301"/>
      <c r="P77" s="296"/>
      <c r="Q77" s="294"/>
      <c r="R77" s="231"/>
      <c r="S77" s="301"/>
      <c r="T77" s="37"/>
      <c r="U77" s="41"/>
      <c r="V77" s="42"/>
      <c r="W77" s="44"/>
      <c r="X77" s="246"/>
    </row>
    <row r="78" spans="1:24" s="29" customFormat="1" ht="17.5" customHeight="1" x14ac:dyDescent="0.35">
      <c r="I78" s="47"/>
      <c r="L78" s="296" t="s">
        <v>612</v>
      </c>
      <c r="M78" s="230">
        <v>0</v>
      </c>
      <c r="N78" s="231" t="s">
        <v>613</v>
      </c>
      <c r="O78" s="301">
        <v>0</v>
      </c>
      <c r="P78" s="296" t="s">
        <v>614</v>
      </c>
      <c r="Q78" s="231">
        <v>0</v>
      </c>
      <c r="R78" s="231" t="s">
        <v>615</v>
      </c>
      <c r="S78" s="295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636" t="s">
        <v>43</v>
      </c>
      <c r="M79" s="637"/>
      <c r="N79" s="637"/>
      <c r="O79" s="315">
        <v>0</v>
      </c>
      <c r="P79" s="636" t="s">
        <v>42</v>
      </c>
      <c r="Q79" s="637"/>
      <c r="R79" s="637"/>
      <c r="S79" s="297">
        <v>20</v>
      </c>
      <c r="V79" s="47"/>
      <c r="W79" s="47"/>
      <c r="X79" s="259"/>
    </row>
    <row r="80" spans="1:24" s="29" customFormat="1" ht="16" customHeight="1" thickBot="1" x14ac:dyDescent="0.4">
      <c r="I80" s="47"/>
      <c r="J80" s="47"/>
      <c r="L80" s="281"/>
      <c r="M80" s="281"/>
      <c r="N80" s="281"/>
      <c r="O80" s="283"/>
      <c r="P80" s="281"/>
      <c r="Q80" s="281"/>
      <c r="R80" s="281"/>
      <c r="S80" s="281"/>
      <c r="V80" s="47"/>
      <c r="W80" s="47"/>
      <c r="X80" s="259"/>
    </row>
    <row r="81" spans="1:24" s="29" customFormat="1" x14ac:dyDescent="0.35">
      <c r="A81" s="21" t="s">
        <v>27</v>
      </c>
      <c r="B81" s="22" t="s">
        <v>638</v>
      </c>
      <c r="C81" s="22">
        <v>1048</v>
      </c>
      <c r="D81" s="22" t="s">
        <v>773</v>
      </c>
      <c r="E81" s="22" t="s">
        <v>695</v>
      </c>
      <c r="F81" s="22">
        <v>1</v>
      </c>
      <c r="G81" s="24">
        <v>45030.333333333336</v>
      </c>
      <c r="H81" s="24" t="s">
        <v>879</v>
      </c>
      <c r="I81" s="25">
        <v>47.116666666581295</v>
      </c>
      <c r="J81" s="25">
        <v>8.4499999999999993</v>
      </c>
      <c r="K81" s="61">
        <v>-38.666666666581293</v>
      </c>
      <c r="L81" s="288" t="s">
        <v>847</v>
      </c>
      <c r="M81" s="290">
        <v>0</v>
      </c>
      <c r="N81" s="228">
        <v>17</v>
      </c>
      <c r="O81" s="298">
        <v>0</v>
      </c>
      <c r="P81" s="307" t="s">
        <v>216</v>
      </c>
      <c r="Q81" s="228">
        <v>0</v>
      </c>
      <c r="R81" s="228">
        <v>20</v>
      </c>
      <c r="S81" s="298">
        <v>0</v>
      </c>
      <c r="T81" s="21" t="s">
        <v>25</v>
      </c>
      <c r="U81" s="26" t="s">
        <v>24</v>
      </c>
      <c r="V81" s="27">
        <v>38.666666666581293</v>
      </c>
      <c r="W81" s="28">
        <v>38.666666666581293</v>
      </c>
      <c r="X81" s="141" t="s">
        <v>895</v>
      </c>
    </row>
    <row r="82" spans="1:24" s="29" customFormat="1" ht="15.5" customHeight="1" x14ac:dyDescent="0.35">
      <c r="A82" s="30"/>
      <c r="B82" s="31"/>
      <c r="C82" s="31"/>
      <c r="D82" s="31"/>
      <c r="E82" s="31"/>
      <c r="F82" s="31"/>
      <c r="G82" s="63"/>
      <c r="H82" s="220"/>
      <c r="I82" s="64"/>
      <c r="J82" s="33"/>
      <c r="K82" s="96"/>
      <c r="L82" s="292" t="s">
        <v>848</v>
      </c>
      <c r="M82" s="294">
        <v>0</v>
      </c>
      <c r="N82" s="231">
        <v>17</v>
      </c>
      <c r="O82" s="301">
        <v>0</v>
      </c>
      <c r="P82" s="296" t="s">
        <v>249</v>
      </c>
      <c r="Q82" s="231">
        <v>0</v>
      </c>
      <c r="R82" s="231">
        <v>20</v>
      </c>
      <c r="S82" s="301">
        <v>0</v>
      </c>
      <c r="T82" s="30"/>
      <c r="U82" s="34"/>
      <c r="V82" s="35"/>
      <c r="W82" s="43"/>
      <c r="X82" s="252" t="s">
        <v>894</v>
      </c>
    </row>
    <row r="83" spans="1:24" s="29" customFormat="1" x14ac:dyDescent="0.35">
      <c r="A83" s="30"/>
      <c r="B83" s="31"/>
      <c r="C83" s="31"/>
      <c r="D83" s="31"/>
      <c r="E83" s="31"/>
      <c r="F83" s="31"/>
      <c r="G83" s="32"/>
      <c r="H83" s="31"/>
      <c r="I83" s="33"/>
      <c r="J83" s="33"/>
      <c r="K83" s="65"/>
      <c r="L83" s="292"/>
      <c r="M83" s="294"/>
      <c r="N83" s="231"/>
      <c r="O83" s="301"/>
      <c r="P83" s="296"/>
      <c r="Q83" s="231"/>
      <c r="R83" s="231"/>
      <c r="S83" s="301"/>
      <c r="T83" s="30"/>
      <c r="U83" s="34"/>
      <c r="V83" s="35"/>
      <c r="W83" s="43"/>
      <c r="X83" s="189"/>
    </row>
    <row r="84" spans="1:24" s="29" customFormat="1" ht="15.5" customHeight="1" x14ac:dyDescent="0.35">
      <c r="A84" s="30"/>
      <c r="B84" s="31"/>
      <c r="C84" s="31"/>
      <c r="D84" s="31"/>
      <c r="E84" s="31"/>
      <c r="F84" s="31"/>
      <c r="G84" s="31"/>
      <c r="H84" s="32"/>
      <c r="I84" s="64"/>
      <c r="J84" s="64"/>
      <c r="K84" s="65"/>
      <c r="L84" s="292"/>
      <c r="M84" s="322"/>
      <c r="N84" s="231"/>
      <c r="O84" s="301"/>
      <c r="P84" s="296"/>
      <c r="Q84" s="231"/>
      <c r="R84" s="231"/>
      <c r="S84" s="301"/>
      <c r="T84" s="30"/>
      <c r="U84" s="34"/>
      <c r="V84" s="35"/>
      <c r="W84" s="43"/>
      <c r="X84" s="189"/>
    </row>
    <row r="85" spans="1:24" s="29" customFormat="1" ht="16" customHeight="1" thickBot="1" x14ac:dyDescent="0.4">
      <c r="A85" s="37"/>
      <c r="B85" s="38"/>
      <c r="C85" s="69"/>
      <c r="D85" s="69"/>
      <c r="E85" s="69"/>
      <c r="F85" s="69"/>
      <c r="G85" s="119"/>
      <c r="H85" s="69"/>
      <c r="I85" s="88"/>
      <c r="J85" s="88"/>
      <c r="K85" s="104"/>
      <c r="L85" s="292"/>
      <c r="M85" s="322"/>
      <c r="N85" s="231"/>
      <c r="O85" s="301"/>
      <c r="P85" s="292"/>
      <c r="Q85" s="231"/>
      <c r="R85" s="231"/>
      <c r="S85" s="301"/>
      <c r="T85" s="37"/>
      <c r="U85" s="41"/>
      <c r="V85" s="42"/>
      <c r="W85" s="44"/>
      <c r="X85" s="325" t="s">
        <v>849</v>
      </c>
    </row>
    <row r="86" spans="1:24" s="29" customFormat="1" ht="17.5" customHeight="1" x14ac:dyDescent="0.35">
      <c r="C86" s="102"/>
      <c r="D86" s="102"/>
      <c r="E86" s="102"/>
      <c r="F86" s="102"/>
      <c r="G86" s="102"/>
      <c r="H86" s="102"/>
      <c r="I86" s="47"/>
      <c r="J86" s="47"/>
      <c r="K86" s="47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V86" s="47"/>
      <c r="W86" s="47"/>
      <c r="X86" s="259"/>
    </row>
    <row r="87" spans="1:24" s="29" customFormat="1" ht="16" customHeight="1" thickBot="1" x14ac:dyDescent="0.4">
      <c r="I87" s="47"/>
      <c r="J87" s="47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281"/>
      <c r="M88" s="281"/>
      <c r="N88" s="281"/>
      <c r="O88" s="283"/>
      <c r="P88" s="281"/>
      <c r="Q88" s="281"/>
      <c r="R88" s="281"/>
      <c r="S88" s="281"/>
      <c r="V88" s="47"/>
      <c r="W88" s="47"/>
      <c r="X88" s="259"/>
    </row>
    <row r="89" spans="1:24" s="29" customFormat="1" ht="47" customHeight="1" thickBot="1" x14ac:dyDescent="0.4">
      <c r="A89" s="74" t="s">
        <v>51</v>
      </c>
      <c r="B89" s="75"/>
      <c r="C89" s="173"/>
      <c r="D89" s="174" t="s">
        <v>639</v>
      </c>
      <c r="E89" s="75"/>
      <c r="F89" s="173"/>
      <c r="G89" s="177"/>
      <c r="H89" s="177"/>
      <c r="I89" s="178"/>
      <c r="J89" s="178"/>
      <c r="K89" s="78"/>
      <c r="L89" s="288"/>
      <c r="M89" s="290"/>
      <c r="N89" s="290"/>
      <c r="O89" s="298"/>
      <c r="P89" s="320"/>
      <c r="Q89" s="290"/>
      <c r="R89" s="228"/>
      <c r="S89" s="298"/>
      <c r="T89" s="74"/>
      <c r="U89" s="151"/>
      <c r="V89" s="222"/>
      <c r="W89" s="223"/>
      <c r="X89" s="194" t="s">
        <v>571</v>
      </c>
    </row>
    <row r="90" spans="1:24" s="29" customFormat="1" ht="17.5" customHeight="1" thickBot="1" x14ac:dyDescent="0.4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296" t="s">
        <v>612</v>
      </c>
      <c r="M90" s="230">
        <v>0</v>
      </c>
      <c r="N90" s="231" t="s">
        <v>613</v>
      </c>
      <c r="O90" s="301">
        <v>0</v>
      </c>
      <c r="P90" s="296" t="s">
        <v>614</v>
      </c>
      <c r="Q90" s="231">
        <v>0</v>
      </c>
      <c r="R90" s="231" t="s">
        <v>615</v>
      </c>
      <c r="S90" s="295">
        <v>0</v>
      </c>
      <c r="T90" s="105"/>
      <c r="U90" s="105"/>
      <c r="V90" s="224"/>
      <c r="W90" s="224"/>
      <c r="X90" s="344" t="s">
        <v>867</v>
      </c>
    </row>
    <row r="91" spans="1:24" s="29" customFormat="1" ht="16" customHeight="1" thickBot="1" x14ac:dyDescent="0.4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636" t="s">
        <v>43</v>
      </c>
      <c r="M91" s="637"/>
      <c r="N91" s="637"/>
      <c r="O91" s="315">
        <v>0</v>
      </c>
      <c r="P91" s="636" t="s">
        <v>42</v>
      </c>
      <c r="Q91" s="637"/>
      <c r="R91" s="637"/>
      <c r="S91" s="297">
        <v>0</v>
      </c>
      <c r="T91" s="105"/>
      <c r="U91" s="105"/>
      <c r="V91" s="224"/>
      <c r="W91" s="224"/>
      <c r="X91" s="123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281"/>
      <c r="M92" s="281"/>
      <c r="N92" s="281"/>
      <c r="O92" s="283"/>
      <c r="P92" s="281"/>
      <c r="Q92" s="281"/>
      <c r="R92" s="281"/>
      <c r="S92" s="281"/>
      <c r="T92" s="105"/>
      <c r="U92" s="105"/>
      <c r="V92" s="224"/>
      <c r="W92" s="224"/>
      <c r="X92" s="123"/>
    </row>
    <row r="93" spans="1:24" s="29" customFormat="1" x14ac:dyDescent="0.35">
      <c r="A93" s="21" t="s">
        <v>126</v>
      </c>
      <c r="B93" s="23" t="s">
        <v>641</v>
      </c>
      <c r="C93" s="22">
        <v>432</v>
      </c>
      <c r="D93" s="22" t="s">
        <v>701</v>
      </c>
      <c r="E93" s="23" t="s">
        <v>801</v>
      </c>
      <c r="F93" s="22">
        <v>1</v>
      </c>
      <c r="G93" s="24" t="s">
        <v>826</v>
      </c>
      <c r="H93" s="182"/>
      <c r="I93" s="25"/>
      <c r="J93" s="25"/>
      <c r="K93" s="61"/>
      <c r="L93" s="111" t="s">
        <v>256</v>
      </c>
      <c r="M93" s="108">
        <v>0</v>
      </c>
      <c r="N93" s="22">
        <v>20</v>
      </c>
      <c r="O93" s="26">
        <v>0</v>
      </c>
      <c r="P93" s="21" t="s">
        <v>476</v>
      </c>
      <c r="Q93" s="108">
        <v>0</v>
      </c>
      <c r="R93" s="108">
        <v>20</v>
      </c>
      <c r="S93" s="26">
        <v>0</v>
      </c>
      <c r="T93" s="21" t="s">
        <v>25</v>
      </c>
      <c r="U93" s="26" t="s">
        <v>24</v>
      </c>
      <c r="V93" s="27">
        <v>0</v>
      </c>
      <c r="W93" s="28">
        <v>0</v>
      </c>
      <c r="X93" s="141" t="s">
        <v>850</v>
      </c>
    </row>
    <row r="94" spans="1:24" s="29" customFormat="1" ht="77.5" x14ac:dyDescent="0.35">
      <c r="A94" s="30"/>
      <c r="B94" s="31"/>
      <c r="C94" s="31"/>
      <c r="D94" s="31"/>
      <c r="E94" s="31"/>
      <c r="F94" s="31"/>
      <c r="G94" s="161"/>
      <c r="H94" s="161"/>
      <c r="I94" s="33"/>
      <c r="J94" s="33"/>
      <c r="K94" s="65"/>
      <c r="L94" s="110" t="s">
        <v>276</v>
      </c>
      <c r="M94" s="109">
        <v>0</v>
      </c>
      <c r="N94" s="31">
        <v>20</v>
      </c>
      <c r="O94" s="34">
        <v>0</v>
      </c>
      <c r="P94" s="30" t="s">
        <v>752</v>
      </c>
      <c r="Q94" s="109">
        <v>0</v>
      </c>
      <c r="R94" s="109">
        <v>20</v>
      </c>
      <c r="S94" s="34">
        <v>0</v>
      </c>
      <c r="T94" s="30"/>
      <c r="U94" s="34"/>
      <c r="V94" s="35">
        <v>0</v>
      </c>
      <c r="W94" s="43">
        <v>0</v>
      </c>
      <c r="X94" s="189" t="s">
        <v>896</v>
      </c>
    </row>
    <row r="95" spans="1:24" s="29" customFormat="1" ht="15.5" customHeight="1" x14ac:dyDescent="0.35">
      <c r="A95" s="30"/>
      <c r="B95" s="31"/>
      <c r="C95" s="31"/>
      <c r="D95" s="31"/>
      <c r="E95" s="31"/>
      <c r="F95" s="31"/>
      <c r="G95" s="32"/>
      <c r="H95" s="161"/>
      <c r="I95" s="33"/>
      <c r="J95" s="33"/>
      <c r="K95" s="65"/>
      <c r="L95" s="110" t="s">
        <v>277</v>
      </c>
      <c r="M95" s="109">
        <v>0</v>
      </c>
      <c r="N95" s="31">
        <v>20</v>
      </c>
      <c r="O95" s="34">
        <v>0</v>
      </c>
      <c r="P95" s="30" t="s">
        <v>594</v>
      </c>
      <c r="Q95" s="109">
        <v>0</v>
      </c>
      <c r="R95" s="109">
        <v>20</v>
      </c>
      <c r="S95" s="34">
        <v>0</v>
      </c>
      <c r="T95" s="30"/>
      <c r="U95" s="34"/>
      <c r="V95" s="35"/>
      <c r="W95" s="43"/>
      <c r="X95" s="189" t="s">
        <v>755</v>
      </c>
    </row>
    <row r="96" spans="1:24" s="29" customFormat="1" ht="16" customHeight="1" thickBot="1" x14ac:dyDescent="0.4">
      <c r="A96" s="37"/>
      <c r="B96" s="38"/>
      <c r="C96" s="38"/>
      <c r="D96" s="38"/>
      <c r="E96" s="38"/>
      <c r="F96" s="38"/>
      <c r="G96" s="183"/>
      <c r="H96" s="183"/>
      <c r="I96" s="40"/>
      <c r="J96" s="40"/>
      <c r="K96" s="70"/>
      <c r="L96" s="110" t="s">
        <v>278</v>
      </c>
      <c r="M96" s="109">
        <v>0</v>
      </c>
      <c r="N96" s="31">
        <v>20</v>
      </c>
      <c r="O96" s="34">
        <v>0</v>
      </c>
      <c r="P96" s="30"/>
      <c r="Q96" s="31"/>
      <c r="R96" s="31"/>
      <c r="S96" s="34"/>
      <c r="T96" s="37"/>
      <c r="U96" s="41"/>
      <c r="V96" s="42"/>
      <c r="W96" s="44"/>
      <c r="X96" s="191" t="s">
        <v>646</v>
      </c>
    </row>
    <row r="97" spans="1:56" s="29" customFormat="1" ht="17.5" customHeight="1" thickBot="1" x14ac:dyDescent="0.4">
      <c r="I97" s="47"/>
      <c r="J97" s="47"/>
      <c r="L97" s="30" t="s">
        <v>135</v>
      </c>
      <c r="M97" s="230">
        <v>0</v>
      </c>
      <c r="N97" s="31" t="s">
        <v>136</v>
      </c>
      <c r="O97" s="34">
        <v>0</v>
      </c>
      <c r="P97" s="30" t="s">
        <v>137</v>
      </c>
      <c r="Q97" s="31">
        <v>0</v>
      </c>
      <c r="R97" s="31" t="s">
        <v>138</v>
      </c>
      <c r="S97" s="97">
        <v>0</v>
      </c>
      <c r="V97" s="47"/>
      <c r="W97" s="47"/>
      <c r="X97" s="347" t="s">
        <v>867</v>
      </c>
    </row>
    <row r="98" spans="1:56" s="29" customFormat="1" ht="16" customHeight="1" thickBot="1" x14ac:dyDescent="0.4">
      <c r="I98" s="47"/>
      <c r="J98" s="47"/>
      <c r="L98" s="613" t="s">
        <v>43</v>
      </c>
      <c r="M98" s="614"/>
      <c r="N98" s="614"/>
      <c r="O98" s="41">
        <v>0</v>
      </c>
      <c r="P98" s="613" t="s">
        <v>42</v>
      </c>
      <c r="Q98" s="614"/>
      <c r="R98" s="614"/>
      <c r="S98" s="72">
        <v>60</v>
      </c>
      <c r="V98" s="47"/>
      <c r="W98" s="47"/>
      <c r="X98" s="259"/>
    </row>
    <row r="99" spans="1:56" s="29" customFormat="1" ht="16" customHeight="1" thickBot="1" x14ac:dyDescent="0.4">
      <c r="A99" s="102"/>
      <c r="B99" s="102"/>
      <c r="C99" s="102"/>
      <c r="D99" s="102"/>
      <c r="E99" s="102"/>
      <c r="F99" s="102"/>
      <c r="G99" s="102"/>
      <c r="H99" s="102"/>
      <c r="I99" s="103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V99" s="47"/>
      <c r="W99" s="47"/>
      <c r="X99" s="259"/>
    </row>
    <row r="100" spans="1:56" s="29" customFormat="1" ht="16" customHeight="1" thickBot="1" x14ac:dyDescent="0.4">
      <c r="A100" s="74" t="s">
        <v>206</v>
      </c>
      <c r="B100" s="75"/>
      <c r="C100" s="75"/>
      <c r="D100" s="75" t="s">
        <v>24</v>
      </c>
      <c r="E100" s="75"/>
      <c r="F100" s="75"/>
      <c r="G100" s="93"/>
      <c r="H100" s="75"/>
      <c r="I100" s="77"/>
      <c r="J100" s="77"/>
      <c r="K100" s="78"/>
      <c r="L100" s="309"/>
      <c r="M100" s="227"/>
      <c r="N100" s="228"/>
      <c r="O100" s="298"/>
      <c r="P100" s="309"/>
      <c r="Q100" s="228"/>
      <c r="R100" s="228"/>
      <c r="S100" s="298"/>
      <c r="T100" s="74" t="s">
        <v>25</v>
      </c>
      <c r="U100" s="151" t="s">
        <v>24</v>
      </c>
      <c r="V100" s="74"/>
      <c r="W100" s="152"/>
      <c r="X100" s="263" t="s">
        <v>640</v>
      </c>
    </row>
    <row r="101" spans="1:56" s="29" customFormat="1" ht="17.5" customHeight="1" x14ac:dyDescent="0.35">
      <c r="I101" s="47"/>
      <c r="J101" s="47"/>
      <c r="L101" s="296" t="s">
        <v>612</v>
      </c>
      <c r="M101" s="230">
        <v>0</v>
      </c>
      <c r="N101" s="231" t="s">
        <v>613</v>
      </c>
      <c r="O101" s="301">
        <v>0</v>
      </c>
      <c r="P101" s="296" t="s">
        <v>614</v>
      </c>
      <c r="Q101" s="231">
        <v>0</v>
      </c>
      <c r="R101" s="231" t="s">
        <v>615</v>
      </c>
      <c r="S101" s="295">
        <v>0</v>
      </c>
      <c r="X101" s="259"/>
    </row>
    <row r="102" spans="1:56" s="29" customFormat="1" ht="16" customHeight="1" thickBot="1" x14ac:dyDescent="0.4">
      <c r="I102" s="47"/>
      <c r="J102" s="47"/>
      <c r="L102" s="636" t="s">
        <v>43</v>
      </c>
      <c r="M102" s="637"/>
      <c r="N102" s="637"/>
      <c r="O102" s="304" t="s">
        <v>24</v>
      </c>
      <c r="P102" s="636" t="s">
        <v>42</v>
      </c>
      <c r="Q102" s="637"/>
      <c r="R102" s="637"/>
      <c r="S102" s="297" t="s">
        <v>24</v>
      </c>
      <c r="X102" s="259"/>
    </row>
    <row r="103" spans="1:56" s="29" customFormat="1" ht="15.5" customHeight="1" x14ac:dyDescent="0.3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284"/>
      <c r="M103" s="284"/>
      <c r="N103" s="284"/>
      <c r="O103" s="284"/>
      <c r="P103" s="284"/>
      <c r="Q103" s="284"/>
      <c r="R103" s="284"/>
      <c r="S103" s="284"/>
      <c r="X103" s="259"/>
    </row>
    <row r="104" spans="1:56" s="102" customFormat="1" ht="15.5" customHeight="1" x14ac:dyDescent="0.35">
      <c r="L104" s="284"/>
      <c r="M104" s="284"/>
      <c r="N104" s="284"/>
      <c r="O104" s="284"/>
      <c r="P104" s="284"/>
      <c r="Q104" s="284"/>
      <c r="R104" s="284"/>
      <c r="S104" s="284"/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14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14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3" spans="14:56" x14ac:dyDescent="0.35">
      <c r="N133" s="285">
        <v>0</v>
      </c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1:N11"/>
    <mergeCell ref="P11:R11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79:N79"/>
    <mergeCell ref="P79:R79"/>
    <mergeCell ref="L87:N87"/>
    <mergeCell ref="P87:R87"/>
    <mergeCell ref="L91:N91"/>
    <mergeCell ref="P91:R91"/>
    <mergeCell ref="L98:N98"/>
    <mergeCell ref="P98:R98"/>
    <mergeCell ref="L102:N102"/>
    <mergeCell ref="P102:R102"/>
  </mergeCells>
  <conditionalFormatting sqref="K1:K9">
    <cfRule type="cellIs" dxfId="179" priority="6" operator="lessThan">
      <formula>0</formula>
    </cfRule>
  </conditionalFormatting>
  <conditionalFormatting sqref="K11:K22">
    <cfRule type="cellIs" dxfId="178" priority="5" operator="lessThan">
      <formula>0</formula>
    </cfRule>
  </conditionalFormatting>
  <conditionalFormatting sqref="K26:K44">
    <cfRule type="cellIs" dxfId="177" priority="4" operator="lessThan">
      <formula>0</formula>
    </cfRule>
  </conditionalFormatting>
  <conditionalFormatting sqref="K46:K54 K86:K89 K100:K102">
    <cfRule type="cellIs" dxfId="176" priority="9" operator="lessThan">
      <formula>0</formula>
    </cfRule>
  </conditionalFormatting>
  <conditionalFormatting sqref="K58:K68">
    <cfRule type="cellIs" dxfId="175" priority="3" operator="lessThan">
      <formula>0</formula>
    </cfRule>
  </conditionalFormatting>
  <conditionalFormatting sqref="K72:K77">
    <cfRule type="cellIs" dxfId="174" priority="2" operator="lessThan">
      <formula>0</formula>
    </cfRule>
  </conditionalFormatting>
  <conditionalFormatting sqref="K79:K81">
    <cfRule type="cellIs" dxfId="173" priority="1" operator="lessThan">
      <formula>0</formula>
    </cfRule>
  </conditionalFormatting>
  <conditionalFormatting sqref="K83:K84">
    <cfRule type="cellIs" dxfId="172" priority="8" operator="lessThan">
      <formula>0</formula>
    </cfRule>
  </conditionalFormatting>
  <conditionalFormatting sqref="K93:K98">
    <cfRule type="cellIs" dxfId="171" priority="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7BE4-D87D-4B3E-8501-068221E8CB08}">
  <sheetPr codeName="Лист4"/>
  <dimension ref="A1:BD117"/>
  <sheetViews>
    <sheetView topLeftCell="A7" zoomScale="57" zoomScaleNormal="57" workbookViewId="0">
      <selection activeCell="H24" sqref="H24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9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317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316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45019.25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1252</v>
      </c>
      <c r="D6" s="22" t="s">
        <v>209</v>
      </c>
      <c r="E6" s="22" t="s">
        <v>287</v>
      </c>
      <c r="F6" s="22">
        <v>1</v>
      </c>
      <c r="G6" s="59" t="s">
        <v>289</v>
      </c>
      <c r="H6" s="59">
        <v>45019.336805555555</v>
      </c>
      <c r="I6" s="60">
        <v>30</v>
      </c>
      <c r="J6" s="60">
        <v>12</v>
      </c>
      <c r="K6" s="61">
        <v>-18</v>
      </c>
      <c r="L6" s="111" t="s">
        <v>132</v>
      </c>
      <c r="M6" s="144">
        <v>6</v>
      </c>
      <c r="N6" s="108">
        <v>17</v>
      </c>
      <c r="O6" s="26">
        <v>0</v>
      </c>
      <c r="P6" s="111" t="s">
        <v>214</v>
      </c>
      <c r="Q6" s="144">
        <v>0</v>
      </c>
      <c r="R6" s="22">
        <v>20</v>
      </c>
      <c r="S6" s="26">
        <v>0</v>
      </c>
      <c r="T6" s="21" t="s">
        <v>25</v>
      </c>
      <c r="U6" s="26" t="s">
        <v>24</v>
      </c>
      <c r="V6" s="27">
        <v>0</v>
      </c>
      <c r="W6" s="28">
        <v>0</v>
      </c>
      <c r="X6" s="141" t="s">
        <v>312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f>H6</f>
        <v>45019.336805555555</v>
      </c>
      <c r="H7" s="63"/>
      <c r="I7" s="64"/>
      <c r="J7" s="64">
        <v>12</v>
      </c>
      <c r="K7" s="65">
        <v>0</v>
      </c>
      <c r="L7" s="110" t="s">
        <v>111</v>
      </c>
      <c r="M7" s="127">
        <v>5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0</v>
      </c>
      <c r="W7" s="43">
        <v>0</v>
      </c>
      <c r="X7" s="114" t="s">
        <v>318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7"/>
      <c r="H8" s="67"/>
      <c r="I8" s="64"/>
      <c r="J8" s="64"/>
      <c r="K8" s="65">
        <v>0</v>
      </c>
      <c r="L8" s="110" t="s">
        <v>98</v>
      </c>
      <c r="M8" s="127">
        <v>0</v>
      </c>
      <c r="N8" s="109">
        <v>17</v>
      </c>
      <c r="O8" s="34">
        <v>68</v>
      </c>
      <c r="P8" s="13" t="s">
        <v>215</v>
      </c>
      <c r="Q8" s="127">
        <v>0</v>
      </c>
      <c r="R8" s="31">
        <v>10</v>
      </c>
      <c r="S8" s="34">
        <v>0</v>
      </c>
      <c r="T8" s="30"/>
      <c r="U8" s="34"/>
      <c r="V8" s="35">
        <v>0</v>
      </c>
      <c r="W8" s="43">
        <v>0</v>
      </c>
      <c r="X8" s="113" t="s">
        <v>319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6"/>
      <c r="G9" s="67"/>
      <c r="H9" s="32"/>
      <c r="I9" s="33"/>
      <c r="J9" s="33"/>
      <c r="K9" s="65">
        <v>0</v>
      </c>
      <c r="L9" s="110" t="s">
        <v>99</v>
      </c>
      <c r="M9" s="127">
        <v>0</v>
      </c>
      <c r="N9" s="109">
        <v>17</v>
      </c>
      <c r="O9" s="34">
        <v>68</v>
      </c>
      <c r="P9" s="30"/>
      <c r="Q9" s="31"/>
      <c r="R9" s="31"/>
      <c r="S9" s="34"/>
      <c r="T9" s="30"/>
      <c r="U9" s="34"/>
      <c r="V9" s="35">
        <v>0</v>
      </c>
      <c r="W9" s="43">
        <v>0</v>
      </c>
      <c r="X9" s="114" t="s">
        <v>320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>
        <v>0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0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>
        <v>0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0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>
        <v>0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0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8</v>
      </c>
      <c r="N14" s="31" t="s">
        <v>136</v>
      </c>
      <c r="O14" s="34">
        <v>136</v>
      </c>
      <c r="P14" s="30" t="s">
        <v>137</v>
      </c>
      <c r="Q14" s="31">
        <v>0</v>
      </c>
      <c r="R14" s="31" t="s">
        <v>138</v>
      </c>
      <c r="S14" s="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102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x14ac:dyDescent="0.35">
      <c r="A17" s="21" t="s">
        <v>16</v>
      </c>
      <c r="B17" s="22"/>
      <c r="C17" s="58"/>
      <c r="D17" s="98"/>
      <c r="E17" s="98"/>
      <c r="F17" s="58"/>
      <c r="G17" s="59"/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88" t="s">
        <v>299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 t="s">
        <v>321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/>
      <c r="H30" s="158"/>
      <c r="I30" s="60"/>
      <c r="J30" s="25"/>
      <c r="K30" s="61">
        <v>0</v>
      </c>
      <c r="L30" s="117" t="s">
        <v>224</v>
      </c>
      <c r="M30" s="108">
        <v>0</v>
      </c>
      <c r="N30" s="108">
        <v>10</v>
      </c>
      <c r="O30" s="26">
        <v>0</v>
      </c>
      <c r="P30" s="21" t="s">
        <v>47</v>
      </c>
      <c r="Q30" s="22">
        <v>0</v>
      </c>
      <c r="R30" s="22">
        <v>17</v>
      </c>
      <c r="S30" s="26">
        <v>0</v>
      </c>
      <c r="T30" s="21" t="s">
        <v>25</v>
      </c>
      <c r="U30" s="26" t="s">
        <v>24</v>
      </c>
      <c r="V30" s="27">
        <v>0</v>
      </c>
      <c r="W30" s="28">
        <v>0</v>
      </c>
      <c r="X30" s="141" t="s">
        <v>322</v>
      </c>
      <c r="Y30" s="29"/>
      <c r="Z30" s="29"/>
      <c r="AA30" s="29"/>
    </row>
    <row r="31" spans="1:27" s="102" customFormat="1" ht="3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>
        <v>0</v>
      </c>
      <c r="L31" s="118" t="s">
        <v>225</v>
      </c>
      <c r="M31" s="109">
        <v>1</v>
      </c>
      <c r="N31" s="109">
        <v>10</v>
      </c>
      <c r="O31" s="34">
        <v>10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0</v>
      </c>
      <c r="X31" s="189" t="s">
        <v>323</v>
      </c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>
        <v>0</v>
      </c>
      <c r="L32" s="110" t="s">
        <v>121</v>
      </c>
      <c r="M32" s="109">
        <v>1</v>
      </c>
      <c r="N32" s="31">
        <v>10</v>
      </c>
      <c r="O32" s="34">
        <v>10</v>
      </c>
      <c r="P32" s="30" t="s">
        <v>117</v>
      </c>
      <c r="Q32" s="31">
        <v>0</v>
      </c>
      <c r="R32" s="62">
        <v>16</v>
      </c>
      <c r="S32" s="81">
        <v>0</v>
      </c>
      <c r="T32" s="30"/>
      <c r="U32" s="34"/>
      <c r="V32" s="35">
        <v>0</v>
      </c>
      <c r="W32" s="43">
        <v>0</v>
      </c>
      <c r="X32" s="142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>
        <v>0</v>
      </c>
      <c r="L33" s="110" t="s">
        <v>112</v>
      </c>
      <c r="M33" s="109">
        <v>1</v>
      </c>
      <c r="N33" s="31">
        <v>10</v>
      </c>
      <c r="O33" s="34">
        <v>10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>
        <v>0</v>
      </c>
      <c r="W33" s="43">
        <v>0</v>
      </c>
      <c r="X33" s="142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>
        <v>0</v>
      </c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>
        <v>0</v>
      </c>
      <c r="W34" s="43"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3</v>
      </c>
      <c r="N36" s="31" t="s">
        <v>136</v>
      </c>
      <c r="O36" s="34">
        <v>30</v>
      </c>
      <c r="P36" s="30" t="s">
        <v>137</v>
      </c>
      <c r="Q36" s="31">
        <v>0</v>
      </c>
      <c r="R36" s="31" t="s">
        <v>138</v>
      </c>
      <c r="S36" s="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300</v>
      </c>
      <c r="D39" s="22" t="s">
        <v>228</v>
      </c>
      <c r="E39" s="58" t="s">
        <v>261</v>
      </c>
      <c r="F39" s="58">
        <v>1</v>
      </c>
      <c r="G39" s="59" t="s">
        <v>262</v>
      </c>
      <c r="H39" s="59" t="s">
        <v>285</v>
      </c>
      <c r="I39" s="60">
        <v>18.666666666744277</v>
      </c>
      <c r="J39" s="60">
        <v>14</v>
      </c>
      <c r="K39" s="61">
        <v>-4.6666666667442769</v>
      </c>
      <c r="L39" s="162" t="s">
        <v>48</v>
      </c>
      <c r="M39" s="107">
        <v>0</v>
      </c>
      <c r="N39" s="144">
        <v>17</v>
      </c>
      <c r="O39" s="26">
        <v>0</v>
      </c>
      <c r="P39" s="187" t="s">
        <v>271</v>
      </c>
      <c r="Q39" s="163">
        <v>0</v>
      </c>
      <c r="R39" s="107">
        <v>20</v>
      </c>
      <c r="S39" s="26">
        <v>0</v>
      </c>
      <c r="T39" s="21" t="s">
        <v>25</v>
      </c>
      <c r="U39" s="26" t="s">
        <v>24</v>
      </c>
      <c r="V39" s="27">
        <v>4.6666666667442769</v>
      </c>
      <c r="W39" s="28">
        <v>4.6666666667442769</v>
      </c>
      <c r="X39" s="190" t="s">
        <v>324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v>0</v>
      </c>
      <c r="P40" s="13" t="s">
        <v>197</v>
      </c>
      <c r="Q40" s="165">
        <v>0</v>
      </c>
      <c r="R40" s="14">
        <v>20</v>
      </c>
      <c r="S40" s="34">
        <v>0</v>
      </c>
      <c r="T40" s="30"/>
      <c r="U40" s="34"/>
      <c r="V40" s="30"/>
      <c r="W40" s="97"/>
      <c r="X40" s="189" t="s">
        <v>325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1</v>
      </c>
      <c r="N41" s="127">
        <v>17</v>
      </c>
      <c r="O41" s="34">
        <v>17</v>
      </c>
      <c r="P41" s="192" t="s">
        <v>143</v>
      </c>
      <c r="Q41" s="165">
        <v>0</v>
      </c>
      <c r="R41" s="14">
        <v>20</v>
      </c>
      <c r="S41" s="34"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0</v>
      </c>
      <c r="N42" s="127">
        <v>17</v>
      </c>
      <c r="O42" s="34">
        <v>0</v>
      </c>
      <c r="P42" s="13" t="s">
        <v>272</v>
      </c>
      <c r="Q42" s="165">
        <v>0</v>
      </c>
      <c r="R42" s="14">
        <v>20</v>
      </c>
      <c r="S42" s="34"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1</v>
      </c>
      <c r="N43" s="127">
        <v>17</v>
      </c>
      <c r="O43" s="34">
        <v>17</v>
      </c>
      <c r="P43" s="13" t="s">
        <v>273</v>
      </c>
      <c r="Q43" s="165">
        <v>0</v>
      </c>
      <c r="R43" s="14">
        <v>20</v>
      </c>
      <c r="S43" s="34">
        <v>0</v>
      </c>
      <c r="T43" s="30"/>
      <c r="U43" s="34"/>
      <c r="V43" s="30"/>
      <c r="W43" s="97"/>
      <c r="X43" s="189" t="s">
        <v>339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v>0</v>
      </c>
      <c r="T44" s="37"/>
      <c r="U44" s="41"/>
      <c r="V44" s="37"/>
      <c r="W44" s="72"/>
      <c r="X44" s="191"/>
      <c r="Y44" s="29"/>
      <c r="Z44" s="29"/>
      <c r="AA44" s="29"/>
    </row>
    <row r="45" spans="1:28" s="29" customFormat="1" ht="17.5" x14ac:dyDescent="0.35">
      <c r="L45" s="30" t="s">
        <v>135</v>
      </c>
      <c r="M45" s="85">
        <v>2</v>
      </c>
      <c r="N45" s="31" t="s">
        <v>136</v>
      </c>
      <c r="O45" s="34">
        <v>34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102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>
        <v>3151</v>
      </c>
      <c r="D48" s="22" t="s">
        <v>232</v>
      </c>
      <c r="E48" s="23" t="s">
        <v>233</v>
      </c>
      <c r="F48" s="22">
        <v>1</v>
      </c>
      <c r="G48" s="24">
        <v>45016.375</v>
      </c>
      <c r="H48" s="24">
        <v>45017.003472222219</v>
      </c>
      <c r="I48" s="25">
        <v>15.083333333255723</v>
      </c>
      <c r="J48" s="25">
        <v>8.4499999999999993</v>
      </c>
      <c r="K48" s="61">
        <v>-6.6333333332557238</v>
      </c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>
        <v>6.6333333332557238</v>
      </c>
      <c r="W48" s="28">
        <v>6.6333333332557238</v>
      </c>
      <c r="X48" s="141" t="s">
        <v>326</v>
      </c>
      <c r="AB48" s="102"/>
    </row>
    <row r="49" spans="1:56" s="29" customFormat="1" x14ac:dyDescent="0.35">
      <c r="A49" s="30"/>
      <c r="B49" s="31"/>
      <c r="C49" s="62"/>
      <c r="D49" s="62"/>
      <c r="E49" s="62"/>
      <c r="F49" s="31">
        <v>2</v>
      </c>
      <c r="G49" s="63">
        <v>45017.003472222219</v>
      </c>
      <c r="H49" s="63" t="s">
        <v>263</v>
      </c>
      <c r="I49" s="64">
        <v>13.333333333488554</v>
      </c>
      <c r="J49" s="64">
        <v>8.5</v>
      </c>
      <c r="K49" s="65">
        <v>-4.8333333334885538</v>
      </c>
      <c r="L49" s="193" t="s">
        <v>97</v>
      </c>
      <c r="M49" s="14">
        <v>3</v>
      </c>
      <c r="N49" s="168">
        <v>17</v>
      </c>
      <c r="O49" s="34">
        <v>34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>
        <v>4.8333333334885538</v>
      </c>
      <c r="W49" s="43">
        <v>11.466666666744278</v>
      </c>
      <c r="X49" s="189" t="s">
        <v>327</v>
      </c>
      <c r="Z49" s="36"/>
      <c r="AB49" s="49"/>
    </row>
    <row r="50" spans="1:56" s="29" customFormat="1" x14ac:dyDescent="0.35">
      <c r="A50" s="30"/>
      <c r="B50" s="31"/>
      <c r="C50" s="31"/>
      <c r="D50" s="31"/>
      <c r="E50" s="80"/>
      <c r="F50" s="31">
        <v>3</v>
      </c>
      <c r="G50" s="32" t="s">
        <v>263</v>
      </c>
      <c r="H50" s="106" t="s">
        <v>264</v>
      </c>
      <c r="I50" s="33">
        <v>9.4166666666278616</v>
      </c>
      <c r="J50" s="33">
        <v>8.4499999999999993</v>
      </c>
      <c r="K50" s="65">
        <v>-0.96666666662786227</v>
      </c>
      <c r="L50" s="193" t="s">
        <v>100</v>
      </c>
      <c r="M50" s="14">
        <v>2</v>
      </c>
      <c r="N50" s="168">
        <v>17</v>
      </c>
      <c r="O50" s="34">
        <v>34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>
        <v>0.96666666662786227</v>
      </c>
      <c r="W50" s="43">
        <v>12.43333333337214</v>
      </c>
      <c r="X50" s="189" t="s">
        <v>328</v>
      </c>
      <c r="Y50" s="36"/>
      <c r="AB50" s="102"/>
    </row>
    <row r="51" spans="1:56" s="29" customFormat="1" x14ac:dyDescent="0.35">
      <c r="A51" s="30"/>
      <c r="B51" s="31"/>
      <c r="C51" s="31"/>
      <c r="D51" s="31"/>
      <c r="E51" s="31"/>
      <c r="F51" s="31">
        <v>4</v>
      </c>
      <c r="G51" s="32" t="s">
        <v>264</v>
      </c>
      <c r="H51" s="32" t="s">
        <v>284</v>
      </c>
      <c r="I51" s="33">
        <v>12.416666666627862</v>
      </c>
      <c r="J51" s="33">
        <v>8.4499999999999993</v>
      </c>
      <c r="K51" s="65">
        <v>-3.9666666666278623</v>
      </c>
      <c r="L51" s="193" t="s">
        <v>236</v>
      </c>
      <c r="M51" s="14">
        <v>2</v>
      </c>
      <c r="N51" s="168">
        <v>10</v>
      </c>
      <c r="O51" s="34">
        <v>20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>
        <v>3.9666666666278623</v>
      </c>
      <c r="W51" s="43">
        <v>16.400000000000002</v>
      </c>
      <c r="X51" s="189"/>
      <c r="Z51" s="36"/>
      <c r="AB51" s="102"/>
    </row>
    <row r="52" spans="1:56" s="29" customFormat="1" x14ac:dyDescent="0.35">
      <c r="A52" s="30"/>
      <c r="B52" s="31"/>
      <c r="C52" s="31"/>
      <c r="D52" s="31"/>
      <c r="E52" s="31"/>
      <c r="F52" s="31">
        <v>5</v>
      </c>
      <c r="G52" s="32" t="s">
        <v>284</v>
      </c>
      <c r="H52" s="32" t="s">
        <v>292</v>
      </c>
      <c r="I52" s="33">
        <v>7.2500000000582077</v>
      </c>
      <c r="J52" s="33">
        <v>8.5</v>
      </c>
      <c r="K52" s="65">
        <v>1.2499999999417923</v>
      </c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0">
        <v>0</v>
      </c>
      <c r="W52" s="43">
        <v>16.400000000000002</v>
      </c>
      <c r="X52" s="142"/>
      <c r="Z52" s="36"/>
      <c r="AB52" s="102"/>
    </row>
    <row r="53" spans="1:56" s="29" customFormat="1" ht="16" thickBot="1" x14ac:dyDescent="0.4">
      <c r="A53" s="196"/>
      <c r="B53" s="197"/>
      <c r="C53" s="197"/>
      <c r="D53" s="197"/>
      <c r="E53" s="197"/>
      <c r="F53" s="197">
        <v>6</v>
      </c>
      <c r="G53" s="198" t="s">
        <v>292</v>
      </c>
      <c r="H53" s="198" t="s">
        <v>313</v>
      </c>
      <c r="I53" s="199">
        <v>4.9999999998835847</v>
      </c>
      <c r="J53" s="199">
        <v>8.5</v>
      </c>
      <c r="K53" s="200">
        <v>3.5000000001164153</v>
      </c>
      <c r="L53" s="201"/>
      <c r="M53" s="202"/>
      <c r="N53" s="202"/>
      <c r="O53" s="203"/>
      <c r="P53" s="204" t="s">
        <v>140</v>
      </c>
      <c r="Q53" s="202">
        <v>0</v>
      </c>
      <c r="R53" s="197">
        <v>20</v>
      </c>
      <c r="S53" s="203">
        <v>0</v>
      </c>
      <c r="T53" s="196"/>
      <c r="U53" s="203"/>
      <c r="V53" s="196">
        <v>0</v>
      </c>
      <c r="W53" s="205">
        <v>16.400000000000002</v>
      </c>
      <c r="X53" s="206"/>
      <c r="Z53" s="36"/>
      <c r="AB53" s="102"/>
    </row>
    <row r="54" spans="1:56" s="31" customFormat="1" ht="16" thickBot="1" x14ac:dyDescent="0.4">
      <c r="F54" s="31">
        <v>7</v>
      </c>
      <c r="G54" s="32" t="str">
        <f>H53</f>
        <v>02.04.2023 23:30</v>
      </c>
      <c r="H54" s="32" t="s">
        <v>36</v>
      </c>
      <c r="I54" s="33"/>
      <c r="J54" s="33">
        <v>8.5</v>
      </c>
      <c r="K54" s="33"/>
      <c r="L54" s="109"/>
      <c r="M54" s="109"/>
      <c r="N54" s="109"/>
      <c r="P54" s="212"/>
      <c r="Q54" s="109"/>
      <c r="W54" s="65"/>
      <c r="X54" s="213"/>
      <c r="Y54" s="29"/>
      <c r="Z54" s="36"/>
      <c r="AA54" s="29"/>
      <c r="AB54" s="102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s="29" customFormat="1" ht="17.5" x14ac:dyDescent="0.35">
      <c r="G55" s="71"/>
      <c r="H55" s="71"/>
      <c r="I55" s="47"/>
      <c r="K55" s="47"/>
      <c r="L55" s="207" t="s">
        <v>135</v>
      </c>
      <c r="M55" s="208">
        <v>6</v>
      </c>
      <c r="N55" s="209" t="s">
        <v>136</v>
      </c>
      <c r="O55" s="210">
        <v>88</v>
      </c>
      <c r="P55" s="207" t="s">
        <v>137</v>
      </c>
      <c r="Q55" s="209">
        <v>0</v>
      </c>
      <c r="R55" s="209" t="s">
        <v>138</v>
      </c>
      <c r="S55" s="211">
        <v>0</v>
      </c>
      <c r="Z55" s="36"/>
      <c r="AB55" s="102"/>
    </row>
    <row r="56" spans="1:56" s="29" customFormat="1" ht="16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613" t="s">
        <v>43</v>
      </c>
      <c r="M56" s="614"/>
      <c r="N56" s="614"/>
      <c r="O56" s="41">
        <v>88</v>
      </c>
      <c r="P56" s="613" t="s">
        <v>42</v>
      </c>
      <c r="Q56" s="614"/>
      <c r="R56" s="614"/>
      <c r="S56" s="72">
        <v>0</v>
      </c>
      <c r="AB56" s="102"/>
    </row>
    <row r="57" spans="1:56" s="29" customFormat="1" x14ac:dyDescent="0.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AB57" s="102"/>
    </row>
    <row r="58" spans="1:56" s="29" customFormat="1" ht="16" thickBot="1" x14ac:dyDescent="0.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AB58" s="102"/>
    </row>
    <row r="59" spans="1:56" s="29" customFormat="1" x14ac:dyDescent="0.35">
      <c r="A59" s="21" t="s">
        <v>21</v>
      </c>
      <c r="B59" s="22" t="s">
        <v>192</v>
      </c>
      <c r="C59" s="23" t="s">
        <v>125</v>
      </c>
      <c r="D59" s="23" t="s">
        <v>123</v>
      </c>
      <c r="E59" s="23"/>
      <c r="F59" s="22"/>
      <c r="G59" s="24"/>
      <c r="H59" s="24"/>
      <c r="I59" s="25"/>
      <c r="J59" s="25"/>
      <c r="K59" s="61"/>
      <c r="L59" s="21" t="s">
        <v>40</v>
      </c>
      <c r="M59" s="22">
        <v>0</v>
      </c>
      <c r="N59" s="22">
        <v>10</v>
      </c>
      <c r="O59" s="26">
        <v>0</v>
      </c>
      <c r="P59" s="21" t="s">
        <v>122</v>
      </c>
      <c r="Q59" s="22">
        <v>0</v>
      </c>
      <c r="R59" s="22">
        <v>20</v>
      </c>
      <c r="S59" s="26">
        <v>0</v>
      </c>
      <c r="T59" s="21" t="s">
        <v>25</v>
      </c>
      <c r="U59" s="26" t="s">
        <v>24</v>
      </c>
      <c r="V59" s="21">
        <v>0</v>
      </c>
      <c r="W59" s="99">
        <v>0</v>
      </c>
      <c r="X59" s="150" t="s">
        <v>139</v>
      </c>
      <c r="AB59" s="102"/>
    </row>
    <row r="60" spans="1:56" s="29" customFormat="1" ht="230" customHeight="1" x14ac:dyDescent="0.35">
      <c r="A60" s="30"/>
      <c r="B60" s="31"/>
      <c r="C60" s="31"/>
      <c r="D60" s="31"/>
      <c r="E60" s="31"/>
      <c r="F60" s="31"/>
      <c r="G60" s="32"/>
      <c r="H60" s="32"/>
      <c r="I60" s="33"/>
      <c r="J60" s="33"/>
      <c r="K60" s="65"/>
      <c r="L60" s="30" t="s">
        <v>41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0"/>
      <c r="U60" s="34"/>
      <c r="V60" s="30"/>
      <c r="W60" s="97"/>
      <c r="X60" s="169" t="s">
        <v>302</v>
      </c>
      <c r="Y60" s="36"/>
      <c r="AB60" s="102"/>
    </row>
    <row r="61" spans="1:56" s="29" customFormat="1" ht="16" thickBot="1" x14ac:dyDescent="0.4">
      <c r="A61" s="37"/>
      <c r="B61" s="38"/>
      <c r="C61" s="38"/>
      <c r="D61" s="38"/>
      <c r="E61" s="38"/>
      <c r="F61" s="38"/>
      <c r="G61" s="39"/>
      <c r="H61" s="39"/>
      <c r="I61" s="40"/>
      <c r="J61" s="40"/>
      <c r="K61" s="70"/>
      <c r="L61" s="30" t="s">
        <v>109</v>
      </c>
      <c r="M61" s="31">
        <v>0</v>
      </c>
      <c r="N61" s="31">
        <v>10</v>
      </c>
      <c r="O61" s="34">
        <v>0</v>
      </c>
      <c r="P61" s="86"/>
      <c r="Q61" s="31"/>
      <c r="R61" s="31"/>
      <c r="S61" s="34"/>
      <c r="T61" s="37"/>
      <c r="U61" s="41"/>
      <c r="V61" s="37"/>
      <c r="W61" s="72"/>
      <c r="X61" s="143"/>
      <c r="Y61" s="36"/>
      <c r="AB61" s="102"/>
    </row>
    <row r="62" spans="1:56" s="29" customFormat="1" ht="17.5" x14ac:dyDescent="0.35">
      <c r="I62" s="47"/>
      <c r="J62" s="47"/>
      <c r="L62" s="30" t="s">
        <v>135</v>
      </c>
      <c r="M62" s="85">
        <v>0</v>
      </c>
      <c r="N62" s="31" t="s">
        <v>136</v>
      </c>
      <c r="O62" s="34">
        <v>0</v>
      </c>
      <c r="P62" s="30" t="s">
        <v>137</v>
      </c>
      <c r="Q62" s="31">
        <v>0</v>
      </c>
      <c r="R62" s="31" t="s">
        <v>138</v>
      </c>
      <c r="S62" s="97">
        <v>0</v>
      </c>
      <c r="AB62" s="102"/>
    </row>
    <row r="63" spans="1:56" s="29" customFormat="1" ht="16" thickBot="1" x14ac:dyDescent="0.4">
      <c r="I63" s="47"/>
      <c r="J63" s="47"/>
      <c r="L63" s="613" t="s">
        <v>43</v>
      </c>
      <c r="M63" s="614"/>
      <c r="N63" s="614"/>
      <c r="O63" s="41">
        <v>0</v>
      </c>
      <c r="P63" s="613" t="s">
        <v>42</v>
      </c>
      <c r="Q63" s="614"/>
      <c r="R63" s="614"/>
      <c r="S63" s="72">
        <v>0</v>
      </c>
      <c r="AB63" s="102"/>
    </row>
    <row r="64" spans="1:56" s="29" customFormat="1" ht="16" thickBot="1" x14ac:dyDescent="0.4">
      <c r="I64" s="47"/>
      <c r="J64" s="47"/>
      <c r="AB64" s="102"/>
    </row>
    <row r="65" spans="1:28" s="29" customFormat="1" ht="18.5" x14ac:dyDescent="0.35">
      <c r="A65" s="21" t="s">
        <v>22</v>
      </c>
      <c r="B65" s="22" t="s">
        <v>303</v>
      </c>
      <c r="C65" s="22">
        <v>2502</v>
      </c>
      <c r="D65" s="22" t="s">
        <v>254</v>
      </c>
      <c r="E65" s="23" t="s">
        <v>304</v>
      </c>
      <c r="F65" s="22">
        <v>3</v>
      </c>
      <c r="G65" s="24"/>
      <c r="H65" s="24"/>
      <c r="I65" s="25"/>
      <c r="J65" s="60"/>
      <c r="K65" s="61"/>
      <c r="L65" s="170" t="s">
        <v>101</v>
      </c>
      <c r="M65" s="107">
        <v>0</v>
      </c>
      <c r="N65" s="167">
        <v>17</v>
      </c>
      <c r="O65" s="26">
        <v>0</v>
      </c>
      <c r="P65" s="112" t="s">
        <v>202</v>
      </c>
      <c r="Q65" s="108">
        <v>0</v>
      </c>
      <c r="R65" s="22">
        <v>20</v>
      </c>
      <c r="S65" s="26">
        <v>0</v>
      </c>
      <c r="T65" s="21" t="s">
        <v>25</v>
      </c>
      <c r="U65" s="26" t="s">
        <v>24</v>
      </c>
      <c r="V65" s="21"/>
      <c r="W65" s="99"/>
      <c r="X65" s="141" t="s">
        <v>329</v>
      </c>
      <c r="AB65" s="102"/>
    </row>
    <row r="66" spans="1:28" s="29" customFormat="1" ht="18.5" x14ac:dyDescent="0.35">
      <c r="A66" s="86"/>
      <c r="B66" s="62"/>
      <c r="C66" s="62"/>
      <c r="D66" s="62"/>
      <c r="E66" s="62"/>
      <c r="F66" s="62"/>
      <c r="G66" s="63"/>
      <c r="H66" s="32"/>
      <c r="I66" s="64"/>
      <c r="J66" s="64"/>
      <c r="K66" s="65"/>
      <c r="L66" s="171" t="s">
        <v>50</v>
      </c>
      <c r="M66" s="14">
        <v>0</v>
      </c>
      <c r="N66" s="168">
        <v>17</v>
      </c>
      <c r="O66" s="81">
        <v>0</v>
      </c>
      <c r="P66" s="3" t="s">
        <v>39</v>
      </c>
      <c r="Q66" s="109">
        <v>0</v>
      </c>
      <c r="R66" s="31">
        <v>20</v>
      </c>
      <c r="S66" s="81">
        <v>0</v>
      </c>
      <c r="T66" s="30"/>
      <c r="U66" s="34"/>
      <c r="V66" s="30"/>
      <c r="W66" s="97"/>
      <c r="X66" s="189" t="s">
        <v>330</v>
      </c>
      <c r="AB66" s="102"/>
    </row>
    <row r="67" spans="1:28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171" t="s">
        <v>238</v>
      </c>
      <c r="M67" s="14">
        <v>0</v>
      </c>
      <c r="N67" s="168">
        <v>17</v>
      </c>
      <c r="O67" s="34">
        <v>0</v>
      </c>
      <c r="P67" s="3" t="s">
        <v>141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42"/>
      <c r="AB67" s="102"/>
    </row>
    <row r="68" spans="1:28" s="29" customFormat="1" ht="18.5" x14ac:dyDescent="0.35">
      <c r="A68" s="86"/>
      <c r="B68" s="62"/>
      <c r="C68" s="62"/>
      <c r="D68" s="62"/>
      <c r="E68" s="62"/>
      <c r="F68" s="62"/>
      <c r="G68" s="63"/>
      <c r="H68" s="63"/>
      <c r="I68" s="64"/>
      <c r="J68" s="64"/>
      <c r="K68" s="65"/>
      <c r="L68" s="171" t="s">
        <v>120</v>
      </c>
      <c r="M68" s="14">
        <v>0</v>
      </c>
      <c r="N68" s="168">
        <v>17</v>
      </c>
      <c r="O68" s="81">
        <v>0</v>
      </c>
      <c r="P68" s="3" t="s">
        <v>110</v>
      </c>
      <c r="Q68" s="109">
        <v>0</v>
      </c>
      <c r="R68" s="31">
        <v>20</v>
      </c>
      <c r="S68" s="81">
        <v>0</v>
      </c>
      <c r="T68" s="30"/>
      <c r="U68" s="34"/>
      <c r="V68" s="30"/>
      <c r="W68" s="97"/>
      <c r="X68" s="142"/>
      <c r="AB68" s="102"/>
    </row>
    <row r="69" spans="1:28" s="29" customFormat="1" ht="16" thickBot="1" x14ac:dyDescent="0.4">
      <c r="A69" s="89"/>
      <c r="B69" s="87"/>
      <c r="C69" s="87"/>
      <c r="D69" s="87"/>
      <c r="E69" s="87"/>
      <c r="F69" s="87"/>
      <c r="G69" s="90"/>
      <c r="H69" s="90"/>
      <c r="I69" s="91"/>
      <c r="J69" s="91"/>
      <c r="K69" s="70"/>
      <c r="L69" s="110"/>
      <c r="M69" s="139"/>
      <c r="N69" s="109"/>
      <c r="O69" s="81"/>
      <c r="P69" s="172" t="s">
        <v>104</v>
      </c>
      <c r="Q69" s="109">
        <v>0</v>
      </c>
      <c r="R69" s="31">
        <v>20</v>
      </c>
      <c r="S69" s="81">
        <v>0</v>
      </c>
      <c r="T69" s="37"/>
      <c r="U69" s="41"/>
      <c r="V69" s="37"/>
      <c r="W69" s="72"/>
      <c r="X69" s="143"/>
      <c r="AB69" s="102"/>
    </row>
    <row r="70" spans="1:28" s="29" customFormat="1" ht="17.5" x14ac:dyDescent="0.35">
      <c r="A70" s="36"/>
      <c r="G70" s="71"/>
      <c r="H70" s="71"/>
      <c r="I70" s="47"/>
      <c r="K70" s="47"/>
      <c r="L70" s="30" t="s">
        <v>135</v>
      </c>
      <c r="M70" s="85">
        <v>0</v>
      </c>
      <c r="N70" s="31" t="s">
        <v>136</v>
      </c>
      <c r="O70" s="34">
        <v>0</v>
      </c>
      <c r="P70" s="30" t="s">
        <v>137</v>
      </c>
      <c r="Q70" s="31">
        <v>0</v>
      </c>
      <c r="R70" s="31" t="s">
        <v>138</v>
      </c>
      <c r="S70" s="97">
        <v>0</v>
      </c>
      <c r="AB70" s="102"/>
    </row>
    <row r="71" spans="1:28" s="29" customFormat="1" ht="16" thickBot="1" x14ac:dyDescent="0.4">
      <c r="A71" s="36"/>
      <c r="I71" s="47"/>
      <c r="L71" s="613" t="s">
        <v>43</v>
      </c>
      <c r="M71" s="614"/>
      <c r="N71" s="614"/>
      <c r="O71" s="92">
        <v>0</v>
      </c>
      <c r="P71" s="613" t="s">
        <v>42</v>
      </c>
      <c r="Q71" s="614"/>
      <c r="R71" s="614"/>
      <c r="S71" s="72">
        <v>0</v>
      </c>
      <c r="AB71" s="102"/>
    </row>
    <row r="72" spans="1:28" s="29" customFormat="1" ht="16" thickBot="1" x14ac:dyDescent="0.4">
      <c r="A72" s="36"/>
      <c r="I72" s="47"/>
      <c r="O72" s="49"/>
      <c r="AB72" s="102"/>
    </row>
    <row r="73" spans="1:28" s="29" customFormat="1" ht="155.5" thickBot="1" x14ac:dyDescent="0.4">
      <c r="A73" s="74" t="s">
        <v>23</v>
      </c>
      <c r="B73" s="75" t="s">
        <v>114</v>
      </c>
      <c r="C73" s="75">
        <v>1</v>
      </c>
      <c r="D73" s="75" t="s">
        <v>130</v>
      </c>
      <c r="E73" s="75"/>
      <c r="F73" s="75"/>
      <c r="G73" s="93"/>
      <c r="H73" s="93"/>
      <c r="I73" s="77"/>
      <c r="J73" s="77"/>
      <c r="K73" s="78"/>
      <c r="L73" s="21"/>
      <c r="M73" s="94"/>
      <c r="N73" s="22"/>
      <c r="O73" s="26"/>
      <c r="P73" s="21"/>
      <c r="Q73" s="22"/>
      <c r="R73" s="22"/>
      <c r="S73" s="26"/>
      <c r="T73" s="74" t="s">
        <v>25</v>
      </c>
      <c r="U73" s="151" t="s">
        <v>24</v>
      </c>
      <c r="V73" s="74">
        <v>0</v>
      </c>
      <c r="W73" s="152">
        <v>0</v>
      </c>
      <c r="X73" s="153" t="s">
        <v>331</v>
      </c>
      <c r="AB73" s="102"/>
    </row>
    <row r="74" spans="1:28" s="29" customFormat="1" ht="17.5" x14ac:dyDescent="0.35">
      <c r="I74" s="47"/>
      <c r="J74" s="47"/>
      <c r="L74" s="30" t="s">
        <v>135</v>
      </c>
      <c r="M74" s="85">
        <v>0</v>
      </c>
      <c r="N74" s="31" t="s">
        <v>136</v>
      </c>
      <c r="O74" s="34">
        <v>0</v>
      </c>
      <c r="P74" s="30" t="s">
        <v>137</v>
      </c>
      <c r="Q74" s="31">
        <v>0</v>
      </c>
      <c r="R74" s="31" t="s">
        <v>138</v>
      </c>
      <c r="S74" s="97">
        <v>0</v>
      </c>
      <c r="AB74" s="102"/>
    </row>
    <row r="75" spans="1:28" s="29" customFormat="1" ht="16" thickBot="1" x14ac:dyDescent="0.4">
      <c r="I75" s="47"/>
      <c r="J75" s="47"/>
      <c r="L75" s="613" t="s">
        <v>43</v>
      </c>
      <c r="M75" s="614"/>
      <c r="N75" s="614"/>
      <c r="O75" s="41">
        <v>0</v>
      </c>
      <c r="P75" s="613" t="s">
        <v>42</v>
      </c>
      <c r="Q75" s="614"/>
      <c r="R75" s="614"/>
      <c r="S75" s="72" t="s">
        <v>24</v>
      </c>
      <c r="AB75" s="102"/>
    </row>
    <row r="76" spans="1:28" s="29" customFormat="1" ht="16" thickBot="1" x14ac:dyDescent="0.4">
      <c r="I76" s="47"/>
      <c r="J76" s="47"/>
      <c r="M76" s="48"/>
      <c r="AB76" s="102"/>
    </row>
    <row r="77" spans="1:28" s="29" customFormat="1" x14ac:dyDescent="0.35">
      <c r="A77" s="21" t="s">
        <v>26</v>
      </c>
      <c r="B77" s="22" t="s">
        <v>199</v>
      </c>
      <c r="C77" s="23" t="s">
        <v>239</v>
      </c>
      <c r="D77" s="23" t="s">
        <v>240</v>
      </c>
      <c r="E77" s="22" t="s">
        <v>241</v>
      </c>
      <c r="F77" s="22">
        <v>1</v>
      </c>
      <c r="G77" s="24" t="s">
        <v>266</v>
      </c>
      <c r="H77" s="24">
        <v>45019.065972222219</v>
      </c>
      <c r="I77" s="25">
        <v>48</v>
      </c>
      <c r="J77" s="25">
        <v>8.4499999999999993</v>
      </c>
      <c r="K77" s="61">
        <v>-39.549999999999997</v>
      </c>
      <c r="L77" s="111" t="s">
        <v>115</v>
      </c>
      <c r="M77" s="138">
        <v>0</v>
      </c>
      <c r="N77" s="108">
        <v>17</v>
      </c>
      <c r="O77" s="26">
        <v>0</v>
      </c>
      <c r="P77" s="21" t="s">
        <v>242</v>
      </c>
      <c r="Q77" s="108">
        <v>0</v>
      </c>
      <c r="R77" s="22">
        <v>20</v>
      </c>
      <c r="S77" s="26">
        <v>0</v>
      </c>
      <c r="T77" s="21" t="s">
        <v>25</v>
      </c>
      <c r="U77" s="26" t="s">
        <v>200</v>
      </c>
      <c r="V77" s="21">
        <v>39.549999999999997</v>
      </c>
      <c r="W77" s="99">
        <v>39.549999999999997</v>
      </c>
      <c r="X77" s="141" t="s">
        <v>332</v>
      </c>
      <c r="AA77" s="632"/>
      <c r="AB77" s="102"/>
    </row>
    <row r="78" spans="1:28" s="29" customForma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124</v>
      </c>
      <c r="M78" s="139">
        <v>0</v>
      </c>
      <c r="N78" s="109">
        <v>17</v>
      </c>
      <c r="O78" s="34">
        <v>0</v>
      </c>
      <c r="P78" s="30" t="s">
        <v>46</v>
      </c>
      <c r="Q78" s="109">
        <v>0</v>
      </c>
      <c r="R78" s="31">
        <v>20</v>
      </c>
      <c r="S78" s="34">
        <v>0</v>
      </c>
      <c r="T78" s="30"/>
      <c r="U78" s="34"/>
      <c r="V78" s="30"/>
      <c r="W78" s="97"/>
      <c r="X78" s="189" t="s">
        <v>333</v>
      </c>
      <c r="Z78" s="36"/>
      <c r="AA78" s="632"/>
      <c r="AB78" s="102"/>
    </row>
    <row r="79" spans="1:28" s="29" customForma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105</v>
      </c>
      <c r="M79" s="109">
        <v>0</v>
      </c>
      <c r="N79" s="109">
        <v>17</v>
      </c>
      <c r="O79" s="34">
        <v>0</v>
      </c>
      <c r="P79" s="30" t="s">
        <v>116</v>
      </c>
      <c r="Q79" s="109">
        <v>0</v>
      </c>
      <c r="R79" s="31">
        <v>20</v>
      </c>
      <c r="S79" s="34">
        <v>0</v>
      </c>
      <c r="T79" s="30"/>
      <c r="U79" s="34"/>
      <c r="V79" s="30"/>
      <c r="W79" s="97"/>
      <c r="X79" s="189" t="s">
        <v>298</v>
      </c>
      <c r="Y79" s="36"/>
      <c r="AA79" s="632"/>
      <c r="AB79" s="102"/>
    </row>
    <row r="80" spans="1:28" s="29" customFormat="1" x14ac:dyDescent="0.35">
      <c r="A80" s="30"/>
      <c r="B80" s="31"/>
      <c r="C80" s="31"/>
      <c r="D80" s="31"/>
      <c r="E80" s="31"/>
      <c r="F80" s="31"/>
      <c r="G80" s="32"/>
      <c r="H80" s="32"/>
      <c r="I80" s="33"/>
      <c r="J80" s="33"/>
      <c r="K80" s="65"/>
      <c r="L80" s="116" t="s">
        <v>243</v>
      </c>
      <c r="M80" s="109">
        <v>0</v>
      </c>
      <c r="N80" s="109">
        <v>17</v>
      </c>
      <c r="O80" s="34">
        <v>0</v>
      </c>
      <c r="P80" s="30" t="s">
        <v>100</v>
      </c>
      <c r="Q80" s="109">
        <v>0</v>
      </c>
      <c r="R80" s="31">
        <v>20</v>
      </c>
      <c r="S80" s="34">
        <v>0</v>
      </c>
      <c r="T80" s="30"/>
      <c r="U80" s="34"/>
      <c r="V80" s="30"/>
      <c r="W80" s="97"/>
      <c r="X80" s="189"/>
      <c r="Z80" s="95"/>
      <c r="AB80" s="102"/>
    </row>
    <row r="81" spans="1:28" s="29" customFormat="1" ht="16" thickBot="1" x14ac:dyDescent="0.4">
      <c r="A81" s="37"/>
      <c r="B81" s="38"/>
      <c r="C81" s="38"/>
      <c r="D81" s="38"/>
      <c r="E81" s="38"/>
      <c r="F81" s="38"/>
      <c r="G81" s="39"/>
      <c r="H81" s="39"/>
      <c r="I81" s="40"/>
      <c r="J81" s="40"/>
      <c r="K81" s="70"/>
      <c r="L81" s="110" t="s">
        <v>142</v>
      </c>
      <c r="M81" s="109">
        <v>0</v>
      </c>
      <c r="N81" s="109">
        <v>10</v>
      </c>
      <c r="O81" s="34">
        <v>0</v>
      </c>
      <c r="P81" s="30" t="s">
        <v>45</v>
      </c>
      <c r="Q81" s="109">
        <v>0</v>
      </c>
      <c r="R81" s="31">
        <v>5</v>
      </c>
      <c r="S81" s="34">
        <v>0</v>
      </c>
      <c r="T81" s="37"/>
      <c r="U81" s="41"/>
      <c r="V81" s="37"/>
      <c r="W81" s="72"/>
      <c r="X81" s="191"/>
      <c r="Z81" s="95"/>
      <c r="AB81" s="102"/>
    </row>
    <row r="82" spans="1:28" s="29" customFormat="1" ht="17.5" x14ac:dyDescent="0.35">
      <c r="I82" s="47"/>
      <c r="L82" s="30" t="s">
        <v>135</v>
      </c>
      <c r="M82" s="85">
        <v>0</v>
      </c>
      <c r="N82" s="31" t="s">
        <v>136</v>
      </c>
      <c r="O82" s="34">
        <v>0</v>
      </c>
      <c r="P82" s="30" t="s">
        <v>137</v>
      </c>
      <c r="Q82" s="31">
        <v>0</v>
      </c>
      <c r="R82" s="31" t="s">
        <v>138</v>
      </c>
      <c r="S82" s="97">
        <v>0</v>
      </c>
      <c r="AB82" s="102"/>
    </row>
    <row r="83" spans="1:28" s="29" customFormat="1" ht="16" thickBot="1" x14ac:dyDescent="0.4">
      <c r="I83" s="47"/>
      <c r="J83" s="47"/>
      <c r="L83" s="613" t="s">
        <v>43</v>
      </c>
      <c r="M83" s="614"/>
      <c r="N83" s="614"/>
      <c r="O83" s="92">
        <v>85</v>
      </c>
      <c r="P83" s="613" t="s">
        <v>42</v>
      </c>
      <c r="Q83" s="614"/>
      <c r="R83" s="614"/>
      <c r="S83" s="72" t="s">
        <v>49</v>
      </c>
      <c r="AB83" s="102"/>
    </row>
    <row r="84" spans="1:28" s="29" customFormat="1" ht="16" thickBot="1" x14ac:dyDescent="0.4">
      <c r="I84" s="47"/>
      <c r="J84" s="47"/>
      <c r="O84" s="49"/>
      <c r="AB84" s="102"/>
    </row>
    <row r="85" spans="1:28" s="29" customFormat="1" ht="31" x14ac:dyDescent="0.35">
      <c r="A85" s="21" t="s">
        <v>27</v>
      </c>
      <c r="B85" s="22" t="s">
        <v>244</v>
      </c>
      <c r="C85" s="22" t="s">
        <v>245</v>
      </c>
      <c r="D85" s="22" t="s">
        <v>246</v>
      </c>
      <c r="E85" s="22" t="s">
        <v>247</v>
      </c>
      <c r="F85" s="22">
        <v>1</v>
      </c>
      <c r="G85" s="24" t="s">
        <v>248</v>
      </c>
      <c r="H85" s="24">
        <v>45018.770833333336</v>
      </c>
      <c r="I85" s="25">
        <v>363.99999999994179</v>
      </c>
      <c r="J85" s="25">
        <v>8.4499999999999993</v>
      </c>
      <c r="K85" s="61">
        <v>-355.5499999999418</v>
      </c>
      <c r="L85" s="111" t="s">
        <v>50</v>
      </c>
      <c r="M85" s="108">
        <v>1</v>
      </c>
      <c r="N85" s="22">
        <v>17</v>
      </c>
      <c r="O85" s="26">
        <v>17</v>
      </c>
      <c r="P85" s="79" t="s">
        <v>216</v>
      </c>
      <c r="Q85" s="22">
        <v>0</v>
      </c>
      <c r="R85" s="22">
        <v>20</v>
      </c>
      <c r="S85" s="26">
        <v>0</v>
      </c>
      <c r="T85" s="21" t="s">
        <v>25</v>
      </c>
      <c r="U85" s="26" t="s">
        <v>24</v>
      </c>
      <c r="V85" s="21">
        <v>355.5499999999418</v>
      </c>
      <c r="W85" s="99">
        <v>355.5499999999418</v>
      </c>
      <c r="X85" s="141" t="s">
        <v>334</v>
      </c>
      <c r="Y85" s="36"/>
      <c r="Z85" s="36"/>
      <c r="AB85" s="102"/>
    </row>
    <row r="86" spans="1:28" s="29" customFormat="1" x14ac:dyDescent="0.35">
      <c r="A86" s="30"/>
      <c r="B86" s="31"/>
      <c r="C86" s="31"/>
      <c r="D86" s="31"/>
      <c r="E86" s="31"/>
      <c r="F86" s="31">
        <v>2</v>
      </c>
      <c r="G86" s="63">
        <f>H85</f>
        <v>45018.770833333336</v>
      </c>
      <c r="H86" s="62" t="s">
        <v>36</v>
      </c>
      <c r="I86" s="64"/>
      <c r="J86" s="33"/>
      <c r="K86" s="96"/>
      <c r="L86" s="110" t="s">
        <v>101</v>
      </c>
      <c r="M86" s="109">
        <v>1</v>
      </c>
      <c r="N86" s="31">
        <v>17</v>
      </c>
      <c r="O86" s="34">
        <v>17</v>
      </c>
      <c r="P86" s="30" t="s">
        <v>249</v>
      </c>
      <c r="Q86" s="31">
        <v>0</v>
      </c>
      <c r="R86" s="31">
        <v>20</v>
      </c>
      <c r="S86" s="34">
        <v>0</v>
      </c>
      <c r="T86" s="30"/>
      <c r="U86" s="34"/>
      <c r="V86" s="30"/>
      <c r="W86" s="97"/>
      <c r="X86" s="189" t="s">
        <v>335</v>
      </c>
      <c r="Z86" s="36"/>
      <c r="AB86" s="102"/>
    </row>
    <row r="87" spans="1:28" s="29" customFormat="1" x14ac:dyDescent="0.35">
      <c r="A87" s="30"/>
      <c r="B87" s="31"/>
      <c r="C87" s="31"/>
      <c r="D87" s="31"/>
      <c r="E87" s="31"/>
      <c r="F87" s="31"/>
      <c r="G87" s="32"/>
      <c r="H87" s="31"/>
      <c r="I87" s="33"/>
      <c r="J87" s="33"/>
      <c r="K87" s="65"/>
      <c r="L87" s="110" t="s">
        <v>48</v>
      </c>
      <c r="M87" s="109">
        <v>0</v>
      </c>
      <c r="N87" s="31">
        <v>17</v>
      </c>
      <c r="O87" s="34">
        <v>0</v>
      </c>
      <c r="P87" s="30" t="s">
        <v>102</v>
      </c>
      <c r="Q87" s="31">
        <v>0</v>
      </c>
      <c r="R87" s="31">
        <v>20</v>
      </c>
      <c r="S87" s="34">
        <v>0</v>
      </c>
      <c r="T87" s="30"/>
      <c r="U87" s="34"/>
      <c r="V87" s="30"/>
      <c r="W87" s="97"/>
      <c r="X87" s="189"/>
      <c r="AB87" s="102"/>
    </row>
    <row r="88" spans="1:28" s="29" customFormat="1" x14ac:dyDescent="0.35">
      <c r="A88" s="30"/>
      <c r="B88" s="31"/>
      <c r="C88" s="31"/>
      <c r="D88" s="31"/>
      <c r="E88" s="31"/>
      <c r="F88" s="31"/>
      <c r="G88" s="31"/>
      <c r="H88" s="32"/>
      <c r="I88" s="64"/>
      <c r="J88" s="64"/>
      <c r="K88" s="65"/>
      <c r="L88" s="110"/>
      <c r="M88" s="139"/>
      <c r="N88" s="31"/>
      <c r="O88" s="34"/>
      <c r="P88" s="30"/>
      <c r="Q88" s="31"/>
      <c r="R88" s="31"/>
      <c r="S88" s="34"/>
      <c r="T88" s="30"/>
      <c r="U88" s="34"/>
      <c r="V88" s="30"/>
      <c r="W88" s="97"/>
      <c r="X88" s="189"/>
      <c r="AB88" s="102"/>
    </row>
    <row r="89" spans="1:28" s="29" customFormat="1" ht="16" thickBot="1" x14ac:dyDescent="0.4">
      <c r="A89" s="37"/>
      <c r="B89" s="38"/>
      <c r="C89" s="69"/>
      <c r="D89" s="69"/>
      <c r="E89" s="69"/>
      <c r="F89" s="69"/>
      <c r="G89" s="69"/>
      <c r="H89" s="69"/>
      <c r="I89" s="88"/>
      <c r="J89" s="88"/>
      <c r="K89" s="104"/>
      <c r="L89" s="110"/>
      <c r="M89" s="139"/>
      <c r="N89" s="31"/>
      <c r="O89" s="34"/>
      <c r="P89" s="110"/>
      <c r="Q89" s="31"/>
      <c r="R89" s="31"/>
      <c r="S89" s="34"/>
      <c r="T89" s="37"/>
      <c r="U89" s="41"/>
      <c r="V89" s="37"/>
      <c r="W89" s="72"/>
      <c r="X89" s="195" t="s">
        <v>308</v>
      </c>
      <c r="AB89" s="102"/>
    </row>
    <row r="90" spans="1:28" s="29" customFormat="1" ht="17.5" x14ac:dyDescent="0.35">
      <c r="I90" s="47"/>
      <c r="L90" s="30" t="s">
        <v>135</v>
      </c>
      <c r="M90" s="85">
        <v>2</v>
      </c>
      <c r="N90" s="31" t="s">
        <v>136</v>
      </c>
      <c r="O90" s="34">
        <v>34</v>
      </c>
      <c r="P90" s="30" t="s">
        <v>137</v>
      </c>
      <c r="Q90" s="31">
        <v>0</v>
      </c>
      <c r="R90" s="31" t="s">
        <v>138</v>
      </c>
      <c r="S90" s="97">
        <v>0</v>
      </c>
      <c r="AB90" s="102"/>
    </row>
    <row r="91" spans="1:28" s="29" customFormat="1" ht="16" thickBot="1" x14ac:dyDescent="0.4">
      <c r="I91" s="47"/>
      <c r="J91" s="47"/>
      <c r="L91" s="613" t="s">
        <v>43</v>
      </c>
      <c r="M91" s="614"/>
      <c r="N91" s="614"/>
      <c r="O91" s="92">
        <v>0</v>
      </c>
      <c r="P91" s="613" t="s">
        <v>42</v>
      </c>
      <c r="Q91" s="614"/>
      <c r="R91" s="614"/>
      <c r="S91" s="72">
        <v>0</v>
      </c>
      <c r="AB91" s="102"/>
    </row>
    <row r="92" spans="1:28" s="29" customFormat="1" ht="16" thickBot="1" x14ac:dyDescent="0.4">
      <c r="I92" s="47"/>
      <c r="J92" s="47"/>
      <c r="O92" s="49"/>
      <c r="AB92" s="102"/>
    </row>
    <row r="93" spans="1:28" s="29" customFormat="1" ht="47" thickBot="1" x14ac:dyDescent="0.4">
      <c r="A93" s="74" t="s">
        <v>51</v>
      </c>
      <c r="B93" s="75" t="s">
        <v>250</v>
      </c>
      <c r="C93" s="173"/>
      <c r="D93" s="174" t="s">
        <v>251</v>
      </c>
      <c r="E93" s="75"/>
      <c r="F93" s="173"/>
      <c r="G93" s="177"/>
      <c r="H93" s="177"/>
      <c r="I93" s="178"/>
      <c r="J93" s="178"/>
      <c r="K93" s="78"/>
      <c r="L93" s="111"/>
      <c r="M93" s="108"/>
      <c r="N93" s="108"/>
      <c r="O93" s="26"/>
      <c r="P93" s="112"/>
      <c r="Q93" s="108"/>
      <c r="R93" s="22"/>
      <c r="S93" s="26"/>
      <c r="T93" s="74"/>
      <c r="U93" s="151"/>
      <c r="V93" s="74"/>
      <c r="W93" s="152"/>
      <c r="X93" s="194" t="s">
        <v>309</v>
      </c>
      <c r="AB93" s="102"/>
    </row>
    <row r="94" spans="1:28" s="29" customFormat="1" ht="17.5" x14ac:dyDescent="0.3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30" t="s">
        <v>135</v>
      </c>
      <c r="M94" s="85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T94" s="105"/>
      <c r="U94" s="105"/>
      <c r="V94" s="105"/>
      <c r="W94" s="105"/>
      <c r="X94" s="105"/>
      <c r="Y94" s="102"/>
      <c r="Z94" s="102"/>
      <c r="AA94" s="102"/>
      <c r="AB94" s="102"/>
    </row>
    <row r="95" spans="1:28" s="29" customFormat="1" ht="16" customHeight="1" thickBot="1" x14ac:dyDescent="0.4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633" t="s">
        <v>43</v>
      </c>
      <c r="M95" s="634"/>
      <c r="N95" s="634"/>
      <c r="O95" s="181">
        <v>0</v>
      </c>
      <c r="P95" s="633" t="s">
        <v>42</v>
      </c>
      <c r="Q95" s="634"/>
      <c r="R95" s="634"/>
      <c r="S95" s="180">
        <v>0</v>
      </c>
      <c r="T95" s="105"/>
      <c r="U95" s="105"/>
      <c r="V95" s="105"/>
      <c r="W95" s="105"/>
      <c r="X95" s="105"/>
      <c r="Y95" s="102"/>
      <c r="Z95" s="102"/>
      <c r="AA95" s="102"/>
      <c r="AB95" s="102"/>
    </row>
    <row r="96" spans="1:28" s="29" customFormat="1" ht="46.5" x14ac:dyDescent="0.35">
      <c r="A96" s="21" t="s">
        <v>126</v>
      </c>
      <c r="B96" s="22" t="s">
        <v>253</v>
      </c>
      <c r="C96" s="22">
        <v>840</v>
      </c>
      <c r="D96" s="22" t="s">
        <v>254</v>
      </c>
      <c r="E96" s="23" t="s">
        <v>268</v>
      </c>
      <c r="F96" s="22">
        <v>1</v>
      </c>
      <c r="G96" s="24" t="s">
        <v>269</v>
      </c>
      <c r="H96" s="182" t="s">
        <v>288</v>
      </c>
      <c r="I96" s="25">
        <v>15.583333333313931</v>
      </c>
      <c r="J96" s="25">
        <v>12.4</v>
      </c>
      <c r="K96" s="61">
        <v>-3.1833333333139304</v>
      </c>
      <c r="L96" s="217" t="s">
        <v>256</v>
      </c>
      <c r="M96" s="94">
        <v>0</v>
      </c>
      <c r="N96" s="22">
        <v>20</v>
      </c>
      <c r="O96" s="26">
        <v>0</v>
      </c>
      <c r="P96" s="21" t="s">
        <v>255</v>
      </c>
      <c r="Q96" s="22">
        <v>0</v>
      </c>
      <c r="R96" s="22">
        <v>20</v>
      </c>
      <c r="S96" s="26">
        <v>0</v>
      </c>
      <c r="T96" s="21" t="s">
        <v>25</v>
      </c>
      <c r="U96" s="26" t="s">
        <v>24</v>
      </c>
      <c r="V96" s="27">
        <v>3.1833333333139304</v>
      </c>
      <c r="W96" s="28">
        <v>3.1833333333139304</v>
      </c>
      <c r="X96" s="214" t="s">
        <v>336</v>
      </c>
      <c r="Y96" s="102"/>
      <c r="Z96" s="102"/>
      <c r="AA96" s="102"/>
      <c r="AB96" s="102"/>
    </row>
    <row r="97" spans="1:28" s="29" customFormat="1" x14ac:dyDescent="0.35">
      <c r="A97" s="30"/>
      <c r="B97" s="31"/>
      <c r="C97" s="31"/>
      <c r="D97" s="31"/>
      <c r="E97" s="31"/>
      <c r="F97" s="31">
        <v>2</v>
      </c>
      <c r="G97" s="161" t="s">
        <v>288</v>
      </c>
      <c r="H97" s="161">
        <v>45019.131944444445</v>
      </c>
      <c r="I97" s="33">
        <v>31.416666666744277</v>
      </c>
      <c r="J97" s="33">
        <v>12.4</v>
      </c>
      <c r="K97" s="65">
        <v>-19.016666666744278</v>
      </c>
      <c r="L97" s="185" t="s">
        <v>276</v>
      </c>
      <c r="M97" s="85">
        <v>0</v>
      </c>
      <c r="N97" s="31">
        <v>17</v>
      </c>
      <c r="O97" s="34">
        <v>0</v>
      </c>
      <c r="P97" s="30"/>
      <c r="Q97" s="31"/>
      <c r="R97" s="31"/>
      <c r="S97" s="34"/>
      <c r="T97" s="30"/>
      <c r="U97" s="34"/>
      <c r="V97" s="30">
        <v>0</v>
      </c>
      <c r="W97" s="43">
        <v>3.1833333333139304</v>
      </c>
      <c r="X97" s="215" t="s">
        <v>337</v>
      </c>
      <c r="Y97" s="102"/>
      <c r="Z97" s="102"/>
      <c r="AA97" s="102"/>
      <c r="AB97" s="102"/>
    </row>
    <row r="98" spans="1:28" s="29" customFormat="1" x14ac:dyDescent="0.35">
      <c r="A98" s="30"/>
      <c r="B98" s="31"/>
      <c r="C98" s="31"/>
      <c r="D98" s="31"/>
      <c r="E98" s="31"/>
      <c r="F98" s="31">
        <v>3</v>
      </c>
      <c r="G98" s="32">
        <f>H97</f>
        <v>45019.131944444445</v>
      </c>
      <c r="H98" s="161" t="s">
        <v>36</v>
      </c>
      <c r="I98" s="33"/>
      <c r="J98" s="33">
        <v>12.4</v>
      </c>
      <c r="K98" s="65"/>
      <c r="L98" s="184" t="s">
        <v>277</v>
      </c>
      <c r="M98" s="85">
        <v>0</v>
      </c>
      <c r="N98" s="31">
        <v>20</v>
      </c>
      <c r="O98" s="34">
        <v>0</v>
      </c>
      <c r="P98" s="30"/>
      <c r="Q98" s="31">
        <v>0</v>
      </c>
      <c r="R98" s="31">
        <v>20</v>
      </c>
      <c r="S98" s="34">
        <v>0</v>
      </c>
      <c r="T98" s="30"/>
      <c r="U98" s="34"/>
      <c r="V98" s="30"/>
      <c r="W98" s="97"/>
      <c r="X98" s="215" t="s">
        <v>338</v>
      </c>
      <c r="Y98" s="102"/>
      <c r="Z98" s="102"/>
      <c r="AA98" s="102"/>
      <c r="AB98" s="102"/>
    </row>
    <row r="99" spans="1:28" s="29" customFormat="1" ht="16" thickBot="1" x14ac:dyDescent="0.4">
      <c r="A99" s="37"/>
      <c r="B99" s="38"/>
      <c r="C99" s="38"/>
      <c r="D99" s="38"/>
      <c r="E99" s="38"/>
      <c r="F99" s="38"/>
      <c r="G99" s="39"/>
      <c r="H99" s="183"/>
      <c r="I99" s="40"/>
      <c r="J99" s="40"/>
      <c r="K99" s="70"/>
      <c r="L99" s="184" t="s">
        <v>278</v>
      </c>
      <c r="M99" s="85">
        <v>0</v>
      </c>
      <c r="N99" s="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7"/>
      <c r="U99" s="41"/>
      <c r="V99" s="37"/>
      <c r="W99" s="72"/>
      <c r="X99" s="143" t="s">
        <v>340</v>
      </c>
      <c r="Y99" s="102"/>
      <c r="Z99" s="102"/>
      <c r="AA99" s="102"/>
      <c r="AB99" s="102"/>
    </row>
    <row r="100" spans="1:28" s="29" customFormat="1" ht="17.5" x14ac:dyDescent="0.35">
      <c r="I100" s="47"/>
      <c r="J100" s="47"/>
      <c r="L100" s="30" t="s">
        <v>135</v>
      </c>
      <c r="M100" s="85">
        <v>0</v>
      </c>
      <c r="N100" s="31" t="s">
        <v>136</v>
      </c>
      <c r="O100" s="34">
        <v>0</v>
      </c>
      <c r="P100" s="30" t="s">
        <v>137</v>
      </c>
      <c r="Q100" s="31">
        <v>0</v>
      </c>
      <c r="R100" s="31" t="s">
        <v>138</v>
      </c>
      <c r="S100" s="97">
        <v>0</v>
      </c>
      <c r="Y100" s="102"/>
      <c r="Z100" s="102"/>
      <c r="AA100" s="102"/>
      <c r="AB100" s="102"/>
    </row>
    <row r="101" spans="1:28" s="29" customFormat="1" ht="16" thickBot="1" x14ac:dyDescent="0.4">
      <c r="I101" s="47"/>
      <c r="J101" s="47"/>
      <c r="L101" s="613" t="s">
        <v>43</v>
      </c>
      <c r="M101" s="614"/>
      <c r="N101" s="614"/>
      <c r="O101" s="41">
        <v>60</v>
      </c>
      <c r="P101" s="613" t="s">
        <v>42</v>
      </c>
      <c r="Q101" s="614"/>
      <c r="R101" s="614"/>
      <c r="S101" s="72">
        <v>0</v>
      </c>
      <c r="Y101" s="102"/>
      <c r="Z101" s="102"/>
      <c r="AA101" s="102"/>
      <c r="AB101" s="102"/>
    </row>
    <row r="102" spans="1:28" s="29" customFormat="1" ht="16" thickBot="1" x14ac:dyDescent="0.4">
      <c r="A102" s="102"/>
      <c r="B102" s="102"/>
      <c r="C102" s="102"/>
      <c r="D102" s="102"/>
      <c r="E102" s="102"/>
      <c r="F102" s="102"/>
      <c r="G102" s="102"/>
      <c r="H102" s="102"/>
      <c r="I102" s="103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Y102" s="102"/>
      <c r="Z102" s="102"/>
      <c r="AA102" s="102"/>
      <c r="AB102" s="102"/>
    </row>
    <row r="103" spans="1:28" s="29" customFormat="1" ht="16" customHeight="1" thickBot="1" x14ac:dyDescent="0.4">
      <c r="A103" s="74" t="s">
        <v>206</v>
      </c>
      <c r="B103" s="75"/>
      <c r="C103" s="75"/>
      <c r="D103" s="75" t="s">
        <v>24</v>
      </c>
      <c r="E103" s="75"/>
      <c r="F103" s="75"/>
      <c r="G103" s="93"/>
      <c r="H103" s="75"/>
      <c r="I103" s="77"/>
      <c r="J103" s="77"/>
      <c r="K103" s="78"/>
      <c r="L103" s="21"/>
      <c r="M103" s="94"/>
      <c r="N103" s="22"/>
      <c r="O103" s="26"/>
      <c r="P103" s="21"/>
      <c r="Q103" s="22"/>
      <c r="R103" s="22"/>
      <c r="S103" s="26"/>
      <c r="T103" s="74" t="s">
        <v>25</v>
      </c>
      <c r="U103" s="151" t="s">
        <v>24</v>
      </c>
      <c r="V103" s="74"/>
      <c r="W103" s="152"/>
      <c r="X103" s="153" t="s">
        <v>127</v>
      </c>
      <c r="Y103" s="102"/>
      <c r="Z103" s="102"/>
      <c r="AA103" s="102"/>
      <c r="AB103" s="102"/>
    </row>
    <row r="104" spans="1:28" s="29" customFormat="1" ht="17.5" x14ac:dyDescent="0.35">
      <c r="I104" s="47"/>
      <c r="J104" s="47"/>
      <c r="L104" s="30" t="s">
        <v>135</v>
      </c>
      <c r="M104" s="85">
        <v>0</v>
      </c>
      <c r="N104" s="31" t="s">
        <v>136</v>
      </c>
      <c r="O104" s="34">
        <v>0</v>
      </c>
      <c r="P104" s="30" t="s">
        <v>137</v>
      </c>
      <c r="Q104" s="31">
        <v>0</v>
      </c>
      <c r="R104" s="31" t="s">
        <v>138</v>
      </c>
      <c r="S104" s="97">
        <v>0</v>
      </c>
      <c r="Y104" s="102"/>
      <c r="Z104" s="102"/>
      <c r="AA104" s="102"/>
      <c r="AB104" s="102"/>
    </row>
    <row r="105" spans="1:28" s="29" customFormat="1" ht="16" thickBot="1" x14ac:dyDescent="0.4">
      <c r="I105" s="47"/>
      <c r="J105" s="47"/>
      <c r="L105" s="613" t="s">
        <v>43</v>
      </c>
      <c r="M105" s="614"/>
      <c r="N105" s="614"/>
      <c r="O105" s="41" t="s">
        <v>24</v>
      </c>
      <c r="P105" s="613" t="s">
        <v>42</v>
      </c>
      <c r="Q105" s="614"/>
      <c r="R105" s="614"/>
      <c r="S105" s="72" t="s">
        <v>24</v>
      </c>
      <c r="Y105" s="102"/>
      <c r="Z105" s="102"/>
      <c r="AA105" s="102"/>
      <c r="AB105" s="102"/>
    </row>
    <row r="106" spans="1:28" s="29" customFormat="1" x14ac:dyDescent="0.3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Y106" s="102"/>
      <c r="Z106" s="102"/>
      <c r="AA106" s="102"/>
      <c r="AB106" s="102"/>
    </row>
    <row r="107" spans="1:28" s="102" customFormat="1" x14ac:dyDescent="0.35">
      <c r="T107" s="29"/>
      <c r="U107" s="29"/>
      <c r="V107" s="29"/>
      <c r="W107" s="29"/>
      <c r="X107" s="29"/>
    </row>
    <row r="108" spans="1:28" s="102" customFormat="1" x14ac:dyDescent="0.35">
      <c r="T108" s="29"/>
      <c r="U108" s="29"/>
      <c r="V108" s="29"/>
      <c r="W108" s="29"/>
      <c r="X108" s="29"/>
    </row>
    <row r="109" spans="1:28" x14ac:dyDescent="0.35">
      <c r="T109" s="29"/>
      <c r="U109" s="29"/>
      <c r="V109" s="29"/>
      <c r="W109" s="29"/>
      <c r="X109" s="29"/>
    </row>
    <row r="110" spans="1:28" x14ac:dyDescent="0.35">
      <c r="T110" s="29"/>
      <c r="U110" s="29"/>
      <c r="V110" s="29"/>
      <c r="W110" s="29"/>
      <c r="X110" s="29"/>
    </row>
    <row r="111" spans="1:28" x14ac:dyDescent="0.35">
      <c r="T111" s="29"/>
      <c r="U111" s="29"/>
      <c r="V111" s="29"/>
      <c r="W111" s="29"/>
      <c r="X111" s="29"/>
    </row>
    <row r="112" spans="1:28" x14ac:dyDescent="0.35">
      <c r="T112" s="29"/>
      <c r="U112" s="29"/>
      <c r="V112" s="29"/>
      <c r="W112" s="29"/>
      <c r="X112" s="29"/>
    </row>
    <row r="113" spans="20:24" x14ac:dyDescent="0.35">
      <c r="T113" s="29"/>
      <c r="U113" s="29"/>
      <c r="V113" s="29"/>
      <c r="W113" s="29"/>
      <c r="X113" s="29"/>
    </row>
    <row r="114" spans="20:24" x14ac:dyDescent="0.35">
      <c r="T114" s="29"/>
      <c r="U114" s="29"/>
      <c r="V114" s="29"/>
      <c r="W114" s="29"/>
      <c r="X114" s="29"/>
    </row>
    <row r="115" spans="20:24" x14ac:dyDescent="0.35">
      <c r="T115" s="29"/>
      <c r="U115" s="29"/>
      <c r="V115" s="29"/>
      <c r="W115" s="29"/>
      <c r="X115" s="29"/>
    </row>
    <row r="116" spans="20:24" x14ac:dyDescent="0.35">
      <c r="T116" s="29"/>
      <c r="U116" s="29"/>
      <c r="V116" s="29"/>
      <c r="W116" s="29"/>
      <c r="X116" s="29"/>
    </row>
    <row r="117" spans="20:24" x14ac:dyDescent="0.35">
      <c r="T117" s="29"/>
      <c r="U117" s="29"/>
      <c r="V117" s="29"/>
      <c r="W117" s="29"/>
      <c r="X117" s="29"/>
    </row>
  </sheetData>
  <mergeCells count="48">
    <mergeCell ref="L101:N101"/>
    <mergeCell ref="P101:R101"/>
    <mergeCell ref="L105:N105"/>
    <mergeCell ref="P105:R105"/>
    <mergeCell ref="AA77:AA79"/>
    <mergeCell ref="L83:N83"/>
    <mergeCell ref="P83:R83"/>
    <mergeCell ref="L95:N95"/>
    <mergeCell ref="P95:R95"/>
    <mergeCell ref="L91:N91"/>
    <mergeCell ref="P91:R91"/>
    <mergeCell ref="L75:N75"/>
    <mergeCell ref="P75:R75"/>
    <mergeCell ref="L28:N28"/>
    <mergeCell ref="P28:R28"/>
    <mergeCell ref="L37:N37"/>
    <mergeCell ref="P37:R37"/>
    <mergeCell ref="L46:N46"/>
    <mergeCell ref="P46:R46"/>
    <mergeCell ref="L56:N56"/>
    <mergeCell ref="P56:R56"/>
    <mergeCell ref="L63:N63"/>
    <mergeCell ref="P63:R63"/>
    <mergeCell ref="L71:N71"/>
    <mergeCell ref="P71:R71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91:K93 K96:K101 K103:K105">
    <cfRule type="cellIs" dxfId="374" priority="2" operator="lessThan">
      <formula>0</formula>
    </cfRule>
  </conditionalFormatting>
  <conditionalFormatting sqref="K15:K22">
    <cfRule type="cellIs" dxfId="373" priority="5" operator="lessThan">
      <formula>0</formula>
    </cfRule>
  </conditionalFormatting>
  <conditionalFormatting sqref="K46:K55">
    <cfRule type="cellIs" dxfId="372" priority="7" operator="lessThan">
      <formula>0</formula>
    </cfRule>
  </conditionalFormatting>
  <conditionalFormatting sqref="K59:K69">
    <cfRule type="cellIs" dxfId="371" priority="6" operator="lessThan">
      <formula>0</formula>
    </cfRule>
  </conditionalFormatting>
  <conditionalFormatting sqref="K73:K81">
    <cfRule type="cellIs" dxfId="370" priority="3" operator="lessThan">
      <formula>0</formula>
    </cfRule>
  </conditionalFormatting>
  <conditionalFormatting sqref="K83:K85">
    <cfRule type="cellIs" dxfId="369" priority="4" operator="lessThan">
      <formula>0</formula>
    </cfRule>
  </conditionalFormatting>
  <conditionalFormatting sqref="K87:K88">
    <cfRule type="cellIs" dxfId="36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D2D7-F3FD-4192-8917-97358366A8F8}">
  <sheetPr codeName="Лист31"/>
  <dimension ref="A1:BD134"/>
  <sheetViews>
    <sheetView topLeftCell="A7" zoomScale="50" zoomScaleNormal="50" workbookViewId="0">
      <selection activeCell="L40" sqref="L40:S4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897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898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25">
        <f>(H6-G6)*24</f>
        <v>34.250000000058208</v>
      </c>
      <c r="J6" s="60">
        <v>8.4499999999999993</v>
      </c>
      <c r="K6" s="28">
        <f t="shared" ref="K6:K7" si="0">J6-I6</f>
        <v>-25.800000000058208</v>
      </c>
      <c r="L6" s="288" t="s">
        <v>132</v>
      </c>
      <c r="M6" s="289">
        <v>2</v>
      </c>
      <c r="N6" s="290">
        <v>17</v>
      </c>
      <c r="O6" s="291">
        <f>N6*M6</f>
        <v>34</v>
      </c>
      <c r="P6" s="288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 t="shared" ref="V6:V7" si="1">-IF(K6&gt;0,K6*0,K6)</f>
        <v>25.800000000058208</v>
      </c>
      <c r="W6" s="61">
        <f>V6</f>
        <v>25.800000000058208</v>
      </c>
      <c r="X6" s="327" t="s">
        <v>885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8">
        <f t="shared" ref="I7" si="2">(H7-G7)*24</f>
        <v>14.083333333313931</v>
      </c>
      <c r="J7" s="64">
        <v>8.4499999999999993</v>
      </c>
      <c r="K7" s="43">
        <f t="shared" si="0"/>
        <v>-5.6333333333139315</v>
      </c>
      <c r="L7" s="292" t="s">
        <v>111</v>
      </c>
      <c r="M7" s="293">
        <v>2</v>
      </c>
      <c r="N7" s="294">
        <v>10</v>
      </c>
      <c r="O7" s="295">
        <f>N7*M7</f>
        <v>20</v>
      </c>
      <c r="P7" s="292" t="s">
        <v>106</v>
      </c>
      <c r="Q7" s="294">
        <v>0</v>
      </c>
      <c r="R7" s="231">
        <v>20</v>
      </c>
      <c r="S7" s="295">
        <f>R7*Q7</f>
        <v>0</v>
      </c>
      <c r="T7" s="30"/>
      <c r="U7" s="34"/>
      <c r="V7" s="35">
        <f t="shared" si="1"/>
        <v>5.6333333333139315</v>
      </c>
      <c r="W7" s="65">
        <f>V7+W6</f>
        <v>31.43333333337214</v>
      </c>
      <c r="X7" s="365" t="s">
        <v>900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45031.680555555555</v>
      </c>
      <c r="H8" s="67">
        <v>45032.399305555555</v>
      </c>
      <c r="I8" s="68">
        <f>(H8-G8)*24</f>
        <v>17.25</v>
      </c>
      <c r="J8" s="64">
        <v>8.5</v>
      </c>
      <c r="K8" s="43">
        <f t="shared" ref="K8" si="3">J8-I8</f>
        <v>-8.75</v>
      </c>
      <c r="L8" s="292" t="s">
        <v>98</v>
      </c>
      <c r="M8" s="294">
        <v>2</v>
      </c>
      <c r="N8" s="294">
        <v>17</v>
      </c>
      <c r="O8" s="295">
        <f>N8*M8</f>
        <v>34</v>
      </c>
      <c r="P8" s="292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>
        <f t="shared" ref="V8" si="4">-IF(K8&gt;0,K8*0,K8)</f>
        <v>8.75</v>
      </c>
      <c r="W8" s="65">
        <f>V8+W7</f>
        <v>40.18333333337214</v>
      </c>
      <c r="X8" s="366" t="s">
        <v>783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45032.399305555555</v>
      </c>
      <c r="H9" s="32" t="s">
        <v>36</v>
      </c>
      <c r="I9" s="68">
        <f>(X2-G9)*24</f>
        <v>32.416666666686069</v>
      </c>
      <c r="J9" s="64">
        <v>8.5</v>
      </c>
      <c r="K9" s="43">
        <f t="shared" ref="K9" si="5">J9-I9</f>
        <v>-23.916666666686069</v>
      </c>
      <c r="L9" s="292" t="s">
        <v>99</v>
      </c>
      <c r="M9" s="294">
        <v>1</v>
      </c>
      <c r="N9" s="294">
        <v>17</v>
      </c>
      <c r="O9" s="295">
        <f>N9*M9</f>
        <v>17</v>
      </c>
      <c r="P9" s="292" t="s">
        <v>479</v>
      </c>
      <c r="Q9" s="231">
        <v>0</v>
      </c>
      <c r="R9" s="231">
        <v>20</v>
      </c>
      <c r="S9" s="295">
        <f>R9*Q9</f>
        <v>0</v>
      </c>
      <c r="T9" s="30"/>
      <c r="U9" s="34"/>
      <c r="V9" s="35">
        <f t="shared" ref="V9" si="6">-IF(K9&gt;0,K9*0,K9)</f>
        <v>23.916666666686069</v>
      </c>
      <c r="W9" s="65">
        <f>V9+W8</f>
        <v>64.100000000058202</v>
      </c>
      <c r="X9" s="365"/>
      <c r="Y9" s="29"/>
      <c r="Z9" s="36"/>
      <c r="AA9" s="29"/>
    </row>
    <row r="10" spans="1:27" s="102" customFormat="1" ht="16" thickBot="1" x14ac:dyDescent="0.4">
      <c r="A10" s="37"/>
      <c r="B10" s="38"/>
      <c r="C10" s="69"/>
      <c r="D10" s="69"/>
      <c r="E10" s="69"/>
      <c r="F10" s="87"/>
      <c r="G10" s="119"/>
      <c r="H10" s="39"/>
      <c r="I10" s="40"/>
      <c r="J10" s="91"/>
      <c r="K10" s="44"/>
      <c r="L10" s="328"/>
      <c r="M10" s="294"/>
      <c r="N10" s="294"/>
      <c r="O10" s="301"/>
      <c r="P10" s="292"/>
      <c r="Q10" s="231"/>
      <c r="R10" s="231"/>
      <c r="S10" s="301"/>
      <c r="T10" s="37"/>
      <c r="U10" s="41"/>
      <c r="V10" s="42"/>
      <c r="W10" s="70"/>
      <c r="X10" s="367"/>
      <c r="Y10" s="29"/>
      <c r="Z10" s="36"/>
      <c r="AA10" s="29"/>
    </row>
    <row r="11" spans="1:27" s="102" customFormat="1" ht="17.5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6" t="s">
        <v>612</v>
      </c>
      <c r="M11" s="230">
        <f>SUM(M6:M10)</f>
        <v>7</v>
      </c>
      <c r="N11" s="231" t="s">
        <v>613</v>
      </c>
      <c r="O11" s="295">
        <f>SUM(O6:O10)</f>
        <v>105</v>
      </c>
      <c r="P11" s="296" t="s">
        <v>614</v>
      </c>
      <c r="Q11" s="231">
        <f>SUM(Q6:Q10)</f>
        <v>0</v>
      </c>
      <c r="R11" s="231" t="s">
        <v>615</v>
      </c>
      <c r="S11" s="295">
        <f>SUM(S6:S10)</f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customHeight="1" thickBot="1" x14ac:dyDescent="0.4">
      <c r="A12" s="29"/>
      <c r="B12" s="29"/>
      <c r="C12" s="29"/>
      <c r="D12" s="29"/>
      <c r="E12" s="29"/>
      <c r="F12" s="29"/>
      <c r="G12" s="29"/>
      <c r="H12" s="47"/>
      <c r="I12" s="47"/>
      <c r="J12" s="47"/>
      <c r="K12" s="29"/>
      <c r="L12" s="636" t="s">
        <v>43</v>
      </c>
      <c r="M12" s="637"/>
      <c r="N12" s="637"/>
      <c r="O12" s="297">
        <v>162</v>
      </c>
      <c r="P12" s="636" t="s">
        <v>42</v>
      </c>
      <c r="Q12" s="637"/>
      <c r="R12" s="637"/>
      <c r="S12" s="297">
        <v>20</v>
      </c>
      <c r="T12" s="29"/>
      <c r="U12" s="29"/>
      <c r="V12" s="29"/>
      <c r="W12" s="29"/>
      <c r="X12" s="29"/>
      <c r="Y12" s="29"/>
      <c r="Z12" s="29"/>
      <c r="AA12" s="29"/>
    </row>
    <row r="13" spans="1:27" s="102" customFormat="1" ht="16" thickBot="1" x14ac:dyDescent="0.4">
      <c r="A13" s="29"/>
      <c r="B13" s="29"/>
      <c r="C13" s="29"/>
      <c r="D13" s="29"/>
      <c r="E13" s="29"/>
      <c r="F13" s="29"/>
      <c r="G13" s="29"/>
      <c r="H13" s="29"/>
      <c r="I13" s="47"/>
      <c r="J13" s="47"/>
      <c r="K13" s="29"/>
      <c r="L13" s="281"/>
      <c r="M13" s="282"/>
      <c r="N13" s="281"/>
      <c r="O13" s="281"/>
      <c r="P13" s="281"/>
      <c r="Q13" s="281"/>
      <c r="R13" s="281"/>
      <c r="S13" s="281"/>
      <c r="T13" s="29"/>
      <c r="U13" s="29"/>
      <c r="V13" s="29"/>
      <c r="W13" s="29"/>
      <c r="X13" s="29" t="s">
        <v>144</v>
      </c>
      <c r="Y13" s="29"/>
      <c r="Z13" s="29"/>
      <c r="AA13" s="29"/>
    </row>
    <row r="14" spans="1:27" s="49" customFormat="1" x14ac:dyDescent="0.35">
      <c r="A14" s="21" t="s">
        <v>16</v>
      </c>
      <c r="B14" s="23" t="s">
        <v>901</v>
      </c>
      <c r="C14" s="58">
        <v>5407</v>
      </c>
      <c r="D14" s="98" t="s">
        <v>618</v>
      </c>
      <c r="E14" s="98" t="s">
        <v>499</v>
      </c>
      <c r="F14" s="58">
        <v>1</v>
      </c>
      <c r="G14" s="59">
        <v>45023.541666666664</v>
      </c>
      <c r="H14" s="24" t="s">
        <v>583</v>
      </c>
      <c r="I14" s="25">
        <f t="shared" ref="I14" si="7">(H14-G14)*24</f>
        <v>21.416666666802485</v>
      </c>
      <c r="J14" s="25">
        <v>14.4</v>
      </c>
      <c r="K14" s="61">
        <f t="shared" ref="K14:K15" si="8">J14-I14</f>
        <v>-7.0166666668024842</v>
      </c>
      <c r="L14" s="288" t="s">
        <v>108</v>
      </c>
      <c r="M14" s="290">
        <v>0</v>
      </c>
      <c r="N14" s="290">
        <v>17</v>
      </c>
      <c r="O14" s="298">
        <f>N14*M14</f>
        <v>0</v>
      </c>
      <c r="P14" s="299" t="s">
        <v>531</v>
      </c>
      <c r="Q14" s="290">
        <v>0</v>
      </c>
      <c r="R14" s="228">
        <v>10</v>
      </c>
      <c r="S14" s="291">
        <f t="shared" ref="S14:S19" si="9">R14*Q14</f>
        <v>0</v>
      </c>
      <c r="T14" s="21" t="s">
        <v>25</v>
      </c>
      <c r="U14" s="99" t="s">
        <v>49</v>
      </c>
      <c r="V14" s="27">
        <f t="shared" ref="V14:V15" si="10">-IF(K14&gt;0,K14*0,K14)</f>
        <v>7.0166666668024842</v>
      </c>
      <c r="W14" s="28">
        <f>V14</f>
        <v>7.0166666668024842</v>
      </c>
      <c r="X14" s="327" t="s">
        <v>902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6"/>
      <c r="F15" s="66">
        <v>2</v>
      </c>
      <c r="G15" s="67" t="s">
        <v>583</v>
      </c>
      <c r="H15" s="67">
        <v>45025.756944444445</v>
      </c>
      <c r="I15" s="68">
        <f t="shared" ref="I15:I22" si="11">(H15-G15)*24</f>
        <v>31.749999999941792</v>
      </c>
      <c r="J15" s="68">
        <v>14.4</v>
      </c>
      <c r="K15" s="65">
        <f t="shared" si="8"/>
        <v>-17.349999999941794</v>
      </c>
      <c r="L15" s="292" t="s">
        <v>113</v>
      </c>
      <c r="M15" s="294">
        <v>2</v>
      </c>
      <c r="N15" s="294">
        <v>17</v>
      </c>
      <c r="O15" s="301">
        <f>N15*M15</f>
        <v>34</v>
      </c>
      <c r="P15" s="302" t="s">
        <v>118</v>
      </c>
      <c r="Q15" s="294">
        <v>0</v>
      </c>
      <c r="R15" s="231">
        <v>12</v>
      </c>
      <c r="S15" s="295">
        <f t="shared" si="9"/>
        <v>0</v>
      </c>
      <c r="T15" s="30"/>
      <c r="U15" s="97"/>
      <c r="V15" s="35">
        <f t="shared" si="10"/>
        <v>17.349999999941794</v>
      </c>
      <c r="W15" s="43">
        <f t="shared" ref="W15:W22" si="12">V15+W14</f>
        <v>24.36666666674428</v>
      </c>
      <c r="X15" s="334" t="s">
        <v>689</v>
      </c>
      <c r="Y15" s="29"/>
      <c r="Z15" s="36"/>
      <c r="AA15" s="29"/>
    </row>
    <row r="16" spans="1:27" s="102" customFormat="1" x14ac:dyDescent="0.35">
      <c r="A16" s="30"/>
      <c r="B16" s="31"/>
      <c r="C16" s="66"/>
      <c r="D16" s="66"/>
      <c r="E16" s="62"/>
      <c r="F16" s="66">
        <v>3</v>
      </c>
      <c r="G16" s="63">
        <v>45025.756944444445</v>
      </c>
      <c r="H16" s="32" t="s">
        <v>658</v>
      </c>
      <c r="I16" s="68">
        <f t="shared" si="11"/>
        <v>23.833333333313931</v>
      </c>
      <c r="J16" s="64">
        <v>14.4</v>
      </c>
      <c r="K16" s="65">
        <f t="shared" ref="K16" si="13">J16-I16</f>
        <v>-9.4333333333139304</v>
      </c>
      <c r="L16" s="292" t="s">
        <v>217</v>
      </c>
      <c r="M16" s="294">
        <v>2</v>
      </c>
      <c r="N16" s="294">
        <v>10</v>
      </c>
      <c r="O16" s="301">
        <f>N16*M16</f>
        <v>20</v>
      </c>
      <c r="P16" s="302" t="s">
        <v>555</v>
      </c>
      <c r="Q16" s="294">
        <v>0</v>
      </c>
      <c r="R16" s="231">
        <v>20</v>
      </c>
      <c r="S16" s="295">
        <f t="shared" si="9"/>
        <v>0</v>
      </c>
      <c r="T16" s="30"/>
      <c r="U16" s="97"/>
      <c r="V16" s="35">
        <f t="shared" ref="V16" si="14">-IF(K16&gt;0,K16*0,K16)</f>
        <v>9.4333333333139304</v>
      </c>
      <c r="W16" s="43">
        <f t="shared" si="12"/>
        <v>33.800000000058212</v>
      </c>
      <c r="X16" s="334"/>
      <c r="Y16" s="36"/>
      <c r="Z16" s="36"/>
      <c r="AA16" s="29"/>
    </row>
    <row r="17" spans="1:27" s="102" customFormat="1" x14ac:dyDescent="0.35">
      <c r="A17" s="30"/>
      <c r="B17" s="31"/>
      <c r="C17" s="31"/>
      <c r="D17" s="31"/>
      <c r="E17" s="31"/>
      <c r="F17" s="31">
        <v>4</v>
      </c>
      <c r="G17" s="32" t="s">
        <v>658</v>
      </c>
      <c r="H17" s="32">
        <v>45027.71875</v>
      </c>
      <c r="I17" s="68">
        <f t="shared" si="11"/>
        <v>23.25</v>
      </c>
      <c r="J17" s="64">
        <v>14.4</v>
      </c>
      <c r="K17" s="65">
        <f t="shared" ref="K17" si="15">J17-I17</f>
        <v>-8.85</v>
      </c>
      <c r="L17" s="292" t="s">
        <v>124</v>
      </c>
      <c r="M17" s="294">
        <v>2</v>
      </c>
      <c r="N17" s="294">
        <v>17</v>
      </c>
      <c r="O17" s="301">
        <f>N17*M17</f>
        <v>34</v>
      </c>
      <c r="P17" s="302" t="s">
        <v>118</v>
      </c>
      <c r="Q17" s="294">
        <v>0</v>
      </c>
      <c r="R17" s="231">
        <v>20</v>
      </c>
      <c r="S17" s="295">
        <f t="shared" si="9"/>
        <v>0</v>
      </c>
      <c r="T17" s="30"/>
      <c r="U17" s="97"/>
      <c r="V17" s="35">
        <f t="shared" ref="V17" si="16">-IF(K17&gt;0,K17*0,K17)</f>
        <v>8.85</v>
      </c>
      <c r="W17" s="43">
        <f t="shared" si="12"/>
        <v>42.650000000058213</v>
      </c>
      <c r="X17" s="334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5</v>
      </c>
      <c r="G18" s="67">
        <v>45027.71875</v>
      </c>
      <c r="H18" s="67" t="s">
        <v>747</v>
      </c>
      <c r="I18" s="68">
        <f t="shared" si="11"/>
        <v>21.833333333255723</v>
      </c>
      <c r="J18" s="68">
        <v>14.4</v>
      </c>
      <c r="K18" s="65">
        <f t="shared" ref="K18" si="17">J18-I18</f>
        <v>-7.4333333332557228</v>
      </c>
      <c r="L18" s="292" t="s">
        <v>592</v>
      </c>
      <c r="M18" s="231">
        <v>0</v>
      </c>
      <c r="N18" s="294">
        <v>17</v>
      </c>
      <c r="O18" s="301">
        <f>N18*M18</f>
        <v>0</v>
      </c>
      <c r="P18" s="302" t="s">
        <v>574</v>
      </c>
      <c r="Q18" s="294">
        <v>0</v>
      </c>
      <c r="R18" s="231">
        <v>20</v>
      </c>
      <c r="S18" s="295">
        <f t="shared" si="9"/>
        <v>0</v>
      </c>
      <c r="T18" s="30"/>
      <c r="U18" s="97"/>
      <c r="V18" s="35">
        <f t="shared" ref="V18" si="18">-IF(K18&gt;0,K18*0,K18)</f>
        <v>7.4333333332557228</v>
      </c>
      <c r="W18" s="43">
        <f t="shared" si="12"/>
        <v>50.083333333313938</v>
      </c>
      <c r="X18" s="334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6</v>
      </c>
      <c r="G19" s="67">
        <v>45028.628472222219</v>
      </c>
      <c r="H19" s="67">
        <v>45029.559027777781</v>
      </c>
      <c r="I19" s="68">
        <f t="shared" si="11"/>
        <v>22.333333333488554</v>
      </c>
      <c r="J19" s="68">
        <v>14.4</v>
      </c>
      <c r="K19" s="65">
        <f t="shared" ref="K19" si="19">J19-I19</f>
        <v>-7.9333333334885534</v>
      </c>
      <c r="L19" s="292"/>
      <c r="M19" s="294"/>
      <c r="N19" s="294"/>
      <c r="O19" s="301"/>
      <c r="P19" s="302" t="s">
        <v>201</v>
      </c>
      <c r="Q19" s="294">
        <v>0</v>
      </c>
      <c r="R19" s="231">
        <v>20</v>
      </c>
      <c r="S19" s="295">
        <f t="shared" si="9"/>
        <v>0</v>
      </c>
      <c r="T19" s="30"/>
      <c r="U19" s="97"/>
      <c r="V19" s="35">
        <f t="shared" ref="V19" si="20">-IF(K19&gt;0,K19*0,K19)</f>
        <v>7.9333333334885534</v>
      </c>
      <c r="W19" s="43">
        <f t="shared" si="12"/>
        <v>58.016666666802493</v>
      </c>
      <c r="X19" s="334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7</v>
      </c>
      <c r="G20" s="67">
        <v>45029.559027777781</v>
      </c>
      <c r="H20" s="67" t="s">
        <v>811</v>
      </c>
      <c r="I20" s="68">
        <f t="shared" si="11"/>
        <v>16.166666666627862</v>
      </c>
      <c r="J20" s="68">
        <v>14.4</v>
      </c>
      <c r="K20" s="65">
        <f t="shared" ref="K20" si="21">J20-I20</f>
        <v>-1.7666666666278612</v>
      </c>
      <c r="L20" s="292"/>
      <c r="M20" s="294"/>
      <c r="N20" s="294"/>
      <c r="O20" s="301"/>
      <c r="P20" s="302"/>
      <c r="Q20" s="294"/>
      <c r="R20" s="231"/>
      <c r="S20" s="301"/>
      <c r="T20" s="30"/>
      <c r="U20" s="97"/>
      <c r="V20" s="35">
        <f t="shared" ref="V20" si="22">-IF(K20&gt;0,K20*0,K20)</f>
        <v>1.7666666666278612</v>
      </c>
      <c r="W20" s="43">
        <f t="shared" si="12"/>
        <v>59.783333333430356</v>
      </c>
      <c r="X20" s="334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>
        <v>8</v>
      </c>
      <c r="G21" s="67">
        <v>45030.232638888891</v>
      </c>
      <c r="H21" s="67">
        <v>45031.128472222219</v>
      </c>
      <c r="I21" s="68">
        <f t="shared" si="11"/>
        <v>21.499999999883585</v>
      </c>
      <c r="J21" s="68">
        <v>14.4</v>
      </c>
      <c r="K21" s="65">
        <f t="shared" ref="K21" si="23">J21-I21</f>
        <v>-7.0999999998835843</v>
      </c>
      <c r="L21" s="292"/>
      <c r="M21" s="294"/>
      <c r="N21" s="294"/>
      <c r="O21" s="301"/>
      <c r="P21" s="302"/>
      <c r="Q21" s="294"/>
      <c r="R21" s="231"/>
      <c r="S21" s="301"/>
      <c r="T21" s="30"/>
      <c r="U21" s="97"/>
      <c r="V21" s="35">
        <f t="shared" ref="V21" si="24">-IF(K21&gt;0,K21*0,K21)</f>
        <v>7.0999999998835843</v>
      </c>
      <c r="W21" s="43">
        <f t="shared" si="12"/>
        <v>66.883333333313942</v>
      </c>
      <c r="X21" s="334"/>
      <c r="Y21" s="29"/>
      <c r="Z21" s="36"/>
      <c r="AA21" s="29"/>
    </row>
    <row r="22" spans="1:27" s="102" customFormat="1" ht="16" thickBot="1" x14ac:dyDescent="0.4">
      <c r="A22" s="30"/>
      <c r="B22" s="31"/>
      <c r="C22" s="66"/>
      <c r="D22" s="66"/>
      <c r="E22" s="66"/>
      <c r="F22" s="66">
        <v>9</v>
      </c>
      <c r="G22" s="67">
        <v>45031.128472222219</v>
      </c>
      <c r="H22" s="67">
        <v>45033.180555555555</v>
      </c>
      <c r="I22" s="68">
        <f t="shared" si="11"/>
        <v>49.250000000058208</v>
      </c>
      <c r="J22" s="68">
        <v>14.4</v>
      </c>
      <c r="K22" s="65">
        <f t="shared" ref="K22" si="25">J22-I22</f>
        <v>-34.850000000058209</v>
      </c>
      <c r="L22" s="292"/>
      <c r="M22" s="294"/>
      <c r="N22" s="294"/>
      <c r="O22" s="301"/>
      <c r="P22" s="302"/>
      <c r="Q22" s="294"/>
      <c r="R22" s="231"/>
      <c r="S22" s="301"/>
      <c r="T22" s="37"/>
      <c r="U22" s="72"/>
      <c r="V22" s="42">
        <f t="shared" ref="V22" si="26">-IF(K22&gt;0,K22*0,K22)</f>
        <v>34.850000000058209</v>
      </c>
      <c r="W22" s="44">
        <f t="shared" si="12"/>
        <v>101.73333333337214</v>
      </c>
      <c r="X22" s="336"/>
      <c r="Y22" s="29"/>
      <c r="Z22" s="36"/>
      <c r="AA22" s="29"/>
    </row>
    <row r="23" spans="1:27" s="102" customFormat="1" ht="16" thickBot="1" x14ac:dyDescent="0.4">
      <c r="A23" s="37"/>
      <c r="B23" s="38"/>
      <c r="C23" s="69"/>
      <c r="D23" s="69"/>
      <c r="E23" s="69"/>
      <c r="F23" s="69">
        <v>10</v>
      </c>
      <c r="G23" s="119">
        <v>45033.180555555555</v>
      </c>
      <c r="H23" s="119" t="s">
        <v>36</v>
      </c>
      <c r="I23" s="88">
        <f>(X2-G23)*24</f>
        <v>13.666666666686069</v>
      </c>
      <c r="J23" s="88">
        <f>'Нормативы времени'!J2</f>
        <v>14.4</v>
      </c>
      <c r="K23" s="70">
        <f>J23-I23</f>
        <v>0.73333333331393113</v>
      </c>
      <c r="L23" s="292"/>
      <c r="M23" s="294"/>
      <c r="N23" s="294"/>
      <c r="O23" s="301"/>
      <c r="P23" s="302"/>
      <c r="Q23" s="294"/>
      <c r="R23" s="231"/>
      <c r="S23" s="295"/>
      <c r="T23" s="29"/>
      <c r="U23" s="29"/>
      <c r="V23" s="47"/>
      <c r="W23" s="47"/>
      <c r="X23" s="368"/>
      <c r="Y23" s="29"/>
      <c r="Z23" s="36"/>
      <c r="AA23" s="29"/>
    </row>
    <row r="24" spans="1:27" s="102" customFormat="1" ht="17.5" x14ac:dyDescent="0.35">
      <c r="I24" s="103"/>
      <c r="J24" s="103"/>
      <c r="K24" s="103"/>
      <c r="L24" s="296" t="s">
        <v>614</v>
      </c>
      <c r="M24" s="230">
        <f>SUM(M14:M23)</f>
        <v>6</v>
      </c>
      <c r="N24" s="231" t="s">
        <v>613</v>
      </c>
      <c r="O24" s="301">
        <f>SUM(O14:O23)</f>
        <v>88</v>
      </c>
      <c r="P24" s="296" t="s">
        <v>614</v>
      </c>
      <c r="Q24" s="231">
        <f>SUM(Q14:Q23)</f>
        <v>0</v>
      </c>
      <c r="R24" s="231" t="s">
        <v>615</v>
      </c>
      <c r="S24" s="295">
        <f>SUM(S14:S23)</f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customHeight="1" thickBot="1" x14ac:dyDescent="0.4">
      <c r="I25" s="103"/>
      <c r="J25" s="103"/>
      <c r="K25" s="103"/>
      <c r="L25" s="631" t="s">
        <v>43</v>
      </c>
      <c r="M25" s="635"/>
      <c r="N25" s="635"/>
      <c r="O25" s="304">
        <v>176</v>
      </c>
      <c r="P25" s="636" t="s">
        <v>42</v>
      </c>
      <c r="Q25" s="637"/>
      <c r="R25" s="637"/>
      <c r="S25" s="297">
        <v>0</v>
      </c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I26" s="103"/>
      <c r="J26" s="103"/>
      <c r="K26" s="103"/>
      <c r="L26" s="120"/>
      <c r="M26" s="120"/>
      <c r="N26" s="120"/>
      <c r="O26" s="281"/>
      <c r="P26" s="281"/>
      <c r="Q26" s="281"/>
      <c r="R26" s="281"/>
      <c r="S26" s="281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74" t="s">
        <v>17</v>
      </c>
      <c r="B27" s="75"/>
      <c r="C27" s="75">
        <v>54</v>
      </c>
      <c r="D27" s="75" t="s">
        <v>193</v>
      </c>
      <c r="E27" s="75"/>
      <c r="F27" s="75"/>
      <c r="G27" s="76"/>
      <c r="H27" s="75"/>
      <c r="I27" s="77"/>
      <c r="J27" s="77"/>
      <c r="K27" s="78"/>
      <c r="L27" s="305"/>
      <c r="M27" s="306"/>
      <c r="N27" s="228"/>
      <c r="O27" s="298"/>
      <c r="P27" s="307"/>
      <c r="Q27" s="228"/>
      <c r="R27" s="228"/>
      <c r="S27" s="298"/>
      <c r="T27" s="74" t="s">
        <v>25</v>
      </c>
      <c r="U27" s="151" t="s">
        <v>24</v>
      </c>
      <c r="V27" s="74"/>
      <c r="W27" s="152"/>
      <c r="X27" s="263" t="s">
        <v>691</v>
      </c>
      <c r="Y27" s="29"/>
      <c r="Z27" s="36"/>
      <c r="AA27" s="29"/>
    </row>
    <row r="28" spans="1:27" s="102" customFormat="1" ht="17.5" x14ac:dyDescent="0.35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296" t="s">
        <v>612</v>
      </c>
      <c r="M28" s="308"/>
      <c r="N28" s="231" t="s">
        <v>613</v>
      </c>
      <c r="O28" s="301"/>
      <c r="P28" s="296" t="s">
        <v>614</v>
      </c>
      <c r="Q28" s="231"/>
      <c r="R28" s="231" t="s">
        <v>615</v>
      </c>
      <c r="S28" s="295"/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631" t="s">
        <v>43</v>
      </c>
      <c r="M29" s="635"/>
      <c r="N29" s="635"/>
      <c r="O29" s="304" t="s">
        <v>24</v>
      </c>
      <c r="P29" s="636" t="s">
        <v>42</v>
      </c>
      <c r="Q29" s="637"/>
      <c r="R29" s="637"/>
      <c r="S29" s="297" t="s">
        <v>24</v>
      </c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16" thickBot="1" x14ac:dyDescent="0.4">
      <c r="A30" s="29"/>
      <c r="B30" s="29"/>
      <c r="C30" s="29"/>
      <c r="D30" s="29"/>
      <c r="E30" s="29"/>
      <c r="F30" s="29"/>
      <c r="G30" s="29"/>
      <c r="H30" s="29"/>
      <c r="I30" s="47"/>
      <c r="J30" s="47"/>
      <c r="K30" s="29"/>
      <c r="L30" s="120"/>
      <c r="M30" s="120"/>
      <c r="N30" s="120"/>
      <c r="O30" s="281"/>
      <c r="P30" s="281"/>
      <c r="Q30" s="281"/>
      <c r="R30" s="281"/>
      <c r="S30" s="281"/>
      <c r="T30" s="29"/>
      <c r="U30" s="29"/>
      <c r="V30" s="29"/>
      <c r="W30" s="29"/>
      <c r="X30" s="29"/>
      <c r="Y30" s="29"/>
      <c r="Z30" s="36"/>
      <c r="AA30" s="29"/>
    </row>
    <row r="31" spans="1:27" s="102" customFormat="1" x14ac:dyDescent="0.35">
      <c r="A31" s="21" t="s">
        <v>18</v>
      </c>
      <c r="B31" s="23" t="s">
        <v>903</v>
      </c>
      <c r="C31" s="58"/>
      <c r="D31" s="58" t="s">
        <v>788</v>
      </c>
      <c r="E31" s="22"/>
      <c r="F31" s="58"/>
      <c r="G31" s="158"/>
      <c r="H31" s="158"/>
      <c r="I31" s="60"/>
      <c r="J31" s="25"/>
      <c r="K31" s="61"/>
      <c r="L31" s="117" t="s">
        <v>224</v>
      </c>
      <c r="M31" s="290">
        <v>0</v>
      </c>
      <c r="N31" s="290">
        <v>10</v>
      </c>
      <c r="O31" s="298">
        <v>0</v>
      </c>
      <c r="P31" s="309" t="s">
        <v>47</v>
      </c>
      <c r="Q31" s="228">
        <v>0</v>
      </c>
      <c r="R31" s="228">
        <v>17</v>
      </c>
      <c r="S31" s="298">
        <v>0</v>
      </c>
      <c r="T31" s="21" t="s">
        <v>25</v>
      </c>
      <c r="U31" s="26" t="s">
        <v>24</v>
      </c>
      <c r="V31" s="27">
        <f t="shared" ref="V31" si="27">-IF(K31&gt;0,K31*0,K31)</f>
        <v>0</v>
      </c>
      <c r="W31" s="28">
        <f>V31</f>
        <v>0</v>
      </c>
      <c r="X31" s="141" t="s">
        <v>380</v>
      </c>
      <c r="Y31" s="29"/>
      <c r="Z31" s="29"/>
      <c r="AA31" s="29"/>
    </row>
    <row r="32" spans="1:27" s="102" customFormat="1" x14ac:dyDescent="0.35">
      <c r="A32" s="30"/>
      <c r="B32" s="80"/>
      <c r="C32" s="66"/>
      <c r="D32" s="66"/>
      <c r="E32" s="66"/>
      <c r="F32" s="66"/>
      <c r="G32" s="160"/>
      <c r="H32" s="159"/>
      <c r="I32" s="68"/>
      <c r="J32" s="33"/>
      <c r="K32" s="65"/>
      <c r="L32" s="118" t="s">
        <v>225</v>
      </c>
      <c r="M32" s="294">
        <v>0</v>
      </c>
      <c r="N32" s="294">
        <v>10</v>
      </c>
      <c r="O32" s="301">
        <v>0</v>
      </c>
      <c r="P32" s="296" t="s">
        <v>131</v>
      </c>
      <c r="Q32" s="231">
        <v>0</v>
      </c>
      <c r="R32" s="231">
        <v>20</v>
      </c>
      <c r="S32" s="301">
        <v>0</v>
      </c>
      <c r="T32" s="30"/>
      <c r="U32" s="34"/>
      <c r="V32" s="35"/>
      <c r="W32" s="43"/>
      <c r="X32" s="189"/>
      <c r="Y32" s="29"/>
      <c r="Z32" s="29"/>
      <c r="AA32" s="29"/>
    </row>
    <row r="33" spans="1:28" s="49" customFormat="1" x14ac:dyDescent="0.35">
      <c r="A33" s="30"/>
      <c r="B33" s="80"/>
      <c r="C33" s="62"/>
      <c r="D33" s="62"/>
      <c r="E33" s="62"/>
      <c r="F33" s="62"/>
      <c r="G33" s="160"/>
      <c r="H33" s="160"/>
      <c r="I33" s="64"/>
      <c r="J33" s="64"/>
      <c r="K33" s="65"/>
      <c r="L33" s="292" t="s">
        <v>121</v>
      </c>
      <c r="M33" s="294">
        <v>0</v>
      </c>
      <c r="N33" s="231">
        <v>10</v>
      </c>
      <c r="O33" s="301">
        <v>0</v>
      </c>
      <c r="P33" s="296" t="s">
        <v>117</v>
      </c>
      <c r="Q33" s="231">
        <v>0</v>
      </c>
      <c r="R33" s="293">
        <v>16</v>
      </c>
      <c r="S33" s="310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x14ac:dyDescent="0.35">
      <c r="A34" s="30"/>
      <c r="B34" s="80"/>
      <c r="C34" s="31"/>
      <c r="D34" s="31"/>
      <c r="E34" s="80"/>
      <c r="F34" s="31"/>
      <c r="G34" s="161"/>
      <c r="H34" s="161"/>
      <c r="I34" s="33"/>
      <c r="J34" s="33"/>
      <c r="K34" s="65"/>
      <c r="L34" s="292" t="s">
        <v>112</v>
      </c>
      <c r="M34" s="294">
        <v>0</v>
      </c>
      <c r="N34" s="231">
        <v>10</v>
      </c>
      <c r="O34" s="301">
        <v>0</v>
      </c>
      <c r="P34" s="311" t="s">
        <v>107</v>
      </c>
      <c r="Q34" s="312">
        <v>0</v>
      </c>
      <c r="R34" s="312">
        <v>20</v>
      </c>
      <c r="S34" s="313">
        <v>0</v>
      </c>
      <c r="T34" s="30"/>
      <c r="U34" s="34"/>
      <c r="V34" s="35"/>
      <c r="W34" s="43"/>
      <c r="X34" s="189"/>
      <c r="Y34" s="29"/>
      <c r="Z34" s="36"/>
      <c r="AA34" s="29"/>
    </row>
    <row r="35" spans="1:28" s="102" customFormat="1" x14ac:dyDescent="0.35">
      <c r="A35" s="30"/>
      <c r="B35" s="80"/>
      <c r="C35" s="31"/>
      <c r="D35" s="31"/>
      <c r="E35" s="31"/>
      <c r="F35" s="31"/>
      <c r="G35" s="161"/>
      <c r="H35" s="161"/>
      <c r="I35" s="33"/>
      <c r="J35" s="33"/>
      <c r="K35" s="65"/>
      <c r="L35" s="292"/>
      <c r="M35" s="294"/>
      <c r="N35" s="230"/>
      <c r="O35" s="301"/>
      <c r="P35" s="311" t="s">
        <v>129</v>
      </c>
      <c r="Q35" s="312">
        <v>0</v>
      </c>
      <c r="R35" s="312">
        <v>20</v>
      </c>
      <c r="S35" s="313">
        <v>0</v>
      </c>
      <c r="T35" s="30"/>
      <c r="U35" s="34"/>
      <c r="V35" s="35"/>
      <c r="W35" s="43"/>
      <c r="X35" s="142"/>
      <c r="Y35" s="29"/>
      <c r="Z35" s="29"/>
      <c r="AA35" s="29"/>
    </row>
    <row r="36" spans="1:28" s="102" customFormat="1" ht="16" thickBot="1" x14ac:dyDescent="0.4">
      <c r="A36" s="37"/>
      <c r="B36" s="84"/>
      <c r="C36" s="38"/>
      <c r="D36" s="38"/>
      <c r="E36" s="38"/>
      <c r="F36" s="38"/>
      <c r="G36" s="39"/>
      <c r="H36" s="39"/>
      <c r="I36" s="40"/>
      <c r="J36" s="40"/>
      <c r="K36" s="70"/>
      <c r="L36" s="311"/>
      <c r="M36" s="312"/>
      <c r="N36" s="312"/>
      <c r="O36" s="313"/>
      <c r="P36" s="311" t="s">
        <v>226</v>
      </c>
      <c r="Q36" s="312">
        <v>0</v>
      </c>
      <c r="R36" s="312">
        <v>20</v>
      </c>
      <c r="S36" s="313">
        <v>0</v>
      </c>
      <c r="T36" s="37"/>
      <c r="U36" s="41"/>
      <c r="V36" s="37"/>
      <c r="W36" s="72"/>
      <c r="X36" s="191"/>
      <c r="Y36" s="29"/>
      <c r="Z36" s="29"/>
      <c r="AA36" s="29"/>
    </row>
    <row r="37" spans="1:28" s="102" customFormat="1" ht="17.5" x14ac:dyDescent="0.35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96" t="s">
        <v>612</v>
      </c>
      <c r="M37" s="230">
        <v>0</v>
      </c>
      <c r="N37" s="231" t="s">
        <v>613</v>
      </c>
      <c r="O37" s="301">
        <v>0</v>
      </c>
      <c r="P37" s="296" t="s">
        <v>614</v>
      </c>
      <c r="Q37" s="231">
        <v>0</v>
      </c>
      <c r="R37" s="231" t="s">
        <v>615</v>
      </c>
      <c r="S37" s="295">
        <v>0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customHeight="1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636" t="s">
        <v>43</v>
      </c>
      <c r="M38" s="637"/>
      <c r="N38" s="637"/>
      <c r="O38" s="304" t="s">
        <v>49</v>
      </c>
      <c r="P38" s="636" t="s">
        <v>42</v>
      </c>
      <c r="Q38" s="637"/>
      <c r="R38" s="637"/>
      <c r="S38" s="297" t="s">
        <v>49</v>
      </c>
      <c r="T38" s="29"/>
      <c r="U38" s="29"/>
      <c r="V38" s="29"/>
      <c r="W38" s="29"/>
      <c r="X38" s="29"/>
      <c r="Y38" s="29"/>
      <c r="Z38" s="29"/>
      <c r="AA38" s="29"/>
    </row>
    <row r="39" spans="1:28" s="102" customFormat="1" ht="16" thickBot="1" x14ac:dyDescent="0.4">
      <c r="A39" s="29"/>
      <c r="B39" s="29"/>
      <c r="C39" s="29"/>
      <c r="D39" s="29"/>
      <c r="E39" s="29"/>
      <c r="F39" s="29"/>
      <c r="G39" s="29"/>
      <c r="H39" s="29"/>
      <c r="I39" s="47"/>
      <c r="J39" s="47"/>
      <c r="K39" s="29"/>
      <c r="L39" s="281"/>
      <c r="M39" s="282"/>
      <c r="N39" s="281"/>
      <c r="O39" s="281"/>
      <c r="P39" s="281"/>
      <c r="Q39" s="281"/>
      <c r="R39" s="281"/>
      <c r="S39" s="281"/>
      <c r="T39" s="29"/>
      <c r="U39" s="29"/>
      <c r="V39" s="29"/>
      <c r="W39" s="29"/>
      <c r="X39" s="29"/>
      <c r="Y39" s="29"/>
      <c r="Z39" s="36"/>
      <c r="AA39" s="29"/>
    </row>
    <row r="40" spans="1:28" s="49" customFormat="1" ht="25.5" customHeight="1" x14ac:dyDescent="0.35">
      <c r="A40" s="21" t="s">
        <v>19</v>
      </c>
      <c r="B40" s="22" t="s">
        <v>904</v>
      </c>
      <c r="C40" s="58">
        <v>3002</v>
      </c>
      <c r="D40" s="22" t="s">
        <v>664</v>
      </c>
      <c r="E40" s="58" t="s">
        <v>766</v>
      </c>
      <c r="F40" s="58">
        <v>1</v>
      </c>
      <c r="G40" s="59">
        <v>45029.125</v>
      </c>
      <c r="H40" s="59" t="s">
        <v>812</v>
      </c>
      <c r="I40" s="25">
        <f t="shared" ref="I40" si="28">(H40-G40)*24</f>
        <v>21</v>
      </c>
      <c r="J40" s="60">
        <v>14</v>
      </c>
      <c r="K40" s="28">
        <f t="shared" ref="K40:K41" si="29">J40-I40</f>
        <v>-7</v>
      </c>
      <c r="L40" s="288" t="s">
        <v>48</v>
      </c>
      <c r="M40" s="290">
        <v>0</v>
      </c>
      <c r="N40" s="290">
        <v>17</v>
      </c>
      <c r="O40" s="298">
        <f>N40*M40</f>
        <v>0</v>
      </c>
      <c r="P40" s="288" t="s">
        <v>271</v>
      </c>
      <c r="Q40" s="290">
        <v>0</v>
      </c>
      <c r="R40" s="290">
        <v>20</v>
      </c>
      <c r="S40" s="291">
        <f t="shared" ref="S40:S45" si="30">R40*Q40</f>
        <v>0</v>
      </c>
      <c r="T40" s="21" t="s">
        <v>816</v>
      </c>
      <c r="U40" s="26" t="s">
        <v>24</v>
      </c>
      <c r="V40" s="27">
        <f t="shared" ref="V40:V41" si="31">-IF(K40&gt;0,K40*0,K40)</f>
        <v>7</v>
      </c>
      <c r="W40" s="28">
        <f>V40</f>
        <v>7</v>
      </c>
      <c r="X40" s="233" t="s">
        <v>905</v>
      </c>
      <c r="Y40" s="29"/>
      <c r="Z40" s="36"/>
      <c r="AA40" s="29"/>
    </row>
    <row r="41" spans="1:28" s="49" customFormat="1" x14ac:dyDescent="0.35">
      <c r="A41" s="30"/>
      <c r="B41" s="31"/>
      <c r="C41" s="62"/>
      <c r="D41" s="62"/>
      <c r="E41" s="62"/>
      <c r="F41" s="62">
        <v>2</v>
      </c>
      <c r="G41" s="63" t="s">
        <v>812</v>
      </c>
      <c r="H41" s="63">
        <v>45031.208333333336</v>
      </c>
      <c r="I41" s="68">
        <f>(H41-G41)*24</f>
        <v>29.000000000058208</v>
      </c>
      <c r="J41" s="64">
        <v>14</v>
      </c>
      <c r="K41" s="43">
        <f t="shared" si="29"/>
        <v>-15.000000000058208</v>
      </c>
      <c r="L41" s="292" t="s">
        <v>198</v>
      </c>
      <c r="M41" s="294">
        <v>1</v>
      </c>
      <c r="N41" s="294">
        <v>14</v>
      </c>
      <c r="O41" s="301">
        <f>N41*M41</f>
        <v>14</v>
      </c>
      <c r="P41" s="292" t="s">
        <v>197</v>
      </c>
      <c r="Q41" s="294">
        <v>0</v>
      </c>
      <c r="R41" s="294">
        <v>20</v>
      </c>
      <c r="S41" s="295">
        <f t="shared" si="30"/>
        <v>0</v>
      </c>
      <c r="T41" s="30"/>
      <c r="U41" s="34"/>
      <c r="V41" s="35">
        <f t="shared" si="31"/>
        <v>15.000000000058208</v>
      </c>
      <c r="W41" s="43">
        <f>V41+W40</f>
        <v>22.000000000058208</v>
      </c>
      <c r="X41" s="346" t="s">
        <v>907</v>
      </c>
      <c r="Y41" s="29"/>
      <c r="Z41" s="36"/>
      <c r="AA41" s="29"/>
    </row>
    <row r="42" spans="1:28" s="49" customFormat="1" x14ac:dyDescent="0.35">
      <c r="A42" s="86"/>
      <c r="B42" s="62"/>
      <c r="C42" s="62"/>
      <c r="D42" s="62"/>
      <c r="E42" s="62"/>
      <c r="F42" s="62">
        <v>3</v>
      </c>
      <c r="G42" s="63">
        <v>45031.208333333336</v>
      </c>
      <c r="H42" s="62" t="s">
        <v>869</v>
      </c>
      <c r="I42" s="68">
        <f>(H42-G42)*24</f>
        <v>23.333333333255723</v>
      </c>
      <c r="J42" s="64">
        <v>14</v>
      </c>
      <c r="K42" s="43">
        <f t="shared" ref="K42" si="32">J42-I42</f>
        <v>-9.3333333332557231</v>
      </c>
      <c r="L42" s="292" t="s">
        <v>229</v>
      </c>
      <c r="M42" s="294">
        <v>2</v>
      </c>
      <c r="N42" s="294">
        <v>17</v>
      </c>
      <c r="O42" s="301">
        <f>N42*M42</f>
        <v>34</v>
      </c>
      <c r="P42" s="292" t="s">
        <v>590</v>
      </c>
      <c r="Q42" s="294">
        <v>0</v>
      </c>
      <c r="R42" s="294">
        <v>20</v>
      </c>
      <c r="S42" s="295">
        <f t="shared" si="30"/>
        <v>0</v>
      </c>
      <c r="T42" s="30"/>
      <c r="U42" s="34"/>
      <c r="V42" s="35">
        <f t="shared" ref="V42" si="33">-IF(K42&gt;0,K42*0,K42)</f>
        <v>9.3333333332557231</v>
      </c>
      <c r="W42" s="43">
        <f>V42+W41</f>
        <v>31.333333333313931</v>
      </c>
      <c r="X42" s="189"/>
      <c r="Y42" s="29"/>
      <c r="Z42" s="29"/>
      <c r="AA42" s="29"/>
    </row>
    <row r="43" spans="1:28" s="102" customFormat="1" ht="19.5" customHeight="1" x14ac:dyDescent="0.35">
      <c r="A43" s="30"/>
      <c r="B43" s="31"/>
      <c r="C43" s="31"/>
      <c r="D43" s="80"/>
      <c r="E43" s="80"/>
      <c r="F43" s="31">
        <v>4</v>
      </c>
      <c r="G43" s="62" t="s">
        <v>869</v>
      </c>
      <c r="H43" s="63">
        <v>45032.916666666664</v>
      </c>
      <c r="I43" s="68">
        <f>(H43-G43)*24</f>
        <v>17.666666666627862</v>
      </c>
      <c r="J43" s="64">
        <v>14</v>
      </c>
      <c r="K43" s="43">
        <f t="shared" ref="K43" si="34">J43-I43</f>
        <v>-3.6666666666278616</v>
      </c>
      <c r="L43" s="292" t="s">
        <v>230</v>
      </c>
      <c r="M43" s="294">
        <v>0</v>
      </c>
      <c r="N43" s="294">
        <v>17</v>
      </c>
      <c r="O43" s="301">
        <f>N43*M43</f>
        <v>0</v>
      </c>
      <c r="P43" s="292" t="s">
        <v>906</v>
      </c>
      <c r="Q43" s="294">
        <v>0</v>
      </c>
      <c r="R43" s="294">
        <v>20</v>
      </c>
      <c r="S43" s="295">
        <f t="shared" si="30"/>
        <v>0</v>
      </c>
      <c r="T43" s="30"/>
      <c r="U43" s="34"/>
      <c r="V43" s="35">
        <f t="shared" ref="V43:V44" si="35">-IF(K43&gt;0,K43*0,K43)</f>
        <v>3.6666666666278616</v>
      </c>
      <c r="W43" s="43">
        <f>V43+W42</f>
        <v>34.999999999941792</v>
      </c>
      <c r="X43" s="189"/>
      <c r="Y43" s="29"/>
      <c r="Z43" s="29"/>
      <c r="AA43" s="29"/>
    </row>
    <row r="44" spans="1:28" s="102" customFormat="1" x14ac:dyDescent="0.35">
      <c r="A44" s="30"/>
      <c r="B44" s="31"/>
      <c r="C44" s="31"/>
      <c r="D44" s="31"/>
      <c r="E44" s="31"/>
      <c r="F44" s="31">
        <v>5</v>
      </c>
      <c r="G44" s="32">
        <v>45032.916666666664</v>
      </c>
      <c r="H44" s="32">
        <v>45033.739583333336</v>
      </c>
      <c r="I44" s="68">
        <f>(H44-G44)*24</f>
        <v>19.750000000116415</v>
      </c>
      <c r="J44" s="64">
        <v>14</v>
      </c>
      <c r="K44" s="43">
        <f>J44-I44</f>
        <v>-5.7500000001164153</v>
      </c>
      <c r="L44" s="292" t="s">
        <v>105</v>
      </c>
      <c r="M44" s="294">
        <v>3</v>
      </c>
      <c r="N44" s="294">
        <v>17</v>
      </c>
      <c r="O44" s="301">
        <f>N44*M44</f>
        <v>51</v>
      </c>
      <c r="P44" s="292" t="s">
        <v>273</v>
      </c>
      <c r="Q44" s="294">
        <v>0</v>
      </c>
      <c r="R44" s="294">
        <v>20</v>
      </c>
      <c r="S44" s="295">
        <f t="shared" si="30"/>
        <v>0</v>
      </c>
      <c r="T44" s="30"/>
      <c r="U44" s="34"/>
      <c r="V44" s="35">
        <f t="shared" si="35"/>
        <v>5.7500000001164153</v>
      </c>
      <c r="W44" s="43">
        <f>V44+W43</f>
        <v>40.750000000058208</v>
      </c>
      <c r="X44" s="189"/>
      <c r="Y44" s="29"/>
      <c r="Z44" s="29"/>
      <c r="AA44" s="29"/>
    </row>
    <row r="45" spans="1:28" s="102" customFormat="1" ht="16" thickBot="1" x14ac:dyDescent="0.4">
      <c r="A45" s="37"/>
      <c r="B45" s="38"/>
      <c r="C45" s="38"/>
      <c r="D45" s="38"/>
      <c r="E45" s="38"/>
      <c r="F45" s="38"/>
      <c r="G45" s="39"/>
      <c r="H45" s="39"/>
      <c r="I45" s="40"/>
      <c r="J45" s="91"/>
      <c r="K45" s="70"/>
      <c r="L45" s="292"/>
      <c r="M45" s="294"/>
      <c r="N45" s="294"/>
      <c r="O45" s="301"/>
      <c r="P45" s="292" t="s">
        <v>143</v>
      </c>
      <c r="Q45" s="314">
        <v>0</v>
      </c>
      <c r="R45" s="294">
        <v>20</v>
      </c>
      <c r="S45" s="295">
        <f t="shared" si="30"/>
        <v>0</v>
      </c>
      <c r="T45" s="37"/>
      <c r="U45" s="41"/>
      <c r="V45" s="37"/>
      <c r="W45" s="72"/>
      <c r="X45" s="191"/>
      <c r="Y45" s="29"/>
      <c r="Z45" s="29"/>
      <c r="AA45" s="29"/>
    </row>
    <row r="46" spans="1:28" s="29" customFormat="1" ht="17.5" x14ac:dyDescent="0.35">
      <c r="L46" s="296" t="s">
        <v>612</v>
      </c>
      <c r="M46" s="230">
        <f>SUM(M40:M44)</f>
        <v>6</v>
      </c>
      <c r="N46" s="231" t="s">
        <v>613</v>
      </c>
      <c r="O46" s="301">
        <f>SUM(O40:O44)</f>
        <v>99</v>
      </c>
      <c r="P46" s="296" t="s">
        <v>614</v>
      </c>
      <c r="Q46" s="231">
        <f>SUM(Q40:Q45)</f>
        <v>0</v>
      </c>
      <c r="R46" s="231" t="s">
        <v>615</v>
      </c>
      <c r="S46" s="295">
        <f>SUM(S40:S45)</f>
        <v>0</v>
      </c>
      <c r="Y46" s="102"/>
      <c r="AB46" s="102"/>
    </row>
    <row r="47" spans="1:28" s="29" customFormat="1" ht="16" customHeight="1" thickBot="1" x14ac:dyDescent="0.4">
      <c r="I47" s="47"/>
      <c r="J47" s="47"/>
      <c r="L47" s="636" t="s">
        <v>43</v>
      </c>
      <c r="M47" s="637"/>
      <c r="N47" s="637"/>
      <c r="O47" s="315">
        <v>144</v>
      </c>
      <c r="P47" s="636" t="s">
        <v>42</v>
      </c>
      <c r="Q47" s="637"/>
      <c r="R47" s="637"/>
      <c r="S47" s="297">
        <v>60</v>
      </c>
      <c r="AB47" s="102"/>
    </row>
    <row r="48" spans="1:28" s="29" customFormat="1" ht="16" thickBot="1" x14ac:dyDescent="0.4">
      <c r="I48" s="47"/>
      <c r="J48" s="47"/>
      <c r="L48" s="281"/>
      <c r="M48" s="281"/>
      <c r="N48" s="281"/>
      <c r="O48" s="281"/>
      <c r="P48" s="281"/>
      <c r="Q48" s="281"/>
      <c r="R48" s="281"/>
      <c r="S48" s="281"/>
      <c r="Z48" s="36"/>
      <c r="AB48" s="102"/>
    </row>
    <row r="49" spans="1:28" s="29" customFormat="1" x14ac:dyDescent="0.35">
      <c r="A49" s="21" t="s">
        <v>20</v>
      </c>
      <c r="B49" s="22" t="s">
        <v>231</v>
      </c>
      <c r="C49" s="22"/>
      <c r="D49" s="22" t="s">
        <v>628</v>
      </c>
      <c r="E49" s="23"/>
      <c r="F49" s="22"/>
      <c r="G49" s="24"/>
      <c r="H49" s="24"/>
      <c r="I49" s="25"/>
      <c r="J49" s="25"/>
      <c r="K49" s="61"/>
      <c r="L49" s="316" t="s">
        <v>234</v>
      </c>
      <c r="M49" s="290">
        <v>0</v>
      </c>
      <c r="N49" s="317">
        <v>10</v>
      </c>
      <c r="O49" s="298">
        <v>0</v>
      </c>
      <c r="P49" s="299" t="s">
        <v>102</v>
      </c>
      <c r="Q49" s="290">
        <v>0</v>
      </c>
      <c r="R49" s="290">
        <v>18</v>
      </c>
      <c r="S49" s="298">
        <v>0</v>
      </c>
      <c r="T49" s="21" t="s">
        <v>25</v>
      </c>
      <c r="U49" s="26" t="s">
        <v>24</v>
      </c>
      <c r="V49" s="27"/>
      <c r="W49" s="28"/>
      <c r="X49" s="141" t="s">
        <v>908</v>
      </c>
      <c r="Y49" s="256"/>
      <c r="AB49" s="102"/>
    </row>
    <row r="50" spans="1:28" s="29" customFormat="1" x14ac:dyDescent="0.35">
      <c r="A50" s="30"/>
      <c r="B50" s="31"/>
      <c r="C50" s="62"/>
      <c r="D50" s="62"/>
      <c r="E50" s="62"/>
      <c r="F50" s="31"/>
      <c r="G50" s="63"/>
      <c r="H50" s="63"/>
      <c r="I50" s="64"/>
      <c r="J50" s="64"/>
      <c r="K50" s="65"/>
      <c r="L50" s="318" t="s">
        <v>97</v>
      </c>
      <c r="M50" s="294">
        <v>0</v>
      </c>
      <c r="N50" s="314">
        <v>17</v>
      </c>
      <c r="O50" s="301">
        <v>0</v>
      </c>
      <c r="P50" s="302" t="s">
        <v>235</v>
      </c>
      <c r="Q50" s="294">
        <v>0</v>
      </c>
      <c r="R50" s="294">
        <v>18</v>
      </c>
      <c r="S50" s="301">
        <v>0</v>
      </c>
      <c r="T50" s="30"/>
      <c r="U50" s="34"/>
      <c r="V50" s="35"/>
      <c r="W50" s="43"/>
      <c r="X50" s="260"/>
      <c r="Y50" s="256"/>
      <c r="Z50" s="36"/>
      <c r="AB50" s="49"/>
    </row>
    <row r="51" spans="1:28" s="29" customFormat="1" x14ac:dyDescent="0.35">
      <c r="A51" s="30"/>
      <c r="B51" s="31"/>
      <c r="C51" s="31"/>
      <c r="D51" s="31"/>
      <c r="E51" s="80"/>
      <c r="F51" s="31"/>
      <c r="G51" s="32"/>
      <c r="H51" s="106"/>
      <c r="I51" s="33"/>
      <c r="J51" s="33"/>
      <c r="K51" s="65"/>
      <c r="L51" s="318" t="s">
        <v>100</v>
      </c>
      <c r="M51" s="294">
        <v>0</v>
      </c>
      <c r="N51" s="314">
        <v>17</v>
      </c>
      <c r="O51" s="301">
        <v>0</v>
      </c>
      <c r="P51" s="302" t="s">
        <v>118</v>
      </c>
      <c r="Q51" s="294">
        <v>0</v>
      </c>
      <c r="R51" s="294">
        <v>20</v>
      </c>
      <c r="S51" s="301">
        <v>0</v>
      </c>
      <c r="T51" s="30"/>
      <c r="U51" s="34"/>
      <c r="V51" s="35"/>
      <c r="W51" s="43"/>
      <c r="X51" s="265"/>
      <c r="Y51" s="25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318" t="s">
        <v>236</v>
      </c>
      <c r="M52" s="294">
        <v>0</v>
      </c>
      <c r="N52" s="314">
        <v>10</v>
      </c>
      <c r="O52" s="301">
        <v>0</v>
      </c>
      <c r="P52" s="302" t="s">
        <v>196</v>
      </c>
      <c r="Q52" s="294">
        <v>0</v>
      </c>
      <c r="R52" s="231">
        <v>20</v>
      </c>
      <c r="S52" s="301">
        <v>0</v>
      </c>
      <c r="T52" s="30"/>
      <c r="U52" s="34"/>
      <c r="V52" s="35"/>
      <c r="W52" s="43"/>
      <c r="X52" s="337"/>
      <c r="Y52" s="256"/>
      <c r="Z52" s="36"/>
      <c r="AB52" s="102"/>
    </row>
    <row r="53" spans="1:28" s="29" customFormat="1" x14ac:dyDescent="0.35">
      <c r="A53" s="30"/>
      <c r="B53" s="31"/>
      <c r="C53" s="31"/>
      <c r="D53" s="31"/>
      <c r="E53" s="31"/>
      <c r="F53" s="31"/>
      <c r="G53" s="32"/>
      <c r="H53" s="32"/>
      <c r="I53" s="33"/>
      <c r="J53" s="33"/>
      <c r="K53" s="65"/>
      <c r="L53" s="292"/>
      <c r="M53" s="294"/>
      <c r="N53" s="294"/>
      <c r="O53" s="301"/>
      <c r="P53" s="302" t="s">
        <v>119</v>
      </c>
      <c r="Q53" s="294">
        <v>0</v>
      </c>
      <c r="R53" s="231">
        <v>20</v>
      </c>
      <c r="S53" s="301">
        <v>0</v>
      </c>
      <c r="T53" s="30"/>
      <c r="U53" s="34"/>
      <c r="V53" s="35"/>
      <c r="W53" s="43"/>
      <c r="X53" s="260"/>
      <c r="Y53" s="256"/>
      <c r="Z53" s="36"/>
      <c r="AB53" s="102"/>
    </row>
    <row r="54" spans="1:28" s="29" customFormat="1" ht="16" thickBot="1" x14ac:dyDescent="0.4">
      <c r="A54" s="37"/>
      <c r="B54" s="38"/>
      <c r="C54" s="38"/>
      <c r="D54" s="38"/>
      <c r="E54" s="38"/>
      <c r="F54" s="38"/>
      <c r="G54" s="39"/>
      <c r="H54" s="39"/>
      <c r="I54" s="40"/>
      <c r="J54" s="40"/>
      <c r="K54" s="70"/>
      <c r="L54" s="292"/>
      <c r="M54" s="294"/>
      <c r="N54" s="294"/>
      <c r="O54" s="301"/>
      <c r="P54" s="302" t="s">
        <v>140</v>
      </c>
      <c r="Q54" s="294">
        <v>0</v>
      </c>
      <c r="R54" s="231">
        <v>20</v>
      </c>
      <c r="S54" s="301">
        <v>0</v>
      </c>
      <c r="T54" s="37"/>
      <c r="U54" s="41"/>
      <c r="V54" s="42"/>
      <c r="W54" s="44"/>
      <c r="X54" s="266"/>
      <c r="Y54" s="256"/>
      <c r="Z54" s="36"/>
      <c r="AB54" s="102"/>
    </row>
    <row r="55" spans="1:28" s="29" customFormat="1" ht="17.5" x14ac:dyDescent="0.35">
      <c r="G55" s="71"/>
      <c r="H55" s="71"/>
      <c r="I55" s="47"/>
      <c r="K55" s="47"/>
      <c r="L55" s="296" t="s">
        <v>612</v>
      </c>
      <c r="M55" s="230">
        <v>0</v>
      </c>
      <c r="N55" s="231" t="s">
        <v>613</v>
      </c>
      <c r="O55" s="301">
        <v>0</v>
      </c>
      <c r="P55" s="296" t="s">
        <v>614</v>
      </c>
      <c r="Q55" s="231">
        <v>0</v>
      </c>
      <c r="R55" s="231" t="s">
        <v>615</v>
      </c>
      <c r="S55" s="295">
        <v>0</v>
      </c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636" t="s">
        <v>43</v>
      </c>
      <c r="M56" s="637"/>
      <c r="N56" s="637"/>
      <c r="O56" s="304">
        <v>0</v>
      </c>
      <c r="P56" s="636" t="s">
        <v>42</v>
      </c>
      <c r="Q56" s="637"/>
      <c r="R56" s="637"/>
      <c r="S56" s="297">
        <v>0</v>
      </c>
      <c r="X56" s="255"/>
      <c r="Y56" s="256"/>
    </row>
    <row r="57" spans="1:28" s="29" customFormat="1" ht="15.5" customHeight="1" x14ac:dyDescent="0.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281"/>
      <c r="M57" s="281"/>
      <c r="N57" s="281"/>
      <c r="O57" s="281"/>
      <c r="P57" s="281"/>
      <c r="Q57" s="281"/>
      <c r="R57" s="281"/>
      <c r="S57" s="281"/>
      <c r="X57" s="255"/>
      <c r="Y57" s="256"/>
    </row>
    <row r="58" spans="1:28" s="29" customFormat="1" ht="16" customHeight="1" thickBot="1" x14ac:dyDescent="0.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281"/>
      <c r="M58" s="281"/>
      <c r="N58" s="281"/>
      <c r="O58" s="281"/>
      <c r="P58" s="281"/>
      <c r="Q58" s="281"/>
      <c r="R58" s="281"/>
      <c r="S58" s="281"/>
      <c r="X58" s="257"/>
      <c r="Y58" s="258"/>
    </row>
    <row r="59" spans="1:28" s="29" customFormat="1" ht="46.5" x14ac:dyDescent="0.35">
      <c r="A59" s="21" t="s">
        <v>21</v>
      </c>
      <c r="B59" s="22" t="s">
        <v>630</v>
      </c>
      <c r="C59" s="23" t="s">
        <v>125</v>
      </c>
      <c r="D59" s="23" t="s">
        <v>123</v>
      </c>
      <c r="E59" s="23"/>
      <c r="F59" s="22"/>
      <c r="G59" s="24"/>
      <c r="H59" s="24"/>
      <c r="I59" s="25"/>
      <c r="J59" s="25"/>
      <c r="K59" s="61"/>
      <c r="L59" s="309" t="s">
        <v>40</v>
      </c>
      <c r="M59" s="228">
        <v>0</v>
      </c>
      <c r="N59" s="228">
        <v>10</v>
      </c>
      <c r="O59" s="298">
        <v>0</v>
      </c>
      <c r="P59" s="309" t="s">
        <v>122</v>
      </c>
      <c r="Q59" s="228">
        <v>0</v>
      </c>
      <c r="R59" s="228">
        <v>20</v>
      </c>
      <c r="S59" s="298">
        <v>0</v>
      </c>
      <c r="T59" s="21" t="s">
        <v>25</v>
      </c>
      <c r="U59" s="26" t="s">
        <v>24</v>
      </c>
      <c r="V59" s="27">
        <f t="shared" ref="V59" si="36">-IF(K59&gt;0,K59*0,K59)</f>
        <v>0</v>
      </c>
      <c r="W59" s="28">
        <f>V59</f>
        <v>0</v>
      </c>
      <c r="X59" s="369" t="s">
        <v>917</v>
      </c>
      <c r="Y59" s="258"/>
    </row>
    <row r="60" spans="1:28" s="29" customFormat="1" x14ac:dyDescent="0.35">
      <c r="A60" s="30"/>
      <c r="B60" s="31"/>
      <c r="C60" s="31"/>
      <c r="D60" s="31"/>
      <c r="E60" s="31"/>
      <c r="F60" s="31"/>
      <c r="G60" s="32"/>
      <c r="H60" s="32"/>
      <c r="I60" s="33"/>
      <c r="J60" s="33"/>
      <c r="K60" s="65"/>
      <c r="L60" s="296" t="s">
        <v>41</v>
      </c>
      <c r="M60" s="231">
        <v>0</v>
      </c>
      <c r="N60" s="231">
        <v>10</v>
      </c>
      <c r="O60" s="301">
        <v>0</v>
      </c>
      <c r="P60" s="319"/>
      <c r="Q60" s="231"/>
      <c r="R60" s="231"/>
      <c r="S60" s="301"/>
      <c r="T60" s="30"/>
      <c r="U60" s="34"/>
      <c r="V60" s="30"/>
      <c r="W60" s="97"/>
      <c r="X60" s="260"/>
      <c r="Y60" s="258"/>
    </row>
    <row r="61" spans="1:28" s="29" customFormat="1" ht="16" customHeight="1" thickBot="1" x14ac:dyDescent="0.4">
      <c r="A61" s="37"/>
      <c r="B61" s="38"/>
      <c r="C61" s="38"/>
      <c r="D61" s="38"/>
      <c r="E61" s="38"/>
      <c r="F61" s="38"/>
      <c r="G61" s="39"/>
      <c r="H61" s="39"/>
      <c r="I61" s="40"/>
      <c r="J61" s="40"/>
      <c r="K61" s="70"/>
      <c r="L61" s="296" t="s">
        <v>109</v>
      </c>
      <c r="M61" s="231">
        <v>0</v>
      </c>
      <c r="N61" s="231">
        <v>10</v>
      </c>
      <c r="O61" s="301">
        <v>0</v>
      </c>
      <c r="P61" s="319"/>
      <c r="Q61" s="231"/>
      <c r="R61" s="231"/>
      <c r="S61" s="301"/>
      <c r="T61" s="37"/>
      <c r="U61" s="41"/>
      <c r="V61" s="37"/>
      <c r="W61" s="72"/>
      <c r="X61" s="266"/>
      <c r="Y61" s="258"/>
    </row>
    <row r="62" spans="1:28" s="29" customFormat="1" ht="17.5" customHeight="1" x14ac:dyDescent="0.35">
      <c r="I62" s="47"/>
      <c r="J62" s="47"/>
      <c r="L62" s="296" t="s">
        <v>612</v>
      </c>
      <c r="M62" s="230">
        <v>0</v>
      </c>
      <c r="N62" s="231" t="s">
        <v>613</v>
      </c>
      <c r="O62" s="301">
        <v>0</v>
      </c>
      <c r="P62" s="296" t="s">
        <v>614</v>
      </c>
      <c r="Q62" s="231">
        <v>0</v>
      </c>
      <c r="R62" s="231" t="s">
        <v>615</v>
      </c>
      <c r="S62" s="295">
        <v>0</v>
      </c>
    </row>
    <row r="63" spans="1:28" s="29" customFormat="1" ht="16" customHeight="1" thickBot="1" x14ac:dyDescent="0.4">
      <c r="I63" s="47"/>
      <c r="J63" s="47"/>
      <c r="L63" s="636" t="s">
        <v>43</v>
      </c>
      <c r="M63" s="637"/>
      <c r="N63" s="637"/>
      <c r="O63" s="304">
        <v>0</v>
      </c>
      <c r="P63" s="636" t="s">
        <v>42</v>
      </c>
      <c r="Q63" s="637"/>
      <c r="R63" s="637"/>
      <c r="S63" s="297">
        <v>0</v>
      </c>
    </row>
    <row r="64" spans="1:28" s="29" customFormat="1" ht="16" customHeight="1" thickBot="1" x14ac:dyDescent="0.4">
      <c r="I64" s="47"/>
      <c r="J64" s="47"/>
      <c r="L64" s="281"/>
      <c r="M64" s="281"/>
      <c r="N64" s="281"/>
      <c r="O64" s="281"/>
      <c r="P64" s="281"/>
      <c r="Q64" s="281"/>
      <c r="R64" s="281"/>
      <c r="S64" s="281"/>
    </row>
    <row r="65" spans="1:24" s="29" customFormat="1" x14ac:dyDescent="0.35">
      <c r="A65" s="21" t="s">
        <v>22</v>
      </c>
      <c r="B65" s="22" t="s">
        <v>634</v>
      </c>
      <c r="C65" s="22">
        <v>503</v>
      </c>
      <c r="D65" s="22" t="s">
        <v>631</v>
      </c>
      <c r="E65" s="23" t="s">
        <v>792</v>
      </c>
      <c r="F65" s="22">
        <v>1</v>
      </c>
      <c r="G65" s="24">
        <v>45028.375</v>
      </c>
      <c r="H65" s="24">
        <v>45029.57916666667</v>
      </c>
      <c r="I65" s="25">
        <f t="shared" ref="I65" si="37">(H65-G65)*24</f>
        <v>28.900000000081491</v>
      </c>
      <c r="J65" s="60">
        <v>15.4</v>
      </c>
      <c r="K65" s="28">
        <f t="shared" ref="K65:K66" si="38">J65-I65</f>
        <v>-13.50000000008149</v>
      </c>
      <c r="L65" s="288" t="s">
        <v>525</v>
      </c>
      <c r="M65" s="290">
        <v>0</v>
      </c>
      <c r="N65" s="317">
        <v>20</v>
      </c>
      <c r="O65" s="298">
        <f>N65*M65</f>
        <v>0</v>
      </c>
      <c r="P65" s="320" t="s">
        <v>794</v>
      </c>
      <c r="Q65" s="290">
        <v>0</v>
      </c>
      <c r="R65" s="228">
        <v>20</v>
      </c>
      <c r="S65" s="298">
        <f>R65*Q65</f>
        <v>0</v>
      </c>
      <c r="T65" s="21" t="s">
        <v>25</v>
      </c>
      <c r="U65" s="26" t="s">
        <v>24</v>
      </c>
      <c r="V65" s="27">
        <f t="shared" ref="V65:V66" si="39">-IF(K65&gt;0,K65*0,K65)</f>
        <v>13.50000000008149</v>
      </c>
      <c r="W65" s="28">
        <f>V65</f>
        <v>13.50000000008149</v>
      </c>
      <c r="X65" s="141" t="s">
        <v>909</v>
      </c>
    </row>
    <row r="66" spans="1:24" s="29" customFormat="1" x14ac:dyDescent="0.35">
      <c r="A66" s="86"/>
      <c r="B66" s="62"/>
      <c r="C66" s="62"/>
      <c r="D66" s="62"/>
      <c r="E66" s="62"/>
      <c r="F66" s="62">
        <v>2</v>
      </c>
      <c r="G66" s="32">
        <v>45029.57916666667</v>
      </c>
      <c r="H66" s="32" t="s">
        <v>821</v>
      </c>
      <c r="I66" s="68">
        <f>(H66-G66)*24</f>
        <v>23.349999999976717</v>
      </c>
      <c r="J66" s="64">
        <v>15.4</v>
      </c>
      <c r="K66" s="43">
        <f t="shared" si="38"/>
        <v>-7.9499999999767166</v>
      </c>
      <c r="L66" s="292" t="s">
        <v>526</v>
      </c>
      <c r="M66" s="294">
        <v>0</v>
      </c>
      <c r="N66" s="314">
        <v>20</v>
      </c>
      <c r="O66" s="310">
        <f>N66*M66</f>
        <v>0</v>
      </c>
      <c r="P66" s="321" t="s">
        <v>593</v>
      </c>
      <c r="Q66" s="294">
        <v>0</v>
      </c>
      <c r="R66" s="231">
        <v>20</v>
      </c>
      <c r="S66" s="310">
        <f>R66*Q66</f>
        <v>0</v>
      </c>
      <c r="T66" s="30"/>
      <c r="U66" s="34"/>
      <c r="V66" s="35">
        <f t="shared" si="39"/>
        <v>7.9499999999767166</v>
      </c>
      <c r="W66" s="43">
        <f>V66+W65</f>
        <v>21.450000000058207</v>
      </c>
      <c r="X66" s="370" t="s">
        <v>910</v>
      </c>
    </row>
    <row r="67" spans="1:24" s="29" customFormat="1" x14ac:dyDescent="0.35">
      <c r="A67" s="86"/>
      <c r="B67" s="62"/>
      <c r="C67" s="62"/>
      <c r="D67" s="62"/>
      <c r="E67" s="62"/>
      <c r="F67" s="62">
        <v>3</v>
      </c>
      <c r="G67" s="32" t="s">
        <v>821</v>
      </c>
      <c r="H67" s="63">
        <v>45031.527777777781</v>
      </c>
      <c r="I67" s="68">
        <f>(H67-G67)*24</f>
        <v>23.416666666686069</v>
      </c>
      <c r="J67" s="64">
        <v>15.4</v>
      </c>
      <c r="K67" s="43">
        <f t="shared" ref="K67" si="40">J67-I67</f>
        <v>-8.0166666666860689</v>
      </c>
      <c r="L67" s="292" t="s">
        <v>527</v>
      </c>
      <c r="M67" s="294">
        <v>0</v>
      </c>
      <c r="N67" s="314">
        <v>20</v>
      </c>
      <c r="O67" s="301">
        <f>N67*M67</f>
        <v>0</v>
      </c>
      <c r="P67" s="321" t="s">
        <v>594</v>
      </c>
      <c r="Q67" s="294">
        <v>0</v>
      </c>
      <c r="R67" s="231">
        <v>20</v>
      </c>
      <c r="S67" s="310">
        <f>R67*Q67</f>
        <v>0</v>
      </c>
      <c r="T67" s="30"/>
      <c r="U67" s="34"/>
      <c r="V67" s="35">
        <f t="shared" ref="V67" si="41">-IF(K67&gt;0,K67*0,K67)</f>
        <v>8.0166666666860689</v>
      </c>
      <c r="W67" s="43">
        <f>V67+W66</f>
        <v>29.466666666744274</v>
      </c>
      <c r="X67" s="189"/>
    </row>
    <row r="68" spans="1:24" s="29" customFormat="1" x14ac:dyDescent="0.35">
      <c r="A68" s="86"/>
      <c r="B68" s="62"/>
      <c r="C68" s="62"/>
      <c r="D68" s="62"/>
      <c r="E68" s="62"/>
      <c r="F68" s="62">
        <v>4</v>
      </c>
      <c r="G68" s="63">
        <v>45031.527777777781</v>
      </c>
      <c r="H68" s="63">
        <v>45033.295138888891</v>
      </c>
      <c r="I68" s="68">
        <f>(H68-G68)*24</f>
        <v>42.416666666627862</v>
      </c>
      <c r="J68" s="64">
        <v>15.4</v>
      </c>
      <c r="K68" s="43">
        <f t="shared" ref="K68" si="42">J68-I68</f>
        <v>-27.016666666627863</v>
      </c>
      <c r="L68" s="292" t="s">
        <v>528</v>
      </c>
      <c r="M68" s="294">
        <v>0</v>
      </c>
      <c r="N68" s="314">
        <v>20</v>
      </c>
      <c r="O68" s="310">
        <f>N68*M68</f>
        <v>0</v>
      </c>
      <c r="P68" s="321" t="s">
        <v>476</v>
      </c>
      <c r="Q68" s="294">
        <v>0</v>
      </c>
      <c r="R68" s="231">
        <v>20</v>
      </c>
      <c r="S68" s="310">
        <f>R68*Q68</f>
        <v>0</v>
      </c>
      <c r="T68" s="30"/>
      <c r="U68" s="34"/>
      <c r="V68" s="35">
        <f t="shared" ref="V68" si="43">-IF(K68&gt;0,K68*0,K68)</f>
        <v>27.016666666627863</v>
      </c>
      <c r="W68" s="43">
        <f>V68+W67</f>
        <v>56.483333333372137</v>
      </c>
      <c r="X68" s="260"/>
    </row>
    <row r="69" spans="1:24" s="29" customFormat="1" ht="16" thickBot="1" x14ac:dyDescent="0.4">
      <c r="A69" s="89"/>
      <c r="B69" s="87"/>
      <c r="C69" s="87"/>
      <c r="D69" s="87"/>
      <c r="E69" s="87"/>
      <c r="F69" s="87"/>
      <c r="G69" s="90"/>
      <c r="H69" s="90"/>
      <c r="I69" s="91"/>
      <c r="J69" s="91"/>
      <c r="K69" s="70"/>
      <c r="L69" s="292"/>
      <c r="M69" s="322"/>
      <c r="N69" s="294"/>
      <c r="O69" s="310"/>
      <c r="P69" s="323" t="s">
        <v>477</v>
      </c>
      <c r="Q69" s="294">
        <v>0</v>
      </c>
      <c r="R69" s="231">
        <v>20</v>
      </c>
      <c r="S69" s="310">
        <f>R69*Q69</f>
        <v>0</v>
      </c>
      <c r="T69" s="37"/>
      <c r="U69" s="41"/>
      <c r="V69" s="37"/>
      <c r="W69" s="72"/>
      <c r="X69" s="191"/>
    </row>
    <row r="70" spans="1:24" s="29" customFormat="1" ht="17.5" customHeight="1" x14ac:dyDescent="0.35">
      <c r="A70" s="36"/>
      <c r="G70" s="71"/>
      <c r="H70" s="71"/>
      <c r="I70" s="47"/>
      <c r="K70" s="47"/>
      <c r="L70" s="296" t="s">
        <v>612</v>
      </c>
      <c r="M70" s="230">
        <f>SUM(M65:M68)</f>
        <v>0</v>
      </c>
      <c r="N70" s="231" t="s">
        <v>613</v>
      </c>
      <c r="O70" s="301">
        <f>SUM(O65:O68)</f>
        <v>0</v>
      </c>
      <c r="P70" s="296" t="s">
        <v>614</v>
      </c>
      <c r="Q70" s="231">
        <f>SUM(Q65:Q67)</f>
        <v>0</v>
      </c>
      <c r="R70" s="231" t="s">
        <v>615</v>
      </c>
      <c r="S70" s="295">
        <f>SUM(S65:S67)</f>
        <v>0</v>
      </c>
    </row>
    <row r="71" spans="1:24" s="29" customFormat="1" ht="16" customHeight="1" thickBot="1" x14ac:dyDescent="0.4">
      <c r="A71" s="36"/>
      <c r="I71" s="47"/>
      <c r="L71" s="636" t="s">
        <v>43</v>
      </c>
      <c r="M71" s="637"/>
      <c r="N71" s="637"/>
      <c r="O71" s="315">
        <v>0</v>
      </c>
      <c r="P71" s="636" t="s">
        <v>42</v>
      </c>
      <c r="Q71" s="637"/>
      <c r="R71" s="637"/>
      <c r="S71" s="297">
        <v>0</v>
      </c>
    </row>
    <row r="72" spans="1:24" s="29" customFormat="1" ht="16" customHeight="1" thickBot="1" x14ac:dyDescent="0.4">
      <c r="A72" s="36"/>
      <c r="I72" s="47"/>
      <c r="L72" s="281"/>
      <c r="M72" s="281"/>
      <c r="N72" s="281"/>
      <c r="O72" s="283"/>
      <c r="P72" s="281"/>
      <c r="Q72" s="281"/>
      <c r="R72" s="281"/>
      <c r="S72" s="281"/>
    </row>
    <row r="73" spans="1:24" s="29" customFormat="1" ht="31.5" thickBot="1" x14ac:dyDescent="0.4">
      <c r="A73" s="74" t="s">
        <v>23</v>
      </c>
      <c r="B73" s="75"/>
      <c r="C73" s="75">
        <v>1</v>
      </c>
      <c r="D73" s="75" t="s">
        <v>130</v>
      </c>
      <c r="E73" s="75"/>
      <c r="F73" s="75"/>
      <c r="G73" s="93"/>
      <c r="H73" s="93"/>
      <c r="I73" s="77"/>
      <c r="J73" s="77"/>
      <c r="K73" s="78"/>
      <c r="L73" s="309"/>
      <c r="M73" s="227"/>
      <c r="N73" s="228"/>
      <c r="O73" s="298"/>
      <c r="P73" s="309"/>
      <c r="Q73" s="228"/>
      <c r="R73" s="228"/>
      <c r="S73" s="298"/>
      <c r="T73" s="74" t="s">
        <v>25</v>
      </c>
      <c r="U73" s="151" t="s">
        <v>24</v>
      </c>
      <c r="V73" s="222">
        <f t="shared" ref="V73" si="44">-IF(K73&gt;0,K73*0,K73)</f>
        <v>0</v>
      </c>
      <c r="W73" s="223">
        <f>V73</f>
        <v>0</v>
      </c>
      <c r="X73" s="371" t="s">
        <v>918</v>
      </c>
    </row>
    <row r="74" spans="1:24" s="29" customFormat="1" ht="17.5" customHeight="1" x14ac:dyDescent="0.35">
      <c r="I74" s="47"/>
      <c r="J74" s="47"/>
      <c r="L74" s="296" t="s">
        <v>612</v>
      </c>
      <c r="M74" s="230">
        <v>0</v>
      </c>
      <c r="N74" s="231" t="s">
        <v>613</v>
      </c>
      <c r="O74" s="301">
        <v>0</v>
      </c>
      <c r="P74" s="296" t="s">
        <v>614</v>
      </c>
      <c r="Q74" s="231">
        <v>0</v>
      </c>
      <c r="R74" s="231" t="s">
        <v>615</v>
      </c>
      <c r="S74" s="295">
        <v>0</v>
      </c>
      <c r="X74" s="255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04">
        <v>0</v>
      </c>
      <c r="P75" s="636" t="s">
        <v>42</v>
      </c>
      <c r="Q75" s="637"/>
      <c r="R75" s="637"/>
      <c r="S75" s="297" t="s">
        <v>24</v>
      </c>
      <c r="X75" s="259"/>
    </row>
    <row r="76" spans="1:24" s="29" customFormat="1" ht="16" customHeight="1" thickBot="1" x14ac:dyDescent="0.4">
      <c r="I76" s="47"/>
      <c r="J76" s="47"/>
      <c r="L76" s="281"/>
      <c r="M76" s="282"/>
      <c r="N76" s="281"/>
      <c r="O76" s="281"/>
      <c r="P76" s="281"/>
      <c r="Q76" s="281"/>
      <c r="R76" s="281"/>
      <c r="S76" s="281"/>
      <c r="X76" s="259"/>
    </row>
    <row r="77" spans="1:24" s="29" customFormat="1" x14ac:dyDescent="0.35">
      <c r="A77" s="21" t="s">
        <v>26</v>
      </c>
      <c r="B77" s="22" t="s">
        <v>912</v>
      </c>
      <c r="C77" s="23" t="s">
        <v>487</v>
      </c>
      <c r="D77" s="23" t="s">
        <v>666</v>
      </c>
      <c r="E77" s="22" t="s">
        <v>488</v>
      </c>
      <c r="F77" s="22">
        <v>1</v>
      </c>
      <c r="G77" s="24"/>
      <c r="H77" s="24"/>
      <c r="I77" s="25"/>
      <c r="J77" s="25"/>
      <c r="K77" s="28"/>
      <c r="L77" s="288" t="s">
        <v>243</v>
      </c>
      <c r="M77" s="324">
        <v>0</v>
      </c>
      <c r="N77" s="290">
        <v>17</v>
      </c>
      <c r="O77" s="298">
        <v>0</v>
      </c>
      <c r="P77" s="309" t="s">
        <v>242</v>
      </c>
      <c r="Q77" s="290">
        <v>0</v>
      </c>
      <c r="R77" s="228">
        <v>20</v>
      </c>
      <c r="S77" s="298">
        <v>0</v>
      </c>
      <c r="T77" s="21" t="s">
        <v>25</v>
      </c>
      <c r="U77" s="26" t="s">
        <v>200</v>
      </c>
      <c r="V77" s="27">
        <f t="shared" ref="V77" si="45">-IF(K77&gt;0,K77*0,K77)</f>
        <v>0</v>
      </c>
      <c r="W77" s="28">
        <f>V77</f>
        <v>0</v>
      </c>
      <c r="X77" s="141" t="s">
        <v>911</v>
      </c>
    </row>
    <row r="78" spans="1:24" s="29" customFormat="1" ht="16" customHeight="1" thickBot="1" x14ac:dyDescent="0.4">
      <c r="A78" s="37"/>
      <c r="B78" s="38"/>
      <c r="C78" s="38"/>
      <c r="D78" s="38"/>
      <c r="E78" s="38"/>
      <c r="F78" s="38"/>
      <c r="G78" s="39"/>
      <c r="H78" s="39"/>
      <c r="I78" s="40"/>
      <c r="J78" s="40"/>
      <c r="K78" s="70"/>
      <c r="L78" s="292"/>
      <c r="M78" s="294"/>
      <c r="N78" s="294"/>
      <c r="O78" s="301"/>
      <c r="P78" s="296"/>
      <c r="Q78" s="294"/>
      <c r="R78" s="231"/>
      <c r="S78" s="301"/>
      <c r="T78" s="37"/>
      <c r="U78" s="41"/>
      <c r="V78" s="42"/>
      <c r="W78" s="44"/>
      <c r="X78" s="246"/>
    </row>
    <row r="79" spans="1:24" s="29" customFormat="1" ht="17.5" customHeight="1" x14ac:dyDescent="0.35">
      <c r="I79" s="47"/>
      <c r="L79" s="296" t="s">
        <v>612</v>
      </c>
      <c r="M79" s="230">
        <v>0</v>
      </c>
      <c r="N79" s="231" t="s">
        <v>613</v>
      </c>
      <c r="O79" s="301">
        <v>0</v>
      </c>
      <c r="P79" s="296" t="s">
        <v>614</v>
      </c>
      <c r="Q79" s="231">
        <v>0</v>
      </c>
      <c r="R79" s="231" t="s">
        <v>615</v>
      </c>
      <c r="S79" s="295">
        <v>0</v>
      </c>
      <c r="V79" s="47"/>
      <c r="W79" s="47"/>
      <c r="X79" s="259"/>
    </row>
    <row r="80" spans="1:24" s="29" customFormat="1" ht="16" customHeight="1" thickBot="1" x14ac:dyDescent="0.4">
      <c r="I80" s="47"/>
      <c r="J80" s="47"/>
      <c r="L80" s="636" t="s">
        <v>43</v>
      </c>
      <c r="M80" s="637"/>
      <c r="N80" s="637"/>
      <c r="O80" s="315">
        <v>0</v>
      </c>
      <c r="P80" s="636" t="s">
        <v>42</v>
      </c>
      <c r="Q80" s="637"/>
      <c r="R80" s="637"/>
      <c r="S80" s="297">
        <v>0</v>
      </c>
      <c r="V80" s="47"/>
      <c r="W80" s="47"/>
      <c r="X80" s="259"/>
    </row>
    <row r="81" spans="1:24" s="29" customFormat="1" ht="16" customHeight="1" thickBot="1" x14ac:dyDescent="0.4">
      <c r="I81" s="47"/>
      <c r="J81" s="47"/>
      <c r="L81" s="281"/>
      <c r="M81" s="281"/>
      <c r="N81" s="281"/>
      <c r="O81" s="283"/>
      <c r="P81" s="281"/>
      <c r="Q81" s="281"/>
      <c r="R81" s="281"/>
      <c r="S81" s="281"/>
      <c r="V81" s="47"/>
      <c r="W81" s="47"/>
      <c r="X81" s="259"/>
    </row>
    <row r="82" spans="1:24" s="29" customFormat="1" ht="46.5" x14ac:dyDescent="0.35">
      <c r="A82" s="21" t="s">
        <v>27</v>
      </c>
      <c r="B82" s="22" t="s">
        <v>913</v>
      </c>
      <c r="C82" s="22"/>
      <c r="D82" s="22"/>
      <c r="E82" s="22"/>
      <c r="F82" s="22"/>
      <c r="G82" s="24"/>
      <c r="H82" s="24"/>
      <c r="I82" s="25"/>
      <c r="J82" s="25"/>
      <c r="K82" s="28"/>
      <c r="L82" s="288" t="s">
        <v>847</v>
      </c>
      <c r="M82" s="290">
        <v>0</v>
      </c>
      <c r="N82" s="228">
        <v>17</v>
      </c>
      <c r="O82" s="298">
        <v>0</v>
      </c>
      <c r="P82" s="307" t="s">
        <v>216</v>
      </c>
      <c r="Q82" s="228">
        <v>0</v>
      </c>
      <c r="R82" s="228">
        <v>20</v>
      </c>
      <c r="S82" s="298">
        <v>0</v>
      </c>
      <c r="T82" s="21" t="s">
        <v>25</v>
      </c>
      <c r="U82" s="26" t="s">
        <v>24</v>
      </c>
      <c r="V82" s="27">
        <f t="shared" ref="V82" si="46">-IF(K82&gt;0,K82*0,K82)</f>
        <v>0</v>
      </c>
      <c r="W82" s="28">
        <f>V82</f>
        <v>0</v>
      </c>
      <c r="X82" s="141" t="s">
        <v>914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63"/>
      <c r="H83" s="220"/>
      <c r="I83" s="64"/>
      <c r="J83" s="33"/>
      <c r="K83" s="96"/>
      <c r="L83" s="292" t="s">
        <v>848</v>
      </c>
      <c r="M83" s="294">
        <v>0</v>
      </c>
      <c r="N83" s="231">
        <v>17</v>
      </c>
      <c r="O83" s="301">
        <v>0</v>
      </c>
      <c r="P83" s="296" t="s">
        <v>249</v>
      </c>
      <c r="Q83" s="231">
        <v>0</v>
      </c>
      <c r="R83" s="231">
        <v>20</v>
      </c>
      <c r="S83" s="301">
        <v>0</v>
      </c>
      <c r="T83" s="30"/>
      <c r="U83" s="34"/>
      <c r="V83" s="35"/>
      <c r="W83" s="43"/>
      <c r="X83" s="252"/>
    </row>
    <row r="84" spans="1:24" s="29" customFormat="1" x14ac:dyDescent="0.35">
      <c r="A84" s="30"/>
      <c r="B84" s="31"/>
      <c r="C84" s="31"/>
      <c r="D84" s="31"/>
      <c r="E84" s="31"/>
      <c r="F84" s="31"/>
      <c r="G84" s="32"/>
      <c r="H84" s="31"/>
      <c r="I84" s="33"/>
      <c r="J84" s="33"/>
      <c r="K84" s="65"/>
      <c r="L84" s="292"/>
      <c r="M84" s="294"/>
      <c r="N84" s="231"/>
      <c r="O84" s="301"/>
      <c r="P84" s="296"/>
      <c r="Q84" s="231"/>
      <c r="R84" s="231"/>
      <c r="S84" s="301"/>
      <c r="T84" s="30"/>
      <c r="U84" s="34"/>
      <c r="V84" s="35"/>
      <c r="W84" s="43"/>
      <c r="X84" s="189"/>
    </row>
    <row r="85" spans="1:24" s="29" customFormat="1" ht="15.5" customHeight="1" x14ac:dyDescent="0.35">
      <c r="A85" s="30"/>
      <c r="B85" s="31"/>
      <c r="C85" s="31"/>
      <c r="D85" s="31"/>
      <c r="E85" s="31"/>
      <c r="F85" s="31"/>
      <c r="G85" s="31"/>
      <c r="H85" s="32"/>
      <c r="I85" s="64"/>
      <c r="J85" s="64"/>
      <c r="K85" s="65"/>
      <c r="L85" s="292"/>
      <c r="M85" s="322"/>
      <c r="N85" s="231"/>
      <c r="O85" s="301"/>
      <c r="P85" s="296"/>
      <c r="Q85" s="231"/>
      <c r="R85" s="231"/>
      <c r="S85" s="301"/>
      <c r="T85" s="30"/>
      <c r="U85" s="34"/>
      <c r="V85" s="35"/>
      <c r="W85" s="43"/>
      <c r="X85" s="189"/>
    </row>
    <row r="86" spans="1:24" s="29" customFormat="1" ht="16" customHeight="1" thickBot="1" x14ac:dyDescent="0.4">
      <c r="A86" s="37"/>
      <c r="B86" s="38"/>
      <c r="C86" s="69"/>
      <c r="D86" s="69"/>
      <c r="E86" s="69"/>
      <c r="F86" s="69"/>
      <c r="G86" s="119"/>
      <c r="H86" s="69"/>
      <c r="I86" s="88"/>
      <c r="J86" s="88"/>
      <c r="K86" s="104"/>
      <c r="L86" s="292"/>
      <c r="M86" s="322"/>
      <c r="N86" s="231"/>
      <c r="O86" s="301"/>
      <c r="P86" s="292"/>
      <c r="Q86" s="231"/>
      <c r="R86" s="231"/>
      <c r="S86" s="301"/>
      <c r="T86" s="37"/>
      <c r="U86" s="41"/>
      <c r="V86" s="42"/>
      <c r="W86" s="44"/>
      <c r="X86" s="325"/>
    </row>
    <row r="87" spans="1:24" s="29" customFormat="1" ht="17.5" customHeight="1" x14ac:dyDescent="0.35">
      <c r="C87" s="102"/>
      <c r="D87" s="102"/>
      <c r="E87" s="102"/>
      <c r="F87" s="102"/>
      <c r="G87" s="102"/>
      <c r="H87" s="102"/>
      <c r="I87" s="47"/>
      <c r="J87" s="47"/>
      <c r="K87" s="47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V88" s="47"/>
      <c r="W88" s="47"/>
      <c r="X88" s="259"/>
    </row>
    <row r="89" spans="1:24" s="29" customFormat="1" ht="16" customHeight="1" thickBot="1" x14ac:dyDescent="0.4">
      <c r="I89" s="47"/>
      <c r="J89" s="47"/>
      <c r="L89" s="281"/>
      <c r="M89" s="281"/>
      <c r="N89" s="281"/>
      <c r="O89" s="283"/>
      <c r="P89" s="281"/>
      <c r="Q89" s="281"/>
      <c r="R89" s="281"/>
      <c r="S89" s="281"/>
      <c r="V89" s="47"/>
      <c r="W89" s="47"/>
      <c r="X89" s="259"/>
    </row>
    <row r="90" spans="1:24" s="29" customFormat="1" ht="47" customHeight="1" thickBot="1" x14ac:dyDescent="0.4">
      <c r="A90" s="74" t="s">
        <v>51</v>
      </c>
      <c r="B90" s="75"/>
      <c r="C90" s="173"/>
      <c r="D90" s="174" t="s">
        <v>639</v>
      </c>
      <c r="E90" s="75"/>
      <c r="F90" s="173"/>
      <c r="G90" s="177"/>
      <c r="H90" s="177"/>
      <c r="I90" s="178"/>
      <c r="J90" s="178"/>
      <c r="K90" s="78"/>
      <c r="L90" s="288"/>
      <c r="M90" s="290"/>
      <c r="N90" s="290"/>
      <c r="O90" s="298"/>
      <c r="P90" s="320"/>
      <c r="Q90" s="290"/>
      <c r="R90" s="228"/>
      <c r="S90" s="298"/>
      <c r="T90" s="74"/>
      <c r="U90" s="151"/>
      <c r="V90" s="222"/>
      <c r="W90" s="223"/>
      <c r="X90" s="372" t="s">
        <v>571</v>
      </c>
    </row>
    <row r="91" spans="1:24" s="29" customFormat="1" ht="17.5" customHeight="1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96" t="s">
        <v>612</v>
      </c>
      <c r="M91" s="230">
        <v>0</v>
      </c>
      <c r="N91" s="231" t="s">
        <v>613</v>
      </c>
      <c r="O91" s="301">
        <v>0</v>
      </c>
      <c r="P91" s="296" t="s">
        <v>614</v>
      </c>
      <c r="Q91" s="231">
        <v>0</v>
      </c>
      <c r="R91" s="231" t="s">
        <v>615</v>
      </c>
      <c r="S91" s="295">
        <v>0</v>
      </c>
      <c r="T91" s="105"/>
      <c r="U91" s="105"/>
      <c r="V91" s="224"/>
      <c r="W91" s="224"/>
      <c r="X91" s="255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636" t="s">
        <v>43</v>
      </c>
      <c r="M92" s="637"/>
      <c r="N92" s="637"/>
      <c r="O92" s="315">
        <v>0</v>
      </c>
      <c r="P92" s="636" t="s">
        <v>42</v>
      </c>
      <c r="Q92" s="637"/>
      <c r="R92" s="637"/>
      <c r="S92" s="297">
        <v>0</v>
      </c>
      <c r="T92" s="105"/>
      <c r="U92" s="105"/>
      <c r="V92" s="224"/>
      <c r="W92" s="224"/>
      <c r="X92" s="123"/>
    </row>
    <row r="93" spans="1:24" s="29" customFormat="1" ht="16" customHeight="1" thickBot="1" x14ac:dyDescent="0.4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281"/>
      <c r="M93" s="281"/>
      <c r="N93" s="281"/>
      <c r="O93" s="283"/>
      <c r="P93" s="281"/>
      <c r="Q93" s="281"/>
      <c r="R93" s="281"/>
      <c r="S93" s="281"/>
      <c r="T93" s="105"/>
      <c r="U93" s="105"/>
      <c r="V93" s="224"/>
      <c r="W93" s="224"/>
      <c r="X93" s="123"/>
    </row>
    <row r="94" spans="1:24" s="29" customFormat="1" x14ac:dyDescent="0.35">
      <c r="A94" s="21" t="s">
        <v>126</v>
      </c>
      <c r="B94" s="23" t="s">
        <v>915</v>
      </c>
      <c r="C94" s="22">
        <v>432</v>
      </c>
      <c r="D94" s="22" t="s">
        <v>701</v>
      </c>
      <c r="E94" s="23" t="s">
        <v>801</v>
      </c>
      <c r="F94" s="22"/>
      <c r="G94" s="24"/>
      <c r="H94" s="182"/>
      <c r="I94" s="25"/>
      <c r="J94" s="25"/>
      <c r="K94" s="61"/>
      <c r="L94" s="111" t="s">
        <v>256</v>
      </c>
      <c r="M94" s="108">
        <v>0</v>
      </c>
      <c r="N94" s="22">
        <v>20</v>
      </c>
      <c r="O94" s="26">
        <v>0</v>
      </c>
      <c r="P94" s="21" t="s">
        <v>476</v>
      </c>
      <c r="Q94" s="108">
        <v>0</v>
      </c>
      <c r="R94" s="108">
        <v>20</v>
      </c>
      <c r="S94" s="26">
        <v>0</v>
      </c>
      <c r="T94" s="21" t="s">
        <v>25</v>
      </c>
      <c r="U94" s="26" t="s">
        <v>24</v>
      </c>
      <c r="V94" s="27">
        <f t="shared" ref="V94:V95" si="47">-IF(K94&gt;0,K94*0,K94)</f>
        <v>0</v>
      </c>
      <c r="W94" s="28">
        <f>V94</f>
        <v>0</v>
      </c>
      <c r="X94" s="327" t="s">
        <v>916</v>
      </c>
    </row>
    <row r="95" spans="1:24" s="29" customFormat="1" x14ac:dyDescent="0.35">
      <c r="A95" s="30"/>
      <c r="B95" s="31"/>
      <c r="C95" s="31"/>
      <c r="D95" s="31"/>
      <c r="E95" s="31"/>
      <c r="F95" s="31"/>
      <c r="G95" s="161"/>
      <c r="H95" s="161"/>
      <c r="I95" s="33"/>
      <c r="J95" s="33"/>
      <c r="K95" s="65"/>
      <c r="L95" s="110" t="s">
        <v>276</v>
      </c>
      <c r="M95" s="109">
        <v>0</v>
      </c>
      <c r="N95" s="31">
        <v>20</v>
      </c>
      <c r="O95" s="34">
        <v>0</v>
      </c>
      <c r="P95" s="30" t="s">
        <v>752</v>
      </c>
      <c r="Q95" s="109">
        <v>0</v>
      </c>
      <c r="R95" s="109">
        <v>20</v>
      </c>
      <c r="S95" s="34">
        <v>0</v>
      </c>
      <c r="T95" s="30"/>
      <c r="U95" s="34"/>
      <c r="V95" s="35">
        <f t="shared" si="47"/>
        <v>0</v>
      </c>
      <c r="W95" s="43">
        <f>V95+W94</f>
        <v>0</v>
      </c>
      <c r="X95" s="329"/>
    </row>
    <row r="96" spans="1:24" s="29" customFormat="1" ht="15.5" customHeight="1" x14ac:dyDescent="0.35">
      <c r="A96" s="30"/>
      <c r="B96" s="31"/>
      <c r="C96" s="31"/>
      <c r="D96" s="31"/>
      <c r="E96" s="31"/>
      <c r="F96" s="31"/>
      <c r="G96" s="32"/>
      <c r="H96" s="161"/>
      <c r="I96" s="33"/>
      <c r="J96" s="33"/>
      <c r="K96" s="65"/>
      <c r="L96" s="110" t="s">
        <v>277</v>
      </c>
      <c r="M96" s="109">
        <v>0</v>
      </c>
      <c r="N96" s="31">
        <v>20</v>
      </c>
      <c r="O96" s="34">
        <v>0</v>
      </c>
      <c r="P96" s="30" t="s">
        <v>594</v>
      </c>
      <c r="Q96" s="109">
        <v>0</v>
      </c>
      <c r="R96" s="109">
        <v>20</v>
      </c>
      <c r="S96" s="34">
        <v>0</v>
      </c>
      <c r="T96" s="30"/>
      <c r="U96" s="34"/>
      <c r="V96" s="35"/>
      <c r="W96" s="43"/>
      <c r="X96" s="329"/>
    </row>
    <row r="97" spans="1:56" s="29" customFormat="1" ht="16" customHeight="1" thickBot="1" x14ac:dyDescent="0.4">
      <c r="A97" s="37"/>
      <c r="B97" s="38"/>
      <c r="C97" s="38"/>
      <c r="D97" s="38"/>
      <c r="E97" s="38"/>
      <c r="F97" s="38"/>
      <c r="G97" s="183"/>
      <c r="H97" s="183"/>
      <c r="I97" s="40"/>
      <c r="J97" s="40"/>
      <c r="K97" s="70"/>
      <c r="L97" s="110" t="s">
        <v>278</v>
      </c>
      <c r="M97" s="109">
        <v>0</v>
      </c>
      <c r="N97" s="31">
        <v>20</v>
      </c>
      <c r="O97" s="34">
        <v>0</v>
      </c>
      <c r="P97" s="30"/>
      <c r="Q97" s="31"/>
      <c r="R97" s="31"/>
      <c r="S97" s="34"/>
      <c r="T97" s="37"/>
      <c r="U97" s="41"/>
      <c r="V97" s="42"/>
      <c r="W97" s="44"/>
      <c r="X97" s="330"/>
    </row>
    <row r="98" spans="1:56" s="29" customFormat="1" ht="17.5" customHeight="1" x14ac:dyDescent="0.35">
      <c r="I98" s="47"/>
      <c r="J98" s="47"/>
      <c r="L98" s="30" t="s">
        <v>135</v>
      </c>
      <c r="M98" s="230">
        <v>0</v>
      </c>
      <c r="N98" s="31" t="s">
        <v>136</v>
      </c>
      <c r="O98" s="34">
        <v>0</v>
      </c>
      <c r="P98" s="30" t="s">
        <v>137</v>
      </c>
      <c r="Q98" s="31">
        <v>0</v>
      </c>
      <c r="R98" s="31" t="s">
        <v>138</v>
      </c>
      <c r="S98" s="97">
        <v>0</v>
      </c>
      <c r="V98" s="47"/>
      <c r="W98" s="47"/>
      <c r="X98" s="255"/>
    </row>
    <row r="99" spans="1:56" s="29" customFormat="1" ht="16" customHeight="1" thickBot="1" x14ac:dyDescent="0.4">
      <c r="I99" s="47"/>
      <c r="J99" s="47"/>
      <c r="L99" s="613" t="s">
        <v>43</v>
      </c>
      <c r="M99" s="614"/>
      <c r="N99" s="614"/>
      <c r="O99" s="41">
        <v>0</v>
      </c>
      <c r="P99" s="613" t="s">
        <v>42</v>
      </c>
      <c r="Q99" s="614"/>
      <c r="R99" s="614"/>
      <c r="S99" s="72">
        <v>0</v>
      </c>
      <c r="V99" s="47"/>
      <c r="W99" s="47"/>
      <c r="X99" s="259"/>
    </row>
    <row r="100" spans="1:56" s="29" customFormat="1" ht="16" customHeight="1" thickBot="1" x14ac:dyDescent="0.4">
      <c r="A100" s="102"/>
      <c r="B100" s="102"/>
      <c r="C100" s="102"/>
      <c r="D100" s="102"/>
      <c r="E100" s="102"/>
      <c r="F100" s="102"/>
      <c r="G100" s="102"/>
      <c r="H100" s="102"/>
      <c r="I100" s="103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V100" s="47"/>
      <c r="W100" s="47"/>
      <c r="X100" s="259"/>
    </row>
    <row r="101" spans="1:56" s="29" customFormat="1" ht="16" customHeight="1" thickBot="1" x14ac:dyDescent="0.4">
      <c r="A101" s="74" t="s">
        <v>206</v>
      </c>
      <c r="B101" s="75"/>
      <c r="C101" s="75"/>
      <c r="D101" s="75" t="s">
        <v>24</v>
      </c>
      <c r="E101" s="75"/>
      <c r="F101" s="75"/>
      <c r="G101" s="93"/>
      <c r="H101" s="75"/>
      <c r="I101" s="77"/>
      <c r="J101" s="77"/>
      <c r="K101" s="78"/>
      <c r="L101" s="309"/>
      <c r="M101" s="227"/>
      <c r="N101" s="228"/>
      <c r="O101" s="298"/>
      <c r="P101" s="309"/>
      <c r="Q101" s="228"/>
      <c r="R101" s="228"/>
      <c r="S101" s="298"/>
      <c r="T101" s="74" t="s">
        <v>25</v>
      </c>
      <c r="U101" s="151" t="s">
        <v>24</v>
      </c>
      <c r="V101" s="74"/>
      <c r="W101" s="152"/>
      <c r="X101" s="263" t="s">
        <v>640</v>
      </c>
    </row>
    <row r="102" spans="1:56" s="29" customFormat="1" ht="17.5" customHeight="1" x14ac:dyDescent="0.35">
      <c r="I102" s="47"/>
      <c r="J102" s="47"/>
      <c r="L102" s="296" t="s">
        <v>612</v>
      </c>
      <c r="M102" s="230">
        <v>0</v>
      </c>
      <c r="N102" s="231" t="s">
        <v>613</v>
      </c>
      <c r="O102" s="301">
        <v>0</v>
      </c>
      <c r="P102" s="296" t="s">
        <v>614</v>
      </c>
      <c r="Q102" s="231">
        <v>0</v>
      </c>
      <c r="R102" s="231" t="s">
        <v>615</v>
      </c>
      <c r="S102" s="295">
        <v>0</v>
      </c>
      <c r="X102" s="259"/>
    </row>
    <row r="103" spans="1:56" s="29" customFormat="1" ht="16" customHeight="1" thickBot="1" x14ac:dyDescent="0.4">
      <c r="I103" s="47"/>
      <c r="J103" s="47"/>
      <c r="L103" s="636" t="s">
        <v>43</v>
      </c>
      <c r="M103" s="637"/>
      <c r="N103" s="637"/>
      <c r="O103" s="304" t="s">
        <v>24</v>
      </c>
      <c r="P103" s="636" t="s">
        <v>42</v>
      </c>
      <c r="Q103" s="637"/>
      <c r="R103" s="637"/>
      <c r="S103" s="297" t="s">
        <v>24</v>
      </c>
      <c r="X103" s="259"/>
    </row>
    <row r="104" spans="1:56" s="29" customFormat="1" ht="15.5" customHeight="1" x14ac:dyDescent="0.3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284"/>
      <c r="M104" s="284"/>
      <c r="N104" s="284"/>
      <c r="O104" s="284"/>
      <c r="P104" s="284"/>
      <c r="Q104" s="284"/>
      <c r="R104" s="284"/>
      <c r="S104" s="284"/>
      <c r="X104" s="25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s="102" customFormat="1" ht="15.5" customHeight="1" x14ac:dyDescent="0.35">
      <c r="L106" s="284"/>
      <c r="M106" s="284"/>
      <c r="N106" s="284"/>
      <c r="O106" s="284"/>
      <c r="P106" s="284"/>
      <c r="Q106" s="284"/>
      <c r="R106" s="284"/>
      <c r="S106" s="284"/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5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14:56" x14ac:dyDescent="0.35">
      <c r="X129" s="257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14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14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4" spans="14:56" x14ac:dyDescent="0.35">
      <c r="N134" s="285">
        <v>0</v>
      </c>
    </row>
  </sheetData>
  <mergeCells count="47">
    <mergeCell ref="L92:N92"/>
    <mergeCell ref="P92:R92"/>
    <mergeCell ref="L99:N99"/>
    <mergeCell ref="P99:R99"/>
    <mergeCell ref="L103:N103"/>
    <mergeCell ref="P103:R103"/>
    <mergeCell ref="L75:N75"/>
    <mergeCell ref="P75:R75"/>
    <mergeCell ref="L80:N80"/>
    <mergeCell ref="P80:R80"/>
    <mergeCell ref="L88:N88"/>
    <mergeCell ref="P88:R88"/>
    <mergeCell ref="L56:N56"/>
    <mergeCell ref="P56:R56"/>
    <mergeCell ref="L63:N63"/>
    <mergeCell ref="P63:R63"/>
    <mergeCell ref="L71:N71"/>
    <mergeCell ref="P71:R71"/>
    <mergeCell ref="L29:N29"/>
    <mergeCell ref="P29:R29"/>
    <mergeCell ref="L38:N38"/>
    <mergeCell ref="P38:R38"/>
    <mergeCell ref="L47:N47"/>
    <mergeCell ref="P47:R47"/>
    <mergeCell ref="X3:X5"/>
    <mergeCell ref="L4:O4"/>
    <mergeCell ref="P4:S4"/>
    <mergeCell ref="L12:N12"/>
    <mergeCell ref="P12:R12"/>
    <mergeCell ref="T3:T5"/>
    <mergeCell ref="U3:U5"/>
    <mergeCell ref="V3:W4"/>
    <mergeCell ref="L25:N25"/>
    <mergeCell ref="P25:R25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0">
    <cfRule type="cellIs" dxfId="170" priority="15" operator="lessThan">
      <formula>0</formula>
    </cfRule>
  </conditionalFormatting>
  <conditionalFormatting sqref="K12:K23">
    <cfRule type="cellIs" dxfId="169" priority="7" operator="lessThan">
      <formula>0</formula>
    </cfRule>
  </conditionalFormatting>
  <conditionalFormatting sqref="K27:K45">
    <cfRule type="cellIs" dxfId="168" priority="4" operator="lessThan">
      <formula>0</formula>
    </cfRule>
  </conditionalFormatting>
  <conditionalFormatting sqref="K47:K55 K87:K90 K101:K103">
    <cfRule type="cellIs" dxfId="167" priority="32" operator="lessThan">
      <formula>0</formula>
    </cfRule>
  </conditionalFormatting>
  <conditionalFormatting sqref="K59:K69">
    <cfRule type="cellIs" dxfId="166" priority="1" operator="lessThan">
      <formula>0</formula>
    </cfRule>
  </conditionalFormatting>
  <conditionalFormatting sqref="K73:K78">
    <cfRule type="cellIs" dxfId="165" priority="19" operator="lessThan">
      <formula>0</formula>
    </cfRule>
  </conditionalFormatting>
  <conditionalFormatting sqref="K80:K82">
    <cfRule type="cellIs" dxfId="164" priority="18" operator="lessThan">
      <formula>0</formula>
    </cfRule>
  </conditionalFormatting>
  <conditionalFormatting sqref="K84:K85">
    <cfRule type="cellIs" dxfId="163" priority="31" operator="lessThan">
      <formula>0</formula>
    </cfRule>
  </conditionalFormatting>
  <conditionalFormatting sqref="K94:K99">
    <cfRule type="cellIs" dxfId="162" priority="3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62A5-B777-4632-A9B4-D375507AB52A}">
  <sheetPr codeName="Лист32"/>
  <dimension ref="A1:BD131"/>
  <sheetViews>
    <sheetView zoomScale="57" zoomScaleNormal="57" workbookViewId="0">
      <selection activeCell="I15" sqref="I1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2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919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45034.25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6559</v>
      </c>
      <c r="D6" s="22" t="s">
        <v>760</v>
      </c>
      <c r="E6" s="22" t="s">
        <v>781</v>
      </c>
      <c r="F6" s="22">
        <v>1</v>
      </c>
      <c r="G6" s="59">
        <v>45029.666666666664</v>
      </c>
      <c r="H6" s="59">
        <v>45031.09375</v>
      </c>
      <c r="I6" s="25">
        <f xml:space="preserve"> ($H$6 - $G$6) * 24</f>
        <v>34.250000000058208</v>
      </c>
      <c r="J6" s="60">
        <v>8.4499999999999993</v>
      </c>
      <c r="K6" s="61">
        <f>$J$6 - $I$6</f>
        <v>-25.800000000058208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25.800000000058208</v>
      </c>
      <c r="W6" s="28">
        <f>$V$6</f>
        <v>25.800000000058208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8">
        <f xml:space="preserve"> ($H$7 - $G$7) * 24</f>
        <v>14.083333333313931</v>
      </c>
      <c r="J7" s="64">
        <v>8.4499999999999993</v>
      </c>
      <c r="K7" s="65">
        <f>$J$7 - $I$7</f>
        <v>-5.6333333333139315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5.6333333333139315</v>
      </c>
      <c r="W7" s="43">
        <f>$V$7 + $W$6</f>
        <v>31.43333333337214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45031.680555555555</v>
      </c>
      <c r="H8" s="67">
        <v>45032.399305555555</v>
      </c>
      <c r="I8" s="68">
        <f xml:space="preserve"> ($H$8 - $G$8) * 24</f>
        <v>17.25</v>
      </c>
      <c r="J8" s="64">
        <v>8.5</v>
      </c>
      <c r="K8" s="65">
        <f>$J$8 - $I$8</f>
        <v>-8.75</v>
      </c>
      <c r="L8" s="292" t="s">
        <v>98</v>
      </c>
      <c r="M8" s="294">
        <v>7</v>
      </c>
      <c r="N8" s="294">
        <v>17</v>
      </c>
      <c r="O8" s="301">
        <f xml:space="preserve"> $M$8 * $N$8</f>
        <v>119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8.75</v>
      </c>
      <c r="W8" s="43">
        <f>$V$8 + $W$7</f>
        <v>40.18333333337214</v>
      </c>
      <c r="X8" s="113" t="s">
        <v>783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45032.399305555555</v>
      </c>
      <c r="H9" s="32" t="s">
        <v>921</v>
      </c>
      <c r="I9" s="68">
        <f xml:space="preserve"> ($H$9 - $G$9) * 24</f>
        <v>38.333333333430346</v>
      </c>
      <c r="J9" s="64">
        <v>8.5</v>
      </c>
      <c r="K9" s="65">
        <f>$J$9 - $I$9</f>
        <v>-29.833333333430346</v>
      </c>
      <c r="L9" s="292" t="s">
        <v>99</v>
      </c>
      <c r="M9" s="294">
        <v>6</v>
      </c>
      <c r="N9" s="294">
        <v>17</v>
      </c>
      <c r="O9" s="301">
        <f xml:space="preserve"> $M$9 * $N$9</f>
        <v>102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>
        <f>$K$9 * -1</f>
        <v>29.833333333430346</v>
      </c>
      <c r="W9" s="43">
        <f>$V$9 + $W$8</f>
        <v>70.016666666802479</v>
      </c>
      <c r="X9" s="114"/>
      <c r="Y9" s="29"/>
      <c r="Z9" s="36"/>
      <c r="AA9" s="29"/>
    </row>
    <row r="10" spans="1:27" s="102" customFormat="1" ht="16" thickBot="1" x14ac:dyDescent="0.4">
      <c r="A10" s="37"/>
      <c r="B10" s="38"/>
      <c r="C10" s="69"/>
      <c r="D10" s="69"/>
      <c r="E10" s="69"/>
      <c r="F10" s="87">
        <v>5</v>
      </c>
      <c r="G10" s="119" t="str">
        <f>H9</f>
        <v>17.04.2023 23:55</v>
      </c>
      <c r="H10" s="39" t="s">
        <v>36</v>
      </c>
      <c r="I10" s="40">
        <f xml:space="preserve"> ($X$2 - $G$10) * 24</f>
        <v>6.0833333332557231</v>
      </c>
      <c r="J10" s="91">
        <v>8.4499999999999993</v>
      </c>
      <c r="K10" s="70">
        <f>$J$10 - $I$10</f>
        <v>2.3666666667442762</v>
      </c>
      <c r="L10" s="292"/>
      <c r="M10" s="294"/>
      <c r="N10" s="294"/>
      <c r="O10" s="301"/>
      <c r="P10" s="292"/>
      <c r="Q10" s="231"/>
      <c r="R10" s="231"/>
      <c r="S10" s="301"/>
      <c r="T10" s="37"/>
      <c r="U10" s="41"/>
      <c r="V10" s="42">
        <f>$K$10 * 0</f>
        <v>0</v>
      </c>
      <c r="W10" s="44">
        <f>$V$10 + $W$9</f>
        <v>70.016666666802479</v>
      </c>
      <c r="X10" s="271"/>
      <c r="Y10" s="29"/>
      <c r="Z10" s="36"/>
      <c r="AA10" s="29"/>
    </row>
    <row r="11" spans="1:27" s="102" customFormat="1" ht="17.5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6" t="s">
        <v>612</v>
      </c>
      <c r="M11" s="230">
        <f>SUM($M$6:$M$10)</f>
        <v>13</v>
      </c>
      <c r="N11" s="231" t="s">
        <v>613</v>
      </c>
      <c r="O11" s="301">
        <f>SUM($O$6:$O$10)</f>
        <v>221</v>
      </c>
      <c r="P11" s="296" t="s">
        <v>614</v>
      </c>
      <c r="Q11" s="231">
        <f>SUM($Q$6:$Q$10)</f>
        <v>0</v>
      </c>
      <c r="R11" s="231" t="s">
        <v>615</v>
      </c>
      <c r="S11" s="295">
        <f>SUM($S$6:$S$10)</f>
        <v>0</v>
      </c>
      <c r="T11" s="29"/>
      <c r="U11" s="29"/>
      <c r="V11" s="29"/>
      <c r="W11" s="29"/>
      <c r="X11" s="29"/>
      <c r="Y11" s="29"/>
      <c r="Z11" s="29"/>
      <c r="AA11" s="29"/>
    </row>
    <row r="12" spans="1:27" s="102" customFormat="1" ht="16" customHeight="1" thickBot="1" x14ac:dyDescent="0.4">
      <c r="A12" s="29"/>
      <c r="B12" s="29"/>
      <c r="C12" s="29"/>
      <c r="D12" s="29"/>
      <c r="E12" s="29"/>
      <c r="F12" s="29"/>
      <c r="G12" s="29"/>
      <c r="H12" s="47"/>
      <c r="I12" s="47"/>
      <c r="J12" s="47"/>
      <c r="K12" s="29"/>
      <c r="L12" s="636" t="s">
        <v>43</v>
      </c>
      <c r="M12" s="637"/>
      <c r="N12" s="637"/>
      <c r="O12" s="304">
        <v>238</v>
      </c>
      <c r="P12" s="636" t="s">
        <v>42</v>
      </c>
      <c r="Q12" s="637"/>
      <c r="R12" s="637"/>
      <c r="S12" s="297">
        <v>0</v>
      </c>
      <c r="T12" s="29"/>
      <c r="U12" s="29"/>
      <c r="V12" s="29"/>
      <c r="W12" s="29"/>
      <c r="X12" s="29"/>
      <c r="Y12" s="29"/>
      <c r="Z12" s="29"/>
      <c r="AA12" s="29"/>
    </row>
    <row r="13" spans="1:27" s="102" customFormat="1" ht="16" thickBot="1" x14ac:dyDescent="0.4">
      <c r="A13" s="29"/>
      <c r="B13" s="29"/>
      <c r="C13" s="29"/>
      <c r="D13" s="29"/>
      <c r="E13" s="29"/>
      <c r="F13" s="29"/>
      <c r="G13" s="29"/>
      <c r="H13" s="29"/>
      <c r="I13" s="47"/>
      <c r="J13" s="47"/>
      <c r="K13" s="29"/>
      <c r="L13" s="281"/>
      <c r="M13" s="282"/>
      <c r="N13" s="281"/>
      <c r="O13" s="281"/>
      <c r="P13" s="281"/>
      <c r="Q13" s="281"/>
      <c r="R13" s="281"/>
      <c r="S13" s="281"/>
      <c r="T13" s="29"/>
      <c r="U13" s="29"/>
      <c r="V13" s="29"/>
      <c r="W13" s="29"/>
      <c r="X13" s="29" t="s">
        <v>144</v>
      </c>
      <c r="Y13" s="29"/>
      <c r="Z13" s="29"/>
      <c r="AA13" s="29"/>
    </row>
    <row r="14" spans="1:27" s="49" customFormat="1" x14ac:dyDescent="0.35">
      <c r="A14" s="21" t="s">
        <v>16</v>
      </c>
      <c r="B14" s="23" t="s">
        <v>901</v>
      </c>
      <c r="C14" s="58">
        <v>5407</v>
      </c>
      <c r="D14" s="98" t="s">
        <v>618</v>
      </c>
      <c r="E14" s="98" t="s">
        <v>499</v>
      </c>
      <c r="F14" s="58">
        <v>1</v>
      </c>
      <c r="G14" s="59">
        <v>45023.541666666664</v>
      </c>
      <c r="H14" s="24" t="s">
        <v>583</v>
      </c>
      <c r="I14" s="25">
        <f xml:space="preserve"> ($H$14 - $G$14) * 24</f>
        <v>21.416666666802485</v>
      </c>
      <c r="J14" s="25">
        <v>14.4</v>
      </c>
      <c r="K14" s="61">
        <f>$J$14 - $I$14</f>
        <v>-7.0166666668024842</v>
      </c>
      <c r="L14" s="288" t="s">
        <v>108</v>
      </c>
      <c r="M14" s="290">
        <v>0</v>
      </c>
      <c r="N14" s="290">
        <v>17</v>
      </c>
      <c r="O14" s="298">
        <f xml:space="preserve"> $M$14 * $N$14</f>
        <v>0</v>
      </c>
      <c r="P14" s="299" t="s">
        <v>531</v>
      </c>
      <c r="Q14" s="290">
        <v>0</v>
      </c>
      <c r="R14" s="228">
        <v>10</v>
      </c>
      <c r="S14" s="298">
        <f xml:space="preserve"> $Q$14 * $R$14</f>
        <v>0</v>
      </c>
      <c r="T14" s="21" t="s">
        <v>25</v>
      </c>
      <c r="U14" s="26" t="s">
        <v>49</v>
      </c>
      <c r="V14" s="27">
        <f>$K$14 * -1</f>
        <v>7.0166666668024842</v>
      </c>
      <c r="W14" s="28">
        <f>$V$14</f>
        <v>7.0166666668024842</v>
      </c>
      <c r="X14" s="141" t="s">
        <v>902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6"/>
      <c r="F15" s="66">
        <v>2</v>
      </c>
      <c r="G15" s="67" t="s">
        <v>583</v>
      </c>
      <c r="H15" s="67">
        <v>45025.756944444445</v>
      </c>
      <c r="I15" s="68">
        <f xml:space="preserve"> ($H$15 - $G$15) * 24</f>
        <v>31.749999999941792</v>
      </c>
      <c r="J15" s="68">
        <v>14.4</v>
      </c>
      <c r="K15" s="65">
        <f>$J$15 - $I$15</f>
        <v>-17.349999999941794</v>
      </c>
      <c r="L15" s="292" t="s">
        <v>113</v>
      </c>
      <c r="M15" s="294">
        <v>0</v>
      </c>
      <c r="N15" s="294">
        <v>17</v>
      </c>
      <c r="O15" s="301">
        <f xml:space="preserve"> $M$15 * $N$15</f>
        <v>0</v>
      </c>
      <c r="P15" s="302" t="s">
        <v>118</v>
      </c>
      <c r="Q15" s="294">
        <v>0</v>
      </c>
      <c r="R15" s="231">
        <v>12</v>
      </c>
      <c r="S15" s="301">
        <f xml:space="preserve"> $Q$15 * $R$15</f>
        <v>0</v>
      </c>
      <c r="T15" s="30"/>
      <c r="U15" s="34"/>
      <c r="V15" s="35">
        <f>$K$15 * -1</f>
        <v>17.349999999941794</v>
      </c>
      <c r="W15" s="43">
        <f>$V$15 + $W$14</f>
        <v>24.36666666674428</v>
      </c>
      <c r="X15" s="252" t="s">
        <v>689</v>
      </c>
      <c r="Y15" s="29"/>
      <c r="Z15" s="36"/>
      <c r="AA15" s="29"/>
    </row>
    <row r="16" spans="1:27" s="102" customFormat="1" x14ac:dyDescent="0.35">
      <c r="A16" s="30"/>
      <c r="B16" s="31"/>
      <c r="C16" s="66"/>
      <c r="D16" s="66"/>
      <c r="E16" s="62"/>
      <c r="F16" s="66">
        <v>3</v>
      </c>
      <c r="G16" s="63">
        <v>45025.756944444445</v>
      </c>
      <c r="H16" s="32" t="s">
        <v>658</v>
      </c>
      <c r="I16" s="68">
        <f xml:space="preserve"> ($H$16 - $G$16) * 24</f>
        <v>23.833333333313931</v>
      </c>
      <c r="J16" s="64">
        <v>14.4</v>
      </c>
      <c r="K16" s="65">
        <f>$J$16 - $I$16</f>
        <v>-9.4333333333139304</v>
      </c>
      <c r="L16" s="292" t="s">
        <v>217</v>
      </c>
      <c r="M16" s="294">
        <v>0</v>
      </c>
      <c r="N16" s="294">
        <v>10</v>
      </c>
      <c r="O16" s="301">
        <f xml:space="preserve"> $M$16 * $N$16</f>
        <v>0</v>
      </c>
      <c r="P16" s="302" t="s">
        <v>555</v>
      </c>
      <c r="Q16" s="294">
        <v>0</v>
      </c>
      <c r="R16" s="231">
        <v>20</v>
      </c>
      <c r="S16" s="301">
        <f xml:space="preserve"> $Q$16 * $R$16</f>
        <v>0</v>
      </c>
      <c r="T16" s="30"/>
      <c r="U16" s="34"/>
      <c r="V16" s="35">
        <f>$K$16 * -1</f>
        <v>9.4333333333139304</v>
      </c>
      <c r="W16" s="43">
        <f>$V$16 + $W$15</f>
        <v>33.800000000058212</v>
      </c>
      <c r="X16" s="252"/>
      <c r="Y16" s="36"/>
      <c r="Z16" s="36"/>
      <c r="AA16" s="29"/>
    </row>
    <row r="17" spans="1:27" s="102" customFormat="1" x14ac:dyDescent="0.35">
      <c r="A17" s="30"/>
      <c r="B17" s="31"/>
      <c r="C17" s="31"/>
      <c r="D17" s="31"/>
      <c r="E17" s="31"/>
      <c r="F17" s="31">
        <v>4</v>
      </c>
      <c r="G17" s="32" t="s">
        <v>658</v>
      </c>
      <c r="H17" s="32">
        <v>45027.71875</v>
      </c>
      <c r="I17" s="68">
        <f xml:space="preserve"> ($H$17 - $G$17) * 24</f>
        <v>23.25</v>
      </c>
      <c r="J17" s="64">
        <v>14.4</v>
      </c>
      <c r="K17" s="65">
        <f>$J$17 - $I$17</f>
        <v>-8.85</v>
      </c>
      <c r="L17" s="292" t="s">
        <v>124</v>
      </c>
      <c r="M17" s="294">
        <v>0</v>
      </c>
      <c r="N17" s="294">
        <v>17</v>
      </c>
      <c r="O17" s="301">
        <f xml:space="preserve"> $M$17 * $N$17</f>
        <v>0</v>
      </c>
      <c r="P17" s="302" t="s">
        <v>118</v>
      </c>
      <c r="Q17" s="294">
        <v>0</v>
      </c>
      <c r="R17" s="231">
        <v>20</v>
      </c>
      <c r="S17" s="301">
        <f xml:space="preserve"> $Q$17 * $R$17</f>
        <v>0</v>
      </c>
      <c r="T17" s="30"/>
      <c r="U17" s="34"/>
      <c r="V17" s="35">
        <f>$K$17 * -1</f>
        <v>8.85</v>
      </c>
      <c r="W17" s="43">
        <f>$V$17 + $W$16</f>
        <v>42.650000000058213</v>
      </c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>
        <v>5</v>
      </c>
      <c r="G18" s="67">
        <v>45027.71875</v>
      </c>
      <c r="H18" s="67" t="s">
        <v>747</v>
      </c>
      <c r="I18" s="68">
        <f xml:space="preserve"> ($H$18 - $G$18) * 24</f>
        <v>21.833333333255723</v>
      </c>
      <c r="J18" s="68">
        <v>14.4</v>
      </c>
      <c r="K18" s="65">
        <f>$J$18 - $I$18</f>
        <v>-7.4333333332557228</v>
      </c>
      <c r="L18" s="292" t="s">
        <v>592</v>
      </c>
      <c r="M18" s="231">
        <v>0</v>
      </c>
      <c r="N18" s="294">
        <v>17</v>
      </c>
      <c r="O18" s="301">
        <f xml:space="preserve"> $M$18 * $N$18</f>
        <v>0</v>
      </c>
      <c r="P18" s="302" t="s">
        <v>574</v>
      </c>
      <c r="Q18" s="294">
        <v>0</v>
      </c>
      <c r="R18" s="231">
        <v>20</v>
      </c>
      <c r="S18" s="301">
        <f xml:space="preserve"> $Q$18 * $R$18</f>
        <v>0</v>
      </c>
      <c r="T18" s="30"/>
      <c r="U18" s="34"/>
      <c r="V18" s="35">
        <f>$K$18 * -1</f>
        <v>7.4333333332557228</v>
      </c>
      <c r="W18" s="43">
        <f>$V$18 + $W$17</f>
        <v>50.083333333313938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>
        <v>6</v>
      </c>
      <c r="G19" s="67">
        <v>45028.628472222219</v>
      </c>
      <c r="H19" s="67">
        <v>45029.559027777781</v>
      </c>
      <c r="I19" s="68">
        <f xml:space="preserve"> ($H$19 - $G$19) * 24</f>
        <v>22.333333333488554</v>
      </c>
      <c r="J19" s="68">
        <v>14.4</v>
      </c>
      <c r="K19" s="65">
        <f>$J$19 - $I$19</f>
        <v>-7.9333333334885534</v>
      </c>
      <c r="L19" s="292"/>
      <c r="M19" s="294"/>
      <c r="N19" s="294"/>
      <c r="O19" s="301"/>
      <c r="P19" s="302" t="s">
        <v>201</v>
      </c>
      <c r="Q19" s="294">
        <v>0</v>
      </c>
      <c r="R19" s="231">
        <v>20</v>
      </c>
      <c r="S19" s="301">
        <f xml:space="preserve"> $Q$19 * $R$19</f>
        <v>0</v>
      </c>
      <c r="T19" s="30"/>
      <c r="U19" s="34"/>
      <c r="V19" s="35">
        <f>$K$19 * -1</f>
        <v>7.9333333334885534</v>
      </c>
      <c r="W19" s="43">
        <f>$V$19 + $W$18</f>
        <v>58.016666666802493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>
        <v>7</v>
      </c>
      <c r="G20" s="67">
        <v>45029.559027777781</v>
      </c>
      <c r="H20" s="67" t="s">
        <v>811</v>
      </c>
      <c r="I20" s="68">
        <f xml:space="preserve"> ($H$20 - $G$20) * 24</f>
        <v>16.166666666627862</v>
      </c>
      <c r="J20" s="68">
        <v>14.4</v>
      </c>
      <c r="K20" s="65">
        <f>$J$20 - $I$20</f>
        <v>-1.7666666666278612</v>
      </c>
      <c r="L20" s="292"/>
      <c r="M20" s="294"/>
      <c r="N20" s="294"/>
      <c r="O20" s="301"/>
      <c r="P20" s="302"/>
      <c r="Q20" s="294"/>
      <c r="R20" s="231"/>
      <c r="S20" s="301"/>
      <c r="T20" s="30"/>
      <c r="U20" s="34"/>
      <c r="V20" s="35">
        <f>$K$20 * -1</f>
        <v>1.7666666666278612</v>
      </c>
      <c r="W20" s="43">
        <f>$V$20 + $W$19</f>
        <v>59.783333333430356</v>
      </c>
      <c r="X20" s="25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>
        <v>8</v>
      </c>
      <c r="G21" s="67">
        <v>45030.232638888891</v>
      </c>
      <c r="H21" s="67">
        <v>45031.128472222219</v>
      </c>
      <c r="I21" s="68">
        <f xml:space="preserve"> ($H$21 - $G$21) * 24</f>
        <v>21.499999999883585</v>
      </c>
      <c r="J21" s="68">
        <v>14.4</v>
      </c>
      <c r="K21" s="65">
        <f>$J$21 - $I$21</f>
        <v>-7.0999999998835843</v>
      </c>
      <c r="L21" s="292"/>
      <c r="M21" s="294"/>
      <c r="N21" s="294"/>
      <c r="O21" s="301"/>
      <c r="P21" s="302"/>
      <c r="Q21" s="294"/>
      <c r="R21" s="231"/>
      <c r="S21" s="301"/>
      <c r="T21" s="30"/>
      <c r="U21" s="34"/>
      <c r="V21" s="35">
        <f>$K$21 * -1</f>
        <v>7.0999999998835843</v>
      </c>
      <c r="W21" s="43">
        <f>$V$21 + $W$20</f>
        <v>66.883333333313942</v>
      </c>
      <c r="X21" s="252"/>
      <c r="Y21" s="29"/>
      <c r="Z21" s="36"/>
      <c r="AA21" s="29"/>
    </row>
    <row r="22" spans="1:27" s="102" customFormat="1" x14ac:dyDescent="0.35">
      <c r="A22" s="30"/>
      <c r="B22" s="31"/>
      <c r="C22" s="66"/>
      <c r="D22" s="66"/>
      <c r="E22" s="66"/>
      <c r="F22" s="66">
        <v>9</v>
      </c>
      <c r="G22" s="67">
        <v>45031.128472222219</v>
      </c>
      <c r="H22" s="67">
        <v>45033.180555555555</v>
      </c>
      <c r="I22" s="68">
        <f xml:space="preserve"> ($H$22 - $G$22) * 24</f>
        <v>49.250000000058208</v>
      </c>
      <c r="J22" s="68">
        <v>14.4</v>
      </c>
      <c r="K22" s="65">
        <f>$J$22 - $I$22</f>
        <v>-34.850000000058209</v>
      </c>
      <c r="L22" s="292"/>
      <c r="M22" s="294"/>
      <c r="N22" s="294"/>
      <c r="O22" s="301"/>
      <c r="P22" s="302"/>
      <c r="Q22" s="294"/>
      <c r="R22" s="231"/>
      <c r="S22" s="301"/>
      <c r="T22" s="30"/>
      <c r="U22" s="34"/>
      <c r="V22" s="35">
        <f>$K$22 * -1</f>
        <v>34.850000000058209</v>
      </c>
      <c r="W22" s="43">
        <f>$V$22 + $W$21</f>
        <v>101.73333333337214</v>
      </c>
      <c r="X22" s="252"/>
      <c r="Y22" s="29"/>
      <c r="Z22" s="36"/>
      <c r="AA22" s="29"/>
    </row>
    <row r="23" spans="1:27" s="102" customFormat="1" ht="16" thickBot="1" x14ac:dyDescent="0.4">
      <c r="A23" s="37"/>
      <c r="B23" s="38"/>
      <c r="C23" s="69"/>
      <c r="D23" s="69"/>
      <c r="E23" s="69"/>
      <c r="F23" s="69">
        <v>10</v>
      </c>
      <c r="G23" s="119">
        <v>45033.180555555555</v>
      </c>
      <c r="H23" s="119" t="s">
        <v>933</v>
      </c>
      <c r="I23" s="88">
        <f xml:space="preserve"> ($H$23 - $G$23) * 24</f>
        <v>28.666666666686069</v>
      </c>
      <c r="J23" s="88">
        <v>14.4</v>
      </c>
      <c r="K23" s="70">
        <f>$J$23 - $I$23</f>
        <v>-14.266666666686069</v>
      </c>
      <c r="L23" s="292"/>
      <c r="M23" s="294"/>
      <c r="N23" s="294"/>
      <c r="O23" s="301"/>
      <c r="P23" s="302"/>
      <c r="Q23" s="294"/>
      <c r="R23" s="231"/>
      <c r="S23" s="301"/>
      <c r="T23" s="37"/>
      <c r="U23" s="41"/>
      <c r="V23" s="42">
        <f>$K$23 * -1</f>
        <v>14.266666666686069</v>
      </c>
      <c r="W23" s="44">
        <f>$V$23 + $W$22</f>
        <v>116.00000000005821</v>
      </c>
      <c r="X23" s="246"/>
      <c r="Y23" s="29"/>
      <c r="Z23" s="36"/>
      <c r="AA23" s="29"/>
    </row>
    <row r="24" spans="1:27" s="102" customFormat="1" ht="17.5" x14ac:dyDescent="0.35">
      <c r="I24" s="103"/>
      <c r="J24" s="103"/>
      <c r="K24" s="103"/>
      <c r="L24" s="296" t="s">
        <v>614</v>
      </c>
      <c r="M24" s="230">
        <f>SUM($M$14:$M$23)</f>
        <v>0</v>
      </c>
      <c r="N24" s="231" t="s">
        <v>613</v>
      </c>
      <c r="O24" s="301">
        <f>SUM($O$14:$O$23)</f>
        <v>0</v>
      </c>
      <c r="P24" s="296" t="s">
        <v>614</v>
      </c>
      <c r="Q24" s="231">
        <f>SUM($Q$14:$Q$23)</f>
        <v>0</v>
      </c>
      <c r="R24" s="231" t="s">
        <v>615</v>
      </c>
      <c r="S24" s="295">
        <f>SUM($S$14:$S$23)</f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customHeight="1" thickBot="1" x14ac:dyDescent="0.4">
      <c r="I25" s="103"/>
      <c r="J25" s="103"/>
      <c r="K25" s="103"/>
      <c r="L25" s="631" t="s">
        <v>43</v>
      </c>
      <c r="M25" s="635"/>
      <c r="N25" s="635"/>
      <c r="O25" s="304">
        <v>0</v>
      </c>
      <c r="P25" s="636" t="s">
        <v>42</v>
      </c>
      <c r="Q25" s="637"/>
      <c r="R25" s="637"/>
      <c r="S25" s="297">
        <v>0</v>
      </c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I26" s="103"/>
      <c r="J26" s="103"/>
      <c r="K26" s="103"/>
      <c r="L26" s="120"/>
      <c r="M26" s="120"/>
      <c r="N26" s="120"/>
      <c r="O26" s="281"/>
      <c r="P26" s="281"/>
      <c r="Q26" s="281"/>
      <c r="R26" s="281"/>
      <c r="S26" s="281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74" t="s">
        <v>17</v>
      </c>
      <c r="B27" s="75"/>
      <c r="C27" s="75">
        <v>54</v>
      </c>
      <c r="D27" s="75" t="s">
        <v>193</v>
      </c>
      <c r="E27" s="75"/>
      <c r="F27" s="75"/>
      <c r="G27" s="76"/>
      <c r="H27" s="75"/>
      <c r="I27" s="77"/>
      <c r="J27" s="77"/>
      <c r="K27" s="78"/>
      <c r="L27" s="305"/>
      <c r="M27" s="306"/>
      <c r="N27" s="228"/>
      <c r="O27" s="298"/>
      <c r="P27" s="307"/>
      <c r="Q27" s="228"/>
      <c r="R27" s="228"/>
      <c r="S27" s="298"/>
      <c r="T27" s="74" t="s">
        <v>25</v>
      </c>
      <c r="U27" s="151" t="s">
        <v>24</v>
      </c>
      <c r="V27" s="74"/>
      <c r="W27" s="152"/>
      <c r="X27" s="263" t="s">
        <v>691</v>
      </c>
      <c r="Y27" s="29"/>
      <c r="Z27" s="36"/>
      <c r="AA27" s="29"/>
    </row>
    <row r="28" spans="1:27" s="102" customFormat="1" ht="17.5" x14ac:dyDescent="0.35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296" t="s">
        <v>612</v>
      </c>
      <c r="M28" s="308"/>
      <c r="N28" s="231" t="s">
        <v>613</v>
      </c>
      <c r="O28" s="301"/>
      <c r="P28" s="296" t="s">
        <v>614</v>
      </c>
      <c r="Q28" s="231"/>
      <c r="R28" s="231" t="s">
        <v>615</v>
      </c>
      <c r="S28" s="295"/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631" t="s">
        <v>43</v>
      </c>
      <c r="M29" s="635"/>
      <c r="N29" s="635"/>
      <c r="O29" s="304" t="s">
        <v>24</v>
      </c>
      <c r="P29" s="636" t="s">
        <v>42</v>
      </c>
      <c r="Q29" s="637"/>
      <c r="R29" s="637"/>
      <c r="S29" s="297" t="s">
        <v>24</v>
      </c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16" thickBot="1" x14ac:dyDescent="0.4">
      <c r="A30" s="29"/>
      <c r="B30" s="29"/>
      <c r="C30" s="29"/>
      <c r="D30" s="29"/>
      <c r="E30" s="29"/>
      <c r="F30" s="29"/>
      <c r="G30" s="29"/>
      <c r="H30" s="29"/>
      <c r="I30" s="47"/>
      <c r="J30" s="47"/>
      <c r="K30" s="29"/>
      <c r="L30" s="120"/>
      <c r="M30" s="120"/>
      <c r="N30" s="120"/>
      <c r="O30" s="281"/>
      <c r="P30" s="281"/>
      <c r="Q30" s="281"/>
      <c r="R30" s="281"/>
      <c r="S30" s="281"/>
      <c r="T30" s="29"/>
      <c r="U30" s="29"/>
      <c r="V30" s="29"/>
      <c r="W30" s="29"/>
      <c r="X30" s="29"/>
      <c r="Y30" s="29"/>
      <c r="Z30" s="36"/>
      <c r="AA30" s="29"/>
    </row>
    <row r="31" spans="1:27" s="102" customFormat="1" x14ac:dyDescent="0.35">
      <c r="A31" s="21" t="s">
        <v>18</v>
      </c>
      <c r="B31" s="23" t="s">
        <v>903</v>
      </c>
      <c r="C31" s="58">
        <v>541</v>
      </c>
      <c r="D31" s="58" t="s">
        <v>922</v>
      </c>
      <c r="E31" s="22" t="s">
        <v>923</v>
      </c>
      <c r="F31" s="58">
        <v>1</v>
      </c>
      <c r="G31" s="158" t="s">
        <v>920</v>
      </c>
      <c r="H31" s="158" t="s">
        <v>36</v>
      </c>
      <c r="I31" s="60">
        <f xml:space="preserve"> ($X$2 - $G$31) * 24</f>
        <v>0</v>
      </c>
      <c r="J31" s="25">
        <v>12.9</v>
      </c>
      <c r="K31" s="61">
        <f>$J$31 - $I$31</f>
        <v>12.9</v>
      </c>
      <c r="L31" s="117" t="s">
        <v>101</v>
      </c>
      <c r="M31" s="290">
        <v>0</v>
      </c>
      <c r="N31" s="290">
        <v>17</v>
      </c>
      <c r="O31" s="298">
        <f xml:space="preserve"> $M$31 * $N$31</f>
        <v>0</v>
      </c>
      <c r="P31" s="309" t="s">
        <v>47</v>
      </c>
      <c r="Q31" s="228">
        <v>0</v>
      </c>
      <c r="R31" s="228">
        <v>17</v>
      </c>
      <c r="S31" s="298">
        <f xml:space="preserve"> $Q$31 * $R$31</f>
        <v>0</v>
      </c>
      <c r="T31" s="21" t="s">
        <v>25</v>
      </c>
      <c r="U31" s="26" t="s">
        <v>24</v>
      </c>
      <c r="V31" s="27">
        <f>$K$31 * 0</f>
        <v>0</v>
      </c>
      <c r="W31" s="28">
        <f>$V$31</f>
        <v>0</v>
      </c>
      <c r="X31" s="141"/>
      <c r="Y31" s="29"/>
      <c r="Z31" s="29"/>
      <c r="AA31" s="29"/>
    </row>
    <row r="32" spans="1:27" s="102" customFormat="1" x14ac:dyDescent="0.35">
      <c r="A32" s="30"/>
      <c r="B32" s="80"/>
      <c r="C32" s="66"/>
      <c r="D32" s="66"/>
      <c r="E32" s="66"/>
      <c r="F32" s="66"/>
      <c r="G32" s="160"/>
      <c r="H32" s="159"/>
      <c r="I32" s="68"/>
      <c r="J32" s="33"/>
      <c r="K32" s="65"/>
      <c r="L32" s="118" t="s">
        <v>592</v>
      </c>
      <c r="M32" s="294">
        <v>0</v>
      </c>
      <c r="N32" s="294">
        <v>17</v>
      </c>
      <c r="O32" s="301">
        <f xml:space="preserve"> $M$32 * $N$32</f>
        <v>0</v>
      </c>
      <c r="P32" s="296" t="s">
        <v>131</v>
      </c>
      <c r="Q32" s="231">
        <v>0</v>
      </c>
      <c r="R32" s="231">
        <v>20</v>
      </c>
      <c r="S32" s="301">
        <f xml:space="preserve"> $Q$32 * $R$32</f>
        <v>0</v>
      </c>
      <c r="T32" s="30"/>
      <c r="U32" s="34"/>
      <c r="V32" s="35"/>
      <c r="W32" s="43"/>
      <c r="X32" s="189"/>
      <c r="Y32" s="29"/>
      <c r="Z32" s="29"/>
      <c r="AA32" s="29"/>
    </row>
    <row r="33" spans="1:28" s="49" customFormat="1" x14ac:dyDescent="0.35">
      <c r="A33" s="30"/>
      <c r="B33" s="80"/>
      <c r="C33" s="62"/>
      <c r="D33" s="62"/>
      <c r="E33" s="62"/>
      <c r="F33" s="62"/>
      <c r="G33" s="160"/>
      <c r="H33" s="160"/>
      <c r="I33" s="64"/>
      <c r="J33" s="64"/>
      <c r="K33" s="65"/>
      <c r="L33" s="292" t="s">
        <v>113</v>
      </c>
      <c r="M33" s="294">
        <v>2</v>
      </c>
      <c r="N33" s="231">
        <v>17</v>
      </c>
      <c r="O33" s="301">
        <f xml:space="preserve"> $M$33 * $N$33</f>
        <v>34</v>
      </c>
      <c r="P33" s="296" t="s">
        <v>117</v>
      </c>
      <c r="Q33" s="231">
        <v>0</v>
      </c>
      <c r="R33" s="293">
        <v>16</v>
      </c>
      <c r="S33" s="310">
        <f xml:space="preserve"> $Q$33 * $R$33</f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x14ac:dyDescent="0.35">
      <c r="A34" s="30"/>
      <c r="B34" s="80"/>
      <c r="C34" s="31"/>
      <c r="D34" s="31"/>
      <c r="E34" s="80"/>
      <c r="F34" s="31"/>
      <c r="G34" s="161"/>
      <c r="H34" s="161"/>
      <c r="I34" s="33"/>
      <c r="J34" s="33"/>
      <c r="K34" s="65"/>
      <c r="L34" s="292" t="s">
        <v>124</v>
      </c>
      <c r="M34" s="294">
        <v>1</v>
      </c>
      <c r="N34" s="231">
        <v>17</v>
      </c>
      <c r="O34" s="301">
        <f xml:space="preserve"> $M$34 * $N$34</f>
        <v>17</v>
      </c>
      <c r="P34" s="311" t="s">
        <v>107</v>
      </c>
      <c r="Q34" s="312">
        <v>0</v>
      </c>
      <c r="R34" s="312">
        <v>20</v>
      </c>
      <c r="S34" s="313">
        <f xml:space="preserve"> $Q$34 * $R$34</f>
        <v>0</v>
      </c>
      <c r="T34" s="30"/>
      <c r="U34" s="34"/>
      <c r="V34" s="35"/>
      <c r="W34" s="43"/>
      <c r="X34" s="189"/>
      <c r="Y34" s="29"/>
      <c r="Z34" s="36"/>
      <c r="AA34" s="29"/>
    </row>
    <row r="35" spans="1:28" s="102" customFormat="1" x14ac:dyDescent="0.35">
      <c r="A35" s="30"/>
      <c r="B35" s="80"/>
      <c r="C35" s="31"/>
      <c r="D35" s="31"/>
      <c r="E35" s="31"/>
      <c r="F35" s="31"/>
      <c r="G35" s="161"/>
      <c r="H35" s="161"/>
      <c r="I35" s="33"/>
      <c r="J35" s="33"/>
      <c r="K35" s="65"/>
      <c r="L35" s="292"/>
      <c r="M35" s="294"/>
      <c r="N35" s="230"/>
      <c r="O35" s="301"/>
      <c r="P35" s="311" t="s">
        <v>129</v>
      </c>
      <c r="Q35" s="312">
        <v>0</v>
      </c>
      <c r="R35" s="312">
        <v>20</v>
      </c>
      <c r="S35" s="313">
        <f xml:space="preserve"> $Q$35 * $R$35</f>
        <v>0</v>
      </c>
      <c r="T35" s="30"/>
      <c r="U35" s="34"/>
      <c r="V35" s="35"/>
      <c r="W35" s="43"/>
      <c r="X35" s="142"/>
      <c r="Y35" s="29"/>
      <c r="Z35" s="29"/>
      <c r="AA35" s="29"/>
    </row>
    <row r="36" spans="1:28" s="102" customFormat="1" ht="16" thickBot="1" x14ac:dyDescent="0.4">
      <c r="A36" s="37"/>
      <c r="B36" s="84"/>
      <c r="C36" s="38"/>
      <c r="D36" s="38"/>
      <c r="E36" s="38"/>
      <c r="F36" s="38"/>
      <c r="G36" s="39"/>
      <c r="H36" s="39"/>
      <c r="I36" s="40"/>
      <c r="J36" s="40"/>
      <c r="K36" s="70"/>
      <c r="L36" s="311"/>
      <c r="M36" s="312"/>
      <c r="N36" s="312"/>
      <c r="O36" s="313"/>
      <c r="P36" s="311" t="s">
        <v>226</v>
      </c>
      <c r="Q36" s="312">
        <v>0</v>
      </c>
      <c r="R36" s="312">
        <v>20</v>
      </c>
      <c r="S36" s="313">
        <f xml:space="preserve"> $Q$36 * $R$36</f>
        <v>0</v>
      </c>
      <c r="T36" s="37"/>
      <c r="U36" s="41"/>
      <c r="V36" s="37"/>
      <c r="W36" s="72"/>
      <c r="X36" s="191"/>
      <c r="Y36" s="29"/>
      <c r="Z36" s="29"/>
      <c r="AA36" s="29"/>
    </row>
    <row r="37" spans="1:28" s="102" customFormat="1" ht="17.5" x14ac:dyDescent="0.35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96" t="s">
        <v>612</v>
      </c>
      <c r="M37" s="230">
        <f>SUM($M$31:$M$36)</f>
        <v>3</v>
      </c>
      <c r="N37" s="231" t="s">
        <v>613</v>
      </c>
      <c r="O37" s="301">
        <f>SUM($O$31:$O$36)</f>
        <v>51</v>
      </c>
      <c r="P37" s="296" t="s">
        <v>614</v>
      </c>
      <c r="Q37" s="231">
        <f>SUM($Q$31:$Q$36)</f>
        <v>0</v>
      </c>
      <c r="R37" s="231" t="s">
        <v>615</v>
      </c>
      <c r="S37" s="295">
        <f>SUM($S$31:$S$36)</f>
        <v>0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customHeight="1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636" t="s">
        <v>43</v>
      </c>
      <c r="M38" s="637"/>
      <c r="N38" s="637"/>
      <c r="O38" s="304">
        <v>102</v>
      </c>
      <c r="P38" s="636" t="s">
        <v>42</v>
      </c>
      <c r="Q38" s="637"/>
      <c r="R38" s="637"/>
      <c r="S38" s="297" t="s">
        <v>49</v>
      </c>
      <c r="T38" s="29"/>
      <c r="U38" s="29"/>
      <c r="V38" s="29"/>
      <c r="W38" s="29"/>
      <c r="X38" s="29"/>
      <c r="Y38" s="29"/>
      <c r="Z38" s="29"/>
      <c r="AA38" s="29"/>
    </row>
    <row r="39" spans="1:28" s="102" customFormat="1" ht="16" thickBot="1" x14ac:dyDescent="0.4">
      <c r="A39" s="29"/>
      <c r="B39" s="29"/>
      <c r="C39" s="29"/>
      <c r="D39" s="29"/>
      <c r="E39" s="29"/>
      <c r="F39" s="29"/>
      <c r="G39" s="29"/>
      <c r="H39" s="29"/>
      <c r="I39" s="47"/>
      <c r="J39" s="47"/>
      <c r="K39" s="29"/>
      <c r="L39" s="281"/>
      <c r="M39" s="282"/>
      <c r="N39" s="281"/>
      <c r="O39" s="281"/>
      <c r="P39" s="281"/>
      <c r="Q39" s="281"/>
      <c r="R39" s="281"/>
      <c r="S39" s="281"/>
      <c r="T39" s="29"/>
      <c r="U39" s="29"/>
      <c r="V39" s="29"/>
      <c r="W39" s="29"/>
      <c r="X39" s="29"/>
      <c r="Y39" s="29"/>
      <c r="Z39" s="36"/>
      <c r="AA39" s="29"/>
    </row>
    <row r="40" spans="1:28" s="49" customFormat="1" ht="25.5" customHeight="1" x14ac:dyDescent="0.35">
      <c r="A40" s="21" t="s">
        <v>19</v>
      </c>
      <c r="B40" s="22" t="s">
        <v>904</v>
      </c>
      <c r="C40" s="58">
        <v>15001</v>
      </c>
      <c r="D40" s="22" t="s">
        <v>924</v>
      </c>
      <c r="E40" s="58" t="s">
        <v>925</v>
      </c>
      <c r="F40" s="58">
        <v>1</v>
      </c>
      <c r="G40" s="59" t="s">
        <v>926</v>
      </c>
      <c r="H40" s="59" t="s">
        <v>36</v>
      </c>
      <c r="I40" s="25">
        <f xml:space="preserve"> ($X$2 - $G$40) * 24</f>
        <v>-0.99999999994179234</v>
      </c>
      <c r="J40" s="60">
        <v>14</v>
      </c>
      <c r="K40" s="61">
        <f>$J$40 - $I$40</f>
        <v>14.999999999941792</v>
      </c>
      <c r="L40" s="288" t="s">
        <v>48</v>
      </c>
      <c r="M40" s="290">
        <v>5</v>
      </c>
      <c r="N40" s="290">
        <v>17</v>
      </c>
      <c r="O40" s="298">
        <f xml:space="preserve"> $M$40 * $N$40</f>
        <v>85</v>
      </c>
      <c r="P40" s="288" t="s">
        <v>271</v>
      </c>
      <c r="Q40" s="290">
        <v>0</v>
      </c>
      <c r="R40" s="290">
        <v>20</v>
      </c>
      <c r="S40" s="298">
        <f xml:space="preserve"> $Q$40 * $R$40</f>
        <v>0</v>
      </c>
      <c r="T40" s="21" t="s">
        <v>816</v>
      </c>
      <c r="U40" s="26" t="s">
        <v>24</v>
      </c>
      <c r="V40" s="27">
        <f>$K$40 * 0</f>
        <v>0</v>
      </c>
      <c r="W40" s="28">
        <f>$V$40</f>
        <v>0</v>
      </c>
      <c r="X40" s="233" t="s">
        <v>905</v>
      </c>
      <c r="Y40" s="29"/>
      <c r="Z40" s="36"/>
      <c r="AA40" s="29"/>
    </row>
    <row r="41" spans="1:28" s="49" customFormat="1" x14ac:dyDescent="0.35">
      <c r="A41" s="30"/>
      <c r="B41" s="31"/>
      <c r="C41" s="62"/>
      <c r="D41" s="62"/>
      <c r="E41" s="62"/>
      <c r="F41" s="62"/>
      <c r="G41" s="63"/>
      <c r="H41" s="63"/>
      <c r="I41" s="68"/>
      <c r="J41" s="64"/>
      <c r="K41" s="65"/>
      <c r="L41" s="292" t="s">
        <v>198</v>
      </c>
      <c r="M41" s="294">
        <v>0</v>
      </c>
      <c r="N41" s="294">
        <v>14</v>
      </c>
      <c r="O41" s="301">
        <f xml:space="preserve"> $M$41 * $N$41</f>
        <v>0</v>
      </c>
      <c r="P41" s="292" t="s">
        <v>197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>
        <v>15.000000000058208</v>
      </c>
      <c r="W41" s="43">
        <v>22.000000000058208</v>
      </c>
      <c r="X41" s="346" t="s">
        <v>907</v>
      </c>
      <c r="Y41" s="29"/>
      <c r="Z41" s="36"/>
      <c r="AA41" s="29"/>
    </row>
    <row r="42" spans="1:28" s="49" customFormat="1" x14ac:dyDescent="0.35">
      <c r="A42" s="86"/>
      <c r="B42" s="62"/>
      <c r="C42" s="62"/>
      <c r="D42" s="62"/>
      <c r="E42" s="62"/>
      <c r="F42" s="62"/>
      <c r="G42" s="63"/>
      <c r="H42" s="62"/>
      <c r="I42" s="68"/>
      <c r="J42" s="64"/>
      <c r="K42" s="65"/>
      <c r="L42" s="292" t="s">
        <v>229</v>
      </c>
      <c r="M42" s="294">
        <v>0</v>
      </c>
      <c r="N42" s="294">
        <v>17</v>
      </c>
      <c r="O42" s="301">
        <f xml:space="preserve"> $M$42 * $N$42</f>
        <v>0</v>
      </c>
      <c r="P42" s="292" t="s">
        <v>590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>
        <v>9.3333333332557231</v>
      </c>
      <c r="W42" s="43">
        <v>31.333333333313931</v>
      </c>
      <c r="X42" s="189"/>
      <c r="Y42" s="29"/>
      <c r="Z42" s="29"/>
      <c r="AA42" s="29"/>
    </row>
    <row r="43" spans="1:28" s="102" customFormat="1" ht="19.5" customHeight="1" x14ac:dyDescent="0.35">
      <c r="A43" s="30"/>
      <c r="B43" s="31"/>
      <c r="C43" s="31"/>
      <c r="D43" s="80"/>
      <c r="E43" s="80"/>
      <c r="F43" s="31"/>
      <c r="G43" s="62"/>
      <c r="H43" s="63"/>
      <c r="I43" s="68"/>
      <c r="J43" s="64"/>
      <c r="K43" s="65"/>
      <c r="L43" s="292" t="s">
        <v>230</v>
      </c>
      <c r="M43" s="294">
        <v>3</v>
      </c>
      <c r="N43" s="294">
        <v>17</v>
      </c>
      <c r="O43" s="301">
        <f xml:space="preserve"> $M$43 * $N$43</f>
        <v>51</v>
      </c>
      <c r="P43" s="292" t="s">
        <v>906</v>
      </c>
      <c r="Q43" s="294">
        <v>0</v>
      </c>
      <c r="R43" s="294">
        <v>20</v>
      </c>
      <c r="S43" s="301">
        <f xml:space="preserve"> $Q$43 * $R$43</f>
        <v>0</v>
      </c>
      <c r="T43" s="30"/>
      <c r="U43" s="34"/>
      <c r="V43" s="35">
        <v>3.6666666666278616</v>
      </c>
      <c r="W43" s="43">
        <v>34.999999999941792</v>
      </c>
      <c r="X43" s="189"/>
      <c r="Y43" s="29"/>
      <c r="Z43" s="29"/>
      <c r="AA43" s="29"/>
    </row>
    <row r="44" spans="1:28" s="102" customFormat="1" x14ac:dyDescent="0.35">
      <c r="A44" s="30"/>
      <c r="B44" s="31"/>
      <c r="C44" s="31"/>
      <c r="D44" s="31"/>
      <c r="E44" s="31"/>
      <c r="F44" s="31"/>
      <c r="G44" s="32"/>
      <c r="H44" s="32"/>
      <c r="I44" s="68"/>
      <c r="J44" s="64"/>
      <c r="K44" s="65"/>
      <c r="L44" s="292" t="s">
        <v>105</v>
      </c>
      <c r="M44" s="294">
        <v>0</v>
      </c>
      <c r="N44" s="294">
        <v>17</v>
      </c>
      <c r="O44" s="301">
        <f xml:space="preserve"> $M$44 * $N$44</f>
        <v>0</v>
      </c>
      <c r="P44" s="292" t="s">
        <v>273</v>
      </c>
      <c r="Q44" s="294">
        <v>0</v>
      </c>
      <c r="R44" s="294">
        <v>20</v>
      </c>
      <c r="S44" s="301">
        <f xml:space="preserve"> $Q$44 * $R$44</f>
        <v>0</v>
      </c>
      <c r="T44" s="30"/>
      <c r="U44" s="34"/>
      <c r="V44" s="35">
        <v>5.7500000001164153</v>
      </c>
      <c r="W44" s="43">
        <v>40.750000000058208</v>
      </c>
      <c r="X44" s="189"/>
      <c r="Y44" s="29"/>
      <c r="Z44" s="29"/>
      <c r="AA44" s="29"/>
    </row>
    <row r="45" spans="1:28" s="102" customFormat="1" ht="16" thickBot="1" x14ac:dyDescent="0.4">
      <c r="A45" s="37"/>
      <c r="B45" s="38"/>
      <c r="C45" s="38"/>
      <c r="D45" s="38"/>
      <c r="E45" s="38"/>
      <c r="F45" s="38"/>
      <c r="G45" s="39"/>
      <c r="H45" s="39"/>
      <c r="I45" s="40"/>
      <c r="J45" s="91"/>
      <c r="K45" s="70"/>
      <c r="L45" s="292"/>
      <c r="M45" s="294"/>
      <c r="N45" s="294"/>
      <c r="O45" s="301"/>
      <c r="P45" s="292" t="s">
        <v>143</v>
      </c>
      <c r="Q45" s="314">
        <v>0</v>
      </c>
      <c r="R45" s="294">
        <v>25</v>
      </c>
      <c r="S45" s="301">
        <f xml:space="preserve"> $Q$45 * $R$45</f>
        <v>0</v>
      </c>
      <c r="T45" s="37"/>
      <c r="U45" s="41"/>
      <c r="V45" s="37"/>
      <c r="W45" s="72"/>
      <c r="X45" s="191"/>
      <c r="Y45" s="29"/>
      <c r="Z45" s="29"/>
      <c r="AA45" s="29"/>
    </row>
    <row r="46" spans="1:28" s="29" customFormat="1" ht="17.5" x14ac:dyDescent="0.35">
      <c r="L46" s="296" t="s">
        <v>612</v>
      </c>
      <c r="M46" s="230">
        <f>SUM($M$40:$M$45)</f>
        <v>8</v>
      </c>
      <c r="N46" s="231" t="s">
        <v>613</v>
      </c>
      <c r="O46" s="301">
        <f>SUM($O$40:$O$45)</f>
        <v>136</v>
      </c>
      <c r="P46" s="296" t="s">
        <v>614</v>
      </c>
      <c r="Q46" s="231">
        <f>SUM($Q$40:$Q$45)</f>
        <v>0</v>
      </c>
      <c r="R46" s="231" t="s">
        <v>615</v>
      </c>
      <c r="S46" s="295">
        <f>SUM($S$40:$S$45)</f>
        <v>0</v>
      </c>
      <c r="Y46" s="102"/>
      <c r="AB46" s="102"/>
    </row>
    <row r="47" spans="1:28" s="29" customFormat="1" ht="16" customHeight="1" thickBot="1" x14ac:dyDescent="0.4">
      <c r="I47" s="47"/>
      <c r="J47" s="47"/>
      <c r="L47" s="636" t="s">
        <v>43</v>
      </c>
      <c r="M47" s="637"/>
      <c r="N47" s="637"/>
      <c r="O47" s="315">
        <v>68</v>
      </c>
      <c r="P47" s="636" t="s">
        <v>42</v>
      </c>
      <c r="Q47" s="637"/>
      <c r="R47" s="637"/>
      <c r="S47" s="297">
        <v>25</v>
      </c>
      <c r="AB47" s="102"/>
    </row>
    <row r="48" spans="1:28" s="29" customFormat="1" ht="16" thickBot="1" x14ac:dyDescent="0.4">
      <c r="I48" s="47"/>
      <c r="J48" s="47"/>
      <c r="L48" s="281"/>
      <c r="M48" s="281"/>
      <c r="N48" s="281"/>
      <c r="O48" s="281"/>
      <c r="P48" s="281"/>
      <c r="Q48" s="281"/>
      <c r="R48" s="281"/>
      <c r="S48" s="281"/>
      <c r="Z48" s="36"/>
      <c r="AB48" s="102"/>
    </row>
    <row r="49" spans="1:28" s="29" customFormat="1" x14ac:dyDescent="0.35">
      <c r="A49" s="21" t="s">
        <v>20</v>
      </c>
      <c r="B49" s="22" t="s">
        <v>231</v>
      </c>
      <c r="C49" s="22"/>
      <c r="D49" s="22" t="s">
        <v>628</v>
      </c>
      <c r="E49" s="23"/>
      <c r="F49" s="22"/>
      <c r="G49" s="24"/>
      <c r="H49" s="24"/>
      <c r="I49" s="25"/>
      <c r="J49" s="25"/>
      <c r="K49" s="61"/>
      <c r="L49" s="316" t="s">
        <v>234</v>
      </c>
      <c r="M49" s="290">
        <v>0</v>
      </c>
      <c r="N49" s="317">
        <v>10</v>
      </c>
      <c r="O49" s="298">
        <v>0</v>
      </c>
      <c r="P49" s="299" t="s">
        <v>102</v>
      </c>
      <c r="Q49" s="290">
        <v>0</v>
      </c>
      <c r="R49" s="290">
        <v>18</v>
      </c>
      <c r="S49" s="298">
        <v>0</v>
      </c>
      <c r="T49" s="21" t="s">
        <v>25</v>
      </c>
      <c r="U49" s="26" t="s">
        <v>24</v>
      </c>
      <c r="V49" s="27"/>
      <c r="W49" s="28"/>
      <c r="X49" s="141" t="s">
        <v>908</v>
      </c>
      <c r="Y49" s="256"/>
      <c r="AB49" s="102"/>
    </row>
    <row r="50" spans="1:28" s="29" customFormat="1" x14ac:dyDescent="0.35">
      <c r="A50" s="30"/>
      <c r="B50" s="31"/>
      <c r="C50" s="62"/>
      <c r="D50" s="62"/>
      <c r="E50" s="62"/>
      <c r="F50" s="31"/>
      <c r="G50" s="63"/>
      <c r="H50" s="63"/>
      <c r="I50" s="64"/>
      <c r="J50" s="64"/>
      <c r="K50" s="65"/>
      <c r="L50" s="318" t="s">
        <v>97</v>
      </c>
      <c r="M50" s="294">
        <v>0</v>
      </c>
      <c r="N50" s="314">
        <v>17</v>
      </c>
      <c r="O50" s="301">
        <v>0</v>
      </c>
      <c r="P50" s="302" t="s">
        <v>235</v>
      </c>
      <c r="Q50" s="294">
        <v>0</v>
      </c>
      <c r="R50" s="294">
        <v>18</v>
      </c>
      <c r="S50" s="301">
        <v>0</v>
      </c>
      <c r="T50" s="30"/>
      <c r="U50" s="34"/>
      <c r="V50" s="35"/>
      <c r="W50" s="43"/>
      <c r="X50" s="260"/>
      <c r="Y50" s="256"/>
      <c r="Z50" s="36"/>
      <c r="AB50" s="49"/>
    </row>
    <row r="51" spans="1:28" s="29" customFormat="1" x14ac:dyDescent="0.35">
      <c r="A51" s="30"/>
      <c r="B51" s="31"/>
      <c r="C51" s="31"/>
      <c r="D51" s="31"/>
      <c r="E51" s="80"/>
      <c r="F51" s="31"/>
      <c r="G51" s="32"/>
      <c r="H51" s="106"/>
      <c r="I51" s="33"/>
      <c r="J51" s="33"/>
      <c r="K51" s="65"/>
      <c r="L51" s="318" t="s">
        <v>100</v>
      </c>
      <c r="M51" s="294">
        <v>0</v>
      </c>
      <c r="N51" s="314">
        <v>17</v>
      </c>
      <c r="O51" s="301">
        <v>0</v>
      </c>
      <c r="P51" s="302" t="s">
        <v>118</v>
      </c>
      <c r="Q51" s="294">
        <v>0</v>
      </c>
      <c r="R51" s="294">
        <v>20</v>
      </c>
      <c r="S51" s="301">
        <v>0</v>
      </c>
      <c r="T51" s="30"/>
      <c r="U51" s="34"/>
      <c r="V51" s="35"/>
      <c r="W51" s="43"/>
      <c r="X51" s="265"/>
      <c r="Y51" s="25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318" t="s">
        <v>236</v>
      </c>
      <c r="M52" s="294">
        <v>0</v>
      </c>
      <c r="N52" s="314">
        <v>10</v>
      </c>
      <c r="O52" s="301">
        <v>0</v>
      </c>
      <c r="P52" s="302" t="s">
        <v>196</v>
      </c>
      <c r="Q52" s="294">
        <v>0</v>
      </c>
      <c r="R52" s="231">
        <v>20</v>
      </c>
      <c r="S52" s="301">
        <v>0</v>
      </c>
      <c r="T52" s="30"/>
      <c r="U52" s="34"/>
      <c r="V52" s="35"/>
      <c r="W52" s="43"/>
      <c r="X52" s="337"/>
      <c r="Y52" s="256"/>
      <c r="Z52" s="36"/>
      <c r="AB52" s="102"/>
    </row>
    <row r="53" spans="1:28" s="29" customFormat="1" x14ac:dyDescent="0.35">
      <c r="A53" s="30"/>
      <c r="B53" s="31"/>
      <c r="C53" s="31"/>
      <c r="D53" s="31"/>
      <c r="E53" s="31"/>
      <c r="F53" s="31"/>
      <c r="G53" s="32"/>
      <c r="H53" s="32"/>
      <c r="I53" s="33"/>
      <c r="J53" s="33"/>
      <c r="K53" s="65"/>
      <c r="L53" s="292"/>
      <c r="M53" s="294"/>
      <c r="N53" s="294"/>
      <c r="O53" s="301"/>
      <c r="P53" s="302" t="s">
        <v>119</v>
      </c>
      <c r="Q53" s="294">
        <v>0</v>
      </c>
      <c r="R53" s="231">
        <v>20</v>
      </c>
      <c r="S53" s="301">
        <v>0</v>
      </c>
      <c r="T53" s="30"/>
      <c r="U53" s="34"/>
      <c r="V53" s="35"/>
      <c r="W53" s="43"/>
      <c r="X53" s="260"/>
      <c r="Y53" s="256"/>
      <c r="Z53" s="36"/>
      <c r="AB53" s="102"/>
    </row>
    <row r="54" spans="1:28" s="29" customFormat="1" ht="16" thickBot="1" x14ac:dyDescent="0.4">
      <c r="A54" s="37"/>
      <c r="B54" s="38"/>
      <c r="C54" s="38"/>
      <c r="D54" s="38"/>
      <c r="E54" s="38"/>
      <c r="F54" s="38"/>
      <c r="G54" s="39"/>
      <c r="H54" s="39"/>
      <c r="I54" s="40"/>
      <c r="J54" s="40"/>
      <c r="K54" s="70"/>
      <c r="L54" s="292"/>
      <c r="M54" s="294"/>
      <c r="N54" s="294"/>
      <c r="O54" s="301"/>
      <c r="P54" s="302" t="s">
        <v>140</v>
      </c>
      <c r="Q54" s="294">
        <v>0</v>
      </c>
      <c r="R54" s="231">
        <v>20</v>
      </c>
      <c r="S54" s="301">
        <v>0</v>
      </c>
      <c r="T54" s="37"/>
      <c r="U54" s="41"/>
      <c r="V54" s="42"/>
      <c r="W54" s="44"/>
      <c r="X54" s="266"/>
      <c r="Y54" s="256"/>
      <c r="Z54" s="36"/>
      <c r="AB54" s="102"/>
    </row>
    <row r="55" spans="1:28" s="29" customFormat="1" ht="17.5" x14ac:dyDescent="0.35">
      <c r="G55" s="71"/>
      <c r="H55" s="71"/>
      <c r="I55" s="47"/>
      <c r="K55" s="47"/>
      <c r="L55" s="296" t="s">
        <v>612</v>
      </c>
      <c r="M55" s="230">
        <v>0</v>
      </c>
      <c r="N55" s="231" t="s">
        <v>613</v>
      </c>
      <c r="O55" s="301">
        <v>0</v>
      </c>
      <c r="P55" s="296" t="s">
        <v>614</v>
      </c>
      <c r="Q55" s="231">
        <v>0</v>
      </c>
      <c r="R55" s="231" t="s">
        <v>615</v>
      </c>
      <c r="S55" s="295">
        <v>0</v>
      </c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636" t="s">
        <v>43</v>
      </c>
      <c r="M56" s="637"/>
      <c r="N56" s="637"/>
      <c r="O56" s="304">
        <v>0</v>
      </c>
      <c r="P56" s="636" t="s">
        <v>42</v>
      </c>
      <c r="Q56" s="637"/>
      <c r="R56" s="637"/>
      <c r="S56" s="297">
        <v>0</v>
      </c>
      <c r="X56" s="255"/>
      <c r="Y56" s="256"/>
    </row>
    <row r="57" spans="1:28" s="29" customFormat="1" ht="15.5" customHeight="1" x14ac:dyDescent="0.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281"/>
      <c r="M57" s="281"/>
      <c r="N57" s="281"/>
      <c r="O57" s="281"/>
      <c r="P57" s="281"/>
      <c r="Q57" s="281"/>
      <c r="R57" s="281"/>
      <c r="S57" s="281"/>
      <c r="X57" s="255"/>
      <c r="Y57" s="256"/>
    </row>
    <row r="58" spans="1:28" s="29" customFormat="1" ht="16" customHeight="1" thickBot="1" x14ac:dyDescent="0.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281"/>
      <c r="M58" s="281"/>
      <c r="N58" s="281"/>
      <c r="O58" s="281"/>
      <c r="P58" s="281"/>
      <c r="Q58" s="281"/>
      <c r="R58" s="281"/>
      <c r="S58" s="281"/>
      <c r="X58" s="257"/>
      <c r="Y58" s="258"/>
    </row>
    <row r="59" spans="1:28" s="29" customFormat="1" ht="46.5" x14ac:dyDescent="0.35">
      <c r="A59" s="21" t="s">
        <v>21</v>
      </c>
      <c r="B59" s="22" t="s">
        <v>630</v>
      </c>
      <c r="C59" s="23" t="s">
        <v>125</v>
      </c>
      <c r="D59" s="23" t="s">
        <v>123</v>
      </c>
      <c r="E59" s="23"/>
      <c r="F59" s="22"/>
      <c r="G59" s="24"/>
      <c r="H59" s="24"/>
      <c r="I59" s="25"/>
      <c r="J59" s="25"/>
      <c r="K59" s="61"/>
      <c r="L59" s="309" t="s">
        <v>40</v>
      </c>
      <c r="M59" s="228">
        <v>0</v>
      </c>
      <c r="N59" s="228">
        <v>10</v>
      </c>
      <c r="O59" s="298">
        <v>0</v>
      </c>
      <c r="P59" s="309" t="s">
        <v>122</v>
      </c>
      <c r="Q59" s="228">
        <v>0</v>
      </c>
      <c r="R59" s="228">
        <v>20</v>
      </c>
      <c r="S59" s="298">
        <v>0</v>
      </c>
      <c r="T59" s="21" t="s">
        <v>25</v>
      </c>
      <c r="U59" s="26" t="s">
        <v>24</v>
      </c>
      <c r="V59" s="27">
        <v>0</v>
      </c>
      <c r="W59" s="28">
        <v>0</v>
      </c>
      <c r="X59" s="369" t="s">
        <v>917</v>
      </c>
      <c r="Y59" s="258"/>
    </row>
    <row r="60" spans="1:28" s="29" customFormat="1" x14ac:dyDescent="0.35">
      <c r="A60" s="30"/>
      <c r="B60" s="31"/>
      <c r="C60" s="31"/>
      <c r="D60" s="31"/>
      <c r="E60" s="31"/>
      <c r="F60" s="31"/>
      <c r="G60" s="32"/>
      <c r="H60" s="32"/>
      <c r="I60" s="33"/>
      <c r="J60" s="33"/>
      <c r="K60" s="65"/>
      <c r="L60" s="296" t="s">
        <v>41</v>
      </c>
      <c r="M60" s="231">
        <v>0</v>
      </c>
      <c r="N60" s="231">
        <v>10</v>
      </c>
      <c r="O60" s="301">
        <v>0</v>
      </c>
      <c r="P60" s="319"/>
      <c r="Q60" s="231"/>
      <c r="R60" s="231"/>
      <c r="S60" s="301"/>
      <c r="T60" s="30"/>
      <c r="U60" s="34"/>
      <c r="V60" s="30"/>
      <c r="W60" s="97"/>
      <c r="X60" s="260"/>
      <c r="Y60" s="258"/>
    </row>
    <row r="61" spans="1:28" s="29" customFormat="1" ht="16" customHeight="1" thickBot="1" x14ac:dyDescent="0.4">
      <c r="A61" s="37"/>
      <c r="B61" s="38"/>
      <c r="C61" s="38"/>
      <c r="D61" s="38"/>
      <c r="E61" s="38"/>
      <c r="F61" s="38"/>
      <c r="G61" s="39"/>
      <c r="H61" s="39"/>
      <c r="I61" s="40"/>
      <c r="J61" s="40"/>
      <c r="K61" s="70"/>
      <c r="L61" s="296" t="s">
        <v>109</v>
      </c>
      <c r="M61" s="231">
        <v>0</v>
      </c>
      <c r="N61" s="231">
        <v>10</v>
      </c>
      <c r="O61" s="301">
        <v>0</v>
      </c>
      <c r="P61" s="319"/>
      <c r="Q61" s="231"/>
      <c r="R61" s="231"/>
      <c r="S61" s="301"/>
      <c r="T61" s="37"/>
      <c r="U61" s="41"/>
      <c r="V61" s="37"/>
      <c r="W61" s="72"/>
      <c r="X61" s="266"/>
      <c r="Y61" s="258"/>
    </row>
    <row r="62" spans="1:28" s="29" customFormat="1" ht="17.5" customHeight="1" x14ac:dyDescent="0.35">
      <c r="I62" s="47"/>
      <c r="J62" s="47"/>
      <c r="L62" s="296" t="s">
        <v>612</v>
      </c>
      <c r="M62" s="230">
        <v>0</v>
      </c>
      <c r="N62" s="231" t="s">
        <v>613</v>
      </c>
      <c r="O62" s="301">
        <v>0</v>
      </c>
      <c r="P62" s="296" t="s">
        <v>614</v>
      </c>
      <c r="Q62" s="231">
        <v>0</v>
      </c>
      <c r="R62" s="231" t="s">
        <v>615</v>
      </c>
      <c r="S62" s="295">
        <v>0</v>
      </c>
    </row>
    <row r="63" spans="1:28" s="29" customFormat="1" ht="16" customHeight="1" thickBot="1" x14ac:dyDescent="0.4">
      <c r="I63" s="47"/>
      <c r="J63" s="47"/>
      <c r="L63" s="636" t="s">
        <v>43</v>
      </c>
      <c r="M63" s="637"/>
      <c r="N63" s="637"/>
      <c r="O63" s="304">
        <v>0</v>
      </c>
      <c r="P63" s="636" t="s">
        <v>42</v>
      </c>
      <c r="Q63" s="637"/>
      <c r="R63" s="637"/>
      <c r="S63" s="297">
        <v>0</v>
      </c>
    </row>
    <row r="64" spans="1:28" s="29" customFormat="1" ht="16" customHeight="1" thickBot="1" x14ac:dyDescent="0.4">
      <c r="I64" s="47"/>
      <c r="J64" s="47"/>
      <c r="L64" s="281"/>
      <c r="M64" s="281"/>
      <c r="N64" s="281"/>
      <c r="O64" s="281"/>
      <c r="P64" s="281"/>
      <c r="Q64" s="281"/>
      <c r="R64" s="281"/>
      <c r="S64" s="281"/>
    </row>
    <row r="65" spans="1:24" s="29" customFormat="1" x14ac:dyDescent="0.35">
      <c r="A65" s="21" t="s">
        <v>22</v>
      </c>
      <c r="B65" s="22" t="s">
        <v>634</v>
      </c>
      <c r="C65" s="22">
        <v>280</v>
      </c>
      <c r="D65" s="22" t="s">
        <v>927</v>
      </c>
      <c r="E65" s="23" t="s">
        <v>928</v>
      </c>
      <c r="F65" s="22"/>
      <c r="G65" s="24" t="s">
        <v>195</v>
      </c>
      <c r="H65" s="24"/>
      <c r="I65" s="25"/>
      <c r="J65" s="60"/>
      <c r="K65" s="61"/>
      <c r="L65" s="288" t="s">
        <v>525</v>
      </c>
      <c r="M65" s="290">
        <v>0</v>
      </c>
      <c r="N65" s="317">
        <v>20</v>
      </c>
      <c r="O65" s="298">
        <f xml:space="preserve"> $M$65 * $N$65</f>
        <v>0</v>
      </c>
      <c r="P65" s="320" t="s">
        <v>794</v>
      </c>
      <c r="Q65" s="290">
        <v>0</v>
      </c>
      <c r="R65" s="228">
        <v>20</v>
      </c>
      <c r="S65" s="298">
        <f xml:space="preserve"> $Q$65 * $R$65</f>
        <v>0</v>
      </c>
      <c r="T65" s="21" t="s">
        <v>25</v>
      </c>
      <c r="U65" s="26" t="s">
        <v>24</v>
      </c>
      <c r="V65" s="27"/>
      <c r="W65" s="28"/>
      <c r="X65" s="141" t="s">
        <v>932</v>
      </c>
    </row>
    <row r="66" spans="1:24" s="29" customFormat="1" x14ac:dyDescent="0.35">
      <c r="A66" s="86"/>
      <c r="B66" s="62"/>
      <c r="C66" s="62"/>
      <c r="D66" s="62"/>
      <c r="E66" s="62"/>
      <c r="F66" s="62"/>
      <c r="G66" s="32"/>
      <c r="H66" s="32"/>
      <c r="I66" s="68"/>
      <c r="J66" s="64"/>
      <c r="K66" s="65"/>
      <c r="L66" s="292" t="s">
        <v>526</v>
      </c>
      <c r="M66" s="294">
        <v>0</v>
      </c>
      <c r="N66" s="314">
        <v>20</v>
      </c>
      <c r="O66" s="310">
        <f xml:space="preserve"> $M$66 * $N$66</f>
        <v>0</v>
      </c>
      <c r="P66" s="321" t="s">
        <v>593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370"/>
    </row>
    <row r="67" spans="1:24" s="29" customFormat="1" x14ac:dyDescent="0.35">
      <c r="A67" s="86"/>
      <c r="B67" s="62"/>
      <c r="C67" s="62"/>
      <c r="D67" s="62"/>
      <c r="E67" s="62"/>
      <c r="F67" s="62"/>
      <c r="G67" s="32"/>
      <c r="H67" s="63"/>
      <c r="I67" s="68"/>
      <c r="J67" s="64"/>
      <c r="K67" s="65"/>
      <c r="L67" s="292" t="s">
        <v>527</v>
      </c>
      <c r="M67" s="294">
        <v>1</v>
      </c>
      <c r="N67" s="314">
        <v>20</v>
      </c>
      <c r="O67" s="301">
        <f xml:space="preserve"> $M$67 * $N$67</f>
        <v>20</v>
      </c>
      <c r="P67" s="321" t="s">
        <v>594</v>
      </c>
      <c r="Q67" s="294">
        <v>0</v>
      </c>
      <c r="R67" s="231">
        <v>20</v>
      </c>
      <c r="S67" s="310">
        <f xml:space="preserve"> $Q$67 * $R$67</f>
        <v>0</v>
      </c>
      <c r="T67" s="30"/>
      <c r="U67" s="34"/>
      <c r="V67" s="35"/>
      <c r="W67" s="43"/>
      <c r="X67" s="189"/>
    </row>
    <row r="68" spans="1:24" s="29" customFormat="1" x14ac:dyDescent="0.35">
      <c r="A68" s="86"/>
      <c r="B68" s="62"/>
      <c r="C68" s="62"/>
      <c r="D68" s="62"/>
      <c r="E68" s="62"/>
      <c r="F68" s="62"/>
      <c r="G68" s="63"/>
      <c r="H68" s="63"/>
      <c r="I68" s="68"/>
      <c r="J68" s="64"/>
      <c r="K68" s="65"/>
      <c r="L68" s="292" t="s">
        <v>528</v>
      </c>
      <c r="M68" s="294">
        <v>1</v>
      </c>
      <c r="N68" s="314">
        <v>20</v>
      </c>
      <c r="O68" s="310">
        <f xml:space="preserve"> $M$68 * $N$68</f>
        <v>20</v>
      </c>
      <c r="P68" s="321" t="s">
        <v>476</v>
      </c>
      <c r="Q68" s="294">
        <v>0</v>
      </c>
      <c r="R68" s="231">
        <v>20</v>
      </c>
      <c r="S68" s="310">
        <f xml:space="preserve"> $Q$68 * $R$68</f>
        <v>0</v>
      </c>
      <c r="T68" s="30"/>
      <c r="U68" s="34"/>
      <c r="V68" s="35"/>
      <c r="W68" s="43"/>
      <c r="X68" s="260"/>
    </row>
    <row r="69" spans="1:24" s="29" customFormat="1" ht="16" thickBot="1" x14ac:dyDescent="0.4">
      <c r="A69" s="89"/>
      <c r="B69" s="87"/>
      <c r="C69" s="87"/>
      <c r="D69" s="87"/>
      <c r="E69" s="87"/>
      <c r="F69" s="87"/>
      <c r="G69" s="90"/>
      <c r="H69" s="90"/>
      <c r="I69" s="91"/>
      <c r="J69" s="91"/>
      <c r="K69" s="70"/>
      <c r="L69" s="292"/>
      <c r="M69" s="322"/>
      <c r="N69" s="294"/>
      <c r="O69" s="310"/>
      <c r="P69" s="323" t="s">
        <v>477</v>
      </c>
      <c r="Q69" s="294">
        <v>0</v>
      </c>
      <c r="R69" s="231">
        <v>20</v>
      </c>
      <c r="S69" s="310">
        <f xml:space="preserve"> $Q$69 * $R$69</f>
        <v>0</v>
      </c>
      <c r="T69" s="37"/>
      <c r="U69" s="41"/>
      <c r="V69" s="37"/>
      <c r="W69" s="72"/>
      <c r="X69" s="191"/>
    </row>
    <row r="70" spans="1:24" s="29" customFormat="1" ht="17.5" customHeight="1" x14ac:dyDescent="0.35">
      <c r="A70" s="36"/>
      <c r="G70" s="71"/>
      <c r="H70" s="71"/>
      <c r="I70" s="47"/>
      <c r="K70" s="47"/>
      <c r="L70" s="296" t="s">
        <v>612</v>
      </c>
      <c r="M70" s="230">
        <f>SUM($M$65:$M$69)</f>
        <v>2</v>
      </c>
      <c r="N70" s="231" t="s">
        <v>613</v>
      </c>
      <c r="O70" s="301">
        <f>SUM($O$65:$O$69)</f>
        <v>40</v>
      </c>
      <c r="P70" s="296" t="s">
        <v>614</v>
      </c>
      <c r="Q70" s="231">
        <f>SUM($Q$65:$Q$69)</f>
        <v>0</v>
      </c>
      <c r="R70" s="231" t="s">
        <v>615</v>
      </c>
      <c r="S70" s="295">
        <f>SUM($S$65:$S$69)</f>
        <v>0</v>
      </c>
    </row>
    <row r="71" spans="1:24" s="29" customFormat="1" ht="16" customHeight="1" thickBot="1" x14ac:dyDescent="0.4">
      <c r="A71" s="36"/>
      <c r="I71" s="47"/>
      <c r="L71" s="636" t="s">
        <v>43</v>
      </c>
      <c r="M71" s="637"/>
      <c r="N71" s="637"/>
      <c r="O71" s="315">
        <v>80</v>
      </c>
      <c r="P71" s="636" t="s">
        <v>42</v>
      </c>
      <c r="Q71" s="637"/>
      <c r="R71" s="637"/>
      <c r="S71" s="297">
        <v>0</v>
      </c>
    </row>
    <row r="72" spans="1:24" s="29" customFormat="1" ht="16" customHeight="1" thickBot="1" x14ac:dyDescent="0.4">
      <c r="A72" s="36"/>
      <c r="I72" s="47"/>
      <c r="L72" s="281"/>
      <c r="M72" s="281"/>
      <c r="N72" s="281"/>
      <c r="O72" s="283"/>
      <c r="P72" s="281"/>
      <c r="Q72" s="281"/>
      <c r="R72" s="281"/>
      <c r="S72" s="281"/>
    </row>
    <row r="73" spans="1:24" s="29" customFormat="1" ht="31.5" thickBot="1" x14ac:dyDescent="0.4">
      <c r="A73" s="74" t="s">
        <v>23</v>
      </c>
      <c r="B73" s="75"/>
      <c r="C73" s="75">
        <v>1</v>
      </c>
      <c r="D73" s="75" t="s">
        <v>130</v>
      </c>
      <c r="E73" s="75"/>
      <c r="F73" s="75"/>
      <c r="G73" s="93"/>
      <c r="H73" s="93"/>
      <c r="I73" s="77"/>
      <c r="J73" s="77"/>
      <c r="K73" s="78"/>
      <c r="L73" s="309"/>
      <c r="M73" s="227"/>
      <c r="N73" s="228"/>
      <c r="O73" s="298"/>
      <c r="P73" s="309"/>
      <c r="Q73" s="228"/>
      <c r="R73" s="228"/>
      <c r="S73" s="298"/>
      <c r="T73" s="74" t="s">
        <v>25</v>
      </c>
      <c r="U73" s="151" t="s">
        <v>24</v>
      </c>
      <c r="V73" s="222">
        <v>0</v>
      </c>
      <c r="W73" s="223">
        <v>0</v>
      </c>
      <c r="X73" s="263" t="s">
        <v>918</v>
      </c>
    </row>
    <row r="74" spans="1:24" s="29" customFormat="1" ht="17.5" customHeight="1" x14ac:dyDescent="0.35">
      <c r="I74" s="47"/>
      <c r="J74" s="47"/>
      <c r="L74" s="296" t="s">
        <v>612</v>
      </c>
      <c r="M74" s="230">
        <v>0</v>
      </c>
      <c r="N74" s="231" t="s">
        <v>613</v>
      </c>
      <c r="O74" s="301">
        <v>0</v>
      </c>
      <c r="P74" s="296" t="s">
        <v>614</v>
      </c>
      <c r="Q74" s="231">
        <v>0</v>
      </c>
      <c r="R74" s="231" t="s">
        <v>615</v>
      </c>
      <c r="S74" s="295">
        <v>0</v>
      </c>
      <c r="X74" s="255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04">
        <v>0</v>
      </c>
      <c r="P75" s="636" t="s">
        <v>42</v>
      </c>
      <c r="Q75" s="637"/>
      <c r="R75" s="637"/>
      <c r="S75" s="297" t="s">
        <v>24</v>
      </c>
      <c r="X75" s="259"/>
    </row>
    <row r="76" spans="1:24" s="29" customFormat="1" ht="16" customHeight="1" thickBot="1" x14ac:dyDescent="0.4">
      <c r="I76" s="47"/>
      <c r="J76" s="47"/>
      <c r="L76" s="281"/>
      <c r="M76" s="282"/>
      <c r="N76" s="281"/>
      <c r="O76" s="281"/>
      <c r="P76" s="281"/>
      <c r="Q76" s="281"/>
      <c r="R76" s="281"/>
      <c r="S76" s="281"/>
      <c r="X76" s="259"/>
    </row>
    <row r="77" spans="1:24" s="29" customFormat="1" x14ac:dyDescent="0.35">
      <c r="A77" s="21" t="s">
        <v>26</v>
      </c>
      <c r="B77" s="22" t="s">
        <v>912</v>
      </c>
      <c r="C77" s="23" t="s">
        <v>487</v>
      </c>
      <c r="D77" s="23" t="s">
        <v>666</v>
      </c>
      <c r="E77" s="22" t="s">
        <v>488</v>
      </c>
      <c r="F77" s="22">
        <v>1</v>
      </c>
      <c r="G77" s="24"/>
      <c r="H77" s="24"/>
      <c r="I77" s="25"/>
      <c r="J77" s="25"/>
      <c r="K77" s="61">
        <f>$J$77 - $I$77</f>
        <v>0</v>
      </c>
      <c r="L77" s="288" t="s">
        <v>243</v>
      </c>
      <c r="M77" s="324">
        <v>0</v>
      </c>
      <c r="N77" s="290">
        <v>17</v>
      </c>
      <c r="O77" s="298">
        <f xml:space="preserve"> $M$77 * $N$77</f>
        <v>0</v>
      </c>
      <c r="P77" s="309" t="s">
        <v>242</v>
      </c>
      <c r="Q77" s="290">
        <v>0</v>
      </c>
      <c r="R77" s="228">
        <v>20</v>
      </c>
      <c r="S77" s="298">
        <f xml:space="preserve"> $Q$77 * $R$77</f>
        <v>0</v>
      </c>
      <c r="T77" s="21" t="s">
        <v>25</v>
      </c>
      <c r="U77" s="26" t="s">
        <v>200</v>
      </c>
      <c r="V77" s="27">
        <f>$K$77 * -1</f>
        <v>0</v>
      </c>
      <c r="W77" s="28">
        <f>$V$77</f>
        <v>0</v>
      </c>
      <c r="X77" s="141" t="s">
        <v>911</v>
      </c>
    </row>
    <row r="78" spans="1:24" s="29" customFormat="1" ht="16" customHeight="1" thickBot="1" x14ac:dyDescent="0.4">
      <c r="A78" s="37"/>
      <c r="B78" s="38"/>
      <c r="C78" s="38"/>
      <c r="D78" s="38"/>
      <c r="E78" s="38"/>
      <c r="F78" s="38"/>
      <c r="G78" s="39"/>
      <c r="H78" s="39"/>
      <c r="I78" s="40"/>
      <c r="J78" s="40"/>
      <c r="K78" s="70"/>
      <c r="L78" s="292"/>
      <c r="M78" s="294"/>
      <c r="N78" s="294"/>
      <c r="O78" s="301"/>
      <c r="P78" s="296"/>
      <c r="Q78" s="294"/>
      <c r="R78" s="231"/>
      <c r="S78" s="301"/>
      <c r="T78" s="37"/>
      <c r="U78" s="41"/>
      <c r="V78" s="42"/>
      <c r="W78" s="44"/>
      <c r="X78" s="246"/>
    </row>
    <row r="79" spans="1:24" s="29" customFormat="1" ht="17.5" customHeight="1" x14ac:dyDescent="0.35">
      <c r="I79" s="47"/>
      <c r="L79" s="296" t="s">
        <v>612</v>
      </c>
      <c r="M79" s="230">
        <f>SUM($M$77:$M$78)</f>
        <v>0</v>
      </c>
      <c r="N79" s="231" t="s">
        <v>613</v>
      </c>
      <c r="O79" s="301">
        <f>SUM($O$77:$O$78)</f>
        <v>0</v>
      </c>
      <c r="P79" s="296" t="s">
        <v>614</v>
      </c>
      <c r="Q79" s="231">
        <f>SUM($Q$77:$Q$78)</f>
        <v>0</v>
      </c>
      <c r="R79" s="231" t="s">
        <v>615</v>
      </c>
      <c r="S79" s="295">
        <f>SUM($S$77:$S$78)</f>
        <v>0</v>
      </c>
      <c r="V79" s="47"/>
      <c r="W79" s="47"/>
      <c r="X79" s="259"/>
    </row>
    <row r="80" spans="1:24" s="29" customFormat="1" ht="16" customHeight="1" thickBot="1" x14ac:dyDescent="0.4">
      <c r="I80" s="47"/>
      <c r="J80" s="47"/>
      <c r="L80" s="636" t="s">
        <v>43</v>
      </c>
      <c r="M80" s="637"/>
      <c r="N80" s="637"/>
      <c r="O80" s="315">
        <v>0</v>
      </c>
      <c r="P80" s="636" t="s">
        <v>42</v>
      </c>
      <c r="Q80" s="637"/>
      <c r="R80" s="637"/>
      <c r="S80" s="297">
        <v>0</v>
      </c>
      <c r="V80" s="47"/>
      <c r="W80" s="47"/>
      <c r="X80" s="259"/>
    </row>
    <row r="81" spans="1:24" s="29" customFormat="1" ht="16" customHeight="1" thickBot="1" x14ac:dyDescent="0.4">
      <c r="I81" s="47"/>
      <c r="J81" s="47"/>
      <c r="L81" s="281"/>
      <c r="M81" s="281"/>
      <c r="N81" s="281"/>
      <c r="O81" s="283"/>
      <c r="P81" s="281"/>
      <c r="Q81" s="281"/>
      <c r="R81" s="281"/>
      <c r="S81" s="281"/>
      <c r="V81" s="47"/>
      <c r="W81" s="47"/>
      <c r="X81" s="259"/>
    </row>
    <row r="82" spans="1:24" s="29" customFormat="1" ht="31" x14ac:dyDescent="0.35">
      <c r="A82" s="21" t="s">
        <v>27</v>
      </c>
      <c r="B82" s="22" t="s">
        <v>913</v>
      </c>
      <c r="C82" s="22"/>
      <c r="D82" s="22"/>
      <c r="E82" s="22"/>
      <c r="F82" s="22"/>
      <c r="G82" s="24"/>
      <c r="H82" s="24"/>
      <c r="I82" s="25"/>
      <c r="J82" s="25"/>
      <c r="K82" s="61"/>
      <c r="L82" s="288" t="s">
        <v>847</v>
      </c>
      <c r="M82" s="290">
        <v>0</v>
      </c>
      <c r="N82" s="228">
        <v>17</v>
      </c>
      <c r="O82" s="298">
        <v>0</v>
      </c>
      <c r="P82" s="307" t="s">
        <v>216</v>
      </c>
      <c r="Q82" s="228">
        <v>0</v>
      </c>
      <c r="R82" s="228">
        <v>20</v>
      </c>
      <c r="S82" s="298">
        <v>0</v>
      </c>
      <c r="T82" s="21" t="s">
        <v>25</v>
      </c>
      <c r="U82" s="26" t="s">
        <v>24</v>
      </c>
      <c r="V82" s="27">
        <v>0</v>
      </c>
      <c r="W82" s="28">
        <v>0</v>
      </c>
      <c r="X82" s="141" t="s">
        <v>929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63"/>
      <c r="H83" s="220"/>
      <c r="I83" s="64"/>
      <c r="J83" s="33"/>
      <c r="K83" s="96"/>
      <c r="L83" s="292" t="s">
        <v>848</v>
      </c>
      <c r="M83" s="294">
        <v>0</v>
      </c>
      <c r="N83" s="231">
        <v>17</v>
      </c>
      <c r="O83" s="301">
        <v>0</v>
      </c>
      <c r="P83" s="296" t="s">
        <v>249</v>
      </c>
      <c r="Q83" s="231">
        <v>0</v>
      </c>
      <c r="R83" s="231">
        <v>20</v>
      </c>
      <c r="S83" s="301">
        <v>0</v>
      </c>
      <c r="T83" s="30"/>
      <c r="U83" s="34"/>
      <c r="V83" s="35"/>
      <c r="W83" s="43"/>
      <c r="X83" s="252"/>
    </row>
    <row r="84" spans="1:24" s="29" customFormat="1" x14ac:dyDescent="0.35">
      <c r="A84" s="30"/>
      <c r="B84" s="31"/>
      <c r="C84" s="31"/>
      <c r="D84" s="31"/>
      <c r="E84" s="31"/>
      <c r="F84" s="31"/>
      <c r="G84" s="32"/>
      <c r="H84" s="31"/>
      <c r="I84" s="33"/>
      <c r="J84" s="33"/>
      <c r="K84" s="65"/>
      <c r="L84" s="292"/>
      <c r="M84" s="294"/>
      <c r="N84" s="231"/>
      <c r="O84" s="301"/>
      <c r="P84" s="296"/>
      <c r="Q84" s="231"/>
      <c r="R84" s="231"/>
      <c r="S84" s="301"/>
      <c r="T84" s="30"/>
      <c r="U84" s="34"/>
      <c r="V84" s="35"/>
      <c r="W84" s="43"/>
      <c r="X84" s="189"/>
    </row>
    <row r="85" spans="1:24" s="29" customFormat="1" ht="15.5" customHeight="1" x14ac:dyDescent="0.35">
      <c r="A85" s="30"/>
      <c r="B85" s="31"/>
      <c r="C85" s="31"/>
      <c r="D85" s="31"/>
      <c r="E85" s="31"/>
      <c r="F85" s="31"/>
      <c r="G85" s="31"/>
      <c r="H85" s="32"/>
      <c r="I85" s="64"/>
      <c r="J85" s="64"/>
      <c r="K85" s="65"/>
      <c r="L85" s="292"/>
      <c r="M85" s="322"/>
      <c r="N85" s="231"/>
      <c r="O85" s="301"/>
      <c r="P85" s="296"/>
      <c r="Q85" s="231"/>
      <c r="R85" s="231"/>
      <c r="S85" s="301"/>
      <c r="T85" s="30"/>
      <c r="U85" s="34"/>
      <c r="V85" s="35"/>
      <c r="W85" s="43"/>
      <c r="X85" s="189"/>
    </row>
    <row r="86" spans="1:24" s="29" customFormat="1" ht="16" customHeight="1" thickBot="1" x14ac:dyDescent="0.4">
      <c r="A86" s="37"/>
      <c r="B86" s="38"/>
      <c r="C86" s="69"/>
      <c r="D86" s="69"/>
      <c r="E86" s="69"/>
      <c r="F86" s="69"/>
      <c r="G86" s="119"/>
      <c r="H86" s="69"/>
      <c r="I86" s="88"/>
      <c r="J86" s="88"/>
      <c r="K86" s="104"/>
      <c r="L86" s="292"/>
      <c r="M86" s="322"/>
      <c r="N86" s="231"/>
      <c r="O86" s="301"/>
      <c r="P86" s="292"/>
      <c r="Q86" s="231"/>
      <c r="R86" s="231"/>
      <c r="S86" s="301"/>
      <c r="T86" s="37"/>
      <c r="U86" s="41"/>
      <c r="V86" s="42"/>
      <c r="W86" s="44"/>
      <c r="X86" s="325"/>
    </row>
    <row r="87" spans="1:24" s="29" customFormat="1" ht="17.5" customHeight="1" x14ac:dyDescent="0.35">
      <c r="C87" s="102"/>
      <c r="D87" s="102"/>
      <c r="E87" s="102"/>
      <c r="F87" s="102"/>
      <c r="G87" s="102"/>
      <c r="H87" s="102"/>
      <c r="I87" s="47"/>
      <c r="J87" s="47"/>
      <c r="K87" s="47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V88" s="47"/>
      <c r="W88" s="47"/>
      <c r="X88" s="259"/>
    </row>
    <row r="89" spans="1:24" s="29" customFormat="1" ht="16" customHeight="1" thickBot="1" x14ac:dyDescent="0.4">
      <c r="I89" s="47"/>
      <c r="J89" s="47"/>
      <c r="L89" s="281"/>
      <c r="M89" s="281"/>
      <c r="N89" s="281"/>
      <c r="O89" s="283"/>
      <c r="P89" s="281"/>
      <c r="Q89" s="281"/>
      <c r="R89" s="281"/>
      <c r="S89" s="281"/>
      <c r="V89" s="47"/>
      <c r="W89" s="47"/>
      <c r="X89" s="259"/>
    </row>
    <row r="90" spans="1:24" s="29" customFormat="1" ht="47" customHeight="1" thickBot="1" x14ac:dyDescent="0.4">
      <c r="A90" s="74" t="s">
        <v>51</v>
      </c>
      <c r="B90" s="75"/>
      <c r="C90" s="173"/>
      <c r="D90" s="174" t="s">
        <v>639</v>
      </c>
      <c r="E90" s="75"/>
      <c r="F90" s="173"/>
      <c r="G90" s="177"/>
      <c r="H90" s="177"/>
      <c r="I90" s="178"/>
      <c r="J90" s="178"/>
      <c r="K90" s="78"/>
      <c r="L90" s="288"/>
      <c r="M90" s="290"/>
      <c r="N90" s="290"/>
      <c r="O90" s="298"/>
      <c r="P90" s="320"/>
      <c r="Q90" s="290"/>
      <c r="R90" s="228"/>
      <c r="S90" s="298"/>
      <c r="T90" s="74"/>
      <c r="U90" s="151"/>
      <c r="V90" s="222"/>
      <c r="W90" s="223"/>
      <c r="X90" s="194" t="s">
        <v>571</v>
      </c>
    </row>
    <row r="91" spans="1:24" s="29" customFormat="1" ht="17.5" customHeight="1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96" t="s">
        <v>612</v>
      </c>
      <c r="M91" s="230">
        <v>0</v>
      </c>
      <c r="N91" s="231" t="s">
        <v>613</v>
      </c>
      <c r="O91" s="301">
        <v>0</v>
      </c>
      <c r="P91" s="296" t="s">
        <v>614</v>
      </c>
      <c r="Q91" s="231">
        <v>0</v>
      </c>
      <c r="R91" s="231" t="s">
        <v>615</v>
      </c>
      <c r="S91" s="295">
        <v>0</v>
      </c>
      <c r="T91" s="105"/>
      <c r="U91" s="105"/>
      <c r="V91" s="224"/>
      <c r="W91" s="224"/>
      <c r="X91" s="255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636" t="s">
        <v>43</v>
      </c>
      <c r="M92" s="637"/>
      <c r="N92" s="637"/>
      <c r="O92" s="315">
        <v>0</v>
      </c>
      <c r="P92" s="636" t="s">
        <v>42</v>
      </c>
      <c r="Q92" s="637"/>
      <c r="R92" s="637"/>
      <c r="S92" s="297">
        <v>0</v>
      </c>
      <c r="T92" s="105"/>
      <c r="U92" s="105"/>
      <c r="V92" s="224"/>
      <c r="W92" s="224"/>
      <c r="X92" s="123"/>
    </row>
    <row r="93" spans="1:24" s="29" customFormat="1" ht="16" customHeight="1" thickBot="1" x14ac:dyDescent="0.4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281"/>
      <c r="M93" s="281"/>
      <c r="N93" s="281"/>
      <c r="O93" s="283"/>
      <c r="P93" s="281"/>
      <c r="Q93" s="281"/>
      <c r="R93" s="281"/>
      <c r="S93" s="281"/>
      <c r="T93" s="105"/>
      <c r="U93" s="105"/>
      <c r="V93" s="224"/>
      <c r="W93" s="224"/>
      <c r="X93" s="123"/>
    </row>
    <row r="94" spans="1:24" s="29" customFormat="1" x14ac:dyDescent="0.35">
      <c r="A94" s="21" t="s">
        <v>126</v>
      </c>
      <c r="B94" s="23" t="s">
        <v>915</v>
      </c>
      <c r="C94" s="22">
        <v>432</v>
      </c>
      <c r="D94" s="22"/>
      <c r="E94" s="23"/>
      <c r="F94" s="22"/>
      <c r="G94" s="24"/>
      <c r="H94" s="182"/>
      <c r="I94" s="25"/>
      <c r="J94" s="25"/>
      <c r="K94" s="61"/>
      <c r="L94" s="111" t="s">
        <v>256</v>
      </c>
      <c r="M94" s="108">
        <v>0</v>
      </c>
      <c r="N94" s="22">
        <v>20</v>
      </c>
      <c r="O94" s="26">
        <v>0</v>
      </c>
      <c r="P94" s="21" t="s">
        <v>476</v>
      </c>
      <c r="Q94" s="108">
        <v>0</v>
      </c>
      <c r="R94" s="108">
        <v>20</v>
      </c>
      <c r="S94" s="26">
        <v>0</v>
      </c>
      <c r="T94" s="21" t="s">
        <v>25</v>
      </c>
      <c r="U94" s="26" t="s">
        <v>24</v>
      </c>
      <c r="V94" s="27"/>
      <c r="W94" s="28"/>
      <c r="X94" s="141" t="s">
        <v>930</v>
      </c>
    </row>
    <row r="95" spans="1:24" s="29" customFormat="1" x14ac:dyDescent="0.35">
      <c r="A95" s="30"/>
      <c r="B95" s="31"/>
      <c r="C95" s="31"/>
      <c r="D95" s="31"/>
      <c r="E95" s="31"/>
      <c r="F95" s="31"/>
      <c r="G95" s="161"/>
      <c r="H95" s="161"/>
      <c r="I95" s="33"/>
      <c r="J95" s="33"/>
      <c r="K95" s="65"/>
      <c r="L95" s="110" t="s">
        <v>276</v>
      </c>
      <c r="M95" s="109">
        <v>0</v>
      </c>
      <c r="N95" s="31">
        <v>20</v>
      </c>
      <c r="O95" s="34">
        <v>0</v>
      </c>
      <c r="P95" s="30" t="s">
        <v>752</v>
      </c>
      <c r="Q95" s="109">
        <v>0</v>
      </c>
      <c r="R95" s="109">
        <v>20</v>
      </c>
      <c r="S95" s="34">
        <v>0</v>
      </c>
      <c r="T95" s="30"/>
      <c r="U95" s="34"/>
      <c r="V95" s="35"/>
      <c r="W95" s="43"/>
      <c r="X95" s="189" t="s">
        <v>916</v>
      </c>
    </row>
    <row r="96" spans="1:24" s="29" customFormat="1" ht="15.5" customHeight="1" x14ac:dyDescent="0.35">
      <c r="A96" s="30"/>
      <c r="B96" s="31"/>
      <c r="C96" s="31"/>
      <c r="D96" s="31"/>
      <c r="E96" s="31"/>
      <c r="F96" s="31"/>
      <c r="G96" s="32"/>
      <c r="H96" s="161"/>
      <c r="I96" s="33"/>
      <c r="J96" s="33"/>
      <c r="K96" s="65"/>
      <c r="L96" s="110" t="s">
        <v>277</v>
      </c>
      <c r="M96" s="109">
        <v>0</v>
      </c>
      <c r="N96" s="31">
        <v>20</v>
      </c>
      <c r="O96" s="34">
        <v>0</v>
      </c>
      <c r="P96" s="30" t="s">
        <v>594</v>
      </c>
      <c r="Q96" s="109">
        <v>0</v>
      </c>
      <c r="R96" s="109">
        <v>20</v>
      </c>
      <c r="S96" s="34">
        <v>0</v>
      </c>
      <c r="T96" s="30"/>
      <c r="U96" s="34"/>
      <c r="V96" s="35"/>
      <c r="W96" s="43"/>
      <c r="X96" s="189" t="s">
        <v>931</v>
      </c>
    </row>
    <row r="97" spans="1:56" s="29" customFormat="1" ht="16" customHeight="1" thickBot="1" x14ac:dyDescent="0.4">
      <c r="A97" s="37"/>
      <c r="B97" s="38"/>
      <c r="C97" s="38"/>
      <c r="D97" s="38"/>
      <c r="E97" s="38"/>
      <c r="F97" s="38"/>
      <c r="G97" s="183"/>
      <c r="H97" s="183"/>
      <c r="I97" s="40"/>
      <c r="J97" s="40"/>
      <c r="K97" s="70"/>
      <c r="L97" s="110" t="s">
        <v>278</v>
      </c>
      <c r="M97" s="109">
        <v>0</v>
      </c>
      <c r="N97" s="31">
        <v>20</v>
      </c>
      <c r="O97" s="34">
        <v>0</v>
      </c>
      <c r="P97" s="30"/>
      <c r="Q97" s="31"/>
      <c r="R97" s="31"/>
      <c r="S97" s="34"/>
      <c r="T97" s="37"/>
      <c r="U97" s="41"/>
      <c r="V97" s="42"/>
      <c r="W97" s="44"/>
      <c r="X97" s="191"/>
    </row>
    <row r="98" spans="1:56" s="29" customFormat="1" ht="17.5" customHeight="1" x14ac:dyDescent="0.35">
      <c r="I98" s="47"/>
      <c r="J98" s="47"/>
      <c r="L98" s="30" t="s">
        <v>135</v>
      </c>
      <c r="M98" s="230">
        <v>0</v>
      </c>
      <c r="N98" s="31" t="s">
        <v>136</v>
      </c>
      <c r="O98" s="34">
        <v>0</v>
      </c>
      <c r="P98" s="30" t="s">
        <v>137</v>
      </c>
      <c r="Q98" s="31">
        <v>0</v>
      </c>
      <c r="R98" s="31" t="s">
        <v>138</v>
      </c>
      <c r="S98" s="97">
        <v>0</v>
      </c>
      <c r="V98" s="47"/>
      <c r="W98" s="47"/>
      <c r="X98" s="255"/>
    </row>
    <row r="99" spans="1:56" s="29" customFormat="1" ht="16" customHeight="1" thickBot="1" x14ac:dyDescent="0.4">
      <c r="I99" s="47"/>
      <c r="J99" s="47"/>
      <c r="L99" s="613" t="s">
        <v>43</v>
      </c>
      <c r="M99" s="614"/>
      <c r="N99" s="614"/>
      <c r="O99" s="41">
        <v>0</v>
      </c>
      <c r="P99" s="613" t="s">
        <v>42</v>
      </c>
      <c r="Q99" s="614"/>
      <c r="R99" s="614"/>
      <c r="S99" s="72">
        <v>0</v>
      </c>
      <c r="V99" s="47"/>
      <c r="W99" s="47"/>
      <c r="X99" s="259"/>
    </row>
    <row r="100" spans="1:56" s="29" customFormat="1" ht="16" customHeight="1" thickBot="1" x14ac:dyDescent="0.4">
      <c r="A100" s="102"/>
      <c r="B100" s="102"/>
      <c r="C100" s="102"/>
      <c r="D100" s="102"/>
      <c r="E100" s="102"/>
      <c r="F100" s="102"/>
      <c r="G100" s="102"/>
      <c r="H100" s="102"/>
      <c r="I100" s="103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V100" s="47"/>
      <c r="W100" s="47"/>
      <c r="X100" s="259"/>
    </row>
    <row r="101" spans="1:56" s="29" customFormat="1" ht="16" customHeight="1" thickBot="1" x14ac:dyDescent="0.4">
      <c r="A101" s="74" t="s">
        <v>206</v>
      </c>
      <c r="B101" s="75"/>
      <c r="C101" s="75"/>
      <c r="D101" s="75" t="s">
        <v>24</v>
      </c>
      <c r="E101" s="75"/>
      <c r="F101" s="75"/>
      <c r="G101" s="93"/>
      <c r="H101" s="75"/>
      <c r="I101" s="77"/>
      <c r="J101" s="77"/>
      <c r="K101" s="78"/>
      <c r="L101" s="309"/>
      <c r="M101" s="227"/>
      <c r="N101" s="228"/>
      <c r="O101" s="298"/>
      <c r="P101" s="309"/>
      <c r="Q101" s="228"/>
      <c r="R101" s="228"/>
      <c r="S101" s="298"/>
      <c r="T101" s="74" t="s">
        <v>25</v>
      </c>
      <c r="U101" s="151" t="s">
        <v>24</v>
      </c>
      <c r="V101" s="74"/>
      <c r="W101" s="152"/>
      <c r="X101" s="263" t="s">
        <v>640</v>
      </c>
    </row>
    <row r="102" spans="1:56" s="29" customFormat="1" ht="17.5" customHeight="1" x14ac:dyDescent="0.35">
      <c r="I102" s="47"/>
      <c r="J102" s="47"/>
      <c r="L102" s="296" t="s">
        <v>612</v>
      </c>
      <c r="M102" s="230">
        <v>0</v>
      </c>
      <c r="N102" s="231" t="s">
        <v>613</v>
      </c>
      <c r="O102" s="301">
        <v>0</v>
      </c>
      <c r="P102" s="296" t="s">
        <v>614</v>
      </c>
      <c r="Q102" s="231">
        <v>0</v>
      </c>
      <c r="R102" s="231" t="s">
        <v>615</v>
      </c>
      <c r="S102" s="295">
        <v>0</v>
      </c>
      <c r="X102" s="259"/>
    </row>
    <row r="103" spans="1:56" s="29" customFormat="1" ht="16" customHeight="1" thickBot="1" x14ac:dyDescent="0.4">
      <c r="I103" s="47"/>
      <c r="J103" s="47"/>
      <c r="L103" s="636" t="s">
        <v>43</v>
      </c>
      <c r="M103" s="637"/>
      <c r="N103" s="637"/>
      <c r="O103" s="304" t="s">
        <v>24</v>
      </c>
      <c r="P103" s="636" t="s">
        <v>42</v>
      </c>
      <c r="Q103" s="637"/>
      <c r="R103" s="637"/>
      <c r="S103" s="297" t="s">
        <v>24</v>
      </c>
      <c r="X103" s="259"/>
    </row>
    <row r="104" spans="1:56" s="29" customFormat="1" ht="15.5" customHeight="1" x14ac:dyDescent="0.3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284"/>
      <c r="M104" s="284"/>
      <c r="N104" s="284"/>
      <c r="O104" s="284"/>
      <c r="P104" s="284"/>
      <c r="Q104" s="284"/>
      <c r="R104" s="284"/>
      <c r="S104" s="284"/>
      <c r="X104" s="25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s="102" customFormat="1" ht="15.5" customHeight="1" x14ac:dyDescent="0.35">
      <c r="L106" s="284"/>
      <c r="M106" s="284"/>
      <c r="N106" s="284"/>
      <c r="O106" s="284"/>
      <c r="P106" s="284"/>
      <c r="Q106" s="284"/>
      <c r="R106" s="284"/>
      <c r="S106" s="284"/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5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4:56" x14ac:dyDescent="0.35">
      <c r="X129" s="257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4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4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</sheetData>
  <mergeCells count="47">
    <mergeCell ref="L92:N92"/>
    <mergeCell ref="P92:R92"/>
    <mergeCell ref="L99:N99"/>
    <mergeCell ref="P99:R99"/>
    <mergeCell ref="L103:N103"/>
    <mergeCell ref="P103:R103"/>
    <mergeCell ref="L75:N75"/>
    <mergeCell ref="P75:R75"/>
    <mergeCell ref="L80:N80"/>
    <mergeCell ref="P80:R80"/>
    <mergeCell ref="L88:N88"/>
    <mergeCell ref="P88:R88"/>
    <mergeCell ref="L56:N56"/>
    <mergeCell ref="P56:R56"/>
    <mergeCell ref="L63:N63"/>
    <mergeCell ref="P63:R63"/>
    <mergeCell ref="L71:N71"/>
    <mergeCell ref="P71:R71"/>
    <mergeCell ref="L29:N29"/>
    <mergeCell ref="P29:R29"/>
    <mergeCell ref="L38:N38"/>
    <mergeCell ref="P38:R38"/>
    <mergeCell ref="L47:N47"/>
    <mergeCell ref="P47:R47"/>
    <mergeCell ref="X3:X5"/>
    <mergeCell ref="L4:O4"/>
    <mergeCell ref="P4:S4"/>
    <mergeCell ref="L12:N12"/>
    <mergeCell ref="P12:R12"/>
    <mergeCell ref="T3:T5"/>
    <mergeCell ref="U3:U5"/>
    <mergeCell ref="V3:W4"/>
    <mergeCell ref="L25:N25"/>
    <mergeCell ref="P25:R25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0">
    <cfRule type="cellIs" dxfId="161" priority="4" operator="lessThan">
      <formula>0</formula>
    </cfRule>
  </conditionalFormatting>
  <conditionalFormatting sqref="K12:K23">
    <cfRule type="cellIs" dxfId="160" priority="3" operator="lessThan">
      <formula>0</formula>
    </cfRule>
  </conditionalFormatting>
  <conditionalFormatting sqref="K27:K45">
    <cfRule type="cellIs" dxfId="159" priority="2" operator="lessThan">
      <formula>0</formula>
    </cfRule>
  </conditionalFormatting>
  <conditionalFormatting sqref="K47:K55 K87:K90 K101:K103">
    <cfRule type="cellIs" dxfId="158" priority="9" operator="lessThan">
      <formula>0</formula>
    </cfRule>
  </conditionalFormatting>
  <conditionalFormatting sqref="K59:K69">
    <cfRule type="cellIs" dxfId="157" priority="1" operator="lessThan">
      <formula>0</formula>
    </cfRule>
  </conditionalFormatting>
  <conditionalFormatting sqref="K73:K78">
    <cfRule type="cellIs" dxfId="156" priority="6" operator="lessThan">
      <formula>0</formula>
    </cfRule>
  </conditionalFormatting>
  <conditionalFormatting sqref="K80:K82">
    <cfRule type="cellIs" dxfId="155" priority="5" operator="lessThan">
      <formula>0</formula>
    </cfRule>
  </conditionalFormatting>
  <conditionalFormatting sqref="K84:K85">
    <cfRule type="cellIs" dxfId="154" priority="8" operator="lessThan">
      <formula>0</formula>
    </cfRule>
  </conditionalFormatting>
  <conditionalFormatting sqref="K94:K99">
    <cfRule type="cellIs" dxfId="153" priority="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0B39-1EA4-42D2-BFAE-176586772521}">
  <sheetPr codeName="Лист33"/>
  <dimension ref="A1:BD131"/>
  <sheetViews>
    <sheetView topLeftCell="A4" zoomScale="57" zoomScaleNormal="57" workbookViewId="0">
      <selection activeCell="R65" sqref="R6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934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45034.75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7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6559</v>
      </c>
      <c r="D6" s="22" t="s">
        <v>760</v>
      </c>
      <c r="E6" s="22" t="s">
        <v>936</v>
      </c>
      <c r="F6" s="22">
        <v>1</v>
      </c>
      <c r="G6" s="59">
        <v>45029.666666666664</v>
      </c>
      <c r="H6" s="59">
        <v>45031.09375</v>
      </c>
      <c r="I6" s="25">
        <f xml:space="preserve"> ($H$6 - $G$6) * 24</f>
        <v>34.250000000058208</v>
      </c>
      <c r="J6" s="60">
        <v>8.4499999999999993</v>
      </c>
      <c r="K6" s="61">
        <f>$J$6 - $I$6</f>
        <v>-25.800000000058208</v>
      </c>
      <c r="L6" s="288" t="s">
        <v>132</v>
      </c>
      <c r="M6" s="289">
        <v>7</v>
      </c>
      <c r="N6" s="290">
        <v>17</v>
      </c>
      <c r="O6" s="298">
        <f xml:space="preserve"> $M$6 * $N$6</f>
        <v>119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25.800000000058208</v>
      </c>
      <c r="W6" s="28">
        <f>$V$6</f>
        <v>25.800000000058208</v>
      </c>
      <c r="X6" s="141" t="s">
        <v>941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45031.09375</v>
      </c>
      <c r="H7" s="63">
        <v>45031.680555555555</v>
      </c>
      <c r="I7" s="68">
        <f xml:space="preserve"> ($H$7 - $G$7) * 24</f>
        <v>14.083333333313931</v>
      </c>
      <c r="J7" s="64">
        <v>8.4499999999999993</v>
      </c>
      <c r="K7" s="65">
        <f>$J$7 - $I$7</f>
        <v>-5.6333333333139315</v>
      </c>
      <c r="L7" s="292" t="s">
        <v>111</v>
      </c>
      <c r="M7" s="293">
        <v>7</v>
      </c>
      <c r="N7" s="294">
        <v>10</v>
      </c>
      <c r="O7" s="301">
        <f xml:space="preserve"> $M$7 * $N$7</f>
        <v>70</v>
      </c>
      <c r="P7" s="292" t="s">
        <v>106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5.6333333333139315</v>
      </c>
      <c r="W7" s="43">
        <f>$V$7 + $W$6</f>
        <v>31.43333333337214</v>
      </c>
      <c r="X7" s="114" t="s">
        <v>942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45031.680555555555</v>
      </c>
      <c r="H8" s="67">
        <v>45032.399305555555</v>
      </c>
      <c r="I8" s="68">
        <f xml:space="preserve"> ($H$8 - $G$8) * 24</f>
        <v>17.25</v>
      </c>
      <c r="J8" s="64">
        <v>8.5</v>
      </c>
      <c r="K8" s="65">
        <f>$J$8 - $I$8</f>
        <v>-8.75</v>
      </c>
      <c r="L8" s="292" t="s">
        <v>98</v>
      </c>
      <c r="M8" s="294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8.75</v>
      </c>
      <c r="W8" s="43">
        <f>$V$8 + $W$7</f>
        <v>40.18333333337214</v>
      </c>
      <c r="X8" s="113" t="s">
        <v>783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45032.399305555555</v>
      </c>
      <c r="H9" s="32" t="s">
        <v>921</v>
      </c>
      <c r="I9" s="68">
        <f xml:space="preserve"> ($H$9 - $G$9) * 24</f>
        <v>38.333333333430346</v>
      </c>
      <c r="J9" s="64">
        <v>8.5</v>
      </c>
      <c r="K9" s="65">
        <f>$J$9 - $I$9</f>
        <v>-29.833333333430346</v>
      </c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1</v>
      </c>
      <c r="R9" s="231">
        <v>20</v>
      </c>
      <c r="S9" s="301">
        <f xml:space="preserve"> $Q$9 * $R$9</f>
        <v>20</v>
      </c>
      <c r="T9" s="30"/>
      <c r="U9" s="34"/>
      <c r="V9" s="35">
        <f>$K$9 * -1</f>
        <v>29.833333333430346</v>
      </c>
      <c r="W9" s="43">
        <f>$V$9 + $W$8</f>
        <v>70.016666666802479</v>
      </c>
      <c r="X9" s="114"/>
      <c r="Y9" s="29"/>
      <c r="Z9" s="36"/>
      <c r="AA9" s="29"/>
    </row>
    <row r="10" spans="1:27" s="102" customFormat="1" ht="16" thickBot="1" x14ac:dyDescent="0.4">
      <c r="A10" s="37"/>
      <c r="B10" s="38"/>
      <c r="C10" s="69"/>
      <c r="D10" s="69"/>
      <c r="E10" s="69"/>
      <c r="F10" s="87">
        <v>5</v>
      </c>
      <c r="G10" s="119" t="s">
        <v>921</v>
      </c>
      <c r="H10" s="39" t="s">
        <v>935</v>
      </c>
      <c r="I10" s="40">
        <f xml:space="preserve"> ($H$10 - $G$10) * 24</f>
        <v>11.666666666627862</v>
      </c>
      <c r="J10" s="91">
        <v>8.4499999999999993</v>
      </c>
      <c r="K10" s="70">
        <f>$J$10 - $I$10</f>
        <v>-3.2166666666278623</v>
      </c>
      <c r="L10" s="292"/>
      <c r="M10" s="294"/>
      <c r="N10" s="294"/>
      <c r="O10" s="301"/>
      <c r="P10" s="292"/>
      <c r="Q10" s="231"/>
      <c r="R10" s="231"/>
      <c r="S10" s="301"/>
      <c r="T10" s="37"/>
      <c r="U10" s="41"/>
      <c r="V10" s="42">
        <f>$K$10 * -1</f>
        <v>3.2166666666278623</v>
      </c>
      <c r="W10" s="44">
        <f>$V$10 + $W$9</f>
        <v>73.233333333430338</v>
      </c>
      <c r="X10" s="271"/>
      <c r="Y10" s="29"/>
      <c r="Z10" s="36"/>
      <c r="AA10" s="29"/>
    </row>
    <row r="11" spans="1:27" s="102" customFormat="1" ht="18" thickBot="1" x14ac:dyDescent="0.4">
      <c r="A11" s="29"/>
      <c r="B11" s="29"/>
      <c r="C11" s="29"/>
      <c r="D11" s="29"/>
      <c r="E11" s="29"/>
      <c r="F11" s="375">
        <v>6</v>
      </c>
      <c r="G11" s="376" t="s">
        <v>935</v>
      </c>
      <c r="H11" s="376" t="s">
        <v>36</v>
      </c>
      <c r="I11" s="373">
        <f xml:space="preserve"> ($X$2 - $G$11) * 24</f>
        <v>6.4166666666278616</v>
      </c>
      <c r="J11" s="377">
        <v>8.4849999999999994</v>
      </c>
      <c r="K11" s="378">
        <f>$J$11 - $I$11</f>
        <v>2.0683333333721379</v>
      </c>
      <c r="L11" s="296" t="s">
        <v>612</v>
      </c>
      <c r="M11" s="230">
        <f>SUM($M$6:$M$10)</f>
        <v>14</v>
      </c>
      <c r="N11" s="231" t="s">
        <v>613</v>
      </c>
      <c r="O11" s="301">
        <f>SUM($O$6:$O$10)</f>
        <v>189</v>
      </c>
      <c r="P11" s="296" t="s">
        <v>614</v>
      </c>
      <c r="Q11" s="231">
        <f>SUM($Q$6:$Q$10)</f>
        <v>1</v>
      </c>
      <c r="R11" s="231" t="s">
        <v>615</v>
      </c>
      <c r="S11" s="295">
        <f>SUM($S$6:$S$10)</f>
        <v>20</v>
      </c>
      <c r="T11" s="379"/>
      <c r="U11" s="242"/>
      <c r="V11" s="373">
        <f>$K$11 * -1</f>
        <v>-2.0683333333721379</v>
      </c>
      <c r="W11" s="373">
        <f>$V$11 + $W$10</f>
        <v>71.1650000000582</v>
      </c>
      <c r="X11" s="380"/>
      <c r="Y11" s="29"/>
      <c r="Z11" s="29"/>
      <c r="AA11" s="29"/>
    </row>
    <row r="12" spans="1:27" s="102" customFormat="1" ht="16" customHeight="1" thickBot="1" x14ac:dyDescent="0.4">
      <c r="A12" s="29"/>
      <c r="B12" s="29"/>
      <c r="C12" s="29"/>
      <c r="D12" s="29"/>
      <c r="E12" s="29"/>
      <c r="F12" s="29"/>
      <c r="G12" s="29"/>
      <c r="H12" s="47"/>
      <c r="I12" s="47"/>
      <c r="J12" s="47"/>
      <c r="K12" s="29"/>
      <c r="L12" s="636" t="s">
        <v>43</v>
      </c>
      <c r="M12" s="637"/>
      <c r="N12" s="637"/>
      <c r="O12" s="304">
        <v>238</v>
      </c>
      <c r="P12" s="636" t="s">
        <v>42</v>
      </c>
      <c r="Q12" s="637"/>
      <c r="R12" s="637"/>
      <c r="S12" s="297">
        <v>0</v>
      </c>
      <c r="T12" s="29"/>
      <c r="U12" s="29"/>
      <c r="V12" s="29"/>
      <c r="W12" s="29"/>
      <c r="X12" s="29"/>
      <c r="Y12" s="29"/>
      <c r="Z12" s="29"/>
      <c r="AA12" s="29"/>
    </row>
    <row r="13" spans="1:27" s="102" customFormat="1" ht="16" thickBot="1" x14ac:dyDescent="0.4">
      <c r="A13" s="29"/>
      <c r="B13" s="29"/>
      <c r="C13" s="29"/>
      <c r="D13" s="29"/>
      <c r="E13" s="29"/>
      <c r="F13" s="29"/>
      <c r="G13" s="29"/>
      <c r="H13" s="29"/>
      <c r="I13" s="47"/>
      <c r="J13" s="47"/>
      <c r="K13" s="29"/>
      <c r="L13" s="281"/>
      <c r="M13" s="282"/>
      <c r="N13" s="281"/>
      <c r="O13" s="281"/>
      <c r="P13" s="281"/>
      <c r="Q13" s="281"/>
      <c r="R13" s="281"/>
      <c r="S13" s="281"/>
      <c r="T13" s="29"/>
      <c r="U13" s="29"/>
      <c r="V13" s="29"/>
      <c r="W13" s="29"/>
      <c r="X13" s="29" t="s">
        <v>144</v>
      </c>
      <c r="Y13" s="29"/>
      <c r="Z13" s="29"/>
      <c r="AA13" s="29"/>
    </row>
    <row r="14" spans="1:27" s="49" customFormat="1" x14ac:dyDescent="0.35">
      <c r="A14" s="21" t="s">
        <v>16</v>
      </c>
      <c r="B14" s="23" t="s">
        <v>901</v>
      </c>
      <c r="C14" s="58" t="s">
        <v>943</v>
      </c>
      <c r="D14" s="98" t="s">
        <v>944</v>
      </c>
      <c r="E14" s="98" t="s">
        <v>945</v>
      </c>
      <c r="F14" s="58"/>
      <c r="G14" s="59"/>
      <c r="H14" s="24"/>
      <c r="I14" s="25"/>
      <c r="J14" s="25"/>
      <c r="K14" s="61"/>
      <c r="L14" s="288" t="s">
        <v>108</v>
      </c>
      <c r="M14" s="290">
        <v>0</v>
      </c>
      <c r="N14" s="290">
        <v>17</v>
      </c>
      <c r="O14" s="298">
        <f xml:space="preserve"> $M$14 * $N$14</f>
        <v>0</v>
      </c>
      <c r="P14" s="299" t="s">
        <v>531</v>
      </c>
      <c r="Q14" s="290">
        <v>0</v>
      </c>
      <c r="R14" s="228">
        <v>10</v>
      </c>
      <c r="S14" s="298">
        <f xml:space="preserve"> $Q$14 * $R$14</f>
        <v>0</v>
      </c>
      <c r="T14" s="21" t="s">
        <v>25</v>
      </c>
      <c r="U14" s="26" t="s">
        <v>49</v>
      </c>
      <c r="V14" s="27">
        <f>$K$14 * -1</f>
        <v>0</v>
      </c>
      <c r="W14" s="28">
        <f>$V$14</f>
        <v>0</v>
      </c>
      <c r="X14" s="141" t="s">
        <v>946</v>
      </c>
      <c r="Y14" s="29"/>
      <c r="Z14" s="36"/>
      <c r="AA14" s="29"/>
    </row>
    <row r="15" spans="1:27" s="102" customFormat="1" x14ac:dyDescent="0.35">
      <c r="A15" s="30"/>
      <c r="B15" s="31"/>
      <c r="C15" s="66"/>
      <c r="D15" s="66"/>
      <c r="E15" s="66"/>
      <c r="F15" s="66"/>
      <c r="G15" s="67"/>
      <c r="H15" s="67"/>
      <c r="I15" s="68"/>
      <c r="J15" s="68"/>
      <c r="K15" s="65"/>
      <c r="L15" s="292" t="s">
        <v>113</v>
      </c>
      <c r="M15" s="294">
        <v>0</v>
      </c>
      <c r="N15" s="294">
        <v>17</v>
      </c>
      <c r="O15" s="301">
        <f xml:space="preserve"> $M$15 * $N$15</f>
        <v>0</v>
      </c>
      <c r="P15" s="302" t="s">
        <v>118</v>
      </c>
      <c r="Q15" s="294">
        <v>0</v>
      </c>
      <c r="R15" s="231">
        <v>12</v>
      </c>
      <c r="S15" s="301">
        <f xml:space="preserve"> $Q$15 * $R$15</f>
        <v>0</v>
      </c>
      <c r="T15" s="30"/>
      <c r="U15" s="34"/>
      <c r="V15" s="35">
        <f>$K$15 * -1</f>
        <v>0</v>
      </c>
      <c r="W15" s="43">
        <f>$V$15 + $W$14</f>
        <v>0</v>
      </c>
      <c r="X15" s="252" t="s">
        <v>947</v>
      </c>
      <c r="Y15" s="29"/>
      <c r="Z15" s="36"/>
      <c r="AA15" s="29"/>
    </row>
    <row r="16" spans="1:27" s="102" customFormat="1" x14ac:dyDescent="0.35">
      <c r="A16" s="30"/>
      <c r="B16" s="31"/>
      <c r="C16" s="66"/>
      <c r="D16" s="66"/>
      <c r="E16" s="62"/>
      <c r="F16" s="66"/>
      <c r="G16" s="63"/>
      <c r="H16" s="32"/>
      <c r="I16" s="68"/>
      <c r="J16" s="64"/>
      <c r="K16" s="65"/>
      <c r="L16" s="292" t="s">
        <v>217</v>
      </c>
      <c r="M16" s="294">
        <v>0</v>
      </c>
      <c r="N16" s="294">
        <v>10</v>
      </c>
      <c r="O16" s="301">
        <f xml:space="preserve"> $M$16 * $N$16</f>
        <v>0</v>
      </c>
      <c r="P16" s="302" t="s">
        <v>555</v>
      </c>
      <c r="Q16" s="294">
        <v>0</v>
      </c>
      <c r="R16" s="231">
        <v>20</v>
      </c>
      <c r="S16" s="301">
        <f xml:space="preserve"> $Q$16 * $R$16</f>
        <v>0</v>
      </c>
      <c r="T16" s="30"/>
      <c r="U16" s="34"/>
      <c r="V16" s="35">
        <f>$K$16 * -1</f>
        <v>0</v>
      </c>
      <c r="W16" s="43">
        <f>$V$16 + $W$15</f>
        <v>0</v>
      </c>
      <c r="X16" s="252"/>
      <c r="Y16" s="36"/>
      <c r="Z16" s="36"/>
      <c r="AA16" s="29"/>
    </row>
    <row r="17" spans="1:27" s="102" customFormat="1" x14ac:dyDescent="0.35">
      <c r="A17" s="30"/>
      <c r="B17" s="31"/>
      <c r="C17" s="31"/>
      <c r="D17" s="31"/>
      <c r="E17" s="31"/>
      <c r="F17" s="31"/>
      <c r="G17" s="32"/>
      <c r="H17" s="32"/>
      <c r="I17" s="68"/>
      <c r="J17" s="64"/>
      <c r="K17" s="65"/>
      <c r="L17" s="292" t="s">
        <v>124</v>
      </c>
      <c r="M17" s="294">
        <v>0</v>
      </c>
      <c r="N17" s="294">
        <v>17</v>
      </c>
      <c r="O17" s="301">
        <f xml:space="preserve"> $M$17 * $N$17</f>
        <v>0</v>
      </c>
      <c r="P17" s="302" t="s">
        <v>118</v>
      </c>
      <c r="Q17" s="294">
        <v>0</v>
      </c>
      <c r="R17" s="231">
        <v>20</v>
      </c>
      <c r="S17" s="301">
        <f xml:space="preserve"> $Q$17 * $R$17</f>
        <v>0</v>
      </c>
      <c r="T17" s="30"/>
      <c r="U17" s="34"/>
      <c r="V17" s="35">
        <f>$K$17 * -1</f>
        <v>0</v>
      </c>
      <c r="W17" s="43">
        <f>$V$17 + $W$16</f>
        <v>0</v>
      </c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292" t="s">
        <v>592</v>
      </c>
      <c r="M18" s="231">
        <v>0</v>
      </c>
      <c r="N18" s="294">
        <v>17</v>
      </c>
      <c r="O18" s="301">
        <f xml:space="preserve"> $M$18 * $N$18</f>
        <v>0</v>
      </c>
      <c r="P18" s="302" t="s">
        <v>574</v>
      </c>
      <c r="Q18" s="294">
        <v>0</v>
      </c>
      <c r="R18" s="231">
        <v>20</v>
      </c>
      <c r="S18" s="301">
        <f xml:space="preserve"> $Q$18 * $R$18</f>
        <v>0</v>
      </c>
      <c r="T18" s="30"/>
      <c r="U18" s="34"/>
      <c r="V18" s="35">
        <f>$K$18 * -1</f>
        <v>0</v>
      </c>
      <c r="W18" s="43">
        <f>$V$18 + $W$17</f>
        <v>0</v>
      </c>
      <c r="X18" s="252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6"/>
      <c r="F19" s="66"/>
      <c r="G19" s="67"/>
      <c r="H19" s="67"/>
      <c r="I19" s="68"/>
      <c r="J19" s="68"/>
      <c r="K19" s="65"/>
      <c r="L19" s="292"/>
      <c r="M19" s="294"/>
      <c r="N19" s="294"/>
      <c r="O19" s="301"/>
      <c r="P19" s="302" t="s">
        <v>201</v>
      </c>
      <c r="Q19" s="294">
        <v>0</v>
      </c>
      <c r="R19" s="231">
        <v>20</v>
      </c>
      <c r="S19" s="301">
        <f xml:space="preserve"> $Q$19 * $R$19</f>
        <v>0</v>
      </c>
      <c r="T19" s="30"/>
      <c r="U19" s="34"/>
      <c r="V19" s="35">
        <f>$K$19 * -1</f>
        <v>0</v>
      </c>
      <c r="W19" s="43">
        <f>$V$19 + $W$18</f>
        <v>0</v>
      </c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/>
      <c r="M20" s="294"/>
      <c r="N20" s="294"/>
      <c r="O20" s="301"/>
      <c r="P20" s="302"/>
      <c r="Q20" s="294"/>
      <c r="R20" s="231"/>
      <c r="S20" s="301"/>
      <c r="T20" s="30"/>
      <c r="U20" s="34"/>
      <c r="V20" s="35">
        <f>$K$20 * -1</f>
        <v>0</v>
      </c>
      <c r="W20" s="43">
        <f>$V$20 + $W$19</f>
        <v>0</v>
      </c>
      <c r="X20" s="25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292"/>
      <c r="M21" s="294"/>
      <c r="N21" s="294"/>
      <c r="O21" s="301"/>
      <c r="P21" s="302"/>
      <c r="Q21" s="294"/>
      <c r="R21" s="231"/>
      <c r="S21" s="301"/>
      <c r="T21" s="30"/>
      <c r="U21" s="34"/>
      <c r="V21" s="35">
        <f>$K$21 * -1</f>
        <v>0</v>
      </c>
      <c r="W21" s="43">
        <f>$V$21 + $W$20</f>
        <v>0</v>
      </c>
      <c r="X21" s="252"/>
      <c r="Y21" s="29"/>
      <c r="Z21" s="36"/>
      <c r="AA21" s="29"/>
    </row>
    <row r="22" spans="1:27" s="102" customFormat="1" x14ac:dyDescent="0.35">
      <c r="A22" s="30"/>
      <c r="B22" s="31"/>
      <c r="C22" s="66"/>
      <c r="D22" s="66"/>
      <c r="E22" s="66"/>
      <c r="F22" s="66"/>
      <c r="G22" s="67"/>
      <c r="H22" s="67"/>
      <c r="I22" s="68"/>
      <c r="J22" s="68"/>
      <c r="K22" s="65"/>
      <c r="L22" s="292"/>
      <c r="M22" s="294"/>
      <c r="N22" s="294"/>
      <c r="O22" s="301"/>
      <c r="P22" s="302"/>
      <c r="Q22" s="294"/>
      <c r="R22" s="231"/>
      <c r="S22" s="301"/>
      <c r="T22" s="30"/>
      <c r="U22" s="34"/>
      <c r="V22" s="35">
        <f>$K$22 * -1</f>
        <v>0</v>
      </c>
      <c r="W22" s="43">
        <f>$V$22 + $W$21</f>
        <v>0</v>
      </c>
      <c r="X22" s="252"/>
      <c r="Y22" s="29"/>
      <c r="Z22" s="36"/>
      <c r="AA22" s="29"/>
    </row>
    <row r="23" spans="1:27" s="102" customFormat="1" ht="16" thickBot="1" x14ac:dyDescent="0.4">
      <c r="A23" s="37"/>
      <c r="B23" s="38"/>
      <c r="C23" s="69"/>
      <c r="D23" s="69"/>
      <c r="E23" s="69"/>
      <c r="F23" s="69"/>
      <c r="G23" s="119"/>
      <c r="H23" s="119"/>
      <c r="I23" s="88"/>
      <c r="J23" s="88"/>
      <c r="K23" s="70"/>
      <c r="L23" s="292"/>
      <c r="M23" s="294"/>
      <c r="N23" s="294"/>
      <c r="O23" s="301"/>
      <c r="P23" s="302"/>
      <c r="Q23" s="294"/>
      <c r="R23" s="231"/>
      <c r="S23" s="301"/>
      <c r="T23" s="37"/>
      <c r="U23" s="41"/>
      <c r="V23" s="42">
        <f>$K$23 * -1</f>
        <v>0</v>
      </c>
      <c r="W23" s="44">
        <f>$V$23 + $W$22</f>
        <v>0</v>
      </c>
      <c r="X23" s="246" t="s">
        <v>689</v>
      </c>
      <c r="Y23" s="29"/>
      <c r="Z23" s="36"/>
      <c r="AA23" s="29"/>
    </row>
    <row r="24" spans="1:27" s="102" customFormat="1" ht="17.5" x14ac:dyDescent="0.35">
      <c r="I24" s="103"/>
      <c r="J24" s="103"/>
      <c r="K24" s="103"/>
      <c r="L24" s="296" t="s">
        <v>614</v>
      </c>
      <c r="M24" s="230">
        <f>SUM($M$14:$M$23)</f>
        <v>0</v>
      </c>
      <c r="N24" s="231" t="s">
        <v>613</v>
      </c>
      <c r="O24" s="301">
        <f>SUM($O$14:$O$23)</f>
        <v>0</v>
      </c>
      <c r="P24" s="296" t="s">
        <v>614</v>
      </c>
      <c r="Q24" s="231">
        <f>SUM($Q$14:$Q$23)</f>
        <v>0</v>
      </c>
      <c r="R24" s="231" t="s">
        <v>615</v>
      </c>
      <c r="S24" s="295">
        <f>SUM($S$14:$S$23)</f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customHeight="1" thickBot="1" x14ac:dyDescent="0.4">
      <c r="I25" s="103"/>
      <c r="J25" s="103"/>
      <c r="K25" s="103"/>
      <c r="L25" s="631" t="s">
        <v>43</v>
      </c>
      <c r="M25" s="635"/>
      <c r="N25" s="635"/>
      <c r="O25" s="304">
        <v>0</v>
      </c>
      <c r="P25" s="636" t="s">
        <v>42</v>
      </c>
      <c r="Q25" s="637"/>
      <c r="R25" s="637"/>
      <c r="S25" s="297">
        <v>0</v>
      </c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I26" s="103"/>
      <c r="J26" s="103"/>
      <c r="K26" s="103"/>
      <c r="L26" s="120"/>
      <c r="M26" s="120"/>
      <c r="N26" s="120"/>
      <c r="O26" s="281"/>
      <c r="P26" s="281"/>
      <c r="Q26" s="281"/>
      <c r="R26" s="281"/>
      <c r="S26" s="281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74" t="s">
        <v>17</v>
      </c>
      <c r="B27" s="75"/>
      <c r="C27" s="75">
        <v>54</v>
      </c>
      <c r="D27" s="75" t="s">
        <v>193</v>
      </c>
      <c r="E27" s="75"/>
      <c r="F27" s="75"/>
      <c r="G27" s="76"/>
      <c r="H27" s="75"/>
      <c r="I27" s="77"/>
      <c r="J27" s="77"/>
      <c r="K27" s="78"/>
      <c r="L27" s="305"/>
      <c r="M27" s="306"/>
      <c r="N27" s="228"/>
      <c r="O27" s="298"/>
      <c r="P27" s="307"/>
      <c r="Q27" s="228"/>
      <c r="R27" s="228"/>
      <c r="S27" s="298"/>
      <c r="T27" s="74" t="s">
        <v>25</v>
      </c>
      <c r="U27" s="151" t="s">
        <v>24</v>
      </c>
      <c r="V27" s="74"/>
      <c r="W27" s="152"/>
      <c r="X27" s="263" t="s">
        <v>691</v>
      </c>
      <c r="Y27" s="29"/>
      <c r="Z27" s="36"/>
      <c r="AA27" s="29"/>
    </row>
    <row r="28" spans="1:27" s="102" customFormat="1" ht="17.5" x14ac:dyDescent="0.35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296" t="s">
        <v>612</v>
      </c>
      <c r="M28" s="308"/>
      <c r="N28" s="231" t="s">
        <v>613</v>
      </c>
      <c r="O28" s="301"/>
      <c r="P28" s="296" t="s">
        <v>614</v>
      </c>
      <c r="Q28" s="231"/>
      <c r="R28" s="231" t="s">
        <v>615</v>
      </c>
      <c r="S28" s="295"/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631" t="s">
        <v>43</v>
      </c>
      <c r="M29" s="635"/>
      <c r="N29" s="635"/>
      <c r="O29" s="304" t="s">
        <v>24</v>
      </c>
      <c r="P29" s="636" t="s">
        <v>42</v>
      </c>
      <c r="Q29" s="637"/>
      <c r="R29" s="637"/>
      <c r="S29" s="297" t="s">
        <v>24</v>
      </c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16" thickBot="1" x14ac:dyDescent="0.4">
      <c r="A30" s="29"/>
      <c r="B30" s="29"/>
      <c r="C30" s="29"/>
      <c r="D30" s="29"/>
      <c r="E30" s="29"/>
      <c r="F30" s="29"/>
      <c r="G30" s="29"/>
      <c r="H30" s="29"/>
      <c r="I30" s="47"/>
      <c r="J30" s="47"/>
      <c r="K30" s="29"/>
      <c r="L30" s="120"/>
      <c r="M30" s="120"/>
      <c r="N30" s="120"/>
      <c r="O30" s="281"/>
      <c r="P30" s="281"/>
      <c r="Q30" s="281"/>
      <c r="R30" s="281"/>
      <c r="S30" s="281"/>
      <c r="T30" s="29"/>
      <c r="U30" s="29"/>
      <c r="V30" s="29"/>
      <c r="W30" s="29"/>
      <c r="X30" s="29"/>
      <c r="Y30" s="29"/>
      <c r="Z30" s="36"/>
      <c r="AA30" s="29"/>
    </row>
    <row r="31" spans="1:27" s="102" customFormat="1" x14ac:dyDescent="0.35">
      <c r="A31" s="21" t="s">
        <v>18</v>
      </c>
      <c r="B31" s="23" t="s">
        <v>903</v>
      </c>
      <c r="C31" s="58">
        <v>541</v>
      </c>
      <c r="D31" s="58" t="s">
        <v>922</v>
      </c>
      <c r="E31" s="22" t="s">
        <v>923</v>
      </c>
      <c r="F31" s="58">
        <v>1</v>
      </c>
      <c r="G31" s="158"/>
      <c r="H31" s="158"/>
      <c r="I31" s="60"/>
      <c r="J31" s="25"/>
      <c r="K31" s="61">
        <f>$J$31 - $I$31</f>
        <v>0</v>
      </c>
      <c r="L31" s="117" t="s">
        <v>101</v>
      </c>
      <c r="M31" s="290">
        <v>2</v>
      </c>
      <c r="N31" s="290">
        <v>17</v>
      </c>
      <c r="O31" s="298">
        <f xml:space="preserve"> $M$31 * $N$31</f>
        <v>34</v>
      </c>
      <c r="P31" s="309" t="s">
        <v>47</v>
      </c>
      <c r="Q31" s="228">
        <v>0</v>
      </c>
      <c r="R31" s="228">
        <v>17</v>
      </c>
      <c r="S31" s="298">
        <f xml:space="preserve"> $Q$31 * $R$31</f>
        <v>0</v>
      </c>
      <c r="T31" s="21" t="s">
        <v>25</v>
      </c>
      <c r="U31" s="26" t="s">
        <v>24</v>
      </c>
      <c r="V31" s="27">
        <f>$K$31 * -1</f>
        <v>0</v>
      </c>
      <c r="W31" s="28">
        <f>$V$31</f>
        <v>0</v>
      </c>
      <c r="X31" s="141"/>
      <c r="Y31" s="29"/>
      <c r="Z31" s="29"/>
      <c r="AA31" s="29"/>
    </row>
    <row r="32" spans="1:27" s="102" customFormat="1" x14ac:dyDescent="0.35">
      <c r="A32" s="30"/>
      <c r="B32" s="80"/>
      <c r="C32" s="66"/>
      <c r="D32" s="66"/>
      <c r="E32" s="66"/>
      <c r="F32" s="66"/>
      <c r="G32" s="160"/>
      <c r="H32" s="159"/>
      <c r="I32" s="68"/>
      <c r="J32" s="33"/>
      <c r="K32" s="65"/>
      <c r="L32" s="118" t="s">
        <v>592</v>
      </c>
      <c r="M32" s="294">
        <v>0</v>
      </c>
      <c r="N32" s="294">
        <v>17</v>
      </c>
      <c r="O32" s="301">
        <f xml:space="preserve"> $M$32 * $N$32</f>
        <v>0</v>
      </c>
      <c r="P32" s="296" t="s">
        <v>531</v>
      </c>
      <c r="Q32" s="231">
        <v>0</v>
      </c>
      <c r="R32" s="231">
        <v>20</v>
      </c>
      <c r="S32" s="301">
        <f xml:space="preserve"> $Q$32 * $R$32</f>
        <v>0</v>
      </c>
      <c r="T32" s="30"/>
      <c r="U32" s="34"/>
      <c r="V32" s="35"/>
      <c r="W32" s="43"/>
      <c r="X32" s="189"/>
      <c r="Y32" s="29"/>
      <c r="Z32" s="29"/>
      <c r="AA32" s="29"/>
    </row>
    <row r="33" spans="1:28" s="49" customFormat="1" x14ac:dyDescent="0.35">
      <c r="A33" s="30"/>
      <c r="B33" s="80"/>
      <c r="C33" s="62"/>
      <c r="D33" s="62"/>
      <c r="E33" s="62"/>
      <c r="F33" s="62"/>
      <c r="G33" s="160"/>
      <c r="H33" s="160"/>
      <c r="I33" s="64"/>
      <c r="J33" s="64"/>
      <c r="K33" s="65"/>
      <c r="L33" s="292" t="s">
        <v>113</v>
      </c>
      <c r="M33" s="294">
        <v>1</v>
      </c>
      <c r="N33" s="231">
        <v>17</v>
      </c>
      <c r="O33" s="301">
        <f xml:space="preserve"> $M$33 * $N$33</f>
        <v>17</v>
      </c>
      <c r="P33" s="296" t="s">
        <v>117</v>
      </c>
      <c r="Q33" s="231">
        <v>0</v>
      </c>
      <c r="R33" s="293">
        <v>16</v>
      </c>
      <c r="S33" s="310">
        <f xml:space="preserve"> $Q$33 * $R$33</f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x14ac:dyDescent="0.35">
      <c r="A34" s="30"/>
      <c r="B34" s="80"/>
      <c r="C34" s="31"/>
      <c r="D34" s="31"/>
      <c r="E34" s="80"/>
      <c r="F34" s="31"/>
      <c r="G34" s="161"/>
      <c r="H34" s="161"/>
      <c r="I34" s="33"/>
      <c r="J34" s="33"/>
      <c r="K34" s="65"/>
      <c r="L34" s="292" t="s">
        <v>124</v>
      </c>
      <c r="M34" s="294">
        <v>1</v>
      </c>
      <c r="N34" s="231">
        <v>17</v>
      </c>
      <c r="O34" s="301">
        <f xml:space="preserve"> $M$34 * $N$34</f>
        <v>17</v>
      </c>
      <c r="P34" s="311" t="s">
        <v>555</v>
      </c>
      <c r="Q34" s="312">
        <v>1</v>
      </c>
      <c r="R34" s="312">
        <v>20</v>
      </c>
      <c r="S34" s="313">
        <f xml:space="preserve"> $Q$34 * $R$34</f>
        <v>20</v>
      </c>
      <c r="T34" s="30"/>
      <c r="U34" s="34"/>
      <c r="V34" s="35"/>
      <c r="W34" s="43"/>
      <c r="X34" s="189"/>
      <c r="Y34" s="29"/>
      <c r="Z34" s="36"/>
      <c r="AA34" s="29"/>
    </row>
    <row r="35" spans="1:28" s="102" customFormat="1" x14ac:dyDescent="0.35">
      <c r="A35" s="30"/>
      <c r="B35" s="80"/>
      <c r="C35" s="31"/>
      <c r="D35" s="31"/>
      <c r="E35" s="31"/>
      <c r="F35" s="31"/>
      <c r="G35" s="161"/>
      <c r="H35" s="161"/>
      <c r="I35" s="33"/>
      <c r="J35" s="33"/>
      <c r="K35" s="65"/>
      <c r="L35" s="292"/>
      <c r="M35" s="294"/>
      <c r="N35" s="230"/>
      <c r="O35" s="301"/>
      <c r="P35" s="311" t="s">
        <v>940</v>
      </c>
      <c r="Q35" s="312">
        <v>0</v>
      </c>
      <c r="R35" s="312">
        <v>20</v>
      </c>
      <c r="S35" s="313">
        <f xml:space="preserve"> $Q$35 * $R$35</f>
        <v>0</v>
      </c>
      <c r="T35" s="30"/>
      <c r="U35" s="34"/>
      <c r="V35" s="35"/>
      <c r="W35" s="43"/>
      <c r="X35" s="142"/>
      <c r="Y35" s="29"/>
      <c r="Z35" s="29"/>
      <c r="AA35" s="29"/>
    </row>
    <row r="36" spans="1:28" s="102" customFormat="1" ht="16" thickBot="1" x14ac:dyDescent="0.4">
      <c r="A36" s="37"/>
      <c r="B36" s="84"/>
      <c r="C36" s="38"/>
      <c r="D36" s="38"/>
      <c r="E36" s="38"/>
      <c r="F36" s="38"/>
      <c r="G36" s="39"/>
      <c r="H36" s="39"/>
      <c r="I36" s="40"/>
      <c r="J36" s="40"/>
      <c r="K36" s="70"/>
      <c r="L36" s="311"/>
      <c r="M36" s="312"/>
      <c r="N36" s="312"/>
      <c r="O36" s="313"/>
      <c r="P36" s="311" t="s">
        <v>226</v>
      </c>
      <c r="Q36" s="312">
        <v>0</v>
      </c>
      <c r="R36" s="312">
        <v>20</v>
      </c>
      <c r="S36" s="313">
        <f xml:space="preserve"> $Q$36 * $R$36</f>
        <v>0</v>
      </c>
      <c r="T36" s="37"/>
      <c r="U36" s="41"/>
      <c r="V36" s="37"/>
      <c r="W36" s="72"/>
      <c r="X36" s="191" t="s">
        <v>939</v>
      </c>
      <c r="Y36" s="29"/>
      <c r="Z36" s="29"/>
      <c r="AA36" s="29"/>
    </row>
    <row r="37" spans="1:28" s="102" customFormat="1" ht="17.5" x14ac:dyDescent="0.35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96" t="s">
        <v>612</v>
      </c>
      <c r="M37" s="230">
        <f>SUM($M$31:$M$36)</f>
        <v>4</v>
      </c>
      <c r="N37" s="231" t="s">
        <v>613</v>
      </c>
      <c r="O37" s="301">
        <f>SUM($O$31:$O$36)</f>
        <v>68</v>
      </c>
      <c r="P37" s="296" t="s">
        <v>614</v>
      </c>
      <c r="Q37" s="231">
        <f>SUM($Q$31:$Q$36)</f>
        <v>1</v>
      </c>
      <c r="R37" s="231" t="s">
        <v>615</v>
      </c>
      <c r="S37" s="295">
        <f>SUM($S$31:$S$36)</f>
        <v>20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customHeight="1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636" t="s">
        <v>43</v>
      </c>
      <c r="M38" s="637"/>
      <c r="N38" s="637"/>
      <c r="O38" s="304">
        <v>170</v>
      </c>
      <c r="P38" s="636" t="s">
        <v>42</v>
      </c>
      <c r="Q38" s="637"/>
      <c r="R38" s="637"/>
      <c r="S38" s="297">
        <v>40</v>
      </c>
      <c r="T38" s="29"/>
      <c r="U38" s="29"/>
      <c r="V38" s="29"/>
      <c r="W38" s="29"/>
      <c r="X38" s="29"/>
      <c r="Y38" s="29"/>
      <c r="Z38" s="29"/>
      <c r="AA38" s="29"/>
    </row>
    <row r="39" spans="1:28" s="102" customFormat="1" ht="16" thickBot="1" x14ac:dyDescent="0.4">
      <c r="A39" s="29"/>
      <c r="B39" s="29"/>
      <c r="C39" s="29"/>
      <c r="D39" s="29"/>
      <c r="E39" s="29"/>
      <c r="F39" s="29"/>
      <c r="G39" s="29"/>
      <c r="H39" s="29"/>
      <c r="I39" s="47"/>
      <c r="J39" s="47"/>
      <c r="K39" s="29"/>
      <c r="L39" s="281"/>
      <c r="M39" s="282"/>
      <c r="N39" s="281"/>
      <c r="O39" s="281"/>
      <c r="P39" s="281"/>
      <c r="Q39" s="281"/>
      <c r="R39" s="281"/>
      <c r="S39" s="281"/>
      <c r="T39" s="29"/>
      <c r="U39" s="29"/>
      <c r="V39" s="29"/>
      <c r="W39" s="29"/>
      <c r="X39" s="29"/>
      <c r="Y39" s="29"/>
      <c r="Z39" s="36"/>
      <c r="AA39" s="29"/>
    </row>
    <row r="40" spans="1:28" s="49" customFormat="1" ht="25.5" customHeight="1" x14ac:dyDescent="0.35">
      <c r="A40" s="21" t="s">
        <v>19</v>
      </c>
      <c r="B40" s="22" t="s">
        <v>904</v>
      </c>
      <c r="C40" s="58">
        <v>15001</v>
      </c>
      <c r="D40" s="22" t="s">
        <v>924</v>
      </c>
      <c r="E40" s="58" t="s">
        <v>925</v>
      </c>
      <c r="F40" s="58">
        <v>1</v>
      </c>
      <c r="G40" s="59" t="s">
        <v>926</v>
      </c>
      <c r="H40" s="59" t="s">
        <v>36</v>
      </c>
      <c r="I40" s="25">
        <f xml:space="preserve"> ($X$2 - $G$40) * 24</f>
        <v>11.000000000058208</v>
      </c>
      <c r="J40" s="60">
        <v>14</v>
      </c>
      <c r="K40" s="61">
        <f>$J$40 - $I$40</f>
        <v>2.9999999999417923</v>
      </c>
      <c r="L40" s="288" t="s">
        <v>48</v>
      </c>
      <c r="M40" s="290">
        <v>0</v>
      </c>
      <c r="N40" s="290">
        <v>17</v>
      </c>
      <c r="O40" s="298">
        <f xml:space="preserve"> $M$40 * $N$40</f>
        <v>0</v>
      </c>
      <c r="P40" s="288" t="s">
        <v>271</v>
      </c>
      <c r="Q40" s="290">
        <v>0</v>
      </c>
      <c r="R40" s="290">
        <v>20</v>
      </c>
      <c r="S40" s="298">
        <f xml:space="preserve"> $Q$40 * $R$40</f>
        <v>0</v>
      </c>
      <c r="T40" s="21" t="s">
        <v>816</v>
      </c>
      <c r="U40" s="26" t="s">
        <v>24</v>
      </c>
      <c r="V40" s="27">
        <f>$K$40 * 0</f>
        <v>0</v>
      </c>
      <c r="W40" s="28">
        <f>$V$40</f>
        <v>0</v>
      </c>
      <c r="X40" s="233" t="s">
        <v>937</v>
      </c>
      <c r="Y40" s="29"/>
      <c r="Z40" s="36"/>
      <c r="AA40" s="29"/>
    </row>
    <row r="41" spans="1:28" s="49" customFormat="1" x14ac:dyDescent="0.35">
      <c r="A41" s="30"/>
      <c r="B41" s="31"/>
      <c r="C41" s="62"/>
      <c r="D41" s="62"/>
      <c r="E41" s="62"/>
      <c r="F41" s="62"/>
      <c r="G41" s="63"/>
      <c r="H41" s="63"/>
      <c r="I41" s="68"/>
      <c r="J41" s="64"/>
      <c r="K41" s="65"/>
      <c r="L41" s="292" t="s">
        <v>198</v>
      </c>
      <c r="M41" s="294">
        <v>4</v>
      </c>
      <c r="N41" s="294">
        <v>14</v>
      </c>
      <c r="O41" s="301">
        <f xml:space="preserve"> $M$41 * $N$41</f>
        <v>56</v>
      </c>
      <c r="P41" s="292" t="s">
        <v>197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>
        <f>$K$41 * 0</f>
        <v>0</v>
      </c>
      <c r="W41" s="43">
        <f>$V$41 + $W$40</f>
        <v>0</v>
      </c>
      <c r="X41" s="346" t="s">
        <v>938</v>
      </c>
      <c r="Y41" s="29"/>
      <c r="Z41" s="36"/>
      <c r="AA41" s="29"/>
    </row>
    <row r="42" spans="1:28" s="49" customFormat="1" x14ac:dyDescent="0.35">
      <c r="A42" s="86"/>
      <c r="B42" s="62"/>
      <c r="C42" s="62"/>
      <c r="D42" s="62"/>
      <c r="E42" s="62"/>
      <c r="F42" s="62"/>
      <c r="G42" s="63"/>
      <c r="H42" s="62"/>
      <c r="I42" s="68"/>
      <c r="J42" s="64"/>
      <c r="K42" s="65"/>
      <c r="L42" s="292" t="s">
        <v>229</v>
      </c>
      <c r="M42" s="294">
        <v>4</v>
      </c>
      <c r="N42" s="294">
        <v>17</v>
      </c>
      <c r="O42" s="301">
        <f xml:space="preserve"> $M$42 * $N$42</f>
        <v>68</v>
      </c>
      <c r="P42" s="292" t="s">
        <v>590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>
        <f>$K$42 * 0</f>
        <v>0</v>
      </c>
      <c r="W42" s="43">
        <f>$V$42 + $W$41</f>
        <v>0</v>
      </c>
      <c r="X42" s="189" t="s">
        <v>948</v>
      </c>
      <c r="Y42" s="29"/>
      <c r="Z42" s="29"/>
      <c r="AA42" s="29"/>
    </row>
    <row r="43" spans="1:28" s="102" customFormat="1" ht="19.5" customHeight="1" x14ac:dyDescent="0.35">
      <c r="A43" s="30"/>
      <c r="B43" s="31"/>
      <c r="C43" s="31"/>
      <c r="D43" s="80"/>
      <c r="E43" s="80"/>
      <c r="F43" s="31"/>
      <c r="G43" s="62"/>
      <c r="H43" s="63"/>
      <c r="I43" s="68"/>
      <c r="J43" s="64"/>
      <c r="K43" s="65"/>
      <c r="L43" s="292" t="s">
        <v>230</v>
      </c>
      <c r="M43" s="294">
        <v>0</v>
      </c>
      <c r="N43" s="294">
        <v>17</v>
      </c>
      <c r="O43" s="301">
        <f xml:space="preserve"> $M$43 * $N$43</f>
        <v>0</v>
      </c>
      <c r="P43" s="292" t="s">
        <v>906</v>
      </c>
      <c r="Q43" s="294">
        <v>0</v>
      </c>
      <c r="R43" s="294">
        <v>20</v>
      </c>
      <c r="S43" s="301">
        <f xml:space="preserve"> $Q$43 * $R$43</f>
        <v>0</v>
      </c>
      <c r="T43" s="30"/>
      <c r="U43" s="34"/>
      <c r="V43" s="35">
        <f>$K$43 * 0</f>
        <v>0</v>
      </c>
      <c r="W43" s="43">
        <f>$V$43 + $W$42</f>
        <v>0</v>
      </c>
      <c r="X43" s="189"/>
      <c r="Y43" s="29"/>
      <c r="Z43" s="29"/>
      <c r="AA43" s="29"/>
    </row>
    <row r="44" spans="1:28" s="102" customFormat="1" x14ac:dyDescent="0.35">
      <c r="A44" s="30"/>
      <c r="B44" s="31"/>
      <c r="C44" s="31"/>
      <c r="D44" s="31"/>
      <c r="E44" s="31"/>
      <c r="F44" s="31"/>
      <c r="G44" s="32"/>
      <c r="H44" s="32"/>
      <c r="I44" s="68"/>
      <c r="J44" s="64"/>
      <c r="K44" s="65"/>
      <c r="L44" s="292" t="s">
        <v>105</v>
      </c>
      <c r="M44" s="294">
        <v>5</v>
      </c>
      <c r="N44" s="294">
        <v>17</v>
      </c>
      <c r="O44" s="301">
        <f xml:space="preserve"> $M$44 * $N$44</f>
        <v>85</v>
      </c>
      <c r="P44" s="292" t="s">
        <v>273</v>
      </c>
      <c r="Q44" s="294">
        <v>0</v>
      </c>
      <c r="R44" s="294">
        <v>20</v>
      </c>
      <c r="S44" s="301">
        <f xml:space="preserve"> $Q$44 * $R$44</f>
        <v>0</v>
      </c>
      <c r="T44" s="30"/>
      <c r="U44" s="34"/>
      <c r="V44" s="35">
        <f>$K$44 * 0</f>
        <v>0</v>
      </c>
      <c r="W44" s="43">
        <f>$V$44 + $W$43</f>
        <v>0</v>
      </c>
      <c r="X44" s="189"/>
      <c r="Y44" s="29"/>
      <c r="Z44" s="29"/>
      <c r="AA44" s="29"/>
    </row>
    <row r="45" spans="1:28" s="102" customFormat="1" ht="16" thickBot="1" x14ac:dyDescent="0.4">
      <c r="A45" s="37"/>
      <c r="B45" s="38"/>
      <c r="C45" s="38"/>
      <c r="D45" s="38"/>
      <c r="E45" s="38"/>
      <c r="F45" s="38"/>
      <c r="G45" s="39"/>
      <c r="H45" s="39"/>
      <c r="I45" s="40"/>
      <c r="J45" s="91"/>
      <c r="K45" s="70"/>
      <c r="L45" s="292"/>
      <c r="M45" s="294"/>
      <c r="N45" s="294"/>
      <c r="O45" s="301"/>
      <c r="P45" s="292" t="s">
        <v>143</v>
      </c>
      <c r="Q45" s="314">
        <v>0</v>
      </c>
      <c r="R45" s="294">
        <v>20</v>
      </c>
      <c r="S45" s="301">
        <f xml:space="preserve"> $Q$45 * $R$45</f>
        <v>0</v>
      </c>
      <c r="T45" s="37"/>
      <c r="U45" s="41"/>
      <c r="V45" s="42">
        <f>$K$45 * 0</f>
        <v>0</v>
      </c>
      <c r="W45" s="44">
        <f>$V$45 + $W$44</f>
        <v>0</v>
      </c>
      <c r="X45" s="374" t="s">
        <v>907</v>
      </c>
      <c r="Y45" s="29"/>
      <c r="Z45" s="29"/>
      <c r="AA45" s="29"/>
    </row>
    <row r="46" spans="1:28" s="29" customFormat="1" ht="17.5" x14ac:dyDescent="0.35">
      <c r="L46" s="296" t="s">
        <v>612</v>
      </c>
      <c r="M46" s="230">
        <f>SUM($M$40:$M$45)</f>
        <v>13</v>
      </c>
      <c r="N46" s="231" t="s">
        <v>613</v>
      </c>
      <c r="O46" s="301">
        <f>SUM($O$40:$O$45)</f>
        <v>209</v>
      </c>
      <c r="P46" s="296" t="s">
        <v>614</v>
      </c>
      <c r="Q46" s="231">
        <f>SUM($Q$40:$Q$45)</f>
        <v>0</v>
      </c>
      <c r="R46" s="231" t="s">
        <v>615</v>
      </c>
      <c r="S46" s="295">
        <f>SUM($S$40:$S$45)</f>
        <v>0</v>
      </c>
      <c r="Y46" s="102"/>
      <c r="AB46" s="102"/>
    </row>
    <row r="47" spans="1:28" s="29" customFormat="1" ht="16" customHeight="1" thickBot="1" x14ac:dyDescent="0.4">
      <c r="I47" s="47"/>
      <c r="J47" s="47"/>
      <c r="L47" s="636" t="s">
        <v>43</v>
      </c>
      <c r="M47" s="637"/>
      <c r="N47" s="637"/>
      <c r="O47" s="315">
        <v>144</v>
      </c>
      <c r="P47" s="636" t="s">
        <v>42</v>
      </c>
      <c r="Q47" s="637"/>
      <c r="R47" s="637"/>
      <c r="S47" s="297">
        <v>60</v>
      </c>
      <c r="AB47" s="102"/>
    </row>
    <row r="48" spans="1:28" s="29" customFormat="1" ht="16" thickBot="1" x14ac:dyDescent="0.4">
      <c r="I48" s="47"/>
      <c r="J48" s="47"/>
      <c r="L48" s="281"/>
      <c r="M48" s="281"/>
      <c r="N48" s="281"/>
      <c r="O48" s="281"/>
      <c r="P48" s="281"/>
      <c r="Q48" s="281"/>
      <c r="R48" s="281"/>
      <c r="S48" s="281"/>
      <c r="Z48" s="36"/>
      <c r="AB48" s="102"/>
    </row>
    <row r="49" spans="1:28" s="29" customFormat="1" x14ac:dyDescent="0.35">
      <c r="A49" s="21" t="s">
        <v>20</v>
      </c>
      <c r="B49" s="22" t="s">
        <v>231</v>
      </c>
      <c r="C49" s="22"/>
      <c r="D49" s="22" t="s">
        <v>628</v>
      </c>
      <c r="E49" s="23"/>
      <c r="F49" s="22"/>
      <c r="G49" s="24"/>
      <c r="H49" s="24"/>
      <c r="I49" s="25"/>
      <c r="J49" s="25"/>
      <c r="K49" s="61"/>
      <c r="L49" s="316" t="s">
        <v>234</v>
      </c>
      <c r="M49" s="290">
        <v>0</v>
      </c>
      <c r="N49" s="317">
        <v>10</v>
      </c>
      <c r="O49" s="298">
        <v>0</v>
      </c>
      <c r="P49" s="299" t="s">
        <v>102</v>
      </c>
      <c r="Q49" s="290">
        <v>0</v>
      </c>
      <c r="R49" s="290">
        <v>18</v>
      </c>
      <c r="S49" s="298">
        <v>0</v>
      </c>
      <c r="T49" s="21" t="s">
        <v>25</v>
      </c>
      <c r="U49" s="26" t="s">
        <v>24</v>
      </c>
      <c r="V49" s="27"/>
      <c r="W49" s="28"/>
      <c r="X49" s="141" t="s">
        <v>908</v>
      </c>
      <c r="Y49" s="256"/>
      <c r="AB49" s="102"/>
    </row>
    <row r="50" spans="1:28" s="29" customFormat="1" x14ac:dyDescent="0.35">
      <c r="A50" s="30"/>
      <c r="B50" s="31"/>
      <c r="C50" s="62"/>
      <c r="D50" s="62"/>
      <c r="E50" s="62"/>
      <c r="F50" s="31"/>
      <c r="G50" s="63"/>
      <c r="H50" s="63"/>
      <c r="I50" s="64"/>
      <c r="J50" s="64"/>
      <c r="K50" s="65"/>
      <c r="L50" s="318" t="s">
        <v>97</v>
      </c>
      <c r="M50" s="294">
        <v>0</v>
      </c>
      <c r="N50" s="314">
        <v>17</v>
      </c>
      <c r="O50" s="301">
        <v>0</v>
      </c>
      <c r="P50" s="302" t="s">
        <v>235</v>
      </c>
      <c r="Q50" s="294">
        <v>0</v>
      </c>
      <c r="R50" s="294">
        <v>18</v>
      </c>
      <c r="S50" s="301">
        <v>0</v>
      </c>
      <c r="T50" s="30"/>
      <c r="U50" s="34"/>
      <c r="V50" s="35"/>
      <c r="W50" s="43"/>
      <c r="X50" s="260"/>
      <c r="Y50" s="256"/>
      <c r="Z50" s="36"/>
      <c r="AB50" s="49"/>
    </row>
    <row r="51" spans="1:28" s="29" customFormat="1" x14ac:dyDescent="0.35">
      <c r="A51" s="30"/>
      <c r="B51" s="31"/>
      <c r="C51" s="31"/>
      <c r="D51" s="31"/>
      <c r="E51" s="80"/>
      <c r="F51" s="31"/>
      <c r="G51" s="32"/>
      <c r="H51" s="106"/>
      <c r="I51" s="33"/>
      <c r="J51" s="33"/>
      <c r="K51" s="65"/>
      <c r="L51" s="318" t="s">
        <v>100</v>
      </c>
      <c r="M51" s="294">
        <v>0</v>
      </c>
      <c r="N51" s="314">
        <v>17</v>
      </c>
      <c r="O51" s="301">
        <v>0</v>
      </c>
      <c r="P51" s="302" t="s">
        <v>118</v>
      </c>
      <c r="Q51" s="294">
        <v>0</v>
      </c>
      <c r="R51" s="294">
        <v>20</v>
      </c>
      <c r="S51" s="301">
        <v>0</v>
      </c>
      <c r="T51" s="30"/>
      <c r="U51" s="34"/>
      <c r="V51" s="35"/>
      <c r="W51" s="43"/>
      <c r="X51" s="265"/>
      <c r="Y51" s="25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318" t="s">
        <v>236</v>
      </c>
      <c r="M52" s="294">
        <v>0</v>
      </c>
      <c r="N52" s="314">
        <v>10</v>
      </c>
      <c r="O52" s="301">
        <v>0</v>
      </c>
      <c r="P52" s="302" t="s">
        <v>196</v>
      </c>
      <c r="Q52" s="294">
        <v>0</v>
      </c>
      <c r="R52" s="231">
        <v>20</v>
      </c>
      <c r="S52" s="301">
        <v>0</v>
      </c>
      <c r="T52" s="30"/>
      <c r="U52" s="34"/>
      <c r="V52" s="35"/>
      <c r="W52" s="43"/>
      <c r="X52" s="337"/>
      <c r="Y52" s="256"/>
      <c r="Z52" s="36"/>
      <c r="AB52" s="102"/>
    </row>
    <row r="53" spans="1:28" s="29" customFormat="1" x14ac:dyDescent="0.35">
      <c r="A53" s="30"/>
      <c r="B53" s="31"/>
      <c r="C53" s="31"/>
      <c r="D53" s="31"/>
      <c r="E53" s="31"/>
      <c r="F53" s="31"/>
      <c r="G53" s="32"/>
      <c r="H53" s="32"/>
      <c r="I53" s="33"/>
      <c r="J53" s="33"/>
      <c r="K53" s="65"/>
      <c r="L53" s="292"/>
      <c r="M53" s="294"/>
      <c r="N53" s="294"/>
      <c r="O53" s="301"/>
      <c r="P53" s="302" t="s">
        <v>119</v>
      </c>
      <c r="Q53" s="294">
        <v>0</v>
      </c>
      <c r="R53" s="231">
        <v>20</v>
      </c>
      <c r="S53" s="301">
        <v>0</v>
      </c>
      <c r="T53" s="30"/>
      <c r="U53" s="34"/>
      <c r="V53" s="35"/>
      <c r="W53" s="43"/>
      <c r="X53" s="260"/>
      <c r="Y53" s="256"/>
      <c r="Z53" s="36"/>
      <c r="AB53" s="102"/>
    </row>
    <row r="54" spans="1:28" s="29" customFormat="1" ht="16" thickBot="1" x14ac:dyDescent="0.4">
      <c r="A54" s="37"/>
      <c r="B54" s="38"/>
      <c r="C54" s="38"/>
      <c r="D54" s="38"/>
      <c r="E54" s="38"/>
      <c r="F54" s="38"/>
      <c r="G54" s="39"/>
      <c r="H54" s="39"/>
      <c r="I54" s="40"/>
      <c r="J54" s="40"/>
      <c r="K54" s="70"/>
      <c r="L54" s="292"/>
      <c r="M54" s="294"/>
      <c r="N54" s="294"/>
      <c r="O54" s="301"/>
      <c r="P54" s="302" t="s">
        <v>140</v>
      </c>
      <c r="Q54" s="294">
        <v>0</v>
      </c>
      <c r="R54" s="231">
        <v>20</v>
      </c>
      <c r="S54" s="301">
        <v>0</v>
      </c>
      <c r="T54" s="37"/>
      <c r="U54" s="41"/>
      <c r="V54" s="42"/>
      <c r="W54" s="44"/>
      <c r="X54" s="266"/>
      <c r="Y54" s="256"/>
      <c r="Z54" s="36"/>
      <c r="AB54" s="102"/>
    </row>
    <row r="55" spans="1:28" s="29" customFormat="1" ht="17.5" x14ac:dyDescent="0.35">
      <c r="G55" s="71"/>
      <c r="H55" s="71"/>
      <c r="I55" s="47"/>
      <c r="K55" s="47"/>
      <c r="L55" s="296" t="s">
        <v>612</v>
      </c>
      <c r="M55" s="230">
        <v>0</v>
      </c>
      <c r="N55" s="231" t="s">
        <v>613</v>
      </c>
      <c r="O55" s="301">
        <v>0</v>
      </c>
      <c r="P55" s="296" t="s">
        <v>614</v>
      </c>
      <c r="Q55" s="231">
        <v>0</v>
      </c>
      <c r="R55" s="231" t="s">
        <v>615</v>
      </c>
      <c r="S55" s="295">
        <v>0</v>
      </c>
      <c r="X55" s="255"/>
      <c r="Y55" s="256"/>
    </row>
    <row r="56" spans="1:28" s="29" customFormat="1" ht="16" customHeight="1" thickBot="1" x14ac:dyDescent="0.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636" t="s">
        <v>43</v>
      </c>
      <c r="M56" s="637"/>
      <c r="N56" s="637"/>
      <c r="O56" s="304">
        <v>0</v>
      </c>
      <c r="P56" s="636" t="s">
        <v>42</v>
      </c>
      <c r="Q56" s="637"/>
      <c r="R56" s="637"/>
      <c r="S56" s="297">
        <v>0</v>
      </c>
      <c r="X56" s="255"/>
      <c r="Y56" s="256"/>
    </row>
    <row r="57" spans="1:28" s="29" customFormat="1" ht="15.5" customHeight="1" x14ac:dyDescent="0.3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281"/>
      <c r="M57" s="281"/>
      <c r="N57" s="281"/>
      <c r="O57" s="281"/>
      <c r="P57" s="281"/>
      <c r="Q57" s="281"/>
      <c r="R57" s="281"/>
      <c r="S57" s="281"/>
      <c r="X57" s="255"/>
      <c r="Y57" s="256"/>
    </row>
    <row r="58" spans="1:28" s="29" customFormat="1" ht="16" customHeight="1" thickBot="1" x14ac:dyDescent="0.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281"/>
      <c r="M58" s="281"/>
      <c r="N58" s="281"/>
      <c r="O58" s="281"/>
      <c r="P58" s="281"/>
      <c r="Q58" s="281"/>
      <c r="R58" s="281"/>
      <c r="S58" s="281"/>
      <c r="X58" s="257"/>
      <c r="Y58" s="258"/>
    </row>
    <row r="59" spans="1:28" s="29" customFormat="1" ht="46.5" x14ac:dyDescent="0.35">
      <c r="A59" s="21" t="s">
        <v>21</v>
      </c>
      <c r="B59" s="22" t="s">
        <v>630</v>
      </c>
      <c r="C59" s="23" t="s">
        <v>125</v>
      </c>
      <c r="D59" s="23" t="s">
        <v>123</v>
      </c>
      <c r="E59" s="23"/>
      <c r="F59" s="22"/>
      <c r="G59" s="24"/>
      <c r="H59" s="24"/>
      <c r="I59" s="25"/>
      <c r="J59" s="25"/>
      <c r="K59" s="61"/>
      <c r="L59" s="309" t="s">
        <v>40</v>
      </c>
      <c r="M59" s="228">
        <v>0</v>
      </c>
      <c r="N59" s="228">
        <v>10</v>
      </c>
      <c r="O59" s="298">
        <f xml:space="preserve"> $M$59 * $N$59</f>
        <v>0</v>
      </c>
      <c r="P59" s="309" t="s">
        <v>122</v>
      </c>
      <c r="Q59" s="228">
        <v>0</v>
      </c>
      <c r="R59" s="228">
        <v>20</v>
      </c>
      <c r="S59" s="298">
        <f xml:space="preserve"> $Q$59 * $R$59</f>
        <v>0</v>
      </c>
      <c r="T59" s="21" t="s">
        <v>25</v>
      </c>
      <c r="U59" s="26" t="s">
        <v>24</v>
      </c>
      <c r="V59" s="27">
        <v>0</v>
      </c>
      <c r="W59" s="28">
        <v>0</v>
      </c>
      <c r="X59" s="369" t="s">
        <v>952</v>
      </c>
      <c r="Y59" s="258"/>
    </row>
    <row r="60" spans="1:28" s="29" customFormat="1" x14ac:dyDescent="0.35">
      <c r="A60" s="30"/>
      <c r="B60" s="31"/>
      <c r="C60" s="31"/>
      <c r="D60" s="31"/>
      <c r="E60" s="31"/>
      <c r="F60" s="31"/>
      <c r="G60" s="32"/>
      <c r="H60" s="32"/>
      <c r="I60" s="33"/>
      <c r="J60" s="33"/>
      <c r="K60" s="65"/>
      <c r="L60" s="296" t="s">
        <v>41</v>
      </c>
      <c r="M60" s="231">
        <v>0</v>
      </c>
      <c r="N60" s="231">
        <v>10</v>
      </c>
      <c r="O60" s="301">
        <f xml:space="preserve"> $M$60 * $N$60</f>
        <v>0</v>
      </c>
      <c r="P60" s="319"/>
      <c r="Q60" s="231"/>
      <c r="R60" s="231"/>
      <c r="S60" s="301"/>
      <c r="T60" s="30"/>
      <c r="U60" s="34"/>
      <c r="V60" s="30"/>
      <c r="W60" s="97"/>
      <c r="X60" s="260"/>
      <c r="Y60" s="258"/>
    </row>
    <row r="61" spans="1:28" s="29" customFormat="1" ht="16" customHeight="1" thickBot="1" x14ac:dyDescent="0.4">
      <c r="A61" s="37"/>
      <c r="B61" s="38"/>
      <c r="C61" s="38"/>
      <c r="D61" s="38"/>
      <c r="E61" s="38"/>
      <c r="F61" s="38"/>
      <c r="G61" s="39"/>
      <c r="H61" s="39"/>
      <c r="I61" s="40"/>
      <c r="J61" s="40"/>
      <c r="K61" s="70"/>
      <c r="L61" s="296" t="s">
        <v>109</v>
      </c>
      <c r="M61" s="231">
        <v>0</v>
      </c>
      <c r="N61" s="231">
        <v>10</v>
      </c>
      <c r="O61" s="301">
        <f xml:space="preserve"> $M$61 * $N$61</f>
        <v>0</v>
      </c>
      <c r="P61" s="319"/>
      <c r="Q61" s="231"/>
      <c r="R61" s="231"/>
      <c r="S61" s="301"/>
      <c r="T61" s="37"/>
      <c r="U61" s="41"/>
      <c r="V61" s="37"/>
      <c r="W61" s="72"/>
      <c r="X61" s="266"/>
      <c r="Y61" s="258"/>
    </row>
    <row r="62" spans="1:28" s="29" customFormat="1" ht="17.5" customHeight="1" x14ac:dyDescent="0.35">
      <c r="I62" s="47"/>
      <c r="J62" s="47"/>
      <c r="L62" s="296" t="s">
        <v>612</v>
      </c>
      <c r="M62" s="230">
        <f>SUM($M$59:$M$61)</f>
        <v>0</v>
      </c>
      <c r="N62" s="231" t="s">
        <v>613</v>
      </c>
      <c r="O62" s="301">
        <f>SUM($O$59:$O$61)</f>
        <v>0</v>
      </c>
      <c r="P62" s="296" t="s">
        <v>614</v>
      </c>
      <c r="Q62" s="231">
        <f>SUM($Q$59:$Q$61)</f>
        <v>0</v>
      </c>
      <c r="R62" s="231" t="s">
        <v>615</v>
      </c>
      <c r="S62" s="295">
        <f>SUM($S$59:$S$61)</f>
        <v>0</v>
      </c>
    </row>
    <row r="63" spans="1:28" s="29" customFormat="1" ht="16" customHeight="1" thickBot="1" x14ac:dyDescent="0.4">
      <c r="I63" s="47"/>
      <c r="J63" s="47"/>
      <c r="L63" s="636" t="s">
        <v>43</v>
      </c>
      <c r="M63" s="637"/>
      <c r="N63" s="637"/>
      <c r="O63" s="304">
        <v>0</v>
      </c>
      <c r="P63" s="636" t="s">
        <v>42</v>
      </c>
      <c r="Q63" s="637"/>
      <c r="R63" s="637"/>
      <c r="S63" s="297">
        <v>0</v>
      </c>
    </row>
    <row r="64" spans="1:28" s="29" customFormat="1" ht="16" customHeight="1" thickBot="1" x14ac:dyDescent="0.4">
      <c r="I64" s="47"/>
      <c r="J64" s="47"/>
      <c r="L64" s="281"/>
      <c r="M64" s="281"/>
      <c r="N64" s="281"/>
      <c r="O64" s="281"/>
      <c r="P64" s="281"/>
      <c r="Q64" s="281"/>
      <c r="R64" s="281"/>
      <c r="S64" s="281"/>
    </row>
    <row r="65" spans="1:24" s="29" customFormat="1" ht="62" x14ac:dyDescent="0.35">
      <c r="A65" s="21" t="s">
        <v>22</v>
      </c>
      <c r="B65" s="22" t="s">
        <v>634</v>
      </c>
      <c r="C65" s="22">
        <v>280</v>
      </c>
      <c r="D65" s="22" t="s">
        <v>927</v>
      </c>
      <c r="E65" s="23" t="s">
        <v>928</v>
      </c>
      <c r="F65" s="22"/>
      <c r="G65" s="24"/>
      <c r="H65" s="24"/>
      <c r="I65" s="25"/>
      <c r="J65" s="60"/>
      <c r="K65" s="61"/>
      <c r="L65" s="288" t="s">
        <v>525</v>
      </c>
      <c r="M65" s="290">
        <v>1</v>
      </c>
      <c r="N65" s="317">
        <v>20</v>
      </c>
      <c r="O65" s="298">
        <f xml:space="preserve"> $M$65 * $N$65</f>
        <v>20</v>
      </c>
      <c r="P65" s="320" t="s">
        <v>794</v>
      </c>
      <c r="Q65" s="290">
        <v>0</v>
      </c>
      <c r="R65" s="228">
        <v>20</v>
      </c>
      <c r="S65" s="298">
        <f xml:space="preserve"> $Q$65 * $R$65</f>
        <v>0</v>
      </c>
      <c r="T65" s="21" t="s">
        <v>25</v>
      </c>
      <c r="U65" s="26" t="s">
        <v>24</v>
      </c>
      <c r="V65" s="27"/>
      <c r="W65" s="28"/>
      <c r="X65" s="141" t="s">
        <v>950</v>
      </c>
    </row>
    <row r="66" spans="1:24" s="29" customFormat="1" x14ac:dyDescent="0.35">
      <c r="A66" s="86"/>
      <c r="B66" s="62"/>
      <c r="C66" s="62"/>
      <c r="D66" s="62"/>
      <c r="E66" s="62"/>
      <c r="F66" s="62"/>
      <c r="G66" s="32"/>
      <c r="H66" s="32"/>
      <c r="I66" s="68"/>
      <c r="J66" s="64"/>
      <c r="K66" s="65"/>
      <c r="L66" s="292" t="s">
        <v>526</v>
      </c>
      <c r="M66" s="294">
        <v>0</v>
      </c>
      <c r="N66" s="314">
        <v>20</v>
      </c>
      <c r="O66" s="310">
        <f xml:space="preserve"> $M$66 * $N$66</f>
        <v>0</v>
      </c>
      <c r="P66" s="321" t="s">
        <v>593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370"/>
    </row>
    <row r="67" spans="1:24" s="29" customFormat="1" x14ac:dyDescent="0.35">
      <c r="A67" s="86"/>
      <c r="B67" s="62"/>
      <c r="C67" s="62"/>
      <c r="D67" s="62"/>
      <c r="E67" s="62"/>
      <c r="F67" s="62"/>
      <c r="G67" s="32"/>
      <c r="H67" s="63"/>
      <c r="I67" s="68"/>
      <c r="J67" s="64"/>
      <c r="K67" s="65"/>
      <c r="L67" s="292" t="s">
        <v>527</v>
      </c>
      <c r="M67" s="294">
        <v>0</v>
      </c>
      <c r="N67" s="314">
        <v>20</v>
      </c>
      <c r="O67" s="301">
        <f xml:space="preserve"> $M$67 * $N$67</f>
        <v>0</v>
      </c>
      <c r="P67" s="321" t="s">
        <v>594</v>
      </c>
      <c r="Q67" s="294">
        <v>0</v>
      </c>
      <c r="R67" s="231">
        <v>20</v>
      </c>
      <c r="S67" s="310">
        <f xml:space="preserve"> $Q$67 * $R$67</f>
        <v>0</v>
      </c>
      <c r="T67" s="30"/>
      <c r="U67" s="34"/>
      <c r="V67" s="35"/>
      <c r="W67" s="43"/>
      <c r="X67" s="189"/>
    </row>
    <row r="68" spans="1:24" s="29" customFormat="1" x14ac:dyDescent="0.35">
      <c r="A68" s="86"/>
      <c r="B68" s="62"/>
      <c r="C68" s="62"/>
      <c r="D68" s="62"/>
      <c r="E68" s="62"/>
      <c r="F68" s="62"/>
      <c r="G68" s="63"/>
      <c r="H68" s="63"/>
      <c r="I68" s="68"/>
      <c r="J68" s="64"/>
      <c r="K68" s="65"/>
      <c r="L68" s="292" t="s">
        <v>528</v>
      </c>
      <c r="M68" s="294">
        <v>0</v>
      </c>
      <c r="N68" s="314">
        <v>20</v>
      </c>
      <c r="O68" s="310">
        <f xml:space="preserve"> $M$68 * $N$68</f>
        <v>0</v>
      </c>
      <c r="P68" s="321" t="s">
        <v>476</v>
      </c>
      <c r="Q68" s="294">
        <v>0</v>
      </c>
      <c r="R68" s="231">
        <v>20</v>
      </c>
      <c r="S68" s="310">
        <f xml:space="preserve"> $Q$68 * $R$68</f>
        <v>0</v>
      </c>
      <c r="T68" s="30"/>
      <c r="U68" s="34"/>
      <c r="V68" s="35"/>
      <c r="W68" s="43"/>
      <c r="X68" s="260"/>
    </row>
    <row r="69" spans="1:24" s="29" customFormat="1" ht="16" thickBot="1" x14ac:dyDescent="0.4">
      <c r="A69" s="89"/>
      <c r="B69" s="87"/>
      <c r="C69" s="87"/>
      <c r="D69" s="87"/>
      <c r="E69" s="87"/>
      <c r="F69" s="87"/>
      <c r="G69" s="90"/>
      <c r="H69" s="90"/>
      <c r="I69" s="91"/>
      <c r="J69" s="91"/>
      <c r="K69" s="70"/>
      <c r="L69" s="292"/>
      <c r="M69" s="322"/>
      <c r="N69" s="294"/>
      <c r="O69" s="310"/>
      <c r="P69" s="323" t="s">
        <v>477</v>
      </c>
      <c r="Q69" s="294">
        <v>0</v>
      </c>
      <c r="R69" s="231">
        <v>20</v>
      </c>
      <c r="S69" s="310">
        <f xml:space="preserve"> $Q$69 * $R$69</f>
        <v>0</v>
      </c>
      <c r="T69" s="37"/>
      <c r="U69" s="41"/>
      <c r="V69" s="37"/>
      <c r="W69" s="72"/>
      <c r="X69" s="191" t="s">
        <v>949</v>
      </c>
    </row>
    <row r="70" spans="1:24" s="29" customFormat="1" ht="17.5" customHeight="1" x14ac:dyDescent="0.35">
      <c r="A70" s="36"/>
      <c r="G70" s="71"/>
      <c r="H70" s="71"/>
      <c r="I70" s="47"/>
      <c r="K70" s="47"/>
      <c r="L70" s="296" t="s">
        <v>612</v>
      </c>
      <c r="M70" s="230">
        <f>SUM($M$65:$M$69)</f>
        <v>1</v>
      </c>
      <c r="N70" s="231" t="s">
        <v>613</v>
      </c>
      <c r="O70" s="301">
        <f>SUM($O$65:$O$69)</f>
        <v>20</v>
      </c>
      <c r="P70" s="296" t="s">
        <v>614</v>
      </c>
      <c r="Q70" s="231">
        <f>SUM($Q$65:$Q$69)</f>
        <v>0</v>
      </c>
      <c r="R70" s="231" t="s">
        <v>615</v>
      </c>
      <c r="S70" s="295">
        <f>SUM($S$65:$S$69)</f>
        <v>0</v>
      </c>
    </row>
    <row r="71" spans="1:24" s="29" customFormat="1" ht="16" customHeight="1" thickBot="1" x14ac:dyDescent="0.4">
      <c r="A71" s="36"/>
      <c r="I71" s="47"/>
      <c r="L71" s="636" t="s">
        <v>43</v>
      </c>
      <c r="M71" s="637"/>
      <c r="N71" s="637"/>
      <c r="O71" s="315">
        <v>80</v>
      </c>
      <c r="P71" s="636" t="s">
        <v>42</v>
      </c>
      <c r="Q71" s="637"/>
      <c r="R71" s="637"/>
      <c r="S71" s="297">
        <v>0</v>
      </c>
    </row>
    <row r="72" spans="1:24" s="29" customFormat="1" ht="16" customHeight="1" thickBot="1" x14ac:dyDescent="0.4">
      <c r="A72" s="36"/>
      <c r="I72" s="47"/>
      <c r="L72" s="281"/>
      <c r="M72" s="281"/>
      <c r="N72" s="281"/>
      <c r="O72" s="283"/>
      <c r="P72" s="281"/>
      <c r="Q72" s="281"/>
      <c r="R72" s="281"/>
      <c r="S72" s="281"/>
    </row>
    <row r="73" spans="1:24" s="29" customFormat="1" ht="31.5" thickBot="1" x14ac:dyDescent="0.4">
      <c r="A73" s="74" t="s">
        <v>23</v>
      </c>
      <c r="B73" s="75"/>
      <c r="C73" s="75">
        <v>1</v>
      </c>
      <c r="D73" s="75" t="s">
        <v>130</v>
      </c>
      <c r="E73" s="75"/>
      <c r="F73" s="75"/>
      <c r="G73" s="93"/>
      <c r="H73" s="93"/>
      <c r="I73" s="77"/>
      <c r="J73" s="77"/>
      <c r="K73" s="78"/>
      <c r="L73" s="309"/>
      <c r="M73" s="227"/>
      <c r="N73" s="228"/>
      <c r="O73" s="298"/>
      <c r="P73" s="309"/>
      <c r="Q73" s="228"/>
      <c r="R73" s="228"/>
      <c r="S73" s="298"/>
      <c r="T73" s="74" t="s">
        <v>25</v>
      </c>
      <c r="U73" s="151" t="s">
        <v>24</v>
      </c>
      <c r="V73" s="222">
        <v>0</v>
      </c>
      <c r="W73" s="223">
        <v>0</v>
      </c>
      <c r="X73" s="263" t="s">
        <v>951</v>
      </c>
    </row>
    <row r="74" spans="1:24" s="29" customFormat="1" ht="17.5" customHeight="1" x14ac:dyDescent="0.35">
      <c r="I74" s="47"/>
      <c r="J74" s="47"/>
      <c r="L74" s="296" t="s">
        <v>612</v>
      </c>
      <c r="M74" s="230">
        <v>0</v>
      </c>
      <c r="N74" s="231" t="s">
        <v>613</v>
      </c>
      <c r="O74" s="301">
        <v>0</v>
      </c>
      <c r="P74" s="296" t="s">
        <v>614</v>
      </c>
      <c r="Q74" s="231">
        <v>0</v>
      </c>
      <c r="R74" s="231" t="s">
        <v>615</v>
      </c>
      <c r="S74" s="295">
        <v>0</v>
      </c>
      <c r="X74" s="255"/>
    </row>
    <row r="75" spans="1:24" s="29" customFormat="1" ht="16" customHeight="1" thickBot="1" x14ac:dyDescent="0.4">
      <c r="I75" s="47"/>
      <c r="J75" s="47"/>
      <c r="L75" s="636" t="s">
        <v>43</v>
      </c>
      <c r="M75" s="637"/>
      <c r="N75" s="637"/>
      <c r="O75" s="304">
        <v>0</v>
      </c>
      <c r="P75" s="636" t="s">
        <v>42</v>
      </c>
      <c r="Q75" s="637"/>
      <c r="R75" s="637"/>
      <c r="S75" s="297" t="s">
        <v>24</v>
      </c>
      <c r="X75" s="259"/>
    </row>
    <row r="76" spans="1:24" s="29" customFormat="1" ht="16" customHeight="1" thickBot="1" x14ac:dyDescent="0.4">
      <c r="I76" s="47"/>
      <c r="J76" s="47"/>
      <c r="L76" s="281"/>
      <c r="M76" s="282"/>
      <c r="N76" s="281"/>
      <c r="O76" s="281"/>
      <c r="P76" s="281"/>
      <c r="Q76" s="281"/>
      <c r="R76" s="281"/>
      <c r="S76" s="281"/>
      <c r="X76" s="259"/>
    </row>
    <row r="77" spans="1:24" s="29" customFormat="1" x14ac:dyDescent="0.35">
      <c r="A77" s="21" t="s">
        <v>26</v>
      </c>
      <c r="B77" s="22" t="s">
        <v>912</v>
      </c>
      <c r="C77" s="23" t="s">
        <v>487</v>
      </c>
      <c r="D77" s="23" t="s">
        <v>666</v>
      </c>
      <c r="E77" s="22" t="s">
        <v>488</v>
      </c>
      <c r="F77" s="22">
        <v>1</v>
      </c>
      <c r="G77" s="24"/>
      <c r="H77" s="24"/>
      <c r="I77" s="25"/>
      <c r="J77" s="25"/>
      <c r="K77" s="61"/>
      <c r="L77" s="288" t="s">
        <v>243</v>
      </c>
      <c r="M77" s="324">
        <v>0</v>
      </c>
      <c r="N77" s="290">
        <v>17</v>
      </c>
      <c r="O77" s="298">
        <f xml:space="preserve"> $M$77 * $N$77</f>
        <v>0</v>
      </c>
      <c r="P77" s="309" t="s">
        <v>242</v>
      </c>
      <c r="Q77" s="290">
        <v>0</v>
      </c>
      <c r="R77" s="228">
        <v>20</v>
      </c>
      <c r="S77" s="298">
        <f xml:space="preserve"> $Q$77 * $R$77</f>
        <v>0</v>
      </c>
      <c r="T77" s="21" t="s">
        <v>25</v>
      </c>
      <c r="U77" s="26" t="s">
        <v>200</v>
      </c>
      <c r="V77" s="27">
        <f>$K$77 * -1</f>
        <v>0</v>
      </c>
      <c r="W77" s="28">
        <f>$V$77</f>
        <v>0</v>
      </c>
      <c r="X77" s="141" t="s">
        <v>911</v>
      </c>
    </row>
    <row r="78" spans="1:24" s="29" customFormat="1" ht="62.5" thickBot="1" x14ac:dyDescent="0.4">
      <c r="A78" s="37"/>
      <c r="B78" s="38"/>
      <c r="C78" s="38"/>
      <c r="D78" s="38"/>
      <c r="E78" s="38"/>
      <c r="F78" s="38"/>
      <c r="G78" s="39"/>
      <c r="H78" s="39"/>
      <c r="I78" s="40"/>
      <c r="J78" s="40"/>
      <c r="K78" s="70"/>
      <c r="L78" s="292"/>
      <c r="M78" s="294"/>
      <c r="N78" s="294"/>
      <c r="O78" s="301"/>
      <c r="P78" s="296"/>
      <c r="Q78" s="294"/>
      <c r="R78" s="231"/>
      <c r="S78" s="301"/>
      <c r="T78" s="37"/>
      <c r="U78" s="41"/>
      <c r="V78" s="42"/>
      <c r="W78" s="44"/>
      <c r="X78" s="246" t="s">
        <v>953</v>
      </c>
    </row>
    <row r="79" spans="1:24" s="29" customFormat="1" ht="17.5" customHeight="1" x14ac:dyDescent="0.35">
      <c r="I79" s="47"/>
      <c r="L79" s="296" t="s">
        <v>612</v>
      </c>
      <c r="M79" s="230">
        <f>SUM($M$77:$M$78)</f>
        <v>0</v>
      </c>
      <c r="N79" s="231" t="s">
        <v>613</v>
      </c>
      <c r="O79" s="301">
        <f>SUM($O$77:$O$78)</f>
        <v>0</v>
      </c>
      <c r="P79" s="296" t="s">
        <v>614</v>
      </c>
      <c r="Q79" s="231">
        <f>SUM($Q$77:$Q$78)</f>
        <v>0</v>
      </c>
      <c r="R79" s="231" t="s">
        <v>615</v>
      </c>
      <c r="S79" s="295">
        <f>SUM($S$77:$S$78)</f>
        <v>0</v>
      </c>
      <c r="V79" s="47"/>
      <c r="W79" s="47"/>
      <c r="X79" s="259"/>
    </row>
    <row r="80" spans="1:24" s="29" customFormat="1" ht="16" customHeight="1" thickBot="1" x14ac:dyDescent="0.4">
      <c r="I80" s="47"/>
      <c r="J80" s="47"/>
      <c r="L80" s="636" t="s">
        <v>43</v>
      </c>
      <c r="M80" s="637"/>
      <c r="N80" s="637"/>
      <c r="O80" s="315">
        <v>0</v>
      </c>
      <c r="P80" s="636" t="s">
        <v>42</v>
      </c>
      <c r="Q80" s="637"/>
      <c r="R80" s="637"/>
      <c r="S80" s="297">
        <v>0</v>
      </c>
      <c r="V80" s="47"/>
      <c r="W80" s="47"/>
      <c r="X80" s="259"/>
    </row>
    <row r="81" spans="1:24" s="29" customFormat="1" ht="16" customHeight="1" thickBot="1" x14ac:dyDescent="0.4">
      <c r="I81" s="47"/>
      <c r="J81" s="47"/>
      <c r="L81" s="281"/>
      <c r="M81" s="281"/>
      <c r="N81" s="281"/>
      <c r="O81" s="283"/>
      <c r="P81" s="281"/>
      <c r="Q81" s="281"/>
      <c r="R81" s="281"/>
      <c r="S81" s="281"/>
      <c r="V81" s="47"/>
      <c r="W81" s="47"/>
      <c r="X81" s="259"/>
    </row>
    <row r="82" spans="1:24" s="29" customFormat="1" ht="31" x14ac:dyDescent="0.35">
      <c r="A82" s="21" t="s">
        <v>27</v>
      </c>
      <c r="B82" s="22" t="s">
        <v>913</v>
      </c>
      <c r="C82" s="22"/>
      <c r="D82" s="22"/>
      <c r="E82" s="22"/>
      <c r="F82" s="22"/>
      <c r="G82" s="24"/>
      <c r="H82" s="24"/>
      <c r="I82" s="25"/>
      <c r="J82" s="25"/>
      <c r="K82" s="61"/>
      <c r="L82" s="288" t="s">
        <v>847</v>
      </c>
      <c r="M82" s="290">
        <v>0</v>
      </c>
      <c r="N82" s="228">
        <v>17</v>
      </c>
      <c r="O82" s="298">
        <v>0</v>
      </c>
      <c r="P82" s="307" t="s">
        <v>216</v>
      </c>
      <c r="Q82" s="228">
        <v>0</v>
      </c>
      <c r="R82" s="228">
        <v>20</v>
      </c>
      <c r="S82" s="298">
        <v>0</v>
      </c>
      <c r="T82" s="21" t="s">
        <v>25</v>
      </c>
      <c r="U82" s="26" t="s">
        <v>24</v>
      </c>
      <c r="V82" s="27">
        <v>0</v>
      </c>
      <c r="W82" s="28">
        <v>0</v>
      </c>
      <c r="X82" s="141" t="s">
        <v>929</v>
      </c>
    </row>
    <row r="83" spans="1:24" s="29" customFormat="1" ht="15.5" customHeight="1" x14ac:dyDescent="0.35">
      <c r="A83" s="30"/>
      <c r="B83" s="31"/>
      <c r="C83" s="31"/>
      <c r="D83" s="31"/>
      <c r="E83" s="31"/>
      <c r="F83" s="31"/>
      <c r="G83" s="63"/>
      <c r="H83" s="220"/>
      <c r="I83" s="64"/>
      <c r="J83" s="33"/>
      <c r="K83" s="96"/>
      <c r="L83" s="292" t="s">
        <v>848</v>
      </c>
      <c r="M83" s="294">
        <v>0</v>
      </c>
      <c r="N83" s="231">
        <v>17</v>
      </c>
      <c r="O83" s="301">
        <v>0</v>
      </c>
      <c r="P83" s="296" t="s">
        <v>249</v>
      </c>
      <c r="Q83" s="231">
        <v>0</v>
      </c>
      <c r="R83" s="231">
        <v>20</v>
      </c>
      <c r="S83" s="301">
        <v>0</v>
      </c>
      <c r="T83" s="30"/>
      <c r="U83" s="34"/>
      <c r="V83" s="35"/>
      <c r="W83" s="43"/>
      <c r="X83" s="252"/>
    </row>
    <row r="84" spans="1:24" s="29" customFormat="1" x14ac:dyDescent="0.35">
      <c r="A84" s="30"/>
      <c r="B84" s="31"/>
      <c r="C84" s="31"/>
      <c r="D84" s="31"/>
      <c r="E84" s="31"/>
      <c r="F84" s="31"/>
      <c r="G84" s="32"/>
      <c r="H84" s="31"/>
      <c r="I84" s="33"/>
      <c r="J84" s="33"/>
      <c r="K84" s="65"/>
      <c r="L84" s="292"/>
      <c r="M84" s="294"/>
      <c r="N84" s="231"/>
      <c r="O84" s="301"/>
      <c r="P84" s="296"/>
      <c r="Q84" s="231"/>
      <c r="R84" s="231"/>
      <c r="S84" s="301"/>
      <c r="T84" s="30"/>
      <c r="U84" s="34"/>
      <c r="V84" s="35"/>
      <c r="W84" s="43"/>
      <c r="X84" s="189"/>
    </row>
    <row r="85" spans="1:24" s="29" customFormat="1" ht="15.5" customHeight="1" x14ac:dyDescent="0.35">
      <c r="A85" s="30"/>
      <c r="B85" s="31"/>
      <c r="C85" s="31"/>
      <c r="D85" s="31"/>
      <c r="E85" s="31"/>
      <c r="F85" s="31"/>
      <c r="G85" s="31"/>
      <c r="H85" s="32"/>
      <c r="I85" s="64"/>
      <c r="J85" s="64"/>
      <c r="K85" s="65"/>
      <c r="L85" s="292"/>
      <c r="M85" s="322"/>
      <c r="N85" s="231"/>
      <c r="O85" s="301"/>
      <c r="P85" s="296"/>
      <c r="Q85" s="231"/>
      <c r="R85" s="231"/>
      <c r="S85" s="301"/>
      <c r="T85" s="30"/>
      <c r="U85" s="34"/>
      <c r="V85" s="35"/>
      <c r="W85" s="43"/>
      <c r="X85" s="189"/>
    </row>
    <row r="86" spans="1:24" s="29" customFormat="1" ht="16" customHeight="1" thickBot="1" x14ac:dyDescent="0.4">
      <c r="A86" s="37"/>
      <c r="B86" s="38"/>
      <c r="C86" s="69"/>
      <c r="D86" s="69"/>
      <c r="E86" s="69"/>
      <c r="F86" s="69"/>
      <c r="G86" s="119"/>
      <c r="H86" s="69"/>
      <c r="I86" s="88"/>
      <c r="J86" s="88"/>
      <c r="K86" s="104"/>
      <c r="L86" s="292"/>
      <c r="M86" s="322"/>
      <c r="N86" s="231"/>
      <c r="O86" s="301"/>
      <c r="P86" s="292"/>
      <c r="Q86" s="231"/>
      <c r="R86" s="231"/>
      <c r="S86" s="301"/>
      <c r="T86" s="37"/>
      <c r="U86" s="41"/>
      <c r="V86" s="42"/>
      <c r="W86" s="44"/>
      <c r="X86" s="325"/>
    </row>
    <row r="87" spans="1:24" s="29" customFormat="1" ht="17.5" customHeight="1" x14ac:dyDescent="0.35">
      <c r="C87" s="102"/>
      <c r="D87" s="102"/>
      <c r="E87" s="102"/>
      <c r="F87" s="102"/>
      <c r="G87" s="102"/>
      <c r="H87" s="102"/>
      <c r="I87" s="47"/>
      <c r="J87" s="47"/>
      <c r="K87" s="47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V87" s="47"/>
      <c r="W87" s="47"/>
      <c r="X87" s="259"/>
    </row>
    <row r="88" spans="1:24" s="29" customFormat="1" ht="16" customHeight="1" thickBot="1" x14ac:dyDescent="0.4">
      <c r="I88" s="47"/>
      <c r="J88" s="47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V88" s="47"/>
      <c r="W88" s="47"/>
      <c r="X88" s="259"/>
    </row>
    <row r="89" spans="1:24" s="29" customFormat="1" ht="16" customHeight="1" thickBot="1" x14ac:dyDescent="0.4">
      <c r="I89" s="47"/>
      <c r="J89" s="47"/>
      <c r="L89" s="281"/>
      <c r="M89" s="281"/>
      <c r="N89" s="281"/>
      <c r="O89" s="283"/>
      <c r="P89" s="281"/>
      <c r="Q89" s="281"/>
      <c r="R89" s="281"/>
      <c r="S89" s="281"/>
      <c r="V89" s="47"/>
      <c r="W89" s="47"/>
      <c r="X89" s="259"/>
    </row>
    <row r="90" spans="1:24" s="29" customFormat="1" ht="47" customHeight="1" thickBot="1" x14ac:dyDescent="0.4">
      <c r="A90" s="74" t="s">
        <v>51</v>
      </c>
      <c r="B90" s="75"/>
      <c r="C90" s="173"/>
      <c r="D90" s="174" t="s">
        <v>639</v>
      </c>
      <c r="E90" s="75"/>
      <c r="F90" s="173"/>
      <c r="G90" s="177"/>
      <c r="H90" s="177"/>
      <c r="I90" s="178"/>
      <c r="J90" s="178"/>
      <c r="K90" s="78"/>
      <c r="L90" s="288"/>
      <c r="M90" s="290"/>
      <c r="N90" s="290"/>
      <c r="O90" s="298"/>
      <c r="P90" s="320"/>
      <c r="Q90" s="290"/>
      <c r="R90" s="228"/>
      <c r="S90" s="298"/>
      <c r="T90" s="74"/>
      <c r="U90" s="151"/>
      <c r="V90" s="222"/>
      <c r="W90" s="223"/>
      <c r="X90" s="194" t="s">
        <v>571</v>
      </c>
    </row>
    <row r="91" spans="1:24" s="29" customFormat="1" ht="17.5" customHeight="1" x14ac:dyDescent="0.3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296" t="s">
        <v>612</v>
      </c>
      <c r="M91" s="230">
        <v>0</v>
      </c>
      <c r="N91" s="231" t="s">
        <v>613</v>
      </c>
      <c r="O91" s="301">
        <v>0</v>
      </c>
      <c r="P91" s="296" t="s">
        <v>614</v>
      </c>
      <c r="Q91" s="231">
        <v>0</v>
      </c>
      <c r="R91" s="231" t="s">
        <v>615</v>
      </c>
      <c r="S91" s="295">
        <v>0</v>
      </c>
      <c r="T91" s="105"/>
      <c r="U91" s="105"/>
      <c r="V91" s="224"/>
      <c r="W91" s="224"/>
      <c r="X91" s="255"/>
    </row>
    <row r="92" spans="1:24" s="29" customFormat="1" ht="16" customHeight="1" thickBot="1" x14ac:dyDescent="0.4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636" t="s">
        <v>43</v>
      </c>
      <c r="M92" s="637"/>
      <c r="N92" s="637"/>
      <c r="O92" s="315">
        <v>0</v>
      </c>
      <c r="P92" s="636" t="s">
        <v>42</v>
      </c>
      <c r="Q92" s="637"/>
      <c r="R92" s="637"/>
      <c r="S92" s="297">
        <v>0</v>
      </c>
      <c r="T92" s="105"/>
      <c r="U92" s="105"/>
      <c r="V92" s="224"/>
      <c r="W92" s="224"/>
      <c r="X92" s="123"/>
    </row>
    <row r="93" spans="1:24" s="29" customFormat="1" ht="16" customHeight="1" thickBot="1" x14ac:dyDescent="0.4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281"/>
      <c r="M93" s="281"/>
      <c r="N93" s="281"/>
      <c r="O93" s="283"/>
      <c r="P93" s="281"/>
      <c r="Q93" s="281"/>
      <c r="R93" s="281"/>
      <c r="S93" s="281"/>
      <c r="T93" s="105"/>
      <c r="U93" s="105"/>
      <c r="V93" s="224"/>
      <c r="W93" s="224"/>
      <c r="X93" s="123"/>
    </row>
    <row r="94" spans="1:24" s="29" customFormat="1" x14ac:dyDescent="0.35">
      <c r="A94" s="21" t="s">
        <v>126</v>
      </c>
      <c r="B94" s="23" t="s">
        <v>915</v>
      </c>
      <c r="C94" s="22">
        <v>432</v>
      </c>
      <c r="D94" s="22"/>
      <c r="E94" s="23"/>
      <c r="F94" s="22"/>
      <c r="G94" s="24"/>
      <c r="H94" s="182"/>
      <c r="I94" s="25"/>
      <c r="J94" s="25"/>
      <c r="K94" s="61"/>
      <c r="L94" s="111" t="s">
        <v>256</v>
      </c>
      <c r="M94" s="108">
        <v>0</v>
      </c>
      <c r="N94" s="22">
        <v>20</v>
      </c>
      <c r="O94" s="26">
        <v>0</v>
      </c>
      <c r="P94" s="21" t="s">
        <v>476</v>
      </c>
      <c r="Q94" s="108">
        <v>0</v>
      </c>
      <c r="R94" s="108">
        <v>20</v>
      </c>
      <c r="S94" s="26">
        <v>0</v>
      </c>
      <c r="T94" s="21" t="s">
        <v>25</v>
      </c>
      <c r="U94" s="26" t="s">
        <v>24</v>
      </c>
      <c r="V94" s="27"/>
      <c r="W94" s="28"/>
      <c r="X94" s="141" t="s">
        <v>930</v>
      </c>
    </row>
    <row r="95" spans="1:24" s="29" customFormat="1" x14ac:dyDescent="0.35">
      <c r="A95" s="30"/>
      <c r="B95" s="31"/>
      <c r="C95" s="31"/>
      <c r="D95" s="31"/>
      <c r="E95" s="31"/>
      <c r="F95" s="31"/>
      <c r="G95" s="161"/>
      <c r="H95" s="161"/>
      <c r="I95" s="33"/>
      <c r="J95" s="33"/>
      <c r="K95" s="65"/>
      <c r="L95" s="110" t="s">
        <v>276</v>
      </c>
      <c r="M95" s="109">
        <v>0</v>
      </c>
      <c r="N95" s="31">
        <v>20</v>
      </c>
      <c r="O95" s="34">
        <v>0</v>
      </c>
      <c r="P95" s="30" t="s">
        <v>752</v>
      </c>
      <c r="Q95" s="109">
        <v>0</v>
      </c>
      <c r="R95" s="109">
        <v>20</v>
      </c>
      <c r="S95" s="34">
        <v>0</v>
      </c>
      <c r="T95" s="30"/>
      <c r="U95" s="34"/>
      <c r="V95" s="35"/>
      <c r="W95" s="43"/>
      <c r="X95" s="189" t="s">
        <v>916</v>
      </c>
    </row>
    <row r="96" spans="1:24" s="29" customFormat="1" ht="31" x14ac:dyDescent="0.35">
      <c r="A96" s="30"/>
      <c r="B96" s="31"/>
      <c r="C96" s="31"/>
      <c r="D96" s="31"/>
      <c r="E96" s="31"/>
      <c r="F96" s="31"/>
      <c r="G96" s="32"/>
      <c r="H96" s="161"/>
      <c r="I96" s="33"/>
      <c r="J96" s="33"/>
      <c r="K96" s="65"/>
      <c r="L96" s="110" t="s">
        <v>277</v>
      </c>
      <c r="M96" s="109">
        <v>0</v>
      </c>
      <c r="N96" s="31">
        <v>20</v>
      </c>
      <c r="O96" s="34">
        <v>0</v>
      </c>
      <c r="P96" s="30" t="s">
        <v>594</v>
      </c>
      <c r="Q96" s="109">
        <v>0</v>
      </c>
      <c r="R96" s="109">
        <v>20</v>
      </c>
      <c r="S96" s="34">
        <v>0</v>
      </c>
      <c r="T96" s="30"/>
      <c r="U96" s="34"/>
      <c r="V96" s="35"/>
      <c r="W96" s="43"/>
      <c r="X96" s="189" t="s">
        <v>954</v>
      </c>
    </row>
    <row r="97" spans="1:56" s="29" customFormat="1" ht="16" customHeight="1" thickBot="1" x14ac:dyDescent="0.4">
      <c r="A97" s="37"/>
      <c r="B97" s="38"/>
      <c r="C97" s="38"/>
      <c r="D97" s="38"/>
      <c r="E97" s="38"/>
      <c r="F97" s="38"/>
      <c r="G97" s="183"/>
      <c r="H97" s="183"/>
      <c r="I97" s="40"/>
      <c r="J97" s="40"/>
      <c r="K97" s="70"/>
      <c r="L97" s="110" t="s">
        <v>278</v>
      </c>
      <c r="M97" s="109">
        <v>0</v>
      </c>
      <c r="N97" s="31">
        <v>20</v>
      </c>
      <c r="O97" s="34">
        <v>0</v>
      </c>
      <c r="P97" s="30"/>
      <c r="Q97" s="31"/>
      <c r="R97" s="31"/>
      <c r="S97" s="34"/>
      <c r="T97" s="37"/>
      <c r="U97" s="41"/>
      <c r="V97" s="42"/>
      <c r="W97" s="44"/>
      <c r="X97" s="191"/>
    </row>
    <row r="98" spans="1:56" s="29" customFormat="1" ht="17.5" customHeight="1" x14ac:dyDescent="0.35">
      <c r="I98" s="47"/>
      <c r="J98" s="47"/>
      <c r="L98" s="30" t="s">
        <v>135</v>
      </c>
      <c r="M98" s="230">
        <v>0</v>
      </c>
      <c r="N98" s="31" t="s">
        <v>136</v>
      </c>
      <c r="O98" s="34">
        <v>0</v>
      </c>
      <c r="P98" s="30" t="s">
        <v>137</v>
      </c>
      <c r="Q98" s="31">
        <v>0</v>
      </c>
      <c r="R98" s="31" t="s">
        <v>138</v>
      </c>
      <c r="S98" s="97">
        <v>0</v>
      </c>
      <c r="V98" s="47"/>
      <c r="W98" s="47"/>
      <c r="X98" s="255"/>
    </row>
    <row r="99" spans="1:56" s="29" customFormat="1" ht="16" customHeight="1" thickBot="1" x14ac:dyDescent="0.4">
      <c r="I99" s="47"/>
      <c r="J99" s="47"/>
      <c r="L99" s="613" t="s">
        <v>43</v>
      </c>
      <c r="M99" s="614"/>
      <c r="N99" s="614"/>
      <c r="O99" s="41">
        <v>0</v>
      </c>
      <c r="P99" s="613" t="s">
        <v>42</v>
      </c>
      <c r="Q99" s="614"/>
      <c r="R99" s="614"/>
      <c r="S99" s="72">
        <v>0</v>
      </c>
      <c r="V99" s="47"/>
      <c r="W99" s="47"/>
      <c r="X99" s="259"/>
    </row>
    <row r="100" spans="1:56" s="29" customFormat="1" ht="16" customHeight="1" thickBot="1" x14ac:dyDescent="0.4">
      <c r="A100" s="102"/>
      <c r="B100" s="102"/>
      <c r="C100" s="102"/>
      <c r="D100" s="102"/>
      <c r="E100" s="102"/>
      <c r="F100" s="102"/>
      <c r="G100" s="102"/>
      <c r="H100" s="102"/>
      <c r="I100" s="103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V100" s="47"/>
      <c r="W100" s="47"/>
      <c r="X100" s="259"/>
    </row>
    <row r="101" spans="1:56" s="29" customFormat="1" ht="16" customHeight="1" thickBot="1" x14ac:dyDescent="0.4">
      <c r="A101" s="74" t="s">
        <v>206</v>
      </c>
      <c r="B101" s="75"/>
      <c r="C101" s="75"/>
      <c r="D101" s="75" t="s">
        <v>24</v>
      </c>
      <c r="E101" s="75"/>
      <c r="F101" s="75"/>
      <c r="G101" s="93"/>
      <c r="H101" s="75"/>
      <c r="I101" s="77"/>
      <c r="J101" s="77"/>
      <c r="K101" s="78"/>
      <c r="L101" s="309"/>
      <c r="M101" s="227"/>
      <c r="N101" s="228"/>
      <c r="O101" s="298"/>
      <c r="P101" s="309"/>
      <c r="Q101" s="228"/>
      <c r="R101" s="228"/>
      <c r="S101" s="298"/>
      <c r="T101" s="74" t="s">
        <v>25</v>
      </c>
      <c r="U101" s="151" t="s">
        <v>24</v>
      </c>
      <c r="V101" s="74"/>
      <c r="W101" s="152"/>
      <c r="X101" s="263" t="s">
        <v>640</v>
      </c>
    </row>
    <row r="102" spans="1:56" s="29" customFormat="1" ht="17.5" customHeight="1" x14ac:dyDescent="0.35">
      <c r="I102" s="47"/>
      <c r="J102" s="47"/>
      <c r="L102" s="296" t="s">
        <v>612</v>
      </c>
      <c r="M102" s="230">
        <v>0</v>
      </c>
      <c r="N102" s="231" t="s">
        <v>613</v>
      </c>
      <c r="O102" s="301">
        <v>0</v>
      </c>
      <c r="P102" s="296" t="s">
        <v>614</v>
      </c>
      <c r="Q102" s="231">
        <v>0</v>
      </c>
      <c r="R102" s="231" t="s">
        <v>615</v>
      </c>
      <c r="S102" s="295">
        <v>0</v>
      </c>
      <c r="X102" s="259"/>
    </row>
    <row r="103" spans="1:56" s="29" customFormat="1" ht="16" customHeight="1" thickBot="1" x14ac:dyDescent="0.4">
      <c r="I103" s="47"/>
      <c r="J103" s="47"/>
      <c r="L103" s="636" t="s">
        <v>43</v>
      </c>
      <c r="M103" s="637"/>
      <c r="N103" s="637"/>
      <c r="O103" s="304" t="s">
        <v>24</v>
      </c>
      <c r="P103" s="636" t="s">
        <v>42</v>
      </c>
      <c r="Q103" s="637"/>
      <c r="R103" s="637"/>
      <c r="S103" s="297" t="s">
        <v>24</v>
      </c>
      <c r="X103" s="259"/>
    </row>
    <row r="104" spans="1:56" s="29" customFormat="1" ht="15.5" customHeight="1" x14ac:dyDescent="0.3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284"/>
      <c r="M104" s="284"/>
      <c r="N104" s="284"/>
      <c r="O104" s="284"/>
      <c r="P104" s="284"/>
      <c r="Q104" s="284"/>
      <c r="R104" s="284"/>
      <c r="S104" s="284"/>
      <c r="X104" s="25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s="102" customFormat="1" ht="15.5" customHeight="1" x14ac:dyDescent="0.35">
      <c r="L106" s="284"/>
      <c r="M106" s="284"/>
      <c r="N106" s="284"/>
      <c r="O106" s="284"/>
      <c r="P106" s="284"/>
      <c r="Q106" s="284"/>
      <c r="R106" s="284"/>
      <c r="S106" s="284"/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5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4:56" x14ac:dyDescent="0.35">
      <c r="X129" s="257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4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4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</sheetData>
  <mergeCells count="47">
    <mergeCell ref="L92:N92"/>
    <mergeCell ref="P92:R92"/>
    <mergeCell ref="L99:N99"/>
    <mergeCell ref="P99:R99"/>
    <mergeCell ref="L103:N103"/>
    <mergeCell ref="P103:R103"/>
    <mergeCell ref="L75:N75"/>
    <mergeCell ref="P75:R75"/>
    <mergeCell ref="L80:N80"/>
    <mergeCell ref="P80:R80"/>
    <mergeCell ref="L88:N88"/>
    <mergeCell ref="P88:R88"/>
    <mergeCell ref="L56:N56"/>
    <mergeCell ref="P56:R56"/>
    <mergeCell ref="L63:N63"/>
    <mergeCell ref="P63:R63"/>
    <mergeCell ref="L71:N71"/>
    <mergeCell ref="P71:R71"/>
    <mergeCell ref="L29:N29"/>
    <mergeCell ref="P29:R29"/>
    <mergeCell ref="L38:N38"/>
    <mergeCell ref="P38:R38"/>
    <mergeCell ref="L47:N47"/>
    <mergeCell ref="P47:R47"/>
    <mergeCell ref="X3:X5"/>
    <mergeCell ref="L4:O4"/>
    <mergeCell ref="P4:S4"/>
    <mergeCell ref="L12:N12"/>
    <mergeCell ref="P12:R12"/>
    <mergeCell ref="T3:T5"/>
    <mergeCell ref="U3:U5"/>
    <mergeCell ref="V3:W4"/>
    <mergeCell ref="L25:N25"/>
    <mergeCell ref="P25:R25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phoneticPr fontId="42" type="noConversion"/>
  <conditionalFormatting sqref="K1:K23">
    <cfRule type="cellIs" dxfId="152" priority="3" operator="lessThan">
      <formula>0</formula>
    </cfRule>
  </conditionalFormatting>
  <conditionalFormatting sqref="K27:K45">
    <cfRule type="cellIs" dxfId="151" priority="2" operator="lessThan">
      <formula>0</formula>
    </cfRule>
  </conditionalFormatting>
  <conditionalFormatting sqref="K47:K55 K87:K90 K101:K103">
    <cfRule type="cellIs" dxfId="150" priority="9" operator="lessThan">
      <formula>0</formula>
    </cfRule>
  </conditionalFormatting>
  <conditionalFormatting sqref="K59:K69">
    <cfRule type="cellIs" dxfId="149" priority="1" operator="lessThan">
      <formula>0</formula>
    </cfRule>
  </conditionalFormatting>
  <conditionalFormatting sqref="K73:K78">
    <cfRule type="cellIs" dxfId="148" priority="6" operator="lessThan">
      <formula>0</formula>
    </cfRule>
  </conditionalFormatting>
  <conditionalFormatting sqref="K80:K82">
    <cfRule type="cellIs" dxfId="147" priority="5" operator="lessThan">
      <formula>0</formula>
    </cfRule>
  </conditionalFormatting>
  <conditionalFormatting sqref="K84:K85">
    <cfRule type="cellIs" dxfId="146" priority="8" operator="lessThan">
      <formula>0</formula>
    </cfRule>
  </conditionalFormatting>
  <conditionalFormatting sqref="K94:K99">
    <cfRule type="cellIs" dxfId="145" priority="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C568-D0FE-462E-B482-FDE858EAB645}">
  <sheetPr codeName="Лист34"/>
  <dimension ref="A1:BD130"/>
  <sheetViews>
    <sheetView zoomScale="50" zoomScaleNormal="50" workbookViewId="0">
      <selection activeCell="H17" sqref="H1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381">
        <v>17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394" customFormat="1" ht="16" thickBot="1" x14ac:dyDescent="0.4">
      <c r="A2" s="638" t="s">
        <v>955</v>
      </c>
      <c r="B2" s="638"/>
      <c r="C2" s="638"/>
      <c r="D2" s="638"/>
      <c r="E2" s="638"/>
      <c r="F2" s="638"/>
      <c r="G2" s="638"/>
      <c r="H2" s="638"/>
      <c r="I2" s="638"/>
      <c r="J2" s="388"/>
      <c r="K2" s="389"/>
      <c r="L2" s="390"/>
      <c r="M2" s="391" t="s">
        <v>609</v>
      </c>
      <c r="N2" s="390"/>
      <c r="O2" s="390"/>
      <c r="P2" s="390"/>
      <c r="Q2" s="390"/>
      <c r="R2" s="390"/>
      <c r="S2" s="392"/>
      <c r="T2" s="387"/>
      <c r="U2" s="387"/>
      <c r="V2" s="387"/>
      <c r="W2" s="387"/>
      <c r="X2" s="393">
        <v>45035.25</v>
      </c>
      <c r="Y2" s="389"/>
      <c r="Z2" s="389"/>
      <c r="AA2" s="389"/>
    </row>
    <row r="3" spans="1:27" s="394" customFormat="1" ht="16" thickBot="1" x14ac:dyDescent="0.4">
      <c r="A3" s="639" t="s">
        <v>0</v>
      </c>
      <c r="B3" s="642" t="s">
        <v>1</v>
      </c>
      <c r="C3" s="642" t="s">
        <v>2</v>
      </c>
      <c r="D3" s="642" t="s">
        <v>3</v>
      </c>
      <c r="E3" s="642" t="s">
        <v>4</v>
      </c>
      <c r="F3" s="645" t="s">
        <v>5</v>
      </c>
      <c r="G3" s="645" t="s">
        <v>33</v>
      </c>
      <c r="H3" s="642" t="s">
        <v>30</v>
      </c>
      <c r="I3" s="642" t="s">
        <v>38</v>
      </c>
      <c r="J3" s="652" t="s">
        <v>32</v>
      </c>
      <c r="K3" s="655" t="s">
        <v>31</v>
      </c>
      <c r="L3" s="658" t="s">
        <v>6</v>
      </c>
      <c r="M3" s="659"/>
      <c r="N3" s="659"/>
      <c r="O3" s="659"/>
      <c r="P3" s="659"/>
      <c r="Q3" s="659"/>
      <c r="R3" s="659"/>
      <c r="S3" s="660"/>
      <c r="T3" s="639" t="s">
        <v>7</v>
      </c>
      <c r="U3" s="665" t="s">
        <v>8</v>
      </c>
      <c r="V3" s="639" t="s">
        <v>34</v>
      </c>
      <c r="W3" s="665"/>
      <c r="X3" s="661" t="s">
        <v>9</v>
      </c>
      <c r="Y3" s="389"/>
      <c r="Z3" s="389"/>
      <c r="AA3" s="389"/>
    </row>
    <row r="4" spans="1:27" s="394" customFormat="1" ht="17" customHeight="1" thickBot="1" x14ac:dyDescent="0.4">
      <c r="A4" s="640"/>
      <c r="B4" s="643"/>
      <c r="C4" s="643"/>
      <c r="D4" s="643"/>
      <c r="E4" s="643"/>
      <c r="F4" s="646"/>
      <c r="G4" s="646"/>
      <c r="H4" s="643"/>
      <c r="I4" s="643"/>
      <c r="J4" s="653"/>
      <c r="K4" s="656"/>
      <c r="L4" s="663" t="s">
        <v>10</v>
      </c>
      <c r="M4" s="663"/>
      <c r="N4" s="663"/>
      <c r="O4" s="663"/>
      <c r="P4" s="664" t="s">
        <v>11</v>
      </c>
      <c r="Q4" s="659"/>
      <c r="R4" s="659"/>
      <c r="S4" s="660"/>
      <c r="T4" s="640"/>
      <c r="U4" s="666"/>
      <c r="V4" s="640"/>
      <c r="W4" s="666"/>
      <c r="X4" s="662"/>
      <c r="Y4" s="389"/>
      <c r="Z4" s="389"/>
      <c r="AA4" s="389"/>
    </row>
    <row r="5" spans="1:27" s="394" customFormat="1" ht="67.5" customHeight="1" thickBot="1" x14ac:dyDescent="0.4">
      <c r="A5" s="641"/>
      <c r="B5" s="644"/>
      <c r="C5" s="644"/>
      <c r="D5" s="644"/>
      <c r="E5" s="644"/>
      <c r="F5" s="647"/>
      <c r="G5" s="647"/>
      <c r="H5" s="644"/>
      <c r="I5" s="644"/>
      <c r="J5" s="654"/>
      <c r="K5" s="657"/>
      <c r="L5" s="398" t="s">
        <v>12</v>
      </c>
      <c r="M5" s="396" t="s">
        <v>28</v>
      </c>
      <c r="N5" s="396" t="s">
        <v>610</v>
      </c>
      <c r="O5" s="400" t="s">
        <v>611</v>
      </c>
      <c r="P5" s="401" t="s">
        <v>13</v>
      </c>
      <c r="Q5" s="395" t="s">
        <v>28</v>
      </c>
      <c r="R5" s="396" t="s">
        <v>29</v>
      </c>
      <c r="S5" s="397" t="s">
        <v>14</v>
      </c>
      <c r="T5" s="641"/>
      <c r="U5" s="667"/>
      <c r="V5" s="399" t="s">
        <v>37</v>
      </c>
      <c r="W5" s="402" t="s">
        <v>35</v>
      </c>
      <c r="X5" s="662"/>
      <c r="Y5" s="389"/>
      <c r="Z5" s="389"/>
      <c r="AA5" s="389"/>
    </row>
    <row r="6" spans="1:27" s="394" customFormat="1" x14ac:dyDescent="0.35">
      <c r="A6" s="403" t="s">
        <v>15</v>
      </c>
      <c r="B6" s="404" t="s">
        <v>899</v>
      </c>
      <c r="C6" s="404">
        <v>6559</v>
      </c>
      <c r="D6" s="404" t="s">
        <v>760</v>
      </c>
      <c r="E6" s="404" t="s">
        <v>936</v>
      </c>
      <c r="F6" s="404">
        <v>1</v>
      </c>
      <c r="G6" s="405">
        <v>45029.666666666664</v>
      </c>
      <c r="H6" s="405">
        <v>45031.09375</v>
      </c>
      <c r="I6" s="406">
        <f xml:space="preserve"> ($H$6 - $G$6) * 24</f>
        <v>34.250000000058208</v>
      </c>
      <c r="J6" s="407">
        <v>8.4499999999999993</v>
      </c>
      <c r="K6" s="408">
        <f t="shared" ref="K6:K7" si="0">J6-I6</f>
        <v>-25.800000000058208</v>
      </c>
      <c r="L6" s="409" t="s">
        <v>132</v>
      </c>
      <c r="M6" s="410">
        <v>0</v>
      </c>
      <c r="N6" s="411">
        <v>17</v>
      </c>
      <c r="O6" s="412">
        <f>N6*M6</f>
        <v>0</v>
      </c>
      <c r="P6" s="409" t="s">
        <v>214</v>
      </c>
      <c r="Q6" s="411">
        <v>0</v>
      </c>
      <c r="R6" s="413">
        <v>20</v>
      </c>
      <c r="S6" s="412">
        <f>R6*Q6</f>
        <v>0</v>
      </c>
      <c r="T6" s="403" t="s">
        <v>25</v>
      </c>
      <c r="U6" s="414" t="s">
        <v>24</v>
      </c>
      <c r="V6" s="415">
        <f t="shared" ref="V6:V7" si="1">-IF(K6&gt;0,K6*0,K6)</f>
        <v>25.800000000058208</v>
      </c>
      <c r="W6" s="416">
        <v>25.800000000058208</v>
      </c>
      <c r="X6" s="417" t="s">
        <v>956</v>
      </c>
      <c r="Y6" s="389"/>
      <c r="Z6" s="418"/>
      <c r="AA6" s="389"/>
    </row>
    <row r="7" spans="1:27" s="435" customFormat="1" x14ac:dyDescent="0.35">
      <c r="A7" s="419"/>
      <c r="B7" s="420"/>
      <c r="C7" s="421"/>
      <c r="D7" s="421"/>
      <c r="E7" s="421"/>
      <c r="F7" s="421">
        <v>2</v>
      </c>
      <c r="G7" s="422">
        <v>45031.09375</v>
      </c>
      <c r="H7" s="422">
        <v>45031.680555555555</v>
      </c>
      <c r="I7" s="423">
        <f t="shared" ref="I7" si="2">(H7-G7)*24</f>
        <v>14.083333333313931</v>
      </c>
      <c r="J7" s="424">
        <v>8.4499999999999993</v>
      </c>
      <c r="K7" s="425">
        <f t="shared" si="0"/>
        <v>-5.6333333333139315</v>
      </c>
      <c r="L7" s="426" t="s">
        <v>111</v>
      </c>
      <c r="M7" s="427">
        <v>0</v>
      </c>
      <c r="N7" s="428">
        <v>10</v>
      </c>
      <c r="O7" s="429">
        <f>N7*M7</f>
        <v>0</v>
      </c>
      <c r="P7" s="426" t="s">
        <v>106</v>
      </c>
      <c r="Q7" s="428">
        <v>0</v>
      </c>
      <c r="R7" s="430">
        <v>20</v>
      </c>
      <c r="S7" s="429">
        <f>R7*Q7</f>
        <v>0</v>
      </c>
      <c r="T7" s="419"/>
      <c r="U7" s="431"/>
      <c r="V7" s="432">
        <f t="shared" si="1"/>
        <v>5.6333333333139315</v>
      </c>
      <c r="W7" s="433">
        <f>V7+W6</f>
        <v>31.43333333337214</v>
      </c>
      <c r="X7" s="434"/>
      <c r="Y7" s="389"/>
      <c r="Z7" s="389"/>
      <c r="AA7" s="389"/>
    </row>
    <row r="8" spans="1:27" s="394" customFormat="1" x14ac:dyDescent="0.35">
      <c r="A8" s="419"/>
      <c r="B8" s="420"/>
      <c r="C8" s="436"/>
      <c r="D8" s="437"/>
      <c r="E8" s="436"/>
      <c r="F8" s="436">
        <v>3</v>
      </c>
      <c r="G8" s="422">
        <v>45031.680555555555</v>
      </c>
      <c r="H8" s="438">
        <v>45032.399305555555</v>
      </c>
      <c r="I8" s="423">
        <f t="shared" ref="I8" si="3">(H8-G8)*24</f>
        <v>17.25</v>
      </c>
      <c r="J8" s="424">
        <v>8.5</v>
      </c>
      <c r="K8" s="425">
        <f t="shared" ref="K8" si="4">J8-I8</f>
        <v>-8.75</v>
      </c>
      <c r="L8" s="426" t="s">
        <v>98</v>
      </c>
      <c r="M8" s="428">
        <v>0</v>
      </c>
      <c r="N8" s="428">
        <v>17</v>
      </c>
      <c r="O8" s="429">
        <f>N8*M8</f>
        <v>0</v>
      </c>
      <c r="P8" s="426" t="s">
        <v>215</v>
      </c>
      <c r="Q8" s="428">
        <v>0</v>
      </c>
      <c r="R8" s="430">
        <v>10</v>
      </c>
      <c r="S8" s="429">
        <f>R8*Q8</f>
        <v>0</v>
      </c>
      <c r="T8" s="419"/>
      <c r="U8" s="431"/>
      <c r="V8" s="432">
        <f t="shared" ref="V8" si="5">-IF(K8&gt;0,K8*0,K8)</f>
        <v>8.75</v>
      </c>
      <c r="W8" s="433">
        <f>V8+W7</f>
        <v>40.18333333337214</v>
      </c>
      <c r="X8" s="439" t="s">
        <v>783</v>
      </c>
      <c r="Y8" s="389"/>
      <c r="Z8" s="418"/>
      <c r="AA8" s="389"/>
    </row>
    <row r="9" spans="1:27" s="394" customFormat="1" x14ac:dyDescent="0.35">
      <c r="A9" s="419"/>
      <c r="B9" s="420"/>
      <c r="C9" s="436"/>
      <c r="D9" s="436"/>
      <c r="E9" s="436"/>
      <c r="F9" s="421">
        <v>4</v>
      </c>
      <c r="G9" s="438">
        <v>45032.399305555555</v>
      </c>
      <c r="H9" s="440" t="s">
        <v>921</v>
      </c>
      <c r="I9" s="423">
        <f t="shared" ref="I9" si="6">(H9-G9)*24</f>
        <v>38.333333333430346</v>
      </c>
      <c r="J9" s="424">
        <v>8.5</v>
      </c>
      <c r="K9" s="425">
        <f t="shared" ref="K9" si="7">J9-I9</f>
        <v>-29.833333333430346</v>
      </c>
      <c r="L9" s="426" t="s">
        <v>99</v>
      </c>
      <c r="M9" s="428">
        <v>0</v>
      </c>
      <c r="N9" s="428">
        <v>17</v>
      </c>
      <c r="O9" s="429">
        <f>N9*M9</f>
        <v>0</v>
      </c>
      <c r="P9" s="426" t="s">
        <v>479</v>
      </c>
      <c r="Q9" s="430">
        <v>0</v>
      </c>
      <c r="R9" s="430">
        <v>20</v>
      </c>
      <c r="S9" s="429">
        <f>R9*Q9</f>
        <v>0</v>
      </c>
      <c r="T9" s="419"/>
      <c r="U9" s="431"/>
      <c r="V9" s="432">
        <f t="shared" ref="V9" si="8">-IF(K9&gt;0,K9*0,K9)</f>
        <v>29.833333333430346</v>
      </c>
      <c r="W9" s="433">
        <f>V9+W8</f>
        <v>70.016666666802479</v>
      </c>
      <c r="X9" s="434"/>
      <c r="Y9" s="389"/>
      <c r="Z9" s="418"/>
      <c r="AA9" s="389"/>
    </row>
    <row r="10" spans="1:27" s="394" customFormat="1" x14ac:dyDescent="0.35">
      <c r="A10" s="419"/>
      <c r="B10" s="420"/>
      <c r="C10" s="436"/>
      <c r="D10" s="436"/>
      <c r="E10" s="436"/>
      <c r="F10" s="421">
        <v>5</v>
      </c>
      <c r="G10" s="438" t="s">
        <v>921</v>
      </c>
      <c r="H10" s="440" t="s">
        <v>935</v>
      </c>
      <c r="I10" s="423">
        <f t="shared" ref="I10" si="9">(H10-G10)*24</f>
        <v>11.666666666627862</v>
      </c>
      <c r="J10" s="424">
        <v>8.4499999999999993</v>
      </c>
      <c r="K10" s="425">
        <f t="shared" ref="K10" si="10">J10-I10</f>
        <v>-3.2166666666278623</v>
      </c>
      <c r="L10" s="441"/>
      <c r="M10" s="428"/>
      <c r="N10" s="428"/>
      <c r="O10" s="442"/>
      <c r="P10" s="426"/>
      <c r="Q10" s="430"/>
      <c r="R10" s="430"/>
      <c r="S10" s="442"/>
      <c r="T10" s="419"/>
      <c r="U10" s="431"/>
      <c r="V10" s="432">
        <f t="shared" ref="V10" si="11">-IF(K10&gt;0,K10*0,K10)</f>
        <v>3.2166666666278623</v>
      </c>
      <c r="W10" s="433">
        <f>V10+W9</f>
        <v>73.233333333430338</v>
      </c>
      <c r="X10" s="434"/>
      <c r="Y10" s="389"/>
      <c r="Z10" s="418"/>
      <c r="AA10" s="389"/>
    </row>
    <row r="11" spans="1:27" s="394" customFormat="1" x14ac:dyDescent="0.35">
      <c r="A11" s="419"/>
      <c r="B11" s="420"/>
      <c r="C11" s="420"/>
      <c r="D11" s="420"/>
      <c r="E11" s="420"/>
      <c r="F11" s="421">
        <v>6</v>
      </c>
      <c r="G11" s="440">
        <v>45034.482638888891</v>
      </c>
      <c r="H11" s="440">
        <v>45034.951388888891</v>
      </c>
      <c r="I11" s="423">
        <f>(H11-G11)*24</f>
        <v>11.25</v>
      </c>
      <c r="J11" s="424">
        <v>8.4849999999999994</v>
      </c>
      <c r="K11" s="425">
        <f t="shared" ref="K11" si="12">J11-I11</f>
        <v>-2.7650000000000006</v>
      </c>
      <c r="L11" s="443"/>
      <c r="M11" s="444"/>
      <c r="N11" s="430"/>
      <c r="O11" s="442"/>
      <c r="P11" s="445"/>
      <c r="Q11" s="430"/>
      <c r="R11" s="430"/>
      <c r="S11" s="442"/>
      <c r="T11" s="419"/>
      <c r="U11" s="431"/>
      <c r="V11" s="432">
        <f t="shared" ref="V11" si="13">-IF(K11&gt;0,K11*0,K11)</f>
        <v>2.7650000000000006</v>
      </c>
      <c r="W11" s="433">
        <f>V11+W10</f>
        <v>75.998333333430338</v>
      </c>
      <c r="X11" s="434"/>
      <c r="Y11" s="389"/>
      <c r="Z11" s="389"/>
      <c r="AA11" s="389"/>
    </row>
    <row r="12" spans="1:27" s="394" customFormat="1" x14ac:dyDescent="0.35">
      <c r="A12" s="419"/>
      <c r="B12" s="420"/>
      <c r="C12" s="420"/>
      <c r="D12" s="420"/>
      <c r="E12" s="420"/>
      <c r="F12" s="421"/>
      <c r="G12" s="440"/>
      <c r="H12" s="440"/>
      <c r="I12" s="446"/>
      <c r="J12" s="424"/>
      <c r="K12" s="425"/>
      <c r="L12" s="447"/>
      <c r="M12" s="448"/>
      <c r="N12" s="449"/>
      <c r="O12" s="450"/>
      <c r="P12" s="451"/>
      <c r="Q12" s="449"/>
      <c r="R12" s="449"/>
      <c r="S12" s="450"/>
      <c r="T12" s="419"/>
      <c r="U12" s="431"/>
      <c r="V12" s="432"/>
      <c r="W12" s="433"/>
      <c r="X12" s="434"/>
      <c r="Y12" s="389"/>
      <c r="Z12" s="389"/>
      <c r="AA12" s="389"/>
    </row>
    <row r="13" spans="1:27" s="394" customFormat="1" ht="16" thickBot="1" x14ac:dyDescent="0.4">
      <c r="A13" s="452"/>
      <c r="B13" s="453"/>
      <c r="C13" s="453">
        <v>1182</v>
      </c>
      <c r="D13" s="453" t="s">
        <v>957</v>
      </c>
      <c r="E13" s="453" t="s">
        <v>958</v>
      </c>
      <c r="F13" s="454"/>
      <c r="G13" s="455" t="s">
        <v>798</v>
      </c>
      <c r="H13" s="455"/>
      <c r="I13" s="456"/>
      <c r="J13" s="457"/>
      <c r="K13" s="458"/>
      <c r="L13" s="447"/>
      <c r="M13" s="448"/>
      <c r="N13" s="449"/>
      <c r="O13" s="450"/>
      <c r="P13" s="451"/>
      <c r="Q13" s="449"/>
      <c r="R13" s="449"/>
      <c r="S13" s="450"/>
      <c r="T13" s="452"/>
      <c r="U13" s="459"/>
      <c r="V13" s="460"/>
      <c r="W13" s="461"/>
      <c r="X13" s="462"/>
      <c r="Y13" s="389"/>
      <c r="Z13" s="389"/>
      <c r="AA13" s="389"/>
    </row>
    <row r="14" spans="1:27" s="394" customFormat="1" ht="17.5" x14ac:dyDescent="0.35">
      <c r="A14" s="389"/>
      <c r="B14" s="389"/>
      <c r="C14" s="389"/>
      <c r="D14" s="389"/>
      <c r="E14" s="389"/>
      <c r="F14" s="435"/>
      <c r="G14" s="463"/>
      <c r="H14" s="463"/>
      <c r="I14" s="464"/>
      <c r="J14" s="465"/>
      <c r="K14" s="464"/>
      <c r="L14" s="445" t="s">
        <v>612</v>
      </c>
      <c r="M14" s="444">
        <f>SUM(M6:M13)</f>
        <v>0</v>
      </c>
      <c r="N14" s="430" t="s">
        <v>613</v>
      </c>
      <c r="O14" s="429">
        <f>SUM(O6:O13)</f>
        <v>0</v>
      </c>
      <c r="P14" s="445" t="s">
        <v>614</v>
      </c>
      <c r="Q14" s="430">
        <f>SUM(Q6:Q13)</f>
        <v>0</v>
      </c>
      <c r="R14" s="430" t="s">
        <v>615</v>
      </c>
      <c r="S14" s="429">
        <f>SUM(S6:S13)</f>
        <v>0</v>
      </c>
      <c r="T14" s="389"/>
      <c r="U14" s="389"/>
      <c r="V14" s="464"/>
      <c r="W14" s="464"/>
      <c r="X14" s="466"/>
      <c r="Y14" s="389"/>
      <c r="Z14" s="389"/>
      <c r="AA14" s="389"/>
    </row>
    <row r="15" spans="1:27" s="394" customFormat="1" ht="16" customHeight="1" thickBot="1" x14ac:dyDescent="0.4">
      <c r="A15" s="389"/>
      <c r="B15" s="389"/>
      <c r="C15" s="389"/>
      <c r="D15" s="389"/>
      <c r="E15" s="389"/>
      <c r="F15" s="389"/>
      <c r="G15" s="389"/>
      <c r="H15" s="464"/>
      <c r="I15" s="464"/>
      <c r="J15" s="464"/>
      <c r="K15" s="389"/>
      <c r="L15" s="650" t="s">
        <v>43</v>
      </c>
      <c r="M15" s="651"/>
      <c r="N15" s="651"/>
      <c r="O15" s="467">
        <v>0</v>
      </c>
      <c r="P15" s="650" t="s">
        <v>42</v>
      </c>
      <c r="Q15" s="651"/>
      <c r="R15" s="651"/>
      <c r="S15" s="467">
        <v>0</v>
      </c>
      <c r="T15" s="389"/>
      <c r="U15" s="389"/>
      <c r="V15" s="389"/>
      <c r="W15" s="389"/>
      <c r="X15" s="389"/>
      <c r="Y15" s="389"/>
      <c r="Z15" s="389"/>
      <c r="AA15" s="389"/>
    </row>
    <row r="16" spans="1:27" s="394" customFormat="1" ht="16" thickBot="1" x14ac:dyDescent="0.4">
      <c r="A16" s="389"/>
      <c r="B16" s="389"/>
      <c r="C16" s="389"/>
      <c r="D16" s="389"/>
      <c r="E16" s="389"/>
      <c r="F16" s="389"/>
      <c r="G16" s="389"/>
      <c r="H16" s="389"/>
      <c r="I16" s="464"/>
      <c r="J16" s="464"/>
      <c r="K16" s="389"/>
      <c r="L16" s="392"/>
      <c r="M16" s="468"/>
      <c r="N16" s="392"/>
      <c r="O16" s="392"/>
      <c r="P16" s="392"/>
      <c r="Q16" s="392"/>
      <c r="R16" s="392"/>
      <c r="S16" s="392"/>
      <c r="T16" s="389"/>
      <c r="U16" s="389"/>
      <c r="V16" s="389"/>
      <c r="W16" s="389"/>
      <c r="X16" s="389" t="s">
        <v>144</v>
      </c>
      <c r="Y16" s="389"/>
      <c r="Z16" s="389"/>
      <c r="AA16" s="389"/>
    </row>
    <row r="17" spans="1:27" s="435" customFormat="1" x14ac:dyDescent="0.35">
      <c r="A17" s="403" t="s">
        <v>16</v>
      </c>
      <c r="B17" s="469" t="s">
        <v>901</v>
      </c>
      <c r="C17" s="470" t="s">
        <v>943</v>
      </c>
      <c r="D17" s="471" t="s">
        <v>944</v>
      </c>
      <c r="E17" s="471" t="s">
        <v>945</v>
      </c>
      <c r="F17" s="470"/>
      <c r="G17" s="405" t="s">
        <v>798</v>
      </c>
      <c r="H17" s="472"/>
      <c r="I17" s="406"/>
      <c r="J17" s="406"/>
      <c r="K17" s="408"/>
      <c r="L17" s="409" t="s">
        <v>108</v>
      </c>
      <c r="M17" s="411">
        <v>0</v>
      </c>
      <c r="N17" s="411">
        <v>17</v>
      </c>
      <c r="O17" s="473">
        <v>0</v>
      </c>
      <c r="P17" s="474" t="s">
        <v>531</v>
      </c>
      <c r="Q17" s="411">
        <v>0</v>
      </c>
      <c r="R17" s="413">
        <v>10</v>
      </c>
      <c r="S17" s="473">
        <v>0</v>
      </c>
      <c r="T17" s="403" t="s">
        <v>25</v>
      </c>
      <c r="U17" s="414" t="s">
        <v>49</v>
      </c>
      <c r="V17" s="415"/>
      <c r="W17" s="408"/>
      <c r="X17" s="475"/>
      <c r="Y17" s="389"/>
      <c r="Z17" s="418"/>
      <c r="AA17" s="389"/>
    </row>
    <row r="18" spans="1:27" s="394" customFormat="1" x14ac:dyDescent="0.35">
      <c r="A18" s="419"/>
      <c r="B18" s="420"/>
      <c r="C18" s="436"/>
      <c r="D18" s="436"/>
      <c r="E18" s="436"/>
      <c r="F18" s="436"/>
      <c r="G18" s="438"/>
      <c r="H18" s="438"/>
      <c r="I18" s="423"/>
      <c r="J18" s="423"/>
      <c r="K18" s="425"/>
      <c r="L18" s="426" t="s">
        <v>113</v>
      </c>
      <c r="M18" s="428">
        <v>0</v>
      </c>
      <c r="N18" s="428">
        <v>17</v>
      </c>
      <c r="O18" s="442">
        <v>0</v>
      </c>
      <c r="P18" s="476" t="s">
        <v>118</v>
      </c>
      <c r="Q18" s="428">
        <v>0</v>
      </c>
      <c r="R18" s="430">
        <v>12</v>
      </c>
      <c r="S18" s="442">
        <v>0</v>
      </c>
      <c r="T18" s="419"/>
      <c r="U18" s="431"/>
      <c r="V18" s="432"/>
      <c r="W18" s="425"/>
      <c r="X18" s="477"/>
      <c r="Y18" s="389"/>
      <c r="Z18" s="418"/>
      <c r="AA18" s="389"/>
    </row>
    <row r="19" spans="1:27" s="394" customFormat="1" x14ac:dyDescent="0.35">
      <c r="A19" s="419"/>
      <c r="B19" s="420"/>
      <c r="C19" s="436"/>
      <c r="D19" s="436"/>
      <c r="E19" s="421"/>
      <c r="F19" s="436"/>
      <c r="G19" s="422"/>
      <c r="H19" s="440"/>
      <c r="I19" s="423"/>
      <c r="J19" s="424"/>
      <c r="K19" s="425"/>
      <c r="L19" s="426" t="s">
        <v>217</v>
      </c>
      <c r="M19" s="428">
        <v>0</v>
      </c>
      <c r="N19" s="428">
        <v>10</v>
      </c>
      <c r="O19" s="442">
        <v>0</v>
      </c>
      <c r="P19" s="476" t="s">
        <v>555</v>
      </c>
      <c r="Q19" s="428">
        <v>0</v>
      </c>
      <c r="R19" s="430">
        <v>20</v>
      </c>
      <c r="S19" s="442">
        <v>0</v>
      </c>
      <c r="T19" s="419"/>
      <c r="U19" s="431"/>
      <c r="V19" s="432"/>
      <c r="W19" s="425"/>
      <c r="X19" s="477"/>
      <c r="Y19" s="418"/>
      <c r="Z19" s="418"/>
      <c r="AA19" s="389"/>
    </row>
    <row r="20" spans="1:27" s="394" customFormat="1" x14ac:dyDescent="0.35">
      <c r="A20" s="419"/>
      <c r="B20" s="420"/>
      <c r="C20" s="420"/>
      <c r="D20" s="420"/>
      <c r="E20" s="420"/>
      <c r="F20" s="420"/>
      <c r="G20" s="440"/>
      <c r="H20" s="440"/>
      <c r="I20" s="423"/>
      <c r="J20" s="424"/>
      <c r="K20" s="425"/>
      <c r="L20" s="426" t="s">
        <v>124</v>
      </c>
      <c r="M20" s="428">
        <v>0</v>
      </c>
      <c r="N20" s="428">
        <v>17</v>
      </c>
      <c r="O20" s="442">
        <v>0</v>
      </c>
      <c r="P20" s="476" t="s">
        <v>118</v>
      </c>
      <c r="Q20" s="428">
        <v>0</v>
      </c>
      <c r="R20" s="430">
        <v>20</v>
      </c>
      <c r="S20" s="442">
        <v>0</v>
      </c>
      <c r="T20" s="419"/>
      <c r="U20" s="431"/>
      <c r="V20" s="432"/>
      <c r="W20" s="425"/>
      <c r="X20" s="477"/>
      <c r="Y20" s="389"/>
      <c r="Z20" s="418"/>
      <c r="AA20" s="389"/>
    </row>
    <row r="21" spans="1:27" s="394" customFormat="1" x14ac:dyDescent="0.35">
      <c r="A21" s="419"/>
      <c r="B21" s="420"/>
      <c r="C21" s="436"/>
      <c r="D21" s="436"/>
      <c r="E21" s="436"/>
      <c r="F21" s="436"/>
      <c r="G21" s="438"/>
      <c r="H21" s="438"/>
      <c r="I21" s="423"/>
      <c r="J21" s="423"/>
      <c r="K21" s="425"/>
      <c r="L21" s="426" t="s">
        <v>592</v>
      </c>
      <c r="M21" s="430">
        <v>0</v>
      </c>
      <c r="N21" s="428">
        <v>17</v>
      </c>
      <c r="O21" s="442">
        <v>0</v>
      </c>
      <c r="P21" s="476" t="s">
        <v>574</v>
      </c>
      <c r="Q21" s="428">
        <v>0</v>
      </c>
      <c r="R21" s="430">
        <v>20</v>
      </c>
      <c r="S21" s="442">
        <v>0</v>
      </c>
      <c r="T21" s="419"/>
      <c r="U21" s="431"/>
      <c r="V21" s="432"/>
      <c r="W21" s="425"/>
      <c r="X21" s="477"/>
      <c r="Y21" s="389"/>
      <c r="Z21" s="418"/>
      <c r="AA21" s="389"/>
    </row>
    <row r="22" spans="1:27" s="394" customFormat="1" ht="16" thickBot="1" x14ac:dyDescent="0.4">
      <c r="A22" s="452"/>
      <c r="B22" s="453"/>
      <c r="C22" s="478"/>
      <c r="D22" s="478"/>
      <c r="E22" s="478"/>
      <c r="F22" s="478"/>
      <c r="G22" s="479"/>
      <c r="H22" s="479"/>
      <c r="I22" s="480"/>
      <c r="J22" s="480"/>
      <c r="K22" s="458"/>
      <c r="L22" s="426"/>
      <c r="M22" s="428"/>
      <c r="N22" s="428"/>
      <c r="O22" s="442"/>
      <c r="P22" s="476" t="s">
        <v>201</v>
      </c>
      <c r="Q22" s="428">
        <v>0</v>
      </c>
      <c r="R22" s="430">
        <v>20</v>
      </c>
      <c r="S22" s="442">
        <v>0</v>
      </c>
      <c r="T22" s="452"/>
      <c r="U22" s="459"/>
      <c r="V22" s="460"/>
      <c r="W22" s="458"/>
      <c r="X22" s="481"/>
      <c r="Y22" s="389"/>
      <c r="Z22" s="418"/>
      <c r="AA22" s="389"/>
    </row>
    <row r="23" spans="1:27" s="394" customFormat="1" ht="17.5" x14ac:dyDescent="0.35">
      <c r="I23" s="482"/>
      <c r="J23" s="482"/>
      <c r="K23" s="482"/>
      <c r="L23" s="445" t="s">
        <v>614</v>
      </c>
      <c r="M23" s="444">
        <v>0</v>
      </c>
      <c r="N23" s="430" t="s">
        <v>613</v>
      </c>
      <c r="O23" s="442">
        <v>0</v>
      </c>
      <c r="P23" s="445" t="s">
        <v>614</v>
      </c>
      <c r="Q23" s="430">
        <v>0</v>
      </c>
      <c r="R23" s="430" t="s">
        <v>615</v>
      </c>
      <c r="S23" s="429">
        <v>0</v>
      </c>
      <c r="T23" s="389"/>
      <c r="U23" s="389"/>
      <c r="V23" s="389"/>
      <c r="W23" s="389"/>
      <c r="X23" s="389"/>
      <c r="Y23" s="389"/>
      <c r="Z23" s="418"/>
      <c r="AA23" s="389"/>
    </row>
    <row r="24" spans="1:27" s="394" customFormat="1" ht="16" customHeight="1" thickBot="1" x14ac:dyDescent="0.4">
      <c r="I24" s="482"/>
      <c r="J24" s="482"/>
      <c r="K24" s="482"/>
      <c r="L24" s="648" t="s">
        <v>43</v>
      </c>
      <c r="M24" s="649"/>
      <c r="N24" s="649"/>
      <c r="O24" s="483">
        <v>0</v>
      </c>
      <c r="P24" s="650" t="s">
        <v>42</v>
      </c>
      <c r="Q24" s="651"/>
      <c r="R24" s="651"/>
      <c r="S24" s="467">
        <v>0</v>
      </c>
      <c r="T24" s="389"/>
      <c r="U24" s="389"/>
      <c r="V24" s="389"/>
      <c r="W24" s="389"/>
      <c r="X24" s="389"/>
      <c r="Y24" s="389"/>
      <c r="Z24" s="418"/>
      <c r="AA24" s="389"/>
    </row>
    <row r="25" spans="1:27" s="394" customFormat="1" ht="16" thickBot="1" x14ac:dyDescent="0.4">
      <c r="I25" s="482"/>
      <c r="J25" s="482"/>
      <c r="K25" s="482"/>
      <c r="L25" s="484"/>
      <c r="M25" s="484"/>
      <c r="N25" s="484"/>
      <c r="O25" s="392"/>
      <c r="P25" s="392"/>
      <c r="Q25" s="392"/>
      <c r="R25" s="392"/>
      <c r="S25" s="392"/>
      <c r="T25" s="389"/>
      <c r="U25" s="389"/>
      <c r="V25" s="389"/>
      <c r="W25" s="389"/>
      <c r="X25" s="389"/>
      <c r="Y25" s="389"/>
      <c r="Z25" s="418"/>
      <c r="AA25" s="389"/>
    </row>
    <row r="26" spans="1:27" s="394" customFormat="1" ht="16" thickBot="1" x14ac:dyDescent="0.4">
      <c r="A26" s="485" t="s">
        <v>17</v>
      </c>
      <c r="B26" s="486"/>
      <c r="C26" s="486">
        <v>54</v>
      </c>
      <c r="D26" s="486" t="s">
        <v>193</v>
      </c>
      <c r="E26" s="486"/>
      <c r="F26" s="486"/>
      <c r="G26" s="487"/>
      <c r="H26" s="486"/>
      <c r="I26" s="488"/>
      <c r="J26" s="488"/>
      <c r="K26" s="489"/>
      <c r="L26" s="490"/>
      <c r="M26" s="491"/>
      <c r="N26" s="413"/>
      <c r="O26" s="473"/>
      <c r="P26" s="492"/>
      <c r="Q26" s="413"/>
      <c r="R26" s="413"/>
      <c r="S26" s="473"/>
      <c r="T26" s="485" t="s">
        <v>25</v>
      </c>
      <c r="U26" s="493" t="s">
        <v>24</v>
      </c>
      <c r="V26" s="485"/>
      <c r="W26" s="494"/>
      <c r="X26" s="495" t="s">
        <v>691</v>
      </c>
      <c r="Y26" s="389"/>
      <c r="Z26" s="418"/>
      <c r="AA26" s="389"/>
    </row>
    <row r="27" spans="1:27" s="394" customFormat="1" ht="17.5" x14ac:dyDescent="0.35">
      <c r="A27" s="389"/>
      <c r="B27" s="389"/>
      <c r="C27" s="389"/>
      <c r="D27" s="389"/>
      <c r="E27" s="389"/>
      <c r="F27" s="389"/>
      <c r="G27" s="389"/>
      <c r="H27" s="389"/>
      <c r="I27" s="464"/>
      <c r="J27" s="464"/>
      <c r="K27" s="389"/>
      <c r="L27" s="445" t="s">
        <v>612</v>
      </c>
      <c r="M27" s="496"/>
      <c r="N27" s="430" t="s">
        <v>613</v>
      </c>
      <c r="O27" s="442"/>
      <c r="P27" s="445" t="s">
        <v>614</v>
      </c>
      <c r="Q27" s="430"/>
      <c r="R27" s="430" t="s">
        <v>615</v>
      </c>
      <c r="S27" s="429"/>
      <c r="T27" s="389"/>
      <c r="U27" s="389"/>
      <c r="V27" s="389"/>
      <c r="W27" s="389"/>
      <c r="X27" s="389"/>
      <c r="Y27" s="389"/>
      <c r="Z27" s="418"/>
      <c r="AA27" s="389"/>
    </row>
    <row r="28" spans="1:27" s="394" customFormat="1" ht="16" thickBot="1" x14ac:dyDescent="0.4">
      <c r="A28" s="389"/>
      <c r="B28" s="389"/>
      <c r="C28" s="389"/>
      <c r="D28" s="389"/>
      <c r="E28" s="389"/>
      <c r="F28" s="389"/>
      <c r="G28" s="389"/>
      <c r="H28" s="389"/>
      <c r="I28" s="464"/>
      <c r="J28" s="464"/>
      <c r="K28" s="389"/>
      <c r="L28" s="648" t="s">
        <v>43</v>
      </c>
      <c r="M28" s="649"/>
      <c r="N28" s="649"/>
      <c r="O28" s="483" t="s">
        <v>24</v>
      </c>
      <c r="P28" s="650" t="s">
        <v>42</v>
      </c>
      <c r="Q28" s="651"/>
      <c r="R28" s="651"/>
      <c r="S28" s="467" t="s">
        <v>24</v>
      </c>
      <c r="T28" s="389"/>
      <c r="U28" s="389"/>
      <c r="V28" s="389"/>
      <c r="W28" s="389"/>
      <c r="X28" s="389"/>
      <c r="Y28" s="389"/>
      <c r="Z28" s="418"/>
      <c r="AA28" s="389"/>
    </row>
    <row r="29" spans="1:27" s="394" customFormat="1" ht="16" thickBot="1" x14ac:dyDescent="0.4">
      <c r="A29" s="389"/>
      <c r="B29" s="389"/>
      <c r="C29" s="389"/>
      <c r="D29" s="389"/>
      <c r="E29" s="389"/>
      <c r="F29" s="389"/>
      <c r="G29" s="389"/>
      <c r="H29" s="389"/>
      <c r="I29" s="464"/>
      <c r="J29" s="464"/>
      <c r="K29" s="389"/>
      <c r="L29" s="484"/>
      <c r="M29" s="484"/>
      <c r="N29" s="484"/>
      <c r="O29" s="392"/>
      <c r="P29" s="392"/>
      <c r="Q29" s="392"/>
      <c r="R29" s="392"/>
      <c r="S29" s="392"/>
      <c r="T29" s="389"/>
      <c r="U29" s="389"/>
      <c r="V29" s="389"/>
      <c r="W29" s="389"/>
      <c r="X29" s="389"/>
      <c r="Y29" s="389"/>
      <c r="Z29" s="418"/>
      <c r="AA29" s="389"/>
    </row>
    <row r="30" spans="1:27" s="394" customFormat="1" x14ac:dyDescent="0.35">
      <c r="A30" s="403" t="s">
        <v>18</v>
      </c>
      <c r="B30" s="469" t="s">
        <v>903</v>
      </c>
      <c r="C30" s="470">
        <v>541</v>
      </c>
      <c r="D30" s="470" t="s">
        <v>922</v>
      </c>
      <c r="E30" s="404" t="s">
        <v>695</v>
      </c>
      <c r="F30" s="470">
        <v>1</v>
      </c>
      <c r="G30" s="405">
        <v>45034.25</v>
      </c>
      <c r="H30" s="497" t="s">
        <v>36</v>
      </c>
      <c r="I30" s="407">
        <f>(X2-G30)*24</f>
        <v>24</v>
      </c>
      <c r="J30" s="406">
        <f>'Нормативы времени'!G3</f>
        <v>12.9</v>
      </c>
      <c r="K30" s="408">
        <f t="shared" ref="K30" si="14">J30-I30</f>
        <v>-11.1</v>
      </c>
      <c r="L30" s="498" t="s">
        <v>101</v>
      </c>
      <c r="M30" s="411">
        <v>0</v>
      </c>
      <c r="N30" s="411">
        <v>17</v>
      </c>
      <c r="O30" s="412">
        <f>N30*M30</f>
        <v>0</v>
      </c>
      <c r="P30" s="499" t="s">
        <v>47</v>
      </c>
      <c r="Q30" s="413">
        <v>0</v>
      </c>
      <c r="R30" s="413">
        <v>17</v>
      </c>
      <c r="S30" s="473">
        <v>0</v>
      </c>
      <c r="T30" s="403" t="s">
        <v>25</v>
      </c>
      <c r="U30" s="414" t="s">
        <v>24</v>
      </c>
      <c r="V30" s="415">
        <f t="shared" ref="V30" si="15">-IF(K30&gt;0,K30*0,K30)</f>
        <v>11.1</v>
      </c>
      <c r="W30" s="408">
        <v>0</v>
      </c>
      <c r="X30" s="475" t="s">
        <v>959</v>
      </c>
      <c r="Y30" s="389"/>
      <c r="Z30" s="389"/>
      <c r="AA30" s="389"/>
    </row>
    <row r="31" spans="1:27" s="394" customFormat="1" x14ac:dyDescent="0.35">
      <c r="A31" s="419"/>
      <c r="B31" s="500"/>
      <c r="C31" s="436"/>
      <c r="D31" s="436"/>
      <c r="E31" s="436"/>
      <c r="F31" s="436"/>
      <c r="G31" s="501"/>
      <c r="H31" s="502"/>
      <c r="I31" s="423"/>
      <c r="J31" s="446"/>
      <c r="K31" s="433"/>
      <c r="L31" s="503" t="s">
        <v>592</v>
      </c>
      <c r="M31" s="428">
        <v>0</v>
      </c>
      <c r="N31" s="428">
        <v>17</v>
      </c>
      <c r="O31" s="429">
        <f>N31*M31</f>
        <v>0</v>
      </c>
      <c r="P31" s="445" t="s">
        <v>131</v>
      </c>
      <c r="Q31" s="430">
        <v>0</v>
      </c>
      <c r="R31" s="430">
        <v>20</v>
      </c>
      <c r="S31" s="442">
        <v>0</v>
      </c>
      <c r="T31" s="419"/>
      <c r="U31" s="431"/>
      <c r="V31" s="432"/>
      <c r="W31" s="425"/>
      <c r="X31" s="504" t="s">
        <v>963</v>
      </c>
      <c r="Y31" s="389"/>
      <c r="Z31" s="389"/>
      <c r="AA31" s="389"/>
    </row>
    <row r="32" spans="1:27" s="435" customFormat="1" x14ac:dyDescent="0.35">
      <c r="A32" s="419"/>
      <c r="B32" s="500"/>
      <c r="C32" s="421"/>
      <c r="D32" s="421"/>
      <c r="E32" s="421"/>
      <c r="F32" s="421"/>
      <c r="G32" s="501"/>
      <c r="H32" s="501"/>
      <c r="I32" s="424"/>
      <c r="J32" s="424"/>
      <c r="K32" s="433"/>
      <c r="L32" s="426" t="s">
        <v>113</v>
      </c>
      <c r="M32" s="428">
        <v>1</v>
      </c>
      <c r="N32" s="430">
        <v>17</v>
      </c>
      <c r="O32" s="429">
        <f>N32*M32</f>
        <v>17</v>
      </c>
      <c r="P32" s="445" t="s">
        <v>117</v>
      </c>
      <c r="Q32" s="430">
        <v>0</v>
      </c>
      <c r="R32" s="427">
        <v>16</v>
      </c>
      <c r="S32" s="505">
        <v>0</v>
      </c>
      <c r="T32" s="419"/>
      <c r="U32" s="431"/>
      <c r="V32" s="432"/>
      <c r="W32" s="425"/>
      <c r="X32" s="504"/>
      <c r="Y32" s="389"/>
      <c r="Z32" s="389"/>
      <c r="AA32" s="389"/>
    </row>
    <row r="33" spans="1:28" s="394" customFormat="1" x14ac:dyDescent="0.35">
      <c r="A33" s="419"/>
      <c r="B33" s="500"/>
      <c r="C33" s="420"/>
      <c r="D33" s="420"/>
      <c r="E33" s="500"/>
      <c r="F33" s="420"/>
      <c r="G33" s="506"/>
      <c r="H33" s="506"/>
      <c r="I33" s="446"/>
      <c r="J33" s="446"/>
      <c r="K33" s="433"/>
      <c r="L33" s="426" t="s">
        <v>124</v>
      </c>
      <c r="M33" s="428">
        <v>0</v>
      </c>
      <c r="N33" s="430">
        <v>17</v>
      </c>
      <c r="O33" s="429">
        <f>N33*M33</f>
        <v>0</v>
      </c>
      <c r="P33" s="507" t="s">
        <v>107</v>
      </c>
      <c r="Q33" s="508">
        <v>0</v>
      </c>
      <c r="R33" s="508">
        <v>20</v>
      </c>
      <c r="S33" s="509">
        <v>0</v>
      </c>
      <c r="T33" s="419"/>
      <c r="U33" s="431"/>
      <c r="V33" s="432"/>
      <c r="W33" s="425"/>
      <c r="X33" s="504"/>
      <c r="Y33" s="389"/>
      <c r="Z33" s="418"/>
      <c r="AA33" s="389"/>
    </row>
    <row r="34" spans="1:28" s="394" customFormat="1" x14ac:dyDescent="0.35">
      <c r="A34" s="419"/>
      <c r="B34" s="500"/>
      <c r="C34" s="420"/>
      <c r="D34" s="420"/>
      <c r="E34" s="420"/>
      <c r="F34" s="420"/>
      <c r="G34" s="506"/>
      <c r="H34" s="506"/>
      <c r="I34" s="446"/>
      <c r="J34" s="446"/>
      <c r="K34" s="433"/>
      <c r="L34" s="426"/>
      <c r="M34" s="428"/>
      <c r="N34" s="444"/>
      <c r="O34" s="442"/>
      <c r="P34" s="507" t="s">
        <v>129</v>
      </c>
      <c r="Q34" s="508">
        <v>0</v>
      </c>
      <c r="R34" s="508">
        <v>20</v>
      </c>
      <c r="S34" s="509">
        <v>0</v>
      </c>
      <c r="T34" s="419"/>
      <c r="U34" s="431"/>
      <c r="V34" s="432"/>
      <c r="W34" s="425"/>
      <c r="X34" s="510"/>
      <c r="Y34" s="389"/>
      <c r="Z34" s="389"/>
      <c r="AA34" s="389"/>
    </row>
    <row r="35" spans="1:28" s="394" customFormat="1" ht="16" thickBot="1" x14ac:dyDescent="0.4">
      <c r="A35" s="452"/>
      <c r="B35" s="511"/>
      <c r="C35" s="453"/>
      <c r="D35" s="453"/>
      <c r="E35" s="453"/>
      <c r="F35" s="453"/>
      <c r="G35" s="455"/>
      <c r="H35" s="455"/>
      <c r="I35" s="456"/>
      <c r="J35" s="456"/>
      <c r="K35" s="461"/>
      <c r="L35" s="507"/>
      <c r="M35" s="508"/>
      <c r="N35" s="508"/>
      <c r="O35" s="509"/>
      <c r="P35" s="507" t="s">
        <v>226</v>
      </c>
      <c r="Q35" s="508">
        <v>0</v>
      </c>
      <c r="R35" s="508">
        <v>20</v>
      </c>
      <c r="S35" s="509">
        <v>0</v>
      </c>
      <c r="T35" s="452"/>
      <c r="U35" s="459"/>
      <c r="V35" s="452"/>
      <c r="W35" s="512"/>
      <c r="X35" s="513"/>
      <c r="Y35" s="389"/>
      <c r="Z35" s="389"/>
      <c r="AA35" s="389"/>
    </row>
    <row r="36" spans="1:28" s="394" customFormat="1" ht="17.5" x14ac:dyDescent="0.35">
      <c r="A36" s="389"/>
      <c r="B36" s="389"/>
      <c r="C36" s="389"/>
      <c r="D36" s="389"/>
      <c r="E36" s="389"/>
      <c r="F36" s="389"/>
      <c r="G36" s="389"/>
      <c r="H36" s="389"/>
      <c r="I36" s="464"/>
      <c r="J36" s="464"/>
      <c r="K36" s="389"/>
      <c r="L36" s="445" t="s">
        <v>612</v>
      </c>
      <c r="M36" s="444">
        <v>0</v>
      </c>
      <c r="N36" s="430" t="s">
        <v>613</v>
      </c>
      <c r="O36" s="429">
        <f>SUM(O30:O35)</f>
        <v>17</v>
      </c>
      <c r="P36" s="445" t="s">
        <v>614</v>
      </c>
      <c r="Q36" s="430">
        <v>0</v>
      </c>
      <c r="R36" s="430" t="s">
        <v>615</v>
      </c>
      <c r="S36" s="429">
        <f>SUM(S30:S35)</f>
        <v>0</v>
      </c>
      <c r="T36" s="389"/>
      <c r="U36" s="389"/>
      <c r="V36" s="389"/>
      <c r="W36" s="389"/>
      <c r="X36" s="389"/>
      <c r="Y36" s="389"/>
      <c r="Z36" s="389"/>
      <c r="AA36" s="389"/>
    </row>
    <row r="37" spans="1:28" s="394" customFormat="1" ht="16" customHeight="1" thickBot="1" x14ac:dyDescent="0.4">
      <c r="A37" s="389"/>
      <c r="B37" s="389"/>
      <c r="C37" s="389"/>
      <c r="D37" s="389"/>
      <c r="E37" s="389"/>
      <c r="F37" s="389"/>
      <c r="G37" s="389"/>
      <c r="H37" s="389"/>
      <c r="I37" s="464"/>
      <c r="J37" s="464"/>
      <c r="K37" s="389"/>
      <c r="L37" s="650" t="s">
        <v>43</v>
      </c>
      <c r="M37" s="651"/>
      <c r="N37" s="651"/>
      <c r="O37" s="483">
        <v>34</v>
      </c>
      <c r="P37" s="650" t="s">
        <v>42</v>
      </c>
      <c r="Q37" s="651"/>
      <c r="R37" s="651"/>
      <c r="S37" s="467">
        <v>0</v>
      </c>
      <c r="T37" s="389"/>
      <c r="U37" s="389"/>
      <c r="V37" s="389"/>
      <c r="W37" s="389"/>
      <c r="X37" s="389"/>
      <c r="Y37" s="389"/>
      <c r="Z37" s="389"/>
      <c r="AA37" s="389"/>
    </row>
    <row r="38" spans="1:28" s="394" customFormat="1" ht="16" thickBot="1" x14ac:dyDescent="0.4">
      <c r="A38" s="389"/>
      <c r="B38" s="389"/>
      <c r="C38" s="389"/>
      <c r="D38" s="389"/>
      <c r="E38" s="389"/>
      <c r="F38" s="389"/>
      <c r="G38" s="389"/>
      <c r="H38" s="389"/>
      <c r="I38" s="464"/>
      <c r="J38" s="464"/>
      <c r="K38" s="389"/>
      <c r="L38" s="392"/>
      <c r="M38" s="468"/>
      <c r="N38" s="392"/>
      <c r="O38" s="392"/>
      <c r="P38" s="392"/>
      <c r="Q38" s="392"/>
      <c r="R38" s="392"/>
      <c r="S38" s="392"/>
      <c r="T38" s="389"/>
      <c r="U38" s="389"/>
      <c r="V38" s="389"/>
      <c r="W38" s="389"/>
      <c r="X38" s="389"/>
      <c r="Y38" s="389"/>
      <c r="Z38" s="418"/>
      <c r="AA38" s="389"/>
    </row>
    <row r="39" spans="1:28" s="435" customFormat="1" ht="25.5" customHeight="1" x14ac:dyDescent="0.35">
      <c r="A39" s="403" t="s">
        <v>19</v>
      </c>
      <c r="B39" s="404" t="s">
        <v>904</v>
      </c>
      <c r="C39" s="470">
        <v>15001</v>
      </c>
      <c r="D39" s="404" t="s">
        <v>664</v>
      </c>
      <c r="E39" s="470" t="s">
        <v>625</v>
      </c>
      <c r="F39" s="470">
        <v>1</v>
      </c>
      <c r="G39" s="405">
        <v>45034.291666666664</v>
      </c>
      <c r="H39" s="405">
        <v>45034.951388888891</v>
      </c>
      <c r="I39" s="406">
        <f>(H39-G39)*24</f>
        <v>15.833333333430346</v>
      </c>
      <c r="J39" s="407">
        <v>14</v>
      </c>
      <c r="K39" s="408">
        <f t="shared" ref="K39" si="16">J39-I39</f>
        <v>-1.8333333334303461</v>
      </c>
      <c r="L39" s="409" t="s">
        <v>48</v>
      </c>
      <c r="M39" s="411">
        <v>0</v>
      </c>
      <c r="N39" s="411">
        <v>17</v>
      </c>
      <c r="O39" s="473">
        <f>N39*M39</f>
        <v>0</v>
      </c>
      <c r="P39" s="409" t="s">
        <v>271</v>
      </c>
      <c r="Q39" s="411">
        <v>0</v>
      </c>
      <c r="R39" s="411">
        <v>20</v>
      </c>
      <c r="S39" s="412">
        <f t="shared" ref="S39:S44" si="17">R39*Q39</f>
        <v>0</v>
      </c>
      <c r="T39" s="403" t="s">
        <v>816</v>
      </c>
      <c r="U39" s="414" t="s">
        <v>24</v>
      </c>
      <c r="V39" s="415">
        <f t="shared" ref="V39" si="18">-IF(K39&gt;0,K39*0,K39)</f>
        <v>1.8333333334303461</v>
      </c>
      <c r="W39" s="408">
        <v>0</v>
      </c>
      <c r="X39" s="514" t="s">
        <v>960</v>
      </c>
      <c r="Y39" s="389"/>
      <c r="Z39" s="418"/>
      <c r="AA39" s="389"/>
    </row>
    <row r="40" spans="1:28" s="435" customFormat="1" x14ac:dyDescent="0.35">
      <c r="A40" s="419"/>
      <c r="B40" s="420"/>
      <c r="C40" s="421"/>
      <c r="D40" s="421"/>
      <c r="E40" s="421"/>
      <c r="F40" s="421"/>
      <c r="G40" s="422"/>
      <c r="H40" s="422"/>
      <c r="I40" s="423"/>
      <c r="J40" s="424"/>
      <c r="K40" s="433"/>
      <c r="L40" s="426" t="s">
        <v>198</v>
      </c>
      <c r="M40" s="428">
        <v>0</v>
      </c>
      <c r="N40" s="428">
        <v>14</v>
      </c>
      <c r="O40" s="442">
        <f>N40*M40</f>
        <v>0</v>
      </c>
      <c r="P40" s="426" t="s">
        <v>197</v>
      </c>
      <c r="Q40" s="428">
        <v>0</v>
      </c>
      <c r="R40" s="428">
        <v>20</v>
      </c>
      <c r="S40" s="429">
        <f t="shared" si="17"/>
        <v>0</v>
      </c>
      <c r="T40" s="419"/>
      <c r="U40" s="431"/>
      <c r="V40" s="432"/>
      <c r="W40" s="425"/>
      <c r="X40" s="515" t="s">
        <v>907</v>
      </c>
      <c r="Y40" s="389"/>
      <c r="Z40" s="418"/>
      <c r="AA40" s="389"/>
    </row>
    <row r="41" spans="1:28" s="435" customFormat="1" x14ac:dyDescent="0.35">
      <c r="A41" s="516"/>
      <c r="B41" s="421"/>
      <c r="C41" s="421">
        <v>2954</v>
      </c>
      <c r="D41" s="421" t="s">
        <v>664</v>
      </c>
      <c r="E41" s="421" t="s">
        <v>766</v>
      </c>
      <c r="F41" s="421"/>
      <c r="G41" s="422" t="s">
        <v>798</v>
      </c>
      <c r="H41" s="421"/>
      <c r="I41" s="423"/>
      <c r="J41" s="424"/>
      <c r="K41" s="433"/>
      <c r="L41" s="426" t="s">
        <v>229</v>
      </c>
      <c r="M41" s="428">
        <v>0</v>
      </c>
      <c r="N41" s="428">
        <v>17</v>
      </c>
      <c r="O41" s="442">
        <f>N41*M41</f>
        <v>0</v>
      </c>
      <c r="P41" s="426" t="s">
        <v>590</v>
      </c>
      <c r="Q41" s="428">
        <v>0</v>
      </c>
      <c r="R41" s="428">
        <v>20</v>
      </c>
      <c r="S41" s="429">
        <f t="shared" si="17"/>
        <v>0</v>
      </c>
      <c r="T41" s="419"/>
      <c r="U41" s="431"/>
      <c r="V41" s="432"/>
      <c r="W41" s="425"/>
      <c r="X41" s="504"/>
      <c r="Y41" s="389"/>
      <c r="Z41" s="389"/>
      <c r="AA41" s="389"/>
    </row>
    <row r="42" spans="1:28" s="394" customFormat="1" ht="19.5" customHeight="1" x14ac:dyDescent="0.35">
      <c r="A42" s="419"/>
      <c r="B42" s="420"/>
      <c r="C42" s="420"/>
      <c r="D42" s="500"/>
      <c r="E42" s="500"/>
      <c r="F42" s="420"/>
      <c r="G42" s="421"/>
      <c r="H42" s="422"/>
      <c r="I42" s="423"/>
      <c r="J42" s="424"/>
      <c r="K42" s="433"/>
      <c r="L42" s="426" t="s">
        <v>230</v>
      </c>
      <c r="M42" s="428">
        <v>0</v>
      </c>
      <c r="N42" s="428">
        <v>17</v>
      </c>
      <c r="O42" s="442">
        <f>N42*M42</f>
        <v>0</v>
      </c>
      <c r="P42" s="426" t="s">
        <v>906</v>
      </c>
      <c r="Q42" s="428">
        <v>0</v>
      </c>
      <c r="R42" s="428">
        <v>20</v>
      </c>
      <c r="S42" s="429">
        <f t="shared" si="17"/>
        <v>0</v>
      </c>
      <c r="T42" s="419"/>
      <c r="U42" s="431"/>
      <c r="V42" s="432"/>
      <c r="W42" s="425"/>
      <c r="X42" s="504"/>
      <c r="Y42" s="389"/>
      <c r="Z42" s="389"/>
      <c r="AA42" s="389"/>
    </row>
    <row r="43" spans="1:28" s="394" customFormat="1" x14ac:dyDescent="0.35">
      <c r="A43" s="419"/>
      <c r="B43" s="420"/>
      <c r="C43" s="420"/>
      <c r="D43" s="420"/>
      <c r="E43" s="420"/>
      <c r="F43" s="420"/>
      <c r="G43" s="440"/>
      <c r="H43" s="440"/>
      <c r="I43" s="423"/>
      <c r="J43" s="424"/>
      <c r="K43" s="433"/>
      <c r="L43" s="426" t="s">
        <v>105</v>
      </c>
      <c r="M43" s="428">
        <v>0</v>
      </c>
      <c r="N43" s="428">
        <v>17</v>
      </c>
      <c r="O43" s="442">
        <f>N43*M43</f>
        <v>0</v>
      </c>
      <c r="P43" s="426" t="s">
        <v>273</v>
      </c>
      <c r="Q43" s="428">
        <v>0</v>
      </c>
      <c r="R43" s="428">
        <v>20</v>
      </c>
      <c r="S43" s="429">
        <f t="shared" si="17"/>
        <v>0</v>
      </c>
      <c r="T43" s="419"/>
      <c r="U43" s="431"/>
      <c r="V43" s="432"/>
      <c r="W43" s="425"/>
      <c r="X43" s="504"/>
      <c r="Y43" s="389"/>
      <c r="Z43" s="389"/>
      <c r="AA43" s="389"/>
    </row>
    <row r="44" spans="1:28" s="394" customFormat="1" ht="16" thickBot="1" x14ac:dyDescent="0.4">
      <c r="A44" s="452"/>
      <c r="B44" s="453"/>
      <c r="C44" s="453"/>
      <c r="D44" s="453"/>
      <c r="E44" s="453"/>
      <c r="F44" s="453"/>
      <c r="G44" s="455"/>
      <c r="H44" s="455"/>
      <c r="I44" s="456"/>
      <c r="J44" s="457"/>
      <c r="K44" s="461"/>
      <c r="L44" s="426"/>
      <c r="M44" s="428"/>
      <c r="N44" s="428"/>
      <c r="O44" s="442"/>
      <c r="P44" s="426" t="s">
        <v>143</v>
      </c>
      <c r="Q44" s="517">
        <v>0</v>
      </c>
      <c r="R44" s="428">
        <v>20</v>
      </c>
      <c r="S44" s="429">
        <f t="shared" si="17"/>
        <v>0</v>
      </c>
      <c r="T44" s="452"/>
      <c r="U44" s="459"/>
      <c r="V44" s="460"/>
      <c r="W44" s="458"/>
      <c r="X44" s="518"/>
      <c r="Y44" s="389"/>
      <c r="Z44" s="389"/>
      <c r="AA44" s="389"/>
    </row>
    <row r="45" spans="1:28" s="389" customFormat="1" ht="17.5" x14ac:dyDescent="0.35">
      <c r="L45" s="445" t="s">
        <v>612</v>
      </c>
      <c r="M45" s="444">
        <f>SUM(M39:M43)</f>
        <v>0</v>
      </c>
      <c r="N45" s="430" t="s">
        <v>613</v>
      </c>
      <c r="O45" s="442">
        <f>SUM(O39:O43)</f>
        <v>0</v>
      </c>
      <c r="P45" s="445" t="s">
        <v>614</v>
      </c>
      <c r="Q45" s="430">
        <f>SUM(Q39:Q44)</f>
        <v>0</v>
      </c>
      <c r="R45" s="430" t="s">
        <v>615</v>
      </c>
      <c r="S45" s="429">
        <f>SUM(S39:S44)</f>
        <v>0</v>
      </c>
      <c r="Y45" s="394"/>
      <c r="AB45" s="394"/>
    </row>
    <row r="46" spans="1:28" s="389" customFormat="1" ht="16" customHeight="1" thickBot="1" x14ac:dyDescent="0.4">
      <c r="I46" s="464"/>
      <c r="J46" s="464"/>
      <c r="L46" s="650" t="s">
        <v>43</v>
      </c>
      <c r="M46" s="651"/>
      <c r="N46" s="651"/>
      <c r="O46" s="519">
        <v>68</v>
      </c>
      <c r="P46" s="650" t="s">
        <v>42</v>
      </c>
      <c r="Q46" s="651"/>
      <c r="R46" s="651"/>
      <c r="S46" s="467">
        <v>0</v>
      </c>
      <c r="AB46" s="394"/>
    </row>
    <row r="47" spans="1:28" s="389" customFormat="1" ht="16" thickBot="1" x14ac:dyDescent="0.4">
      <c r="I47" s="464"/>
      <c r="J47" s="464"/>
      <c r="L47" s="392"/>
      <c r="M47" s="392"/>
      <c r="N47" s="392"/>
      <c r="O47" s="392"/>
      <c r="P47" s="392"/>
      <c r="Q47" s="392"/>
      <c r="R47" s="392"/>
      <c r="S47" s="392"/>
      <c r="Z47" s="418"/>
      <c r="AB47" s="394"/>
    </row>
    <row r="48" spans="1:28" s="389" customFormat="1" x14ac:dyDescent="0.35">
      <c r="A48" s="403" t="s">
        <v>20</v>
      </c>
      <c r="B48" s="404" t="s">
        <v>231</v>
      </c>
      <c r="C48" s="404"/>
      <c r="D48" s="404" t="s">
        <v>628</v>
      </c>
      <c r="E48" s="469"/>
      <c r="F48" s="404"/>
      <c r="G48" s="472"/>
      <c r="H48" s="472"/>
      <c r="I48" s="406"/>
      <c r="J48" s="406"/>
      <c r="K48" s="416"/>
      <c r="L48" s="520" t="s">
        <v>234</v>
      </c>
      <c r="M48" s="411">
        <v>0</v>
      </c>
      <c r="N48" s="521">
        <v>10</v>
      </c>
      <c r="O48" s="473">
        <v>0</v>
      </c>
      <c r="P48" s="474" t="s">
        <v>102</v>
      </c>
      <c r="Q48" s="411">
        <v>0</v>
      </c>
      <c r="R48" s="411">
        <v>18</v>
      </c>
      <c r="S48" s="473">
        <v>0</v>
      </c>
      <c r="T48" s="403" t="s">
        <v>25</v>
      </c>
      <c r="U48" s="414" t="s">
        <v>24</v>
      </c>
      <c r="V48" s="415"/>
      <c r="W48" s="408"/>
      <c r="X48" s="475" t="s">
        <v>961</v>
      </c>
      <c r="Y48" s="522"/>
      <c r="AB48" s="394"/>
    </row>
    <row r="49" spans="1:28" s="389" customFormat="1" x14ac:dyDescent="0.35">
      <c r="A49" s="419"/>
      <c r="B49" s="420"/>
      <c r="C49" s="421"/>
      <c r="D49" s="421"/>
      <c r="E49" s="421"/>
      <c r="F49" s="420"/>
      <c r="G49" s="422"/>
      <c r="H49" s="422"/>
      <c r="I49" s="424"/>
      <c r="J49" s="424"/>
      <c r="K49" s="433"/>
      <c r="L49" s="523" t="s">
        <v>97</v>
      </c>
      <c r="M49" s="428">
        <v>0</v>
      </c>
      <c r="N49" s="517">
        <v>17</v>
      </c>
      <c r="O49" s="442">
        <v>0</v>
      </c>
      <c r="P49" s="476" t="s">
        <v>235</v>
      </c>
      <c r="Q49" s="428">
        <v>0</v>
      </c>
      <c r="R49" s="428">
        <v>18</v>
      </c>
      <c r="S49" s="442">
        <v>0</v>
      </c>
      <c r="T49" s="419"/>
      <c r="U49" s="431"/>
      <c r="V49" s="432"/>
      <c r="W49" s="425"/>
      <c r="X49" s="524"/>
      <c r="Y49" s="522"/>
      <c r="Z49" s="418"/>
      <c r="AB49" s="435"/>
    </row>
    <row r="50" spans="1:28" s="389" customFormat="1" x14ac:dyDescent="0.35">
      <c r="A50" s="419"/>
      <c r="B50" s="420"/>
      <c r="C50" s="420"/>
      <c r="D50" s="420"/>
      <c r="E50" s="500"/>
      <c r="F50" s="420"/>
      <c r="G50" s="440"/>
      <c r="H50" s="525"/>
      <c r="I50" s="446"/>
      <c r="J50" s="446"/>
      <c r="K50" s="433"/>
      <c r="L50" s="523" t="s">
        <v>100</v>
      </c>
      <c r="M50" s="428">
        <v>0</v>
      </c>
      <c r="N50" s="517">
        <v>17</v>
      </c>
      <c r="O50" s="442">
        <v>0</v>
      </c>
      <c r="P50" s="476" t="s">
        <v>118</v>
      </c>
      <c r="Q50" s="428">
        <v>0</v>
      </c>
      <c r="R50" s="428">
        <v>20</v>
      </c>
      <c r="S50" s="442">
        <v>0</v>
      </c>
      <c r="T50" s="419"/>
      <c r="U50" s="431"/>
      <c r="V50" s="432"/>
      <c r="W50" s="425"/>
      <c r="X50" s="526"/>
      <c r="Y50" s="522"/>
      <c r="AB50" s="394"/>
    </row>
    <row r="51" spans="1:28" s="389" customFormat="1" x14ac:dyDescent="0.35">
      <c r="A51" s="419"/>
      <c r="B51" s="420"/>
      <c r="C51" s="420"/>
      <c r="D51" s="420"/>
      <c r="E51" s="420"/>
      <c r="F51" s="420"/>
      <c r="G51" s="440"/>
      <c r="H51" s="440"/>
      <c r="I51" s="446"/>
      <c r="J51" s="446"/>
      <c r="K51" s="433"/>
      <c r="L51" s="523" t="s">
        <v>236</v>
      </c>
      <c r="M51" s="428">
        <v>0</v>
      </c>
      <c r="N51" s="517">
        <v>10</v>
      </c>
      <c r="O51" s="442">
        <v>0</v>
      </c>
      <c r="P51" s="476" t="s">
        <v>196</v>
      </c>
      <c r="Q51" s="428">
        <v>0</v>
      </c>
      <c r="R51" s="430">
        <v>20</v>
      </c>
      <c r="S51" s="442">
        <v>0</v>
      </c>
      <c r="T51" s="419"/>
      <c r="U51" s="431"/>
      <c r="V51" s="432"/>
      <c r="W51" s="425"/>
      <c r="X51" s="527"/>
      <c r="Y51" s="522"/>
      <c r="Z51" s="418"/>
      <c r="AB51" s="394"/>
    </row>
    <row r="52" spans="1:28" s="389" customFormat="1" x14ac:dyDescent="0.35">
      <c r="A52" s="419"/>
      <c r="B52" s="420"/>
      <c r="C52" s="420"/>
      <c r="D52" s="420"/>
      <c r="E52" s="420"/>
      <c r="F52" s="420"/>
      <c r="G52" s="440"/>
      <c r="H52" s="440"/>
      <c r="I52" s="446"/>
      <c r="J52" s="446"/>
      <c r="K52" s="433"/>
      <c r="L52" s="426"/>
      <c r="M52" s="428"/>
      <c r="N52" s="428"/>
      <c r="O52" s="442"/>
      <c r="P52" s="476" t="s">
        <v>119</v>
      </c>
      <c r="Q52" s="428">
        <v>0</v>
      </c>
      <c r="R52" s="430">
        <v>20</v>
      </c>
      <c r="S52" s="442">
        <v>0</v>
      </c>
      <c r="T52" s="419"/>
      <c r="U52" s="431"/>
      <c r="V52" s="432"/>
      <c r="W52" s="425"/>
      <c r="X52" s="524"/>
      <c r="Y52" s="522"/>
      <c r="Z52" s="418"/>
      <c r="AB52" s="394"/>
    </row>
    <row r="53" spans="1:28" s="389" customFormat="1" ht="16" thickBot="1" x14ac:dyDescent="0.4">
      <c r="A53" s="452"/>
      <c r="B53" s="453"/>
      <c r="C53" s="453"/>
      <c r="D53" s="453"/>
      <c r="E53" s="453"/>
      <c r="F53" s="453"/>
      <c r="G53" s="455"/>
      <c r="H53" s="455"/>
      <c r="I53" s="456"/>
      <c r="J53" s="456"/>
      <c r="K53" s="461"/>
      <c r="L53" s="426"/>
      <c r="M53" s="428"/>
      <c r="N53" s="428"/>
      <c r="O53" s="442"/>
      <c r="P53" s="476" t="s">
        <v>140</v>
      </c>
      <c r="Q53" s="428">
        <v>0</v>
      </c>
      <c r="R53" s="430">
        <v>20</v>
      </c>
      <c r="S53" s="442">
        <v>0</v>
      </c>
      <c r="T53" s="452"/>
      <c r="U53" s="459"/>
      <c r="V53" s="460"/>
      <c r="W53" s="458"/>
      <c r="X53" s="528"/>
      <c r="Y53" s="522"/>
      <c r="Z53" s="418"/>
      <c r="AB53" s="394"/>
    </row>
    <row r="54" spans="1:28" s="389" customFormat="1" ht="17.5" x14ac:dyDescent="0.35">
      <c r="G54" s="463"/>
      <c r="H54" s="463"/>
      <c r="I54" s="464"/>
      <c r="K54" s="464"/>
      <c r="L54" s="445" t="s">
        <v>612</v>
      </c>
      <c r="M54" s="444">
        <v>0</v>
      </c>
      <c r="N54" s="430" t="s">
        <v>613</v>
      </c>
      <c r="O54" s="442">
        <v>0</v>
      </c>
      <c r="P54" s="445" t="s">
        <v>614</v>
      </c>
      <c r="Q54" s="430">
        <v>0</v>
      </c>
      <c r="R54" s="430" t="s">
        <v>615</v>
      </c>
      <c r="S54" s="429">
        <v>0</v>
      </c>
      <c r="X54" s="529"/>
      <c r="Y54" s="522"/>
    </row>
    <row r="55" spans="1:28" s="389" customFormat="1" ht="16" customHeight="1" thickBot="1" x14ac:dyDescent="0.4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650" t="s">
        <v>43</v>
      </c>
      <c r="M55" s="651"/>
      <c r="N55" s="651"/>
      <c r="O55" s="483">
        <v>0</v>
      </c>
      <c r="P55" s="650" t="s">
        <v>42</v>
      </c>
      <c r="Q55" s="651"/>
      <c r="R55" s="651"/>
      <c r="S55" s="467">
        <v>0</v>
      </c>
      <c r="X55" s="529"/>
      <c r="Y55" s="522"/>
    </row>
    <row r="56" spans="1:28" s="389" customFormat="1" ht="15.5" customHeight="1" x14ac:dyDescent="0.35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392"/>
      <c r="M56" s="392"/>
      <c r="N56" s="392"/>
      <c r="O56" s="392"/>
      <c r="P56" s="392"/>
      <c r="Q56" s="392"/>
      <c r="R56" s="392"/>
      <c r="S56" s="392"/>
      <c r="X56" s="529"/>
      <c r="Y56" s="522"/>
    </row>
    <row r="57" spans="1:28" s="389" customFormat="1" ht="16" customHeight="1" thickBot="1" x14ac:dyDescent="0.4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392"/>
      <c r="M57" s="392"/>
      <c r="N57" s="392"/>
      <c r="O57" s="392"/>
      <c r="P57" s="392"/>
      <c r="Q57" s="392"/>
      <c r="R57" s="392"/>
      <c r="S57" s="392"/>
      <c r="X57" s="530"/>
      <c r="Y57" s="531"/>
    </row>
    <row r="58" spans="1:28" s="389" customFormat="1" ht="46.5" x14ac:dyDescent="0.35">
      <c r="A58" s="403" t="s">
        <v>21</v>
      </c>
      <c r="B58" s="404" t="s">
        <v>630</v>
      </c>
      <c r="C58" s="469" t="s">
        <v>125</v>
      </c>
      <c r="D58" s="469" t="s">
        <v>123</v>
      </c>
      <c r="E58" s="469"/>
      <c r="F58" s="404"/>
      <c r="G58" s="472"/>
      <c r="H58" s="472"/>
      <c r="I58" s="406"/>
      <c r="J58" s="406"/>
      <c r="K58" s="416"/>
      <c r="L58" s="499" t="s">
        <v>40</v>
      </c>
      <c r="M58" s="413">
        <v>0</v>
      </c>
      <c r="N58" s="413">
        <v>10</v>
      </c>
      <c r="O58" s="473">
        <v>0</v>
      </c>
      <c r="P58" s="499" t="s">
        <v>122</v>
      </c>
      <c r="Q58" s="413">
        <v>0</v>
      </c>
      <c r="R58" s="413">
        <v>20</v>
      </c>
      <c r="S58" s="473">
        <v>0</v>
      </c>
      <c r="T58" s="403" t="s">
        <v>25</v>
      </c>
      <c r="U58" s="414" t="s">
        <v>24</v>
      </c>
      <c r="V58" s="415">
        <f t="shared" ref="V58" si="19">-IF(K58&gt;0,K58*0,K58)</f>
        <v>0</v>
      </c>
      <c r="W58" s="408">
        <v>0</v>
      </c>
      <c r="X58" s="532" t="s">
        <v>969</v>
      </c>
      <c r="Y58" s="531"/>
    </row>
    <row r="59" spans="1:28" s="389" customFormat="1" x14ac:dyDescent="0.35">
      <c r="A59" s="419"/>
      <c r="B59" s="420"/>
      <c r="C59" s="420"/>
      <c r="D59" s="420"/>
      <c r="E59" s="420"/>
      <c r="F59" s="420"/>
      <c r="G59" s="440"/>
      <c r="H59" s="440"/>
      <c r="I59" s="446"/>
      <c r="J59" s="446"/>
      <c r="K59" s="433"/>
      <c r="L59" s="445" t="s">
        <v>41</v>
      </c>
      <c r="M59" s="430">
        <v>0</v>
      </c>
      <c r="N59" s="430">
        <v>10</v>
      </c>
      <c r="O59" s="442">
        <v>0</v>
      </c>
      <c r="P59" s="533"/>
      <c r="Q59" s="430"/>
      <c r="R59" s="430"/>
      <c r="S59" s="442"/>
      <c r="T59" s="419"/>
      <c r="U59" s="431"/>
      <c r="V59" s="419"/>
      <c r="W59" s="534"/>
      <c r="X59" s="524"/>
      <c r="Y59" s="531"/>
    </row>
    <row r="60" spans="1:28" s="389" customFormat="1" ht="16" customHeight="1" thickBot="1" x14ac:dyDescent="0.4">
      <c r="A60" s="452"/>
      <c r="B60" s="453"/>
      <c r="C60" s="453"/>
      <c r="D60" s="453"/>
      <c r="E60" s="453"/>
      <c r="F60" s="453"/>
      <c r="G60" s="455"/>
      <c r="H60" s="455"/>
      <c r="I60" s="456"/>
      <c r="J60" s="456"/>
      <c r="K60" s="461"/>
      <c r="L60" s="445" t="s">
        <v>109</v>
      </c>
      <c r="M60" s="430">
        <v>0</v>
      </c>
      <c r="N60" s="430">
        <v>10</v>
      </c>
      <c r="O60" s="442">
        <v>0</v>
      </c>
      <c r="P60" s="533"/>
      <c r="Q60" s="430"/>
      <c r="R60" s="430"/>
      <c r="S60" s="442"/>
      <c r="T60" s="452"/>
      <c r="U60" s="459"/>
      <c r="V60" s="452"/>
      <c r="W60" s="512"/>
      <c r="X60" s="528"/>
      <c r="Y60" s="531"/>
    </row>
    <row r="61" spans="1:28" s="389" customFormat="1" ht="17.5" customHeight="1" x14ac:dyDescent="0.35">
      <c r="I61" s="464"/>
      <c r="J61" s="464"/>
      <c r="L61" s="445" t="s">
        <v>612</v>
      </c>
      <c r="M61" s="444">
        <v>0</v>
      </c>
      <c r="N61" s="430" t="s">
        <v>613</v>
      </c>
      <c r="O61" s="442">
        <v>0</v>
      </c>
      <c r="P61" s="445" t="s">
        <v>614</v>
      </c>
      <c r="Q61" s="430">
        <v>0</v>
      </c>
      <c r="R61" s="430" t="s">
        <v>615</v>
      </c>
      <c r="S61" s="429">
        <v>0</v>
      </c>
    </row>
    <row r="62" spans="1:28" s="389" customFormat="1" ht="16" customHeight="1" thickBot="1" x14ac:dyDescent="0.4">
      <c r="I62" s="464"/>
      <c r="J62" s="464"/>
      <c r="L62" s="650" t="s">
        <v>43</v>
      </c>
      <c r="M62" s="651"/>
      <c r="N62" s="651"/>
      <c r="O62" s="483">
        <v>0</v>
      </c>
      <c r="P62" s="650" t="s">
        <v>42</v>
      </c>
      <c r="Q62" s="651"/>
      <c r="R62" s="651"/>
      <c r="S62" s="467">
        <v>0</v>
      </c>
    </row>
    <row r="63" spans="1:28" s="389" customFormat="1" ht="16" customHeight="1" thickBot="1" x14ac:dyDescent="0.4">
      <c r="I63" s="464"/>
      <c r="J63" s="464"/>
      <c r="L63" s="392"/>
      <c r="M63" s="392"/>
      <c r="N63" s="392"/>
      <c r="O63" s="392"/>
      <c r="P63" s="392"/>
      <c r="Q63" s="392"/>
      <c r="R63" s="392"/>
      <c r="S63" s="392"/>
    </row>
    <row r="64" spans="1:28" s="389" customFormat="1" x14ac:dyDescent="0.35">
      <c r="A64" s="403" t="s">
        <v>22</v>
      </c>
      <c r="B64" s="404" t="s">
        <v>962</v>
      </c>
      <c r="C64" s="404">
        <v>280</v>
      </c>
      <c r="D64" s="404" t="s">
        <v>927</v>
      </c>
      <c r="E64" s="469" t="s">
        <v>241</v>
      </c>
      <c r="F64" s="404">
        <v>1</v>
      </c>
      <c r="G64" s="405">
        <v>45034.25</v>
      </c>
      <c r="H64" s="472" t="s">
        <v>36</v>
      </c>
      <c r="I64" s="406">
        <f>(X2-G64)*24</f>
        <v>24</v>
      </c>
      <c r="J64" s="407">
        <f>'Нормативы времени'!F4</f>
        <v>12.4</v>
      </c>
      <c r="K64" s="408">
        <f t="shared" ref="K64" si="20">J64-I64</f>
        <v>-11.6</v>
      </c>
      <c r="L64" s="409" t="s">
        <v>525</v>
      </c>
      <c r="M64" s="411">
        <v>1</v>
      </c>
      <c r="N64" s="521">
        <v>20</v>
      </c>
      <c r="O64" s="473">
        <f>N64*M64</f>
        <v>20</v>
      </c>
      <c r="P64" s="535" t="s">
        <v>794</v>
      </c>
      <c r="Q64" s="411">
        <v>0</v>
      </c>
      <c r="R64" s="413">
        <v>20</v>
      </c>
      <c r="S64" s="473">
        <v>0</v>
      </c>
      <c r="T64" s="403" t="s">
        <v>25</v>
      </c>
      <c r="U64" s="414" t="s">
        <v>24</v>
      </c>
      <c r="V64" s="415">
        <f t="shared" ref="V64" si="21">-IF(K64&gt;0,K64*0,K64)</f>
        <v>11.6</v>
      </c>
      <c r="W64" s="408"/>
      <c r="X64" s="475" t="s">
        <v>964</v>
      </c>
    </row>
    <row r="65" spans="1:24" s="389" customFormat="1" x14ac:dyDescent="0.35">
      <c r="A65" s="516"/>
      <c r="B65" s="421"/>
      <c r="C65" s="421"/>
      <c r="D65" s="421"/>
      <c r="E65" s="421"/>
      <c r="F65" s="421"/>
      <c r="G65" s="440"/>
      <c r="H65" s="440"/>
      <c r="I65" s="423"/>
      <c r="J65" s="424"/>
      <c r="K65" s="433"/>
      <c r="L65" s="426" t="s">
        <v>526</v>
      </c>
      <c r="M65" s="428">
        <v>1</v>
      </c>
      <c r="N65" s="517">
        <v>20</v>
      </c>
      <c r="O65" s="442">
        <f>N65*M65</f>
        <v>20</v>
      </c>
      <c r="P65" s="536" t="s">
        <v>593</v>
      </c>
      <c r="Q65" s="428">
        <v>0</v>
      </c>
      <c r="R65" s="430">
        <v>20</v>
      </c>
      <c r="S65" s="505">
        <v>0</v>
      </c>
      <c r="T65" s="419"/>
      <c r="U65" s="431"/>
      <c r="V65" s="432"/>
      <c r="W65" s="425"/>
      <c r="X65" s="537"/>
    </row>
    <row r="66" spans="1:24" s="389" customFormat="1" x14ac:dyDescent="0.35">
      <c r="A66" s="516"/>
      <c r="B66" s="421"/>
      <c r="C66" s="421"/>
      <c r="D66" s="421"/>
      <c r="E66" s="421"/>
      <c r="F66" s="421"/>
      <c r="G66" s="440"/>
      <c r="H66" s="422"/>
      <c r="I66" s="423"/>
      <c r="J66" s="424"/>
      <c r="K66" s="433"/>
      <c r="L66" s="426" t="s">
        <v>527</v>
      </c>
      <c r="M66" s="428">
        <v>1</v>
      </c>
      <c r="N66" s="517">
        <v>20</v>
      </c>
      <c r="O66" s="442">
        <f>N66*M66</f>
        <v>20</v>
      </c>
      <c r="P66" s="536" t="s">
        <v>594</v>
      </c>
      <c r="Q66" s="428">
        <v>0</v>
      </c>
      <c r="R66" s="430">
        <v>20</v>
      </c>
      <c r="S66" s="505">
        <v>0</v>
      </c>
      <c r="T66" s="419"/>
      <c r="U66" s="431"/>
      <c r="V66" s="432"/>
      <c r="W66" s="425"/>
      <c r="X66" s="504"/>
    </row>
    <row r="67" spans="1:24" s="389" customFormat="1" x14ac:dyDescent="0.35">
      <c r="A67" s="516"/>
      <c r="B67" s="421"/>
      <c r="C67" s="421"/>
      <c r="D67" s="421"/>
      <c r="E67" s="421"/>
      <c r="F67" s="421"/>
      <c r="G67" s="422"/>
      <c r="H67" s="422"/>
      <c r="I67" s="423"/>
      <c r="J67" s="424"/>
      <c r="K67" s="433"/>
      <c r="L67" s="426" t="s">
        <v>528</v>
      </c>
      <c r="M67" s="428">
        <v>1</v>
      </c>
      <c r="N67" s="517">
        <v>20</v>
      </c>
      <c r="O67" s="442">
        <f>N67*M67</f>
        <v>20</v>
      </c>
      <c r="P67" s="536" t="s">
        <v>476</v>
      </c>
      <c r="Q67" s="428">
        <v>0</v>
      </c>
      <c r="R67" s="430">
        <v>20</v>
      </c>
      <c r="S67" s="505">
        <v>0</v>
      </c>
      <c r="T67" s="419"/>
      <c r="U67" s="431"/>
      <c r="V67" s="432"/>
      <c r="W67" s="425"/>
      <c r="X67" s="524"/>
    </row>
    <row r="68" spans="1:24" s="389" customFormat="1" ht="16" thickBot="1" x14ac:dyDescent="0.4">
      <c r="A68" s="538"/>
      <c r="B68" s="454"/>
      <c r="C68" s="454"/>
      <c r="D68" s="454"/>
      <c r="E68" s="454"/>
      <c r="F68" s="454"/>
      <c r="G68" s="539"/>
      <c r="H68" s="539"/>
      <c r="I68" s="457"/>
      <c r="J68" s="457"/>
      <c r="K68" s="461"/>
      <c r="L68" s="426"/>
      <c r="M68" s="540"/>
      <c r="N68" s="428"/>
      <c r="O68" s="505"/>
      <c r="P68" s="541" t="s">
        <v>477</v>
      </c>
      <c r="Q68" s="428">
        <v>0</v>
      </c>
      <c r="R68" s="430">
        <v>20</v>
      </c>
      <c r="S68" s="505">
        <v>0</v>
      </c>
      <c r="T68" s="452"/>
      <c r="U68" s="459"/>
      <c r="V68" s="452"/>
      <c r="W68" s="512"/>
      <c r="X68" s="513"/>
    </row>
    <row r="69" spans="1:24" s="389" customFormat="1" ht="17.5" customHeight="1" x14ac:dyDescent="0.35">
      <c r="A69" s="418"/>
      <c r="G69" s="463"/>
      <c r="H69" s="463"/>
      <c r="I69" s="464"/>
      <c r="K69" s="464"/>
      <c r="L69" s="445" t="s">
        <v>612</v>
      </c>
      <c r="M69" s="444">
        <f>SUM(M64:M67)</f>
        <v>4</v>
      </c>
      <c r="N69" s="430" t="s">
        <v>613</v>
      </c>
      <c r="O69" s="442">
        <f>SUM(O64:O67)</f>
        <v>80</v>
      </c>
      <c r="P69" s="445" t="s">
        <v>614</v>
      </c>
      <c r="Q69" s="430">
        <f>SUM(Q64:Q68)</f>
        <v>0</v>
      </c>
      <c r="R69" s="430" t="s">
        <v>615</v>
      </c>
      <c r="S69" s="429">
        <f>SUM(S64:S68)</f>
        <v>0</v>
      </c>
    </row>
    <row r="70" spans="1:24" s="389" customFormat="1" ht="16" customHeight="1" thickBot="1" x14ac:dyDescent="0.4">
      <c r="A70" s="418"/>
      <c r="I70" s="464"/>
      <c r="L70" s="650" t="s">
        <v>43</v>
      </c>
      <c r="M70" s="651"/>
      <c r="N70" s="651"/>
      <c r="O70" s="519">
        <v>60</v>
      </c>
      <c r="P70" s="650" t="s">
        <v>42</v>
      </c>
      <c r="Q70" s="651"/>
      <c r="R70" s="651"/>
      <c r="S70" s="467">
        <v>0</v>
      </c>
    </row>
    <row r="71" spans="1:24" s="389" customFormat="1" ht="16" customHeight="1" thickBot="1" x14ac:dyDescent="0.4">
      <c r="A71" s="418"/>
      <c r="I71" s="464"/>
      <c r="L71" s="392"/>
      <c r="M71" s="392"/>
      <c r="N71" s="392"/>
      <c r="O71" s="542"/>
      <c r="P71" s="392"/>
      <c r="Q71" s="392"/>
      <c r="R71" s="392"/>
      <c r="S71" s="392"/>
    </row>
    <row r="72" spans="1:24" s="389" customFormat="1" ht="31.5" thickBot="1" x14ac:dyDescent="0.4">
      <c r="A72" s="485" t="s">
        <v>23</v>
      </c>
      <c r="B72" s="486"/>
      <c r="C72" s="486">
        <v>1</v>
      </c>
      <c r="D72" s="486" t="s">
        <v>130</v>
      </c>
      <c r="E72" s="486"/>
      <c r="F72" s="486"/>
      <c r="G72" s="543"/>
      <c r="H72" s="543"/>
      <c r="I72" s="488"/>
      <c r="J72" s="488"/>
      <c r="K72" s="489"/>
      <c r="L72" s="499"/>
      <c r="M72" s="544"/>
      <c r="N72" s="413"/>
      <c r="O72" s="473"/>
      <c r="P72" s="499"/>
      <c r="Q72" s="413"/>
      <c r="R72" s="413"/>
      <c r="S72" s="473"/>
      <c r="T72" s="485" t="s">
        <v>25</v>
      </c>
      <c r="U72" s="493" t="s">
        <v>24</v>
      </c>
      <c r="V72" s="545">
        <v>0</v>
      </c>
      <c r="W72" s="546">
        <v>0</v>
      </c>
      <c r="X72" s="495" t="s">
        <v>968</v>
      </c>
    </row>
    <row r="73" spans="1:24" s="389" customFormat="1" ht="17.5" customHeight="1" x14ac:dyDescent="0.35">
      <c r="I73" s="464"/>
      <c r="J73" s="464"/>
      <c r="L73" s="445" t="s">
        <v>612</v>
      </c>
      <c r="M73" s="444">
        <v>0</v>
      </c>
      <c r="N73" s="430" t="s">
        <v>613</v>
      </c>
      <c r="O73" s="442">
        <v>0</v>
      </c>
      <c r="P73" s="445" t="s">
        <v>614</v>
      </c>
      <c r="Q73" s="430">
        <v>0</v>
      </c>
      <c r="R73" s="430" t="s">
        <v>615</v>
      </c>
      <c r="S73" s="429">
        <v>0</v>
      </c>
      <c r="X73" s="529"/>
    </row>
    <row r="74" spans="1:24" s="389" customFormat="1" ht="16" customHeight="1" thickBot="1" x14ac:dyDescent="0.4">
      <c r="I74" s="464"/>
      <c r="J74" s="464"/>
      <c r="L74" s="650" t="s">
        <v>43</v>
      </c>
      <c r="M74" s="651"/>
      <c r="N74" s="651"/>
      <c r="O74" s="483">
        <v>0</v>
      </c>
      <c r="P74" s="650" t="s">
        <v>42</v>
      </c>
      <c r="Q74" s="651"/>
      <c r="R74" s="651"/>
      <c r="S74" s="467" t="s">
        <v>24</v>
      </c>
      <c r="X74" s="547"/>
    </row>
    <row r="75" spans="1:24" s="389" customFormat="1" ht="16" customHeight="1" thickBot="1" x14ac:dyDescent="0.4">
      <c r="I75" s="464"/>
      <c r="J75" s="464"/>
      <c r="L75" s="392"/>
      <c r="M75" s="468"/>
      <c r="N75" s="392"/>
      <c r="O75" s="392"/>
      <c r="P75" s="392"/>
      <c r="Q75" s="392"/>
      <c r="R75" s="392"/>
      <c r="S75" s="392"/>
      <c r="X75" s="547"/>
    </row>
    <row r="76" spans="1:24" s="389" customFormat="1" x14ac:dyDescent="0.35">
      <c r="A76" s="403" t="s">
        <v>26</v>
      </c>
      <c r="B76" s="404" t="s">
        <v>912</v>
      </c>
      <c r="C76" s="469" t="s">
        <v>487</v>
      </c>
      <c r="D76" s="469" t="s">
        <v>666</v>
      </c>
      <c r="E76" s="404" t="s">
        <v>488</v>
      </c>
      <c r="F76" s="404">
        <v>1</v>
      </c>
      <c r="G76" s="472"/>
      <c r="H76" s="472"/>
      <c r="I76" s="406"/>
      <c r="J76" s="406"/>
      <c r="K76" s="416"/>
      <c r="L76" s="409" t="s">
        <v>243</v>
      </c>
      <c r="M76" s="548">
        <v>0</v>
      </c>
      <c r="N76" s="411">
        <v>17</v>
      </c>
      <c r="O76" s="473">
        <v>0</v>
      </c>
      <c r="P76" s="499" t="s">
        <v>242</v>
      </c>
      <c r="Q76" s="411">
        <v>0</v>
      </c>
      <c r="R76" s="413">
        <v>20</v>
      </c>
      <c r="S76" s="473">
        <v>0</v>
      </c>
      <c r="T76" s="403" t="s">
        <v>25</v>
      </c>
      <c r="U76" s="414" t="s">
        <v>200</v>
      </c>
      <c r="V76" s="415">
        <f t="shared" ref="V76" si="22">-IF(K76&gt;0,K76*0,K76)</f>
        <v>0</v>
      </c>
      <c r="W76" s="408">
        <v>0</v>
      </c>
      <c r="X76" s="475" t="s">
        <v>911</v>
      </c>
    </row>
    <row r="77" spans="1:24" s="389" customFormat="1" ht="16" thickBot="1" x14ac:dyDescent="0.4">
      <c r="A77" s="452"/>
      <c r="B77" s="453"/>
      <c r="C77" s="453"/>
      <c r="D77" s="453"/>
      <c r="E77" s="453"/>
      <c r="F77" s="453"/>
      <c r="G77" s="455"/>
      <c r="H77" s="455"/>
      <c r="I77" s="456"/>
      <c r="J77" s="456"/>
      <c r="K77" s="461"/>
      <c r="L77" s="426"/>
      <c r="M77" s="428"/>
      <c r="N77" s="428"/>
      <c r="O77" s="442"/>
      <c r="P77" s="445"/>
      <c r="Q77" s="428"/>
      <c r="R77" s="430"/>
      <c r="S77" s="442"/>
      <c r="T77" s="452"/>
      <c r="U77" s="459"/>
      <c r="V77" s="460"/>
      <c r="W77" s="458"/>
      <c r="X77" s="481"/>
    </row>
    <row r="78" spans="1:24" s="389" customFormat="1" ht="17.5" customHeight="1" x14ac:dyDescent="0.35">
      <c r="I78" s="464"/>
      <c r="L78" s="445" t="s">
        <v>612</v>
      </c>
      <c r="M78" s="444">
        <v>0</v>
      </c>
      <c r="N78" s="430" t="s">
        <v>613</v>
      </c>
      <c r="O78" s="442">
        <v>0</v>
      </c>
      <c r="P78" s="445" t="s">
        <v>614</v>
      </c>
      <c r="Q78" s="430">
        <v>0</v>
      </c>
      <c r="R78" s="430" t="s">
        <v>615</v>
      </c>
      <c r="S78" s="429">
        <v>0</v>
      </c>
      <c r="V78" s="464"/>
      <c r="W78" s="464"/>
      <c r="X78" s="547"/>
    </row>
    <row r="79" spans="1:24" s="389" customFormat="1" ht="16" customHeight="1" thickBot="1" x14ac:dyDescent="0.4">
      <c r="I79" s="464"/>
      <c r="J79" s="464"/>
      <c r="L79" s="650" t="s">
        <v>43</v>
      </c>
      <c r="M79" s="651"/>
      <c r="N79" s="651"/>
      <c r="O79" s="519">
        <v>0</v>
      </c>
      <c r="P79" s="650" t="s">
        <v>42</v>
      </c>
      <c r="Q79" s="651"/>
      <c r="R79" s="651"/>
      <c r="S79" s="467">
        <v>0</v>
      </c>
      <c r="V79" s="464"/>
      <c r="W79" s="464"/>
      <c r="X79" s="547"/>
    </row>
    <row r="80" spans="1:24" s="389" customFormat="1" ht="16" customHeight="1" thickBot="1" x14ac:dyDescent="0.4">
      <c r="I80" s="464"/>
      <c r="J80" s="464"/>
      <c r="L80" s="392"/>
      <c r="M80" s="392"/>
      <c r="N80" s="392"/>
      <c r="O80" s="542"/>
      <c r="P80" s="392"/>
      <c r="Q80" s="392"/>
      <c r="R80" s="392"/>
      <c r="S80" s="392"/>
      <c r="V80" s="464"/>
      <c r="W80" s="464"/>
      <c r="X80" s="547"/>
    </row>
    <row r="81" spans="1:24" s="389" customFormat="1" x14ac:dyDescent="0.35">
      <c r="A81" s="403" t="s">
        <v>27</v>
      </c>
      <c r="B81" s="404" t="s">
        <v>913</v>
      </c>
      <c r="C81" s="404"/>
      <c r="D81" s="404"/>
      <c r="E81" s="404"/>
      <c r="F81" s="404"/>
      <c r="G81" s="472"/>
      <c r="H81" s="472"/>
      <c r="I81" s="406"/>
      <c r="J81" s="406"/>
      <c r="K81" s="416"/>
      <c r="L81" s="409" t="s">
        <v>847</v>
      </c>
      <c r="M81" s="411">
        <v>0</v>
      </c>
      <c r="N81" s="413">
        <v>17</v>
      </c>
      <c r="O81" s="473">
        <v>0</v>
      </c>
      <c r="P81" s="492" t="s">
        <v>216</v>
      </c>
      <c r="Q81" s="413">
        <v>0</v>
      </c>
      <c r="R81" s="413">
        <v>20</v>
      </c>
      <c r="S81" s="473">
        <v>0</v>
      </c>
      <c r="T81" s="403" t="s">
        <v>25</v>
      </c>
      <c r="U81" s="414" t="s">
        <v>24</v>
      </c>
      <c r="V81" s="415">
        <f t="shared" ref="V81" si="23">-IF(K81&gt;0,K81*0,K81)</f>
        <v>0</v>
      </c>
      <c r="W81" s="408">
        <v>0</v>
      </c>
      <c r="X81" s="475" t="s">
        <v>965</v>
      </c>
    </row>
    <row r="82" spans="1:24" s="389" customFormat="1" ht="15.5" customHeight="1" x14ac:dyDescent="0.35">
      <c r="A82" s="419"/>
      <c r="B82" s="420"/>
      <c r="C82" s="420"/>
      <c r="D82" s="420"/>
      <c r="E82" s="420"/>
      <c r="F82" s="420"/>
      <c r="G82" s="422"/>
      <c r="H82" s="549"/>
      <c r="I82" s="424"/>
      <c r="J82" s="446"/>
      <c r="K82" s="550"/>
      <c r="L82" s="426" t="s">
        <v>848</v>
      </c>
      <c r="M82" s="428">
        <v>0</v>
      </c>
      <c r="N82" s="430">
        <v>17</v>
      </c>
      <c r="O82" s="442">
        <v>0</v>
      </c>
      <c r="P82" s="445" t="s">
        <v>249</v>
      </c>
      <c r="Q82" s="430">
        <v>0</v>
      </c>
      <c r="R82" s="430">
        <v>20</v>
      </c>
      <c r="S82" s="442">
        <v>0</v>
      </c>
      <c r="T82" s="419"/>
      <c r="U82" s="431"/>
      <c r="V82" s="432"/>
      <c r="W82" s="425"/>
      <c r="X82" s="477" t="s">
        <v>966</v>
      </c>
    </row>
    <row r="83" spans="1:24" s="389" customFormat="1" x14ac:dyDescent="0.35">
      <c r="A83" s="419"/>
      <c r="B83" s="420"/>
      <c r="C83" s="420"/>
      <c r="D83" s="420"/>
      <c r="E83" s="420"/>
      <c r="F83" s="420"/>
      <c r="G83" s="440"/>
      <c r="H83" s="420"/>
      <c r="I83" s="446"/>
      <c r="J83" s="446"/>
      <c r="K83" s="433"/>
      <c r="L83" s="426"/>
      <c r="M83" s="428"/>
      <c r="N83" s="430"/>
      <c r="O83" s="442"/>
      <c r="P83" s="445"/>
      <c r="Q83" s="430"/>
      <c r="R83" s="430"/>
      <c r="S83" s="442"/>
      <c r="T83" s="419"/>
      <c r="U83" s="431"/>
      <c r="V83" s="432"/>
      <c r="W83" s="425"/>
      <c r="X83" s="504" t="s">
        <v>967</v>
      </c>
    </row>
    <row r="84" spans="1:24" s="389" customFormat="1" ht="15.5" customHeight="1" x14ac:dyDescent="0.35">
      <c r="A84" s="419"/>
      <c r="B84" s="420"/>
      <c r="C84" s="420"/>
      <c r="D84" s="420"/>
      <c r="E84" s="420"/>
      <c r="F84" s="420"/>
      <c r="G84" s="420"/>
      <c r="H84" s="440"/>
      <c r="I84" s="424"/>
      <c r="J84" s="424"/>
      <c r="K84" s="433"/>
      <c r="L84" s="426"/>
      <c r="M84" s="540"/>
      <c r="N84" s="430"/>
      <c r="O84" s="442"/>
      <c r="P84" s="445"/>
      <c r="Q84" s="430"/>
      <c r="R84" s="430"/>
      <c r="S84" s="442"/>
      <c r="T84" s="419"/>
      <c r="U84" s="431"/>
      <c r="V84" s="432"/>
      <c r="W84" s="425"/>
      <c r="X84" s="504"/>
    </row>
    <row r="85" spans="1:24" s="389" customFormat="1" ht="16" customHeight="1" thickBot="1" x14ac:dyDescent="0.4">
      <c r="A85" s="452"/>
      <c r="B85" s="453"/>
      <c r="C85" s="478"/>
      <c r="D85" s="478"/>
      <c r="E85" s="478"/>
      <c r="F85" s="478"/>
      <c r="G85" s="479"/>
      <c r="H85" s="478"/>
      <c r="I85" s="480"/>
      <c r="J85" s="480"/>
      <c r="K85" s="551"/>
      <c r="L85" s="426"/>
      <c r="M85" s="540"/>
      <c r="N85" s="430"/>
      <c r="O85" s="442"/>
      <c r="P85" s="426"/>
      <c r="Q85" s="430"/>
      <c r="R85" s="430"/>
      <c r="S85" s="442"/>
      <c r="T85" s="452"/>
      <c r="U85" s="459"/>
      <c r="V85" s="460"/>
      <c r="W85" s="458"/>
      <c r="X85" s="268"/>
    </row>
    <row r="86" spans="1:24" s="389" customFormat="1" ht="17.5" customHeight="1" x14ac:dyDescent="0.35">
      <c r="C86" s="394"/>
      <c r="D86" s="394"/>
      <c r="E86" s="394"/>
      <c r="F86" s="394"/>
      <c r="G86" s="394"/>
      <c r="H86" s="394"/>
      <c r="I86" s="464"/>
      <c r="J86" s="464"/>
      <c r="K86" s="464"/>
      <c r="L86" s="445" t="s">
        <v>612</v>
      </c>
      <c r="M86" s="444">
        <v>0</v>
      </c>
      <c r="N86" s="430" t="s">
        <v>613</v>
      </c>
      <c r="O86" s="442">
        <v>0</v>
      </c>
      <c r="P86" s="445" t="s">
        <v>614</v>
      </c>
      <c r="Q86" s="430">
        <v>0</v>
      </c>
      <c r="R86" s="430" t="s">
        <v>615</v>
      </c>
      <c r="S86" s="429">
        <v>0</v>
      </c>
      <c r="V86" s="464"/>
      <c r="W86" s="464"/>
      <c r="X86" s="547"/>
    </row>
    <row r="87" spans="1:24" s="389" customFormat="1" ht="16" customHeight="1" thickBot="1" x14ac:dyDescent="0.4">
      <c r="I87" s="464"/>
      <c r="J87" s="464"/>
      <c r="L87" s="650" t="s">
        <v>43</v>
      </c>
      <c r="M87" s="651"/>
      <c r="N87" s="651"/>
      <c r="O87" s="519">
        <v>0</v>
      </c>
      <c r="P87" s="650" t="s">
        <v>42</v>
      </c>
      <c r="Q87" s="651"/>
      <c r="R87" s="651"/>
      <c r="S87" s="467">
        <v>0</v>
      </c>
      <c r="V87" s="464"/>
      <c r="W87" s="464"/>
      <c r="X87" s="547"/>
    </row>
    <row r="88" spans="1:24" s="389" customFormat="1" ht="16" customHeight="1" thickBot="1" x14ac:dyDescent="0.4">
      <c r="I88" s="464"/>
      <c r="J88" s="464"/>
      <c r="L88" s="392"/>
      <c r="M88" s="392"/>
      <c r="N88" s="392"/>
      <c r="O88" s="542"/>
      <c r="P88" s="392"/>
      <c r="Q88" s="392"/>
      <c r="R88" s="392"/>
      <c r="S88" s="392"/>
      <c r="V88" s="464"/>
      <c r="W88" s="464"/>
      <c r="X88" s="547"/>
    </row>
    <row r="89" spans="1:24" s="389" customFormat="1" ht="47" customHeight="1" thickBot="1" x14ac:dyDescent="0.4">
      <c r="A89" s="485" t="s">
        <v>51</v>
      </c>
      <c r="B89" s="486"/>
      <c r="C89" s="552"/>
      <c r="D89" s="553" t="s">
        <v>639</v>
      </c>
      <c r="E89" s="486"/>
      <c r="F89" s="552"/>
      <c r="G89" s="554"/>
      <c r="H89" s="554"/>
      <c r="I89" s="555"/>
      <c r="J89" s="555"/>
      <c r="K89" s="489"/>
      <c r="L89" s="409"/>
      <c r="M89" s="411"/>
      <c r="N89" s="411"/>
      <c r="O89" s="473"/>
      <c r="P89" s="535"/>
      <c r="Q89" s="411"/>
      <c r="R89" s="413"/>
      <c r="S89" s="473"/>
      <c r="T89" s="485"/>
      <c r="U89" s="493"/>
      <c r="V89" s="545"/>
      <c r="W89" s="546"/>
      <c r="X89" s="556" t="s">
        <v>571</v>
      </c>
    </row>
    <row r="90" spans="1:24" s="389" customFormat="1" ht="17.5" customHeight="1" x14ac:dyDescent="0.35">
      <c r="A90" s="386"/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445" t="s">
        <v>612</v>
      </c>
      <c r="M90" s="444">
        <v>0</v>
      </c>
      <c r="N90" s="430" t="s">
        <v>613</v>
      </c>
      <c r="O90" s="442">
        <v>0</v>
      </c>
      <c r="P90" s="445" t="s">
        <v>614</v>
      </c>
      <c r="Q90" s="430">
        <v>0</v>
      </c>
      <c r="R90" s="430" t="s">
        <v>615</v>
      </c>
      <c r="S90" s="429">
        <v>0</v>
      </c>
      <c r="T90" s="386"/>
      <c r="U90" s="386"/>
      <c r="V90" s="557"/>
      <c r="W90" s="557"/>
      <c r="X90" s="529"/>
    </row>
    <row r="91" spans="1:24" s="389" customFormat="1" ht="16" customHeight="1" thickBot="1" x14ac:dyDescent="0.4">
      <c r="A91" s="386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650" t="s">
        <v>43</v>
      </c>
      <c r="M91" s="651"/>
      <c r="N91" s="651"/>
      <c r="O91" s="519">
        <v>0</v>
      </c>
      <c r="P91" s="650" t="s">
        <v>42</v>
      </c>
      <c r="Q91" s="651"/>
      <c r="R91" s="651"/>
      <c r="S91" s="467">
        <v>0</v>
      </c>
      <c r="T91" s="386"/>
      <c r="U91" s="386"/>
      <c r="V91" s="557"/>
      <c r="W91" s="557"/>
      <c r="X91" s="558"/>
    </row>
    <row r="92" spans="1:24" s="389" customFormat="1" ht="16" customHeight="1" thickBot="1" x14ac:dyDescent="0.4">
      <c r="A92" s="386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92"/>
      <c r="M92" s="392"/>
      <c r="N92" s="392"/>
      <c r="O92" s="542"/>
      <c r="P92" s="392"/>
      <c r="Q92" s="392"/>
      <c r="R92" s="392"/>
      <c r="S92" s="392"/>
      <c r="T92" s="386"/>
      <c r="U92" s="386"/>
      <c r="V92" s="557"/>
      <c r="W92" s="557"/>
      <c r="X92" s="558"/>
    </row>
    <row r="93" spans="1:24" s="389" customFormat="1" x14ac:dyDescent="0.35">
      <c r="A93" s="403" t="s">
        <v>126</v>
      </c>
      <c r="B93" s="469" t="s">
        <v>915</v>
      </c>
      <c r="C93" s="404">
        <v>432</v>
      </c>
      <c r="D93" s="404"/>
      <c r="E93" s="469"/>
      <c r="F93" s="404"/>
      <c r="G93" s="472"/>
      <c r="H93" s="559"/>
      <c r="I93" s="406"/>
      <c r="J93" s="406"/>
      <c r="K93" s="416"/>
      <c r="L93" s="560" t="s">
        <v>256</v>
      </c>
      <c r="M93" s="561">
        <v>0</v>
      </c>
      <c r="N93" s="404">
        <v>20</v>
      </c>
      <c r="O93" s="414">
        <v>0</v>
      </c>
      <c r="P93" s="403" t="s">
        <v>476</v>
      </c>
      <c r="Q93" s="561">
        <v>0</v>
      </c>
      <c r="R93" s="561">
        <v>20</v>
      </c>
      <c r="S93" s="414">
        <v>0</v>
      </c>
      <c r="T93" s="403" t="s">
        <v>25</v>
      </c>
      <c r="U93" s="414" t="s">
        <v>24</v>
      </c>
      <c r="V93" s="415"/>
      <c r="W93" s="408"/>
      <c r="X93" s="475" t="s">
        <v>930</v>
      </c>
    </row>
    <row r="94" spans="1:24" s="389" customFormat="1" x14ac:dyDescent="0.35">
      <c r="A94" s="419"/>
      <c r="B94" s="420"/>
      <c r="C94" s="420"/>
      <c r="D94" s="420"/>
      <c r="E94" s="420"/>
      <c r="F94" s="420"/>
      <c r="G94" s="506"/>
      <c r="H94" s="506"/>
      <c r="I94" s="446"/>
      <c r="J94" s="446"/>
      <c r="K94" s="433"/>
      <c r="L94" s="562" t="s">
        <v>276</v>
      </c>
      <c r="M94" s="563">
        <v>0</v>
      </c>
      <c r="N94" s="420">
        <v>20</v>
      </c>
      <c r="O94" s="431">
        <v>0</v>
      </c>
      <c r="P94" s="419" t="s">
        <v>752</v>
      </c>
      <c r="Q94" s="563">
        <v>0</v>
      </c>
      <c r="R94" s="563">
        <v>20</v>
      </c>
      <c r="S94" s="431">
        <v>0</v>
      </c>
      <c r="T94" s="419"/>
      <c r="U94" s="431"/>
      <c r="V94" s="432"/>
      <c r="W94" s="425"/>
      <c r="X94" s="504" t="s">
        <v>916</v>
      </c>
    </row>
    <row r="95" spans="1:24" s="389" customFormat="1" x14ac:dyDescent="0.35">
      <c r="A95" s="419"/>
      <c r="B95" s="420"/>
      <c r="C95" s="420"/>
      <c r="D95" s="420"/>
      <c r="E95" s="420"/>
      <c r="F95" s="420"/>
      <c r="G95" s="440"/>
      <c r="H95" s="506"/>
      <c r="I95" s="446"/>
      <c r="J95" s="446"/>
      <c r="K95" s="433"/>
      <c r="L95" s="562" t="s">
        <v>277</v>
      </c>
      <c r="M95" s="563">
        <v>0</v>
      </c>
      <c r="N95" s="420">
        <v>20</v>
      </c>
      <c r="O95" s="431">
        <v>0</v>
      </c>
      <c r="P95" s="419" t="s">
        <v>594</v>
      </c>
      <c r="Q95" s="563">
        <v>0</v>
      </c>
      <c r="R95" s="563">
        <v>20</v>
      </c>
      <c r="S95" s="431">
        <v>0</v>
      </c>
      <c r="T95" s="419"/>
      <c r="U95" s="431"/>
      <c r="V95" s="432"/>
      <c r="W95" s="425"/>
      <c r="X95" s="504"/>
    </row>
    <row r="96" spans="1:24" s="389" customFormat="1" ht="16" customHeight="1" thickBot="1" x14ac:dyDescent="0.4">
      <c r="A96" s="452"/>
      <c r="B96" s="453"/>
      <c r="C96" s="453"/>
      <c r="D96" s="453"/>
      <c r="E96" s="453"/>
      <c r="F96" s="453"/>
      <c r="G96" s="564"/>
      <c r="H96" s="564"/>
      <c r="I96" s="456"/>
      <c r="J96" s="456"/>
      <c r="K96" s="461"/>
      <c r="L96" s="562" t="s">
        <v>278</v>
      </c>
      <c r="M96" s="563">
        <v>0</v>
      </c>
      <c r="N96" s="420">
        <v>20</v>
      </c>
      <c r="O96" s="431">
        <v>0</v>
      </c>
      <c r="P96" s="419"/>
      <c r="Q96" s="420"/>
      <c r="R96" s="420"/>
      <c r="S96" s="431"/>
      <c r="T96" s="452"/>
      <c r="U96" s="459"/>
      <c r="V96" s="460"/>
      <c r="W96" s="458"/>
      <c r="X96" s="513"/>
    </row>
    <row r="97" spans="1:56" s="389" customFormat="1" ht="17.5" customHeight="1" x14ac:dyDescent="0.35">
      <c r="I97" s="464"/>
      <c r="J97" s="464"/>
      <c r="L97" s="419" t="s">
        <v>135</v>
      </c>
      <c r="M97" s="444">
        <v>0</v>
      </c>
      <c r="N97" s="420" t="s">
        <v>136</v>
      </c>
      <c r="O97" s="431">
        <v>0</v>
      </c>
      <c r="P97" s="419" t="s">
        <v>137</v>
      </c>
      <c r="Q97" s="420">
        <v>0</v>
      </c>
      <c r="R97" s="420" t="s">
        <v>138</v>
      </c>
      <c r="S97" s="534">
        <v>0</v>
      </c>
      <c r="V97" s="464"/>
      <c r="W97" s="464"/>
      <c r="X97" s="529"/>
    </row>
    <row r="98" spans="1:56" s="389" customFormat="1" ht="16" customHeight="1" thickBot="1" x14ac:dyDescent="0.4">
      <c r="I98" s="464"/>
      <c r="J98" s="464"/>
      <c r="L98" s="668" t="s">
        <v>43</v>
      </c>
      <c r="M98" s="669"/>
      <c r="N98" s="669"/>
      <c r="O98" s="459">
        <v>0</v>
      </c>
      <c r="P98" s="668" t="s">
        <v>42</v>
      </c>
      <c r="Q98" s="669"/>
      <c r="R98" s="669"/>
      <c r="S98" s="512">
        <v>0</v>
      </c>
      <c r="V98" s="464"/>
      <c r="W98" s="464"/>
      <c r="X98" s="547"/>
    </row>
    <row r="99" spans="1:56" s="389" customFormat="1" ht="16" customHeight="1" thickBot="1" x14ac:dyDescent="0.4">
      <c r="A99" s="394"/>
      <c r="B99" s="394"/>
      <c r="C99" s="394"/>
      <c r="D99" s="394"/>
      <c r="E99" s="394"/>
      <c r="F99" s="394"/>
      <c r="G99" s="394"/>
      <c r="H99" s="394"/>
      <c r="I99" s="482"/>
      <c r="J99" s="394"/>
      <c r="K99" s="394"/>
      <c r="L99" s="565"/>
      <c r="M99" s="565"/>
      <c r="N99" s="565"/>
      <c r="O99" s="565"/>
      <c r="P99" s="565"/>
      <c r="Q99" s="565"/>
      <c r="R99" s="565"/>
      <c r="S99" s="565"/>
      <c r="V99" s="464"/>
      <c r="W99" s="464"/>
      <c r="X99" s="547"/>
    </row>
    <row r="100" spans="1:56" s="389" customFormat="1" ht="16" customHeight="1" thickBot="1" x14ac:dyDescent="0.4">
      <c r="A100" s="485" t="s">
        <v>206</v>
      </c>
      <c r="B100" s="486"/>
      <c r="C100" s="486"/>
      <c r="D100" s="486" t="s">
        <v>24</v>
      </c>
      <c r="E100" s="486"/>
      <c r="F100" s="486"/>
      <c r="G100" s="543"/>
      <c r="H100" s="486"/>
      <c r="I100" s="488"/>
      <c r="J100" s="488"/>
      <c r="K100" s="489"/>
      <c r="L100" s="499"/>
      <c r="M100" s="544"/>
      <c r="N100" s="413"/>
      <c r="O100" s="473"/>
      <c r="P100" s="499"/>
      <c r="Q100" s="413"/>
      <c r="R100" s="413"/>
      <c r="S100" s="473"/>
      <c r="T100" s="485" t="s">
        <v>25</v>
      </c>
      <c r="U100" s="493" t="s">
        <v>24</v>
      </c>
      <c r="V100" s="485"/>
      <c r="W100" s="494"/>
      <c r="X100" s="495" t="s">
        <v>640</v>
      </c>
    </row>
    <row r="101" spans="1:56" s="389" customFormat="1" ht="17.5" customHeight="1" x14ac:dyDescent="0.35">
      <c r="I101" s="464"/>
      <c r="J101" s="464"/>
      <c r="L101" s="445" t="s">
        <v>612</v>
      </c>
      <c r="M101" s="444">
        <v>0</v>
      </c>
      <c r="N101" s="430" t="s">
        <v>613</v>
      </c>
      <c r="O101" s="442">
        <v>0</v>
      </c>
      <c r="P101" s="445" t="s">
        <v>614</v>
      </c>
      <c r="Q101" s="430">
        <v>0</v>
      </c>
      <c r="R101" s="430" t="s">
        <v>615</v>
      </c>
      <c r="S101" s="429">
        <v>0</v>
      </c>
      <c r="X101" s="547"/>
    </row>
    <row r="102" spans="1:56" s="389" customFormat="1" ht="16" customHeight="1" thickBot="1" x14ac:dyDescent="0.4">
      <c r="I102" s="464"/>
      <c r="J102" s="464"/>
      <c r="L102" s="650" t="s">
        <v>43</v>
      </c>
      <c r="M102" s="651"/>
      <c r="N102" s="651"/>
      <c r="O102" s="483" t="s">
        <v>24</v>
      </c>
      <c r="P102" s="650" t="s">
        <v>42</v>
      </c>
      <c r="Q102" s="651"/>
      <c r="R102" s="651"/>
      <c r="S102" s="467" t="s">
        <v>24</v>
      </c>
      <c r="X102" s="547"/>
    </row>
    <row r="103" spans="1:56" s="389" customFormat="1" ht="15.5" customHeight="1" x14ac:dyDescent="0.35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565"/>
      <c r="M103" s="565"/>
      <c r="N103" s="565"/>
      <c r="O103" s="565"/>
      <c r="P103" s="565"/>
      <c r="Q103" s="565"/>
      <c r="R103" s="565"/>
      <c r="S103" s="565"/>
      <c r="X103" s="547"/>
    </row>
    <row r="104" spans="1:56" s="394" customFormat="1" ht="15.5" customHeight="1" x14ac:dyDescent="0.35">
      <c r="L104" s="565"/>
      <c r="M104" s="565"/>
      <c r="N104" s="565"/>
      <c r="O104" s="565"/>
      <c r="P104" s="565"/>
      <c r="Q104" s="565"/>
      <c r="R104" s="565"/>
      <c r="S104" s="565"/>
      <c r="T104" s="389"/>
      <c r="U104" s="389"/>
      <c r="V104" s="389"/>
      <c r="W104" s="389"/>
      <c r="X104" s="547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  <c r="AU104" s="389"/>
      <c r="AV104" s="389"/>
      <c r="AW104" s="389"/>
      <c r="AX104" s="389"/>
      <c r="AY104" s="389"/>
      <c r="AZ104" s="389"/>
      <c r="BA104" s="389"/>
      <c r="BB104" s="389"/>
      <c r="BC104" s="389"/>
      <c r="BD104" s="38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L91:N91"/>
    <mergeCell ref="P91:R91"/>
    <mergeCell ref="L98:N98"/>
    <mergeCell ref="P98:R98"/>
    <mergeCell ref="L102:N102"/>
    <mergeCell ref="P102:R102"/>
    <mergeCell ref="L74:N74"/>
    <mergeCell ref="P74:R74"/>
    <mergeCell ref="L79:N79"/>
    <mergeCell ref="P79:R79"/>
    <mergeCell ref="L87:N87"/>
    <mergeCell ref="P87:R87"/>
    <mergeCell ref="L55:N55"/>
    <mergeCell ref="P55:R55"/>
    <mergeCell ref="L62:N62"/>
    <mergeCell ref="P62:R62"/>
    <mergeCell ref="L70:N70"/>
    <mergeCell ref="P70:R70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2">
    <cfRule type="cellIs" dxfId="144" priority="2" operator="lessThan">
      <formula>0</formula>
    </cfRule>
  </conditionalFormatting>
  <conditionalFormatting sqref="K26:K44">
    <cfRule type="cellIs" dxfId="143" priority="7" operator="lessThan">
      <formula>0</formula>
    </cfRule>
  </conditionalFormatting>
  <conditionalFormatting sqref="K46:K54 K86:K89 K100:K102">
    <cfRule type="cellIs" dxfId="142" priority="17" operator="lessThan">
      <formula>0</formula>
    </cfRule>
  </conditionalFormatting>
  <conditionalFormatting sqref="K58:K68">
    <cfRule type="cellIs" dxfId="141" priority="1" operator="lessThan">
      <formula>0</formula>
    </cfRule>
  </conditionalFormatting>
  <conditionalFormatting sqref="K72:K77">
    <cfRule type="cellIs" dxfId="140" priority="14" operator="lessThan">
      <formula>0</formula>
    </cfRule>
  </conditionalFormatting>
  <conditionalFormatting sqref="K79:K81">
    <cfRule type="cellIs" dxfId="139" priority="13" operator="lessThan">
      <formula>0</formula>
    </cfRule>
  </conditionalFormatting>
  <conditionalFormatting sqref="K83:K84">
    <cfRule type="cellIs" dxfId="138" priority="16" operator="lessThan">
      <formula>0</formula>
    </cfRule>
  </conditionalFormatting>
  <conditionalFormatting sqref="K93:K98">
    <cfRule type="cellIs" dxfId="137" priority="1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AE58-26A6-46AD-B956-A8B0B00907F2}">
  <sheetPr codeName="Лист35"/>
  <dimension ref="A1:BD130"/>
  <sheetViews>
    <sheetView topLeftCell="A58" zoomScale="50" zoomScaleNormal="50" workbookViewId="0">
      <selection activeCell="I30" sqref="I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17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394" customFormat="1" ht="16" thickBot="1" x14ac:dyDescent="0.4">
      <c r="A2" s="638" t="s">
        <v>970</v>
      </c>
      <c r="B2" s="638"/>
      <c r="C2" s="638"/>
      <c r="D2" s="638"/>
      <c r="E2" s="638"/>
      <c r="F2" s="638"/>
      <c r="G2" s="638"/>
      <c r="H2" s="638"/>
      <c r="I2" s="638"/>
      <c r="J2" s="388"/>
      <c r="K2" s="389"/>
      <c r="L2" s="390"/>
      <c r="M2" s="391" t="s">
        <v>316</v>
      </c>
      <c r="N2" s="390"/>
      <c r="O2" s="390"/>
      <c r="P2" s="390"/>
      <c r="Q2" s="390"/>
      <c r="R2" s="390"/>
      <c r="S2" s="392"/>
      <c r="T2" s="387"/>
      <c r="U2" s="387"/>
      <c r="V2" s="387"/>
      <c r="W2" s="387"/>
      <c r="X2" s="393" t="s">
        <v>971</v>
      </c>
      <c r="Y2" s="389"/>
      <c r="Z2" s="389"/>
      <c r="AA2" s="389"/>
    </row>
    <row r="3" spans="1:27" s="394" customFormat="1" ht="16" thickBot="1" x14ac:dyDescent="0.4">
      <c r="A3" s="602" t="s">
        <v>0</v>
      </c>
      <c r="B3" s="642" t="s">
        <v>1</v>
      </c>
      <c r="C3" s="642" t="s">
        <v>2</v>
      </c>
      <c r="D3" s="642" t="s">
        <v>3</v>
      </c>
      <c r="E3" s="642" t="s">
        <v>4</v>
      </c>
      <c r="F3" s="645" t="s">
        <v>5</v>
      </c>
      <c r="G3" s="645" t="s">
        <v>33</v>
      </c>
      <c r="H3" s="642" t="s">
        <v>30</v>
      </c>
      <c r="I3" s="642" t="s">
        <v>38</v>
      </c>
      <c r="J3" s="652" t="s">
        <v>32</v>
      </c>
      <c r="K3" s="655" t="s">
        <v>31</v>
      </c>
      <c r="L3" s="658" t="s">
        <v>6</v>
      </c>
      <c r="M3" s="659"/>
      <c r="N3" s="659"/>
      <c r="O3" s="659"/>
      <c r="P3" s="659"/>
      <c r="Q3" s="659"/>
      <c r="R3" s="659"/>
      <c r="S3" s="660"/>
      <c r="T3" s="639" t="s">
        <v>7</v>
      </c>
      <c r="U3" s="665" t="s">
        <v>8</v>
      </c>
      <c r="V3" s="639" t="s">
        <v>34</v>
      </c>
      <c r="W3" s="665"/>
      <c r="X3" s="661" t="s">
        <v>9</v>
      </c>
      <c r="Y3" s="389"/>
      <c r="Z3" s="389"/>
      <c r="AA3" s="389"/>
    </row>
    <row r="4" spans="1:27" s="394" customFormat="1" ht="17" customHeight="1" thickBot="1" x14ac:dyDescent="0.4">
      <c r="A4" s="603"/>
      <c r="B4" s="643"/>
      <c r="C4" s="643"/>
      <c r="D4" s="643"/>
      <c r="E4" s="643"/>
      <c r="F4" s="646"/>
      <c r="G4" s="646"/>
      <c r="H4" s="643"/>
      <c r="I4" s="643"/>
      <c r="J4" s="653"/>
      <c r="K4" s="656"/>
      <c r="L4" s="663" t="s">
        <v>10</v>
      </c>
      <c r="M4" s="663"/>
      <c r="N4" s="663"/>
      <c r="O4" s="663"/>
      <c r="P4" s="664" t="s">
        <v>11</v>
      </c>
      <c r="Q4" s="659"/>
      <c r="R4" s="659"/>
      <c r="S4" s="660"/>
      <c r="T4" s="640"/>
      <c r="U4" s="666"/>
      <c r="V4" s="640"/>
      <c r="W4" s="666"/>
      <c r="X4" s="662"/>
      <c r="Y4" s="389"/>
      <c r="Z4" s="389"/>
      <c r="AA4" s="389"/>
    </row>
    <row r="5" spans="1:27" s="394" customFormat="1" ht="67.5" customHeight="1" thickBot="1" x14ac:dyDescent="0.4">
      <c r="A5" s="604"/>
      <c r="B5" s="644"/>
      <c r="C5" s="644"/>
      <c r="D5" s="644"/>
      <c r="E5" s="644"/>
      <c r="F5" s="647"/>
      <c r="G5" s="647"/>
      <c r="H5" s="644"/>
      <c r="I5" s="644"/>
      <c r="J5" s="654"/>
      <c r="K5" s="657"/>
      <c r="L5" s="398" t="s">
        <v>12</v>
      </c>
      <c r="M5" s="396" t="s">
        <v>28</v>
      </c>
      <c r="N5" s="396" t="s">
        <v>610</v>
      </c>
      <c r="O5" s="400" t="s">
        <v>611</v>
      </c>
      <c r="P5" s="401" t="s">
        <v>13</v>
      </c>
      <c r="Q5" s="395" t="s">
        <v>28</v>
      </c>
      <c r="R5" s="396" t="s">
        <v>29</v>
      </c>
      <c r="S5" s="397" t="s">
        <v>14</v>
      </c>
      <c r="T5" s="641"/>
      <c r="U5" s="667"/>
      <c r="V5" s="399" t="s">
        <v>37</v>
      </c>
      <c r="W5" s="402" t="s">
        <v>35</v>
      </c>
      <c r="X5" s="662"/>
      <c r="Y5" s="389"/>
      <c r="Z5" s="389"/>
      <c r="AA5" s="389"/>
    </row>
    <row r="6" spans="1:27" s="394" customFormat="1" x14ac:dyDescent="0.35">
      <c r="A6" s="21" t="s">
        <v>15</v>
      </c>
      <c r="B6" s="404" t="s">
        <v>899</v>
      </c>
      <c r="C6" s="404">
        <v>1182</v>
      </c>
      <c r="D6" s="404" t="s">
        <v>957</v>
      </c>
      <c r="E6" s="404" t="s">
        <v>958</v>
      </c>
      <c r="F6" s="404">
        <v>1</v>
      </c>
      <c r="G6" s="405">
        <v>45035.541666666664</v>
      </c>
      <c r="H6" s="405" t="s">
        <v>36</v>
      </c>
      <c r="I6" s="406"/>
      <c r="J6" s="407">
        <v>8.4499999999999993</v>
      </c>
      <c r="K6" s="408"/>
      <c r="L6" s="409" t="s">
        <v>132</v>
      </c>
      <c r="M6" s="410">
        <v>3</v>
      </c>
      <c r="N6" s="411">
        <v>17</v>
      </c>
      <c r="O6" s="412">
        <v>0</v>
      </c>
      <c r="P6" s="409" t="s">
        <v>214</v>
      </c>
      <c r="Q6" s="411">
        <v>2</v>
      </c>
      <c r="R6" s="413">
        <v>20</v>
      </c>
      <c r="S6" s="412">
        <v>0</v>
      </c>
      <c r="T6" s="403" t="s">
        <v>25</v>
      </c>
      <c r="U6" s="414" t="s">
        <v>24</v>
      </c>
      <c r="V6" s="415">
        <v>25.800000000058208</v>
      </c>
      <c r="W6" s="416">
        <v>25.800000000058208</v>
      </c>
      <c r="X6" s="417" t="s">
        <v>972</v>
      </c>
      <c r="Y6" s="389"/>
      <c r="Z6" s="418"/>
      <c r="AA6" s="389"/>
    </row>
    <row r="7" spans="1:27" s="435" customFormat="1" x14ac:dyDescent="0.35">
      <c r="A7" s="30"/>
      <c r="B7" s="420"/>
      <c r="C7" s="421"/>
      <c r="D7" s="421"/>
      <c r="E7" s="421"/>
      <c r="F7" s="421"/>
      <c r="G7" s="422"/>
      <c r="H7" s="422"/>
      <c r="I7" s="423"/>
      <c r="J7" s="424"/>
      <c r="K7" s="425"/>
      <c r="L7" s="426" t="s">
        <v>111</v>
      </c>
      <c r="M7" s="427">
        <v>4</v>
      </c>
      <c r="N7" s="428">
        <v>10</v>
      </c>
      <c r="O7" s="429">
        <v>0</v>
      </c>
      <c r="P7" s="426" t="s">
        <v>106</v>
      </c>
      <c r="Q7" s="428">
        <v>1</v>
      </c>
      <c r="R7" s="430">
        <v>20</v>
      </c>
      <c r="S7" s="429">
        <v>0</v>
      </c>
      <c r="T7" s="419"/>
      <c r="U7" s="431"/>
      <c r="V7" s="432">
        <v>5.6333333333139315</v>
      </c>
      <c r="W7" s="433">
        <v>31.43333333337214</v>
      </c>
      <c r="X7" s="434" t="s">
        <v>973</v>
      </c>
      <c r="Y7" s="389"/>
      <c r="Z7" s="389"/>
      <c r="AA7" s="389"/>
    </row>
    <row r="8" spans="1:27" s="394" customFormat="1" x14ac:dyDescent="0.35">
      <c r="A8" s="30"/>
      <c r="B8" s="420"/>
      <c r="C8" s="436"/>
      <c r="D8" s="437"/>
      <c r="E8" s="436"/>
      <c r="F8" s="436"/>
      <c r="G8" s="422"/>
      <c r="H8" s="438"/>
      <c r="I8" s="423"/>
      <c r="J8" s="424"/>
      <c r="K8" s="425"/>
      <c r="L8" s="426" t="s">
        <v>98</v>
      </c>
      <c r="M8" s="428">
        <v>0</v>
      </c>
      <c r="N8" s="428">
        <v>17</v>
      </c>
      <c r="O8" s="429">
        <v>0</v>
      </c>
      <c r="P8" s="426" t="s">
        <v>215</v>
      </c>
      <c r="Q8" s="428">
        <v>0</v>
      </c>
      <c r="R8" s="430">
        <v>10</v>
      </c>
      <c r="S8" s="429">
        <v>0</v>
      </c>
      <c r="T8" s="419"/>
      <c r="U8" s="431"/>
      <c r="V8" s="432">
        <v>8.75</v>
      </c>
      <c r="W8" s="433">
        <v>40.18333333337214</v>
      </c>
      <c r="X8" s="439" t="s">
        <v>974</v>
      </c>
      <c r="Y8" s="389"/>
      <c r="Z8" s="418"/>
      <c r="AA8" s="389"/>
    </row>
    <row r="9" spans="1:27" s="394" customFormat="1" x14ac:dyDescent="0.35">
      <c r="A9" s="30"/>
      <c r="B9" s="420"/>
      <c r="C9" s="436"/>
      <c r="D9" s="436"/>
      <c r="E9" s="436"/>
      <c r="F9" s="421"/>
      <c r="G9" s="438"/>
      <c r="H9" s="440"/>
      <c r="I9" s="423"/>
      <c r="J9" s="424"/>
      <c r="K9" s="425"/>
      <c r="L9" s="426" t="s">
        <v>99</v>
      </c>
      <c r="M9" s="428">
        <v>0</v>
      </c>
      <c r="N9" s="428">
        <v>17</v>
      </c>
      <c r="O9" s="429">
        <v>0</v>
      </c>
      <c r="P9" s="426" t="s">
        <v>479</v>
      </c>
      <c r="Q9" s="430">
        <v>2</v>
      </c>
      <c r="R9" s="430">
        <v>20</v>
      </c>
      <c r="S9" s="429">
        <v>0</v>
      </c>
      <c r="T9" s="419"/>
      <c r="U9" s="431"/>
      <c r="V9" s="432">
        <v>29.833333333430346</v>
      </c>
      <c r="W9" s="433">
        <v>70.016666666802479</v>
      </c>
      <c r="X9" s="434" t="s">
        <v>783</v>
      </c>
      <c r="Y9" s="389"/>
      <c r="Z9" s="418"/>
      <c r="AA9" s="389"/>
    </row>
    <row r="10" spans="1:27" s="394" customFormat="1" x14ac:dyDescent="0.35">
      <c r="A10" s="30"/>
      <c r="B10" s="420"/>
      <c r="C10" s="436"/>
      <c r="D10" s="436"/>
      <c r="E10" s="436"/>
      <c r="F10" s="421"/>
      <c r="G10" s="438"/>
      <c r="H10" s="440"/>
      <c r="I10" s="423"/>
      <c r="J10" s="424"/>
      <c r="K10" s="425"/>
      <c r="L10" s="441"/>
      <c r="M10" s="428"/>
      <c r="N10" s="428"/>
      <c r="O10" s="442"/>
      <c r="P10" s="426"/>
      <c r="Q10" s="430"/>
      <c r="R10" s="430"/>
      <c r="S10" s="442"/>
      <c r="T10" s="419"/>
      <c r="U10" s="431"/>
      <c r="V10" s="432">
        <v>3.2166666666278623</v>
      </c>
      <c r="W10" s="433">
        <v>73.233333333430338</v>
      </c>
      <c r="X10" s="434"/>
      <c r="Y10" s="389"/>
      <c r="Z10" s="418"/>
      <c r="AA10" s="389"/>
    </row>
    <row r="11" spans="1:27" s="394" customFormat="1" x14ac:dyDescent="0.35">
      <c r="A11" s="30"/>
      <c r="B11" s="420"/>
      <c r="C11" s="420"/>
      <c r="D11" s="420"/>
      <c r="E11" s="420"/>
      <c r="F11" s="421"/>
      <c r="G11" s="440"/>
      <c r="H11" s="440"/>
      <c r="I11" s="423"/>
      <c r="J11" s="424"/>
      <c r="K11" s="425"/>
      <c r="L11" s="443"/>
      <c r="M11" s="444"/>
      <c r="N11" s="430"/>
      <c r="O11" s="442"/>
      <c r="P11" s="445"/>
      <c r="Q11" s="430"/>
      <c r="R11" s="430"/>
      <c r="S11" s="442"/>
      <c r="T11" s="419"/>
      <c r="U11" s="431"/>
      <c r="V11" s="432">
        <v>2.7650000000000006</v>
      </c>
      <c r="W11" s="433">
        <v>75.998333333430338</v>
      </c>
      <c r="X11" s="434"/>
      <c r="Y11" s="389"/>
      <c r="Z11" s="389"/>
      <c r="AA11" s="389"/>
    </row>
    <row r="12" spans="1:27" s="394" customFormat="1" x14ac:dyDescent="0.35">
      <c r="A12" s="30"/>
      <c r="B12" s="420"/>
      <c r="C12" s="420"/>
      <c r="D12" s="420"/>
      <c r="E12" s="420"/>
      <c r="F12" s="421"/>
      <c r="G12" s="440"/>
      <c r="H12" s="440"/>
      <c r="I12" s="446"/>
      <c r="J12" s="424"/>
      <c r="K12" s="425"/>
      <c r="L12" s="447"/>
      <c r="M12" s="448"/>
      <c r="N12" s="449"/>
      <c r="O12" s="450"/>
      <c r="P12" s="451"/>
      <c r="Q12" s="449"/>
      <c r="R12" s="449"/>
      <c r="S12" s="450"/>
      <c r="T12" s="419"/>
      <c r="U12" s="431"/>
      <c r="V12" s="432"/>
      <c r="W12" s="433"/>
      <c r="X12" s="434"/>
      <c r="Y12" s="389"/>
      <c r="Z12" s="389"/>
      <c r="AA12" s="389"/>
    </row>
    <row r="13" spans="1:27" s="394" customFormat="1" ht="16" thickBot="1" x14ac:dyDescent="0.4">
      <c r="A13" s="37"/>
      <c r="B13" s="453"/>
      <c r="C13" s="453"/>
      <c r="D13" s="453"/>
      <c r="E13" s="453" t="s">
        <v>958</v>
      </c>
      <c r="F13" s="454"/>
      <c r="G13" s="455" t="s">
        <v>798</v>
      </c>
      <c r="H13" s="455"/>
      <c r="I13" s="456"/>
      <c r="J13" s="457"/>
      <c r="K13" s="458"/>
      <c r="L13" s="447"/>
      <c r="M13" s="448"/>
      <c r="N13" s="449"/>
      <c r="O13" s="450"/>
      <c r="P13" s="451"/>
      <c r="Q13" s="449"/>
      <c r="R13" s="449"/>
      <c r="S13" s="450"/>
      <c r="T13" s="452"/>
      <c r="U13" s="459"/>
      <c r="V13" s="460"/>
      <c r="W13" s="461"/>
      <c r="X13" s="462"/>
      <c r="Y13" s="389"/>
      <c r="Z13" s="389"/>
      <c r="AA13" s="389"/>
    </row>
    <row r="14" spans="1:27" s="394" customFormat="1" ht="17.5" x14ac:dyDescent="0.35">
      <c r="A14" s="29"/>
      <c r="B14" s="389"/>
      <c r="C14" s="389"/>
      <c r="D14" s="389"/>
      <c r="E14" s="389"/>
      <c r="F14" s="435"/>
      <c r="G14" s="463"/>
      <c r="H14" s="463"/>
      <c r="I14" s="464"/>
      <c r="J14" s="465"/>
      <c r="K14" s="464"/>
      <c r="L14" s="445" t="s">
        <v>612</v>
      </c>
      <c r="M14" s="444">
        <v>0</v>
      </c>
      <c r="N14" s="430" t="s">
        <v>613</v>
      </c>
      <c r="O14" s="429">
        <v>0</v>
      </c>
      <c r="P14" s="445" t="s">
        <v>614</v>
      </c>
      <c r="Q14" s="430">
        <v>0</v>
      </c>
      <c r="R14" s="430" t="s">
        <v>615</v>
      </c>
      <c r="S14" s="429">
        <v>0</v>
      </c>
      <c r="T14" s="389"/>
      <c r="U14" s="389"/>
      <c r="V14" s="464"/>
      <c r="W14" s="464"/>
      <c r="X14" s="466"/>
      <c r="Y14" s="389"/>
      <c r="Z14" s="389"/>
      <c r="AA14" s="389"/>
    </row>
    <row r="15" spans="1:27" s="394" customFormat="1" ht="16" customHeight="1" thickBot="1" x14ac:dyDescent="0.4">
      <c r="A15" s="29"/>
      <c r="B15" s="389"/>
      <c r="C15" s="389"/>
      <c r="D15" s="389"/>
      <c r="E15" s="389"/>
      <c r="F15" s="389"/>
      <c r="G15" s="389"/>
      <c r="H15" s="464"/>
      <c r="I15" s="464"/>
      <c r="J15" s="464"/>
      <c r="K15" s="389"/>
      <c r="L15" s="650" t="s">
        <v>43</v>
      </c>
      <c r="M15" s="651"/>
      <c r="N15" s="651"/>
      <c r="O15" s="467">
        <v>0</v>
      </c>
      <c r="P15" s="650" t="s">
        <v>42</v>
      </c>
      <c r="Q15" s="651"/>
      <c r="R15" s="651"/>
      <c r="S15" s="467">
        <v>0</v>
      </c>
      <c r="T15" s="389"/>
      <c r="U15" s="389"/>
      <c r="V15" s="389"/>
      <c r="W15" s="389"/>
      <c r="X15" s="389"/>
      <c r="Y15" s="389"/>
      <c r="Z15" s="389"/>
      <c r="AA15" s="389"/>
    </row>
    <row r="16" spans="1:27" s="394" customFormat="1" ht="16" thickBot="1" x14ac:dyDescent="0.4">
      <c r="A16" s="29"/>
      <c r="B16" s="389"/>
      <c r="C16" s="389"/>
      <c r="D16" s="389"/>
      <c r="E16" s="389"/>
      <c r="F16" s="389"/>
      <c r="G16" s="389"/>
      <c r="H16" s="389"/>
      <c r="I16" s="464"/>
      <c r="J16" s="464"/>
      <c r="K16" s="389"/>
      <c r="L16" s="392"/>
      <c r="M16" s="468"/>
      <c r="N16" s="392"/>
      <c r="O16" s="392"/>
      <c r="P16" s="392"/>
      <c r="Q16" s="392"/>
      <c r="R16" s="392"/>
      <c r="S16" s="392"/>
      <c r="T16" s="389"/>
      <c r="U16" s="389"/>
      <c r="V16" s="389"/>
      <c r="W16" s="389"/>
      <c r="X16" s="389" t="s">
        <v>144</v>
      </c>
      <c r="Y16" s="389"/>
      <c r="Z16" s="389"/>
      <c r="AA16" s="389"/>
    </row>
    <row r="17" spans="1:27" s="435" customFormat="1" x14ac:dyDescent="0.35">
      <c r="A17" s="21" t="s">
        <v>16</v>
      </c>
      <c r="B17" s="469" t="s">
        <v>901</v>
      </c>
      <c r="C17" s="470" t="s">
        <v>943</v>
      </c>
      <c r="D17" s="471" t="s">
        <v>944</v>
      </c>
      <c r="E17" s="471" t="s">
        <v>945</v>
      </c>
      <c r="F17" s="470"/>
      <c r="G17" s="405" t="s">
        <v>798</v>
      </c>
      <c r="H17" s="472"/>
      <c r="I17" s="406"/>
      <c r="J17" s="406"/>
      <c r="K17" s="408"/>
      <c r="L17" s="409" t="s">
        <v>108</v>
      </c>
      <c r="M17" s="411">
        <v>0</v>
      </c>
      <c r="N17" s="411">
        <v>17</v>
      </c>
      <c r="O17" s="473">
        <v>0</v>
      </c>
      <c r="P17" s="474" t="s">
        <v>531</v>
      </c>
      <c r="Q17" s="411">
        <v>0</v>
      </c>
      <c r="R17" s="413">
        <v>10</v>
      </c>
      <c r="S17" s="473">
        <v>0</v>
      </c>
      <c r="T17" s="403" t="s">
        <v>25</v>
      </c>
      <c r="U17" s="414" t="s">
        <v>49</v>
      </c>
      <c r="V17" s="415"/>
      <c r="W17" s="408"/>
      <c r="X17" s="475" t="s">
        <v>975</v>
      </c>
      <c r="Y17" s="389"/>
      <c r="Z17" s="418"/>
      <c r="AA17" s="389"/>
    </row>
    <row r="18" spans="1:27" s="394" customFormat="1" x14ac:dyDescent="0.35">
      <c r="A18" s="30"/>
      <c r="B18" s="420"/>
      <c r="C18" s="436"/>
      <c r="D18" s="436"/>
      <c r="E18" s="436"/>
      <c r="F18" s="436"/>
      <c r="G18" s="438"/>
      <c r="H18" s="438"/>
      <c r="I18" s="423"/>
      <c r="J18" s="423"/>
      <c r="K18" s="425"/>
      <c r="L18" s="426" t="s">
        <v>113</v>
      </c>
      <c r="M18" s="428">
        <v>0</v>
      </c>
      <c r="N18" s="428">
        <v>17</v>
      </c>
      <c r="O18" s="442">
        <v>0</v>
      </c>
      <c r="P18" s="476" t="s">
        <v>118</v>
      </c>
      <c r="Q18" s="428">
        <v>0</v>
      </c>
      <c r="R18" s="430">
        <v>12</v>
      </c>
      <c r="S18" s="442">
        <v>0</v>
      </c>
      <c r="T18" s="419"/>
      <c r="U18" s="431"/>
      <c r="V18" s="432"/>
      <c r="W18" s="425"/>
      <c r="X18" s="477" t="s">
        <v>976</v>
      </c>
      <c r="Y18" s="389"/>
      <c r="Z18" s="418"/>
      <c r="AA18" s="389"/>
    </row>
    <row r="19" spans="1:27" s="394" customFormat="1" x14ac:dyDescent="0.35">
      <c r="A19" s="30"/>
      <c r="B19" s="420"/>
      <c r="C19" s="436"/>
      <c r="D19" s="436"/>
      <c r="E19" s="421"/>
      <c r="F19" s="436"/>
      <c r="G19" s="422"/>
      <c r="H19" s="440"/>
      <c r="I19" s="423"/>
      <c r="J19" s="424"/>
      <c r="K19" s="425"/>
      <c r="L19" s="426" t="s">
        <v>217</v>
      </c>
      <c r="M19" s="428">
        <v>0</v>
      </c>
      <c r="N19" s="428">
        <v>10</v>
      </c>
      <c r="O19" s="442">
        <v>0</v>
      </c>
      <c r="P19" s="476" t="s">
        <v>555</v>
      </c>
      <c r="Q19" s="428">
        <v>0</v>
      </c>
      <c r="R19" s="430">
        <v>20</v>
      </c>
      <c r="S19" s="442">
        <v>0</v>
      </c>
      <c r="T19" s="419"/>
      <c r="U19" s="431"/>
      <c r="V19" s="432"/>
      <c r="W19" s="425"/>
      <c r="X19" s="477"/>
      <c r="Y19" s="418"/>
      <c r="Z19" s="418"/>
      <c r="AA19" s="389"/>
    </row>
    <row r="20" spans="1:27" s="394" customFormat="1" x14ac:dyDescent="0.35">
      <c r="A20" s="30"/>
      <c r="B20" s="420"/>
      <c r="C20" s="420"/>
      <c r="D20" s="420"/>
      <c r="E20" s="420"/>
      <c r="F20" s="420"/>
      <c r="G20" s="440"/>
      <c r="H20" s="440"/>
      <c r="I20" s="423"/>
      <c r="J20" s="424"/>
      <c r="K20" s="425"/>
      <c r="L20" s="426" t="s">
        <v>124</v>
      </c>
      <c r="M20" s="428">
        <v>2</v>
      </c>
      <c r="N20" s="428">
        <v>17</v>
      </c>
      <c r="O20" s="442">
        <v>0</v>
      </c>
      <c r="P20" s="476" t="s">
        <v>118</v>
      </c>
      <c r="Q20" s="428">
        <v>0</v>
      </c>
      <c r="R20" s="430">
        <v>20</v>
      </c>
      <c r="S20" s="442">
        <v>0</v>
      </c>
      <c r="T20" s="419"/>
      <c r="U20" s="431"/>
      <c r="V20" s="432"/>
      <c r="W20" s="425"/>
      <c r="X20" s="477"/>
      <c r="Y20" s="389"/>
      <c r="Z20" s="418"/>
      <c r="AA20" s="389"/>
    </row>
    <row r="21" spans="1:27" s="394" customFormat="1" x14ac:dyDescent="0.35">
      <c r="A21" s="30"/>
      <c r="B21" s="420"/>
      <c r="C21" s="436"/>
      <c r="D21" s="436"/>
      <c r="E21" s="436"/>
      <c r="F21" s="436"/>
      <c r="G21" s="438"/>
      <c r="H21" s="438"/>
      <c r="I21" s="423"/>
      <c r="J21" s="423"/>
      <c r="K21" s="425"/>
      <c r="L21" s="426" t="s">
        <v>592</v>
      </c>
      <c r="M21" s="430">
        <v>0</v>
      </c>
      <c r="N21" s="428">
        <v>17</v>
      </c>
      <c r="O21" s="442">
        <v>0</v>
      </c>
      <c r="P21" s="476" t="s">
        <v>574</v>
      </c>
      <c r="Q21" s="428">
        <v>0</v>
      </c>
      <c r="R21" s="430">
        <v>20</v>
      </c>
      <c r="S21" s="442">
        <v>0</v>
      </c>
      <c r="T21" s="419"/>
      <c r="U21" s="431"/>
      <c r="V21" s="432"/>
      <c r="W21" s="425"/>
      <c r="X21" s="477"/>
      <c r="Y21" s="389"/>
      <c r="Z21" s="418"/>
      <c r="AA21" s="389"/>
    </row>
    <row r="22" spans="1:27" s="394" customFormat="1" ht="16" thickBot="1" x14ac:dyDescent="0.4">
      <c r="A22" s="37"/>
      <c r="B22" s="453"/>
      <c r="C22" s="478"/>
      <c r="D22" s="478"/>
      <c r="E22" s="478"/>
      <c r="F22" s="478"/>
      <c r="G22" s="479"/>
      <c r="H22" s="479"/>
      <c r="I22" s="480"/>
      <c r="J22" s="480"/>
      <c r="K22" s="458"/>
      <c r="L22" s="426"/>
      <c r="M22" s="428"/>
      <c r="N22" s="428"/>
      <c r="O22" s="442"/>
      <c r="P22" s="476" t="s">
        <v>201</v>
      </c>
      <c r="Q22" s="428">
        <v>0</v>
      </c>
      <c r="R22" s="430">
        <v>20</v>
      </c>
      <c r="S22" s="442">
        <v>0</v>
      </c>
      <c r="T22" s="452"/>
      <c r="U22" s="459"/>
      <c r="V22" s="460"/>
      <c r="W22" s="458"/>
      <c r="X22" s="481"/>
      <c r="Y22" s="389"/>
      <c r="Z22" s="418"/>
      <c r="AA22" s="389"/>
    </row>
    <row r="23" spans="1:27" s="394" customFormat="1" ht="17.5" x14ac:dyDescent="0.35">
      <c r="A23" s="102"/>
      <c r="I23" s="482"/>
      <c r="J23" s="482"/>
      <c r="K23" s="482"/>
      <c r="L23" s="445" t="s">
        <v>614</v>
      </c>
      <c r="M23" s="444">
        <v>0</v>
      </c>
      <c r="N23" s="430" t="s">
        <v>613</v>
      </c>
      <c r="O23" s="442">
        <v>0</v>
      </c>
      <c r="P23" s="445" t="s">
        <v>614</v>
      </c>
      <c r="Q23" s="430">
        <v>0</v>
      </c>
      <c r="R23" s="430" t="s">
        <v>615</v>
      </c>
      <c r="S23" s="429">
        <v>0</v>
      </c>
      <c r="T23" s="389"/>
      <c r="U23" s="389"/>
      <c r="V23" s="389"/>
      <c r="W23" s="389"/>
      <c r="X23" s="389"/>
      <c r="Y23" s="389"/>
      <c r="Z23" s="418"/>
      <c r="AA23" s="389"/>
    </row>
    <row r="24" spans="1:27" s="394" customFormat="1" ht="16" customHeight="1" thickBot="1" x14ac:dyDescent="0.4">
      <c r="A24" s="102"/>
      <c r="I24" s="482"/>
      <c r="J24" s="482"/>
      <c r="K24" s="482"/>
      <c r="L24" s="648" t="s">
        <v>43</v>
      </c>
      <c r="M24" s="649"/>
      <c r="N24" s="649"/>
      <c r="O24" s="483">
        <v>0</v>
      </c>
      <c r="P24" s="650" t="s">
        <v>42</v>
      </c>
      <c r="Q24" s="651"/>
      <c r="R24" s="651"/>
      <c r="S24" s="467">
        <v>0</v>
      </c>
      <c r="T24" s="389"/>
      <c r="U24" s="389"/>
      <c r="V24" s="389"/>
      <c r="W24" s="389"/>
      <c r="X24" s="389"/>
      <c r="Y24" s="389"/>
      <c r="Z24" s="418"/>
      <c r="AA24" s="389"/>
    </row>
    <row r="25" spans="1:27" s="394" customFormat="1" ht="16" thickBot="1" x14ac:dyDescent="0.4">
      <c r="A25" s="102"/>
      <c r="I25" s="482"/>
      <c r="J25" s="482"/>
      <c r="K25" s="482"/>
      <c r="L25" s="484"/>
      <c r="M25" s="484"/>
      <c r="N25" s="484"/>
      <c r="O25" s="392"/>
      <c r="P25" s="392"/>
      <c r="Q25" s="392"/>
      <c r="R25" s="392"/>
      <c r="S25" s="392"/>
      <c r="T25" s="389"/>
      <c r="U25" s="389"/>
      <c r="V25" s="389"/>
      <c r="W25" s="389"/>
      <c r="X25" s="389"/>
      <c r="Y25" s="389"/>
      <c r="Z25" s="418"/>
      <c r="AA25" s="389"/>
    </row>
    <row r="26" spans="1:27" s="394" customFormat="1" ht="16" thickBot="1" x14ac:dyDescent="0.4">
      <c r="A26" s="74" t="s">
        <v>17</v>
      </c>
      <c r="B26" s="486"/>
      <c r="C26" s="486">
        <v>54</v>
      </c>
      <c r="D26" s="486" t="s">
        <v>193</v>
      </c>
      <c r="E26" s="486"/>
      <c r="F26" s="486"/>
      <c r="G26" s="487"/>
      <c r="H26" s="486"/>
      <c r="I26" s="488"/>
      <c r="J26" s="488"/>
      <c r="K26" s="489"/>
      <c r="L26" s="490"/>
      <c r="M26" s="491"/>
      <c r="N26" s="413"/>
      <c r="O26" s="473"/>
      <c r="P26" s="492"/>
      <c r="Q26" s="413"/>
      <c r="R26" s="413"/>
      <c r="S26" s="473"/>
      <c r="T26" s="485" t="s">
        <v>25</v>
      </c>
      <c r="U26" s="493" t="s">
        <v>24</v>
      </c>
      <c r="V26" s="485"/>
      <c r="W26" s="494"/>
      <c r="X26" s="495" t="s">
        <v>691</v>
      </c>
      <c r="Y26" s="389"/>
      <c r="Z26" s="418"/>
      <c r="AA26" s="389"/>
    </row>
    <row r="27" spans="1:27" s="394" customFormat="1" ht="17.5" x14ac:dyDescent="0.35">
      <c r="A27" s="29"/>
      <c r="B27" s="389"/>
      <c r="C27" s="389"/>
      <c r="D27" s="389"/>
      <c r="E27" s="389"/>
      <c r="F27" s="389"/>
      <c r="G27" s="389"/>
      <c r="H27" s="389"/>
      <c r="I27" s="464"/>
      <c r="J27" s="464"/>
      <c r="K27" s="389"/>
      <c r="L27" s="445" t="s">
        <v>612</v>
      </c>
      <c r="M27" s="496"/>
      <c r="N27" s="430" t="s">
        <v>613</v>
      </c>
      <c r="O27" s="442"/>
      <c r="P27" s="445" t="s">
        <v>614</v>
      </c>
      <c r="Q27" s="430"/>
      <c r="R27" s="430" t="s">
        <v>615</v>
      </c>
      <c r="S27" s="429"/>
      <c r="T27" s="389"/>
      <c r="U27" s="389"/>
      <c r="V27" s="389"/>
      <c r="W27" s="389"/>
      <c r="X27" s="389"/>
      <c r="Y27" s="389"/>
      <c r="Z27" s="418"/>
      <c r="AA27" s="389"/>
    </row>
    <row r="28" spans="1:27" s="394" customFormat="1" ht="16" thickBot="1" x14ac:dyDescent="0.4">
      <c r="A28" s="29"/>
      <c r="B28" s="389"/>
      <c r="C28" s="389"/>
      <c r="D28" s="389"/>
      <c r="E28" s="389"/>
      <c r="F28" s="389"/>
      <c r="G28" s="389"/>
      <c r="H28" s="389"/>
      <c r="I28" s="464"/>
      <c r="J28" s="464"/>
      <c r="K28" s="389"/>
      <c r="L28" s="648" t="s">
        <v>43</v>
      </c>
      <c r="M28" s="649"/>
      <c r="N28" s="649"/>
      <c r="O28" s="483" t="s">
        <v>24</v>
      </c>
      <c r="P28" s="650" t="s">
        <v>42</v>
      </c>
      <c r="Q28" s="651"/>
      <c r="R28" s="651"/>
      <c r="S28" s="467" t="s">
        <v>24</v>
      </c>
      <c r="T28" s="389"/>
      <c r="U28" s="389"/>
      <c r="V28" s="389"/>
      <c r="W28" s="389"/>
      <c r="X28" s="389"/>
      <c r="Y28" s="389"/>
      <c r="Z28" s="418"/>
      <c r="AA28" s="389"/>
    </row>
    <row r="29" spans="1:27" s="394" customFormat="1" ht="16" thickBot="1" x14ac:dyDescent="0.4">
      <c r="A29" s="29"/>
      <c r="B29" s="389"/>
      <c r="C29" s="389"/>
      <c r="D29" s="389"/>
      <c r="E29" s="389"/>
      <c r="F29" s="389"/>
      <c r="G29" s="389"/>
      <c r="H29" s="389"/>
      <c r="I29" s="464"/>
      <c r="J29" s="464"/>
      <c r="K29" s="389"/>
      <c r="L29" s="484"/>
      <c r="M29" s="484"/>
      <c r="N29" s="484"/>
      <c r="O29" s="392"/>
      <c r="P29" s="392"/>
      <c r="Q29" s="392"/>
      <c r="R29" s="392"/>
      <c r="S29" s="392"/>
      <c r="T29" s="389"/>
      <c r="U29" s="389"/>
      <c r="V29" s="389"/>
      <c r="W29" s="389"/>
      <c r="X29" s="389"/>
      <c r="Y29" s="389"/>
      <c r="Z29" s="418"/>
      <c r="AA29" s="389"/>
    </row>
    <row r="30" spans="1:27" s="394" customFormat="1" x14ac:dyDescent="0.35">
      <c r="A30" s="21" t="s">
        <v>18</v>
      </c>
      <c r="B30" s="469" t="s">
        <v>903</v>
      </c>
      <c r="C30" s="470">
        <v>541</v>
      </c>
      <c r="D30" s="470" t="s">
        <v>922</v>
      </c>
      <c r="E30" s="404" t="s">
        <v>695</v>
      </c>
      <c r="F30" s="470">
        <v>1</v>
      </c>
      <c r="G30" s="405">
        <v>45034.25</v>
      </c>
      <c r="H30" s="497" t="s">
        <v>36</v>
      </c>
      <c r="I30" s="407">
        <v>36</v>
      </c>
      <c r="J30" s="406">
        <v>12.9</v>
      </c>
      <c r="K30" s="408">
        <v>-23.1</v>
      </c>
      <c r="L30" s="498" t="s">
        <v>101</v>
      </c>
      <c r="M30" s="411">
        <v>2</v>
      </c>
      <c r="N30" s="411">
        <v>17</v>
      </c>
      <c r="O30" s="412">
        <v>0</v>
      </c>
      <c r="P30" s="499" t="s">
        <v>47</v>
      </c>
      <c r="Q30" s="413">
        <v>0</v>
      </c>
      <c r="R30" s="413">
        <v>17</v>
      </c>
      <c r="S30" s="473">
        <v>0</v>
      </c>
      <c r="T30" s="403" t="s">
        <v>25</v>
      </c>
      <c r="U30" s="414" t="s">
        <v>24</v>
      </c>
      <c r="V30" s="415">
        <v>23.1</v>
      </c>
      <c r="W30" s="408">
        <v>0</v>
      </c>
      <c r="X30" s="475" t="s">
        <v>977</v>
      </c>
      <c r="Y30" s="389"/>
      <c r="Z30" s="389"/>
      <c r="AA30" s="389"/>
    </row>
    <row r="31" spans="1:27" s="394" customFormat="1" x14ac:dyDescent="0.35">
      <c r="A31" s="30"/>
      <c r="B31" s="500"/>
      <c r="C31" s="436"/>
      <c r="D31" s="436"/>
      <c r="E31" s="436"/>
      <c r="F31" s="436"/>
      <c r="G31" s="501"/>
      <c r="H31" s="502"/>
      <c r="I31" s="423"/>
      <c r="J31" s="446"/>
      <c r="K31" s="433"/>
      <c r="L31" s="503" t="s">
        <v>592</v>
      </c>
      <c r="M31" s="428">
        <v>0</v>
      </c>
      <c r="N31" s="428">
        <v>17</v>
      </c>
      <c r="O31" s="429">
        <v>0</v>
      </c>
      <c r="P31" s="445" t="s">
        <v>131</v>
      </c>
      <c r="Q31" s="430">
        <v>0</v>
      </c>
      <c r="R31" s="430">
        <v>20</v>
      </c>
      <c r="S31" s="442">
        <v>0</v>
      </c>
      <c r="T31" s="419"/>
      <c r="U31" s="431"/>
      <c r="V31" s="432"/>
      <c r="W31" s="425"/>
      <c r="X31" s="504" t="s">
        <v>963</v>
      </c>
      <c r="Y31" s="389"/>
      <c r="Z31" s="389"/>
      <c r="AA31" s="389"/>
    </row>
    <row r="32" spans="1:27" s="435" customFormat="1" x14ac:dyDescent="0.35">
      <c r="A32" s="30"/>
      <c r="B32" s="500"/>
      <c r="C32" s="421"/>
      <c r="D32" s="421"/>
      <c r="E32" s="421"/>
      <c r="F32" s="421"/>
      <c r="G32" s="501"/>
      <c r="H32" s="501"/>
      <c r="I32" s="424"/>
      <c r="J32" s="424"/>
      <c r="K32" s="433"/>
      <c r="L32" s="426" t="s">
        <v>113</v>
      </c>
      <c r="M32" s="428">
        <v>0</v>
      </c>
      <c r="N32" s="430">
        <v>17</v>
      </c>
      <c r="O32" s="429">
        <v>17</v>
      </c>
      <c r="P32" s="445" t="s">
        <v>117</v>
      </c>
      <c r="Q32" s="430">
        <v>0</v>
      </c>
      <c r="R32" s="427">
        <v>16</v>
      </c>
      <c r="S32" s="505">
        <v>0</v>
      </c>
      <c r="T32" s="419"/>
      <c r="U32" s="431"/>
      <c r="V32" s="432"/>
      <c r="W32" s="425"/>
      <c r="X32" s="504"/>
      <c r="Y32" s="389"/>
      <c r="Z32" s="389"/>
      <c r="AA32" s="389"/>
    </row>
    <row r="33" spans="1:28" s="394" customFormat="1" x14ac:dyDescent="0.35">
      <c r="A33" s="30"/>
      <c r="B33" s="500"/>
      <c r="C33" s="420"/>
      <c r="D33" s="420"/>
      <c r="E33" s="500"/>
      <c r="F33" s="420"/>
      <c r="G33" s="506"/>
      <c r="H33" s="506"/>
      <c r="I33" s="446"/>
      <c r="J33" s="446"/>
      <c r="K33" s="433"/>
      <c r="L33" s="426" t="s">
        <v>124</v>
      </c>
      <c r="M33" s="428">
        <v>0</v>
      </c>
      <c r="N33" s="430">
        <v>17</v>
      </c>
      <c r="O33" s="429">
        <v>0</v>
      </c>
      <c r="P33" s="507" t="s">
        <v>107</v>
      </c>
      <c r="Q33" s="508">
        <v>0</v>
      </c>
      <c r="R33" s="508">
        <v>20</v>
      </c>
      <c r="S33" s="509">
        <v>0</v>
      </c>
      <c r="T33" s="419"/>
      <c r="U33" s="431"/>
      <c r="V33" s="432"/>
      <c r="W33" s="425"/>
      <c r="X33" s="504"/>
      <c r="Y33" s="389"/>
      <c r="Z33" s="418"/>
      <c r="AA33" s="389"/>
    </row>
    <row r="34" spans="1:28" s="394" customFormat="1" x14ac:dyDescent="0.35">
      <c r="A34" s="30"/>
      <c r="B34" s="500"/>
      <c r="C34" s="420"/>
      <c r="D34" s="420"/>
      <c r="E34" s="420"/>
      <c r="F34" s="420"/>
      <c r="G34" s="506"/>
      <c r="H34" s="506"/>
      <c r="I34" s="446"/>
      <c r="J34" s="446"/>
      <c r="K34" s="433"/>
      <c r="L34" s="426"/>
      <c r="M34" s="428"/>
      <c r="N34" s="444"/>
      <c r="O34" s="442"/>
      <c r="P34" s="507" t="s">
        <v>129</v>
      </c>
      <c r="Q34" s="508">
        <v>0</v>
      </c>
      <c r="R34" s="508">
        <v>20</v>
      </c>
      <c r="S34" s="509">
        <v>0</v>
      </c>
      <c r="T34" s="419"/>
      <c r="U34" s="431"/>
      <c r="V34" s="432"/>
      <c r="W34" s="425"/>
      <c r="X34" s="510"/>
      <c r="Y34" s="389"/>
      <c r="Z34" s="389"/>
      <c r="AA34" s="389"/>
    </row>
    <row r="35" spans="1:28" s="394" customFormat="1" ht="16" thickBot="1" x14ac:dyDescent="0.4">
      <c r="A35" s="37"/>
      <c r="B35" s="511"/>
      <c r="C35" s="453"/>
      <c r="D35" s="453"/>
      <c r="E35" s="453"/>
      <c r="F35" s="453"/>
      <c r="G35" s="455"/>
      <c r="H35" s="455"/>
      <c r="I35" s="456"/>
      <c r="J35" s="456"/>
      <c r="K35" s="461"/>
      <c r="L35" s="507"/>
      <c r="M35" s="508"/>
      <c r="N35" s="508"/>
      <c r="O35" s="509"/>
      <c r="P35" s="507" t="s">
        <v>226</v>
      </c>
      <c r="Q35" s="508">
        <v>0</v>
      </c>
      <c r="R35" s="508">
        <v>20</v>
      </c>
      <c r="S35" s="509">
        <v>0</v>
      </c>
      <c r="T35" s="452"/>
      <c r="U35" s="459"/>
      <c r="V35" s="452"/>
      <c r="W35" s="512"/>
      <c r="X35" s="513"/>
      <c r="Y35" s="389"/>
      <c r="Z35" s="389"/>
      <c r="AA35" s="389"/>
    </row>
    <row r="36" spans="1:28" s="394" customFormat="1" ht="17.5" x14ac:dyDescent="0.35">
      <c r="A36" s="29"/>
      <c r="B36" s="389"/>
      <c r="C36" s="389"/>
      <c r="D36" s="389"/>
      <c r="E36" s="389"/>
      <c r="F36" s="389"/>
      <c r="G36" s="389"/>
      <c r="H36" s="389"/>
      <c r="I36" s="464"/>
      <c r="J36" s="464"/>
      <c r="K36" s="389"/>
      <c r="L36" s="445" t="s">
        <v>612</v>
      </c>
      <c r="M36" s="444">
        <v>0</v>
      </c>
      <c r="N36" s="430" t="s">
        <v>613</v>
      </c>
      <c r="O36" s="429">
        <v>17</v>
      </c>
      <c r="P36" s="445" t="s">
        <v>614</v>
      </c>
      <c r="Q36" s="430">
        <v>0</v>
      </c>
      <c r="R36" s="430" t="s">
        <v>615</v>
      </c>
      <c r="S36" s="429">
        <v>0</v>
      </c>
      <c r="T36" s="389"/>
      <c r="U36" s="389"/>
      <c r="V36" s="389"/>
      <c r="W36" s="389"/>
      <c r="X36" s="389"/>
      <c r="Y36" s="389"/>
      <c r="Z36" s="389"/>
      <c r="AA36" s="389"/>
    </row>
    <row r="37" spans="1:28" s="394" customFormat="1" ht="16" customHeight="1" thickBot="1" x14ac:dyDescent="0.4">
      <c r="A37" s="29"/>
      <c r="B37" s="389"/>
      <c r="C37" s="389"/>
      <c r="D37" s="389"/>
      <c r="E37" s="389"/>
      <c r="F37" s="389"/>
      <c r="G37" s="389"/>
      <c r="H37" s="389"/>
      <c r="I37" s="464"/>
      <c r="J37" s="464"/>
      <c r="K37" s="389"/>
      <c r="L37" s="650" t="s">
        <v>43</v>
      </c>
      <c r="M37" s="651"/>
      <c r="N37" s="651"/>
      <c r="O37" s="483">
        <v>34</v>
      </c>
      <c r="P37" s="650" t="s">
        <v>42</v>
      </c>
      <c r="Q37" s="651"/>
      <c r="R37" s="651"/>
      <c r="S37" s="467">
        <v>0</v>
      </c>
      <c r="T37" s="389"/>
      <c r="U37" s="389"/>
      <c r="V37" s="389"/>
      <c r="W37" s="389"/>
      <c r="X37" s="389"/>
      <c r="Y37" s="389"/>
      <c r="Z37" s="389"/>
      <c r="AA37" s="389"/>
    </row>
    <row r="38" spans="1:28" s="394" customFormat="1" ht="16" thickBot="1" x14ac:dyDescent="0.4">
      <c r="A38" s="29"/>
      <c r="B38" s="389"/>
      <c r="C38" s="389"/>
      <c r="D38" s="389"/>
      <c r="E38" s="389"/>
      <c r="F38" s="389"/>
      <c r="G38" s="389"/>
      <c r="H38" s="389"/>
      <c r="I38" s="464"/>
      <c r="J38" s="464"/>
      <c r="K38" s="389"/>
      <c r="L38" s="392"/>
      <c r="M38" s="468"/>
      <c r="N38" s="392"/>
      <c r="O38" s="392"/>
      <c r="P38" s="392"/>
      <c r="Q38" s="392"/>
      <c r="R38" s="392"/>
      <c r="S38" s="392"/>
      <c r="T38" s="389"/>
      <c r="U38" s="389"/>
      <c r="V38" s="389"/>
      <c r="W38" s="389"/>
      <c r="X38" s="389"/>
      <c r="Y38" s="389"/>
      <c r="Z38" s="418"/>
      <c r="AA38" s="389"/>
    </row>
    <row r="39" spans="1:28" s="435" customFormat="1" ht="25.5" customHeight="1" x14ac:dyDescent="0.35">
      <c r="A39" s="21" t="s">
        <v>19</v>
      </c>
      <c r="B39" s="404" t="s">
        <v>904</v>
      </c>
      <c r="C39" s="470">
        <v>2954</v>
      </c>
      <c r="D39" s="404" t="s">
        <v>664</v>
      </c>
      <c r="E39" s="470" t="s">
        <v>766</v>
      </c>
      <c r="F39" s="470">
        <v>1</v>
      </c>
      <c r="G39" s="405">
        <v>45035.416666666664</v>
      </c>
      <c r="H39" s="405" t="s">
        <v>36</v>
      </c>
      <c r="I39" s="406"/>
      <c r="J39" s="407">
        <v>14</v>
      </c>
      <c r="K39" s="408">
        <v>-1.8333333334303461</v>
      </c>
      <c r="L39" s="409" t="s">
        <v>48</v>
      </c>
      <c r="M39" s="411">
        <v>0</v>
      </c>
      <c r="N39" s="411">
        <v>17</v>
      </c>
      <c r="O39" s="473">
        <v>0</v>
      </c>
      <c r="P39" s="409" t="s">
        <v>271</v>
      </c>
      <c r="Q39" s="411">
        <v>0</v>
      </c>
      <c r="R39" s="411">
        <v>20</v>
      </c>
      <c r="S39" s="412">
        <v>0</v>
      </c>
      <c r="T39" s="403" t="s">
        <v>816</v>
      </c>
      <c r="U39" s="414" t="s">
        <v>24</v>
      </c>
      <c r="V39" s="415">
        <v>1.8333333334303461</v>
      </c>
      <c r="W39" s="408">
        <v>0</v>
      </c>
      <c r="X39" s="514" t="s">
        <v>978</v>
      </c>
      <c r="Y39" s="389"/>
      <c r="Z39" s="418"/>
      <c r="AA39" s="389"/>
    </row>
    <row r="40" spans="1:28" s="435" customFormat="1" x14ac:dyDescent="0.35">
      <c r="A40" s="30"/>
      <c r="B40" s="420"/>
      <c r="C40" s="421"/>
      <c r="D40" s="421"/>
      <c r="E40" s="421"/>
      <c r="F40" s="421"/>
      <c r="G40" s="422"/>
      <c r="H40" s="422"/>
      <c r="I40" s="423"/>
      <c r="J40" s="424"/>
      <c r="K40" s="433"/>
      <c r="L40" s="426" t="s">
        <v>198</v>
      </c>
      <c r="M40" s="428">
        <v>2</v>
      </c>
      <c r="N40" s="428">
        <v>14</v>
      </c>
      <c r="O40" s="442">
        <v>0</v>
      </c>
      <c r="P40" s="426" t="s">
        <v>197</v>
      </c>
      <c r="Q40" s="428">
        <v>0</v>
      </c>
      <c r="R40" s="428">
        <v>20</v>
      </c>
      <c r="S40" s="429">
        <v>0</v>
      </c>
      <c r="T40" s="419"/>
      <c r="U40" s="431"/>
      <c r="V40" s="432"/>
      <c r="W40" s="425"/>
      <c r="X40" s="515" t="s">
        <v>979</v>
      </c>
      <c r="Y40" s="389"/>
      <c r="Z40" s="418"/>
      <c r="AA40" s="389"/>
    </row>
    <row r="41" spans="1:28" s="435" customFormat="1" x14ac:dyDescent="0.35">
      <c r="A41" s="86"/>
      <c r="B41" s="421"/>
      <c r="C41" s="421"/>
      <c r="D41" s="421"/>
      <c r="E41" s="421"/>
      <c r="F41" s="421"/>
      <c r="G41" s="422"/>
      <c r="H41" s="421"/>
      <c r="I41" s="423"/>
      <c r="J41" s="424"/>
      <c r="K41" s="433"/>
      <c r="L41" s="426" t="s">
        <v>229</v>
      </c>
      <c r="M41" s="428">
        <v>2</v>
      </c>
      <c r="N41" s="428">
        <v>17</v>
      </c>
      <c r="O41" s="442">
        <v>0</v>
      </c>
      <c r="P41" s="426" t="s">
        <v>590</v>
      </c>
      <c r="Q41" s="428">
        <v>0</v>
      </c>
      <c r="R41" s="428">
        <v>20</v>
      </c>
      <c r="S41" s="429">
        <v>0</v>
      </c>
      <c r="T41" s="419"/>
      <c r="U41" s="431"/>
      <c r="V41" s="432"/>
      <c r="W41" s="425"/>
      <c r="X41" s="504"/>
      <c r="Y41" s="389"/>
      <c r="Z41" s="389"/>
      <c r="AA41" s="389"/>
    </row>
    <row r="42" spans="1:28" s="394" customFormat="1" ht="19.5" customHeight="1" x14ac:dyDescent="0.35">
      <c r="A42" s="30"/>
      <c r="B42" s="420"/>
      <c r="C42" s="420"/>
      <c r="D42" s="500"/>
      <c r="E42" s="500"/>
      <c r="F42" s="420"/>
      <c r="G42" s="421"/>
      <c r="H42" s="422"/>
      <c r="I42" s="423"/>
      <c r="J42" s="424"/>
      <c r="K42" s="433"/>
      <c r="L42" s="426" t="s">
        <v>230</v>
      </c>
      <c r="M42" s="428">
        <v>0</v>
      </c>
      <c r="N42" s="428">
        <v>17</v>
      </c>
      <c r="O42" s="442">
        <v>0</v>
      </c>
      <c r="P42" s="426" t="s">
        <v>906</v>
      </c>
      <c r="Q42" s="428">
        <v>0</v>
      </c>
      <c r="R42" s="428">
        <v>20</v>
      </c>
      <c r="S42" s="429">
        <v>0</v>
      </c>
      <c r="T42" s="419"/>
      <c r="U42" s="431"/>
      <c r="V42" s="432"/>
      <c r="W42" s="425"/>
      <c r="X42" s="504"/>
      <c r="Y42" s="389"/>
      <c r="Z42" s="389"/>
      <c r="AA42" s="389"/>
    </row>
    <row r="43" spans="1:28" s="394" customFormat="1" x14ac:dyDescent="0.35">
      <c r="A43" s="30"/>
      <c r="B43" s="420"/>
      <c r="C43" s="420"/>
      <c r="D43" s="420"/>
      <c r="E43" s="420"/>
      <c r="F43" s="420"/>
      <c r="G43" s="440"/>
      <c r="H43" s="440"/>
      <c r="I43" s="423"/>
      <c r="J43" s="424"/>
      <c r="K43" s="433"/>
      <c r="L43" s="426" t="s">
        <v>105</v>
      </c>
      <c r="M43" s="428">
        <v>2</v>
      </c>
      <c r="N43" s="428">
        <v>17</v>
      </c>
      <c r="O43" s="442">
        <v>0</v>
      </c>
      <c r="P43" s="426" t="s">
        <v>273</v>
      </c>
      <c r="Q43" s="428">
        <v>0</v>
      </c>
      <c r="R43" s="428">
        <v>20</v>
      </c>
      <c r="S43" s="429">
        <v>0</v>
      </c>
      <c r="T43" s="419"/>
      <c r="U43" s="431"/>
      <c r="V43" s="432"/>
      <c r="W43" s="425"/>
      <c r="X43" s="504" t="s">
        <v>907</v>
      </c>
      <c r="Y43" s="389"/>
      <c r="Z43" s="389"/>
      <c r="AA43" s="389"/>
    </row>
    <row r="44" spans="1:28" s="394" customFormat="1" ht="16" thickBot="1" x14ac:dyDescent="0.4">
      <c r="A44" s="37"/>
      <c r="B44" s="453"/>
      <c r="C44" s="453"/>
      <c r="D44" s="453"/>
      <c r="E44" s="453"/>
      <c r="F44" s="453"/>
      <c r="G44" s="455"/>
      <c r="H44" s="455"/>
      <c r="I44" s="456"/>
      <c r="J44" s="457"/>
      <c r="K44" s="461"/>
      <c r="L44" s="426"/>
      <c r="M44" s="428"/>
      <c r="N44" s="428"/>
      <c r="O44" s="442"/>
      <c r="P44" s="426" t="s">
        <v>143</v>
      </c>
      <c r="Q44" s="517">
        <v>0</v>
      </c>
      <c r="R44" s="428">
        <v>20</v>
      </c>
      <c r="S44" s="429">
        <v>0</v>
      </c>
      <c r="T44" s="452"/>
      <c r="U44" s="459"/>
      <c r="V44" s="460"/>
      <c r="W44" s="458"/>
      <c r="X44" s="518"/>
      <c r="Y44" s="389"/>
      <c r="Z44" s="389"/>
      <c r="AA44" s="389"/>
    </row>
    <row r="45" spans="1:28" s="389" customFormat="1" ht="17.5" x14ac:dyDescent="0.35">
      <c r="A45" s="29"/>
      <c r="L45" s="445" t="s">
        <v>612</v>
      </c>
      <c r="M45" s="444">
        <v>0</v>
      </c>
      <c r="N45" s="430" t="s">
        <v>613</v>
      </c>
      <c r="O45" s="442">
        <v>0</v>
      </c>
      <c r="P45" s="445" t="s">
        <v>614</v>
      </c>
      <c r="Q45" s="430">
        <v>0</v>
      </c>
      <c r="R45" s="430" t="s">
        <v>615</v>
      </c>
      <c r="S45" s="429">
        <v>0</v>
      </c>
      <c r="Y45" s="394"/>
      <c r="AB45" s="394"/>
    </row>
    <row r="46" spans="1:28" s="389" customFormat="1" ht="16" customHeight="1" thickBot="1" x14ac:dyDescent="0.4">
      <c r="A46" s="29"/>
      <c r="I46" s="464"/>
      <c r="J46" s="464"/>
      <c r="L46" s="650" t="s">
        <v>43</v>
      </c>
      <c r="M46" s="651"/>
      <c r="N46" s="651"/>
      <c r="O46" s="519">
        <v>68</v>
      </c>
      <c r="P46" s="650" t="s">
        <v>42</v>
      </c>
      <c r="Q46" s="651"/>
      <c r="R46" s="651"/>
      <c r="S46" s="467">
        <v>0</v>
      </c>
      <c r="AB46" s="394"/>
    </row>
    <row r="47" spans="1:28" s="389" customFormat="1" ht="16" thickBot="1" x14ac:dyDescent="0.4">
      <c r="A47" s="29"/>
      <c r="I47" s="464"/>
      <c r="J47" s="464"/>
      <c r="L47" s="392"/>
      <c r="M47" s="392"/>
      <c r="N47" s="392"/>
      <c r="O47" s="392"/>
      <c r="P47" s="392"/>
      <c r="Q47" s="392"/>
      <c r="R47" s="392"/>
      <c r="S47" s="392"/>
      <c r="Z47" s="418"/>
      <c r="AB47" s="394"/>
    </row>
    <row r="48" spans="1:28" s="389" customFormat="1" x14ac:dyDescent="0.35">
      <c r="A48" s="21" t="s">
        <v>20</v>
      </c>
      <c r="B48" s="404" t="s">
        <v>231</v>
      </c>
      <c r="C48" s="404"/>
      <c r="D48" s="404" t="s">
        <v>628</v>
      </c>
      <c r="E48" s="469"/>
      <c r="F48" s="404"/>
      <c r="G48" s="472"/>
      <c r="H48" s="472"/>
      <c r="I48" s="406"/>
      <c r="J48" s="406"/>
      <c r="K48" s="416"/>
      <c r="L48" s="520" t="s">
        <v>234</v>
      </c>
      <c r="M48" s="411">
        <v>0</v>
      </c>
      <c r="N48" s="521">
        <v>10</v>
      </c>
      <c r="O48" s="473">
        <v>0</v>
      </c>
      <c r="P48" s="474" t="s">
        <v>102</v>
      </c>
      <c r="Q48" s="411">
        <v>0</v>
      </c>
      <c r="R48" s="411">
        <v>18</v>
      </c>
      <c r="S48" s="473">
        <v>0</v>
      </c>
      <c r="T48" s="403" t="s">
        <v>25</v>
      </c>
      <c r="U48" s="414" t="s">
        <v>24</v>
      </c>
      <c r="V48" s="415"/>
      <c r="W48" s="408"/>
      <c r="X48" s="475" t="s">
        <v>961</v>
      </c>
      <c r="Y48" s="522"/>
      <c r="AB48" s="394"/>
    </row>
    <row r="49" spans="1:28" s="389" customFormat="1" x14ac:dyDescent="0.35">
      <c r="A49" s="30"/>
      <c r="B49" s="420"/>
      <c r="C49" s="421"/>
      <c r="D49" s="421"/>
      <c r="E49" s="421"/>
      <c r="F49" s="420"/>
      <c r="G49" s="422"/>
      <c r="H49" s="422"/>
      <c r="I49" s="424"/>
      <c r="J49" s="424"/>
      <c r="K49" s="433"/>
      <c r="L49" s="523" t="s">
        <v>97</v>
      </c>
      <c r="M49" s="428">
        <v>0</v>
      </c>
      <c r="N49" s="517">
        <v>17</v>
      </c>
      <c r="O49" s="442">
        <v>0</v>
      </c>
      <c r="P49" s="476" t="s">
        <v>235</v>
      </c>
      <c r="Q49" s="428">
        <v>0</v>
      </c>
      <c r="R49" s="428">
        <v>18</v>
      </c>
      <c r="S49" s="442">
        <v>0</v>
      </c>
      <c r="T49" s="419"/>
      <c r="U49" s="431"/>
      <c r="V49" s="432"/>
      <c r="W49" s="425"/>
      <c r="X49" s="524"/>
      <c r="Y49" s="522"/>
      <c r="Z49" s="418"/>
      <c r="AB49" s="435"/>
    </row>
    <row r="50" spans="1:28" s="389" customFormat="1" x14ac:dyDescent="0.35">
      <c r="A50" s="30"/>
      <c r="B50" s="420"/>
      <c r="C50" s="420"/>
      <c r="D50" s="420"/>
      <c r="E50" s="500"/>
      <c r="F50" s="420"/>
      <c r="G50" s="440"/>
      <c r="H50" s="525"/>
      <c r="I50" s="446"/>
      <c r="J50" s="446"/>
      <c r="K50" s="433"/>
      <c r="L50" s="523" t="s">
        <v>100</v>
      </c>
      <c r="M50" s="428">
        <v>0</v>
      </c>
      <c r="N50" s="517">
        <v>17</v>
      </c>
      <c r="O50" s="442">
        <v>0</v>
      </c>
      <c r="P50" s="476" t="s">
        <v>118</v>
      </c>
      <c r="Q50" s="428">
        <v>0</v>
      </c>
      <c r="R50" s="428">
        <v>20</v>
      </c>
      <c r="S50" s="442">
        <v>0</v>
      </c>
      <c r="T50" s="419"/>
      <c r="U50" s="431"/>
      <c r="V50" s="432"/>
      <c r="W50" s="425"/>
      <c r="X50" s="526"/>
      <c r="Y50" s="522"/>
      <c r="AB50" s="394"/>
    </row>
    <row r="51" spans="1:28" s="389" customFormat="1" x14ac:dyDescent="0.35">
      <c r="A51" s="30"/>
      <c r="B51" s="420"/>
      <c r="C51" s="420"/>
      <c r="D51" s="420"/>
      <c r="E51" s="420"/>
      <c r="F51" s="420"/>
      <c r="G51" s="440"/>
      <c r="H51" s="440"/>
      <c r="I51" s="446"/>
      <c r="J51" s="446"/>
      <c r="K51" s="433"/>
      <c r="L51" s="523" t="s">
        <v>236</v>
      </c>
      <c r="M51" s="428">
        <v>0</v>
      </c>
      <c r="N51" s="517">
        <v>10</v>
      </c>
      <c r="O51" s="442">
        <v>0</v>
      </c>
      <c r="P51" s="476" t="s">
        <v>196</v>
      </c>
      <c r="Q51" s="428">
        <v>0</v>
      </c>
      <c r="R51" s="430">
        <v>20</v>
      </c>
      <c r="S51" s="442">
        <v>0</v>
      </c>
      <c r="T51" s="419"/>
      <c r="U51" s="431"/>
      <c r="V51" s="432"/>
      <c r="W51" s="425"/>
      <c r="X51" s="527"/>
      <c r="Y51" s="522"/>
      <c r="Z51" s="418"/>
      <c r="AB51" s="394"/>
    </row>
    <row r="52" spans="1:28" s="389" customFormat="1" x14ac:dyDescent="0.35">
      <c r="A52" s="30"/>
      <c r="B52" s="420"/>
      <c r="C52" s="420"/>
      <c r="D52" s="420"/>
      <c r="E52" s="420"/>
      <c r="F52" s="420"/>
      <c r="G52" s="440"/>
      <c r="H52" s="440"/>
      <c r="I52" s="446"/>
      <c r="J52" s="446"/>
      <c r="K52" s="433"/>
      <c r="L52" s="426"/>
      <c r="M52" s="428"/>
      <c r="N52" s="428"/>
      <c r="O52" s="442"/>
      <c r="P52" s="476" t="s">
        <v>119</v>
      </c>
      <c r="Q52" s="428">
        <v>0</v>
      </c>
      <c r="R52" s="430">
        <v>20</v>
      </c>
      <c r="S52" s="442">
        <v>0</v>
      </c>
      <c r="T52" s="419"/>
      <c r="U52" s="431"/>
      <c r="V52" s="432"/>
      <c r="W52" s="425"/>
      <c r="X52" s="524"/>
      <c r="Y52" s="522"/>
      <c r="Z52" s="418"/>
      <c r="AB52" s="394"/>
    </row>
    <row r="53" spans="1:28" s="389" customFormat="1" ht="16" thickBot="1" x14ac:dyDescent="0.4">
      <c r="A53" s="37"/>
      <c r="B53" s="453"/>
      <c r="C53" s="453"/>
      <c r="D53" s="453"/>
      <c r="E53" s="453"/>
      <c r="F53" s="453"/>
      <c r="G53" s="455"/>
      <c r="H53" s="455"/>
      <c r="I53" s="456"/>
      <c r="J53" s="456"/>
      <c r="K53" s="461"/>
      <c r="L53" s="426"/>
      <c r="M53" s="428"/>
      <c r="N53" s="428"/>
      <c r="O53" s="442"/>
      <c r="P53" s="476" t="s">
        <v>140</v>
      </c>
      <c r="Q53" s="428">
        <v>0</v>
      </c>
      <c r="R53" s="430">
        <v>20</v>
      </c>
      <c r="S53" s="442">
        <v>0</v>
      </c>
      <c r="T53" s="452"/>
      <c r="U53" s="459"/>
      <c r="V53" s="460"/>
      <c r="W53" s="458"/>
      <c r="X53" s="528"/>
      <c r="Y53" s="522"/>
      <c r="Z53" s="418"/>
      <c r="AB53" s="394"/>
    </row>
    <row r="54" spans="1:28" s="389" customFormat="1" ht="17.5" x14ac:dyDescent="0.35">
      <c r="A54" s="29"/>
      <c r="G54" s="463"/>
      <c r="H54" s="463"/>
      <c r="I54" s="464"/>
      <c r="K54" s="464"/>
      <c r="L54" s="445" t="s">
        <v>612</v>
      </c>
      <c r="M54" s="444">
        <v>0</v>
      </c>
      <c r="N54" s="430" t="s">
        <v>613</v>
      </c>
      <c r="O54" s="442">
        <v>0</v>
      </c>
      <c r="P54" s="445" t="s">
        <v>614</v>
      </c>
      <c r="Q54" s="430">
        <v>0</v>
      </c>
      <c r="R54" s="430" t="s">
        <v>615</v>
      </c>
      <c r="S54" s="429">
        <v>0</v>
      </c>
      <c r="X54" s="529"/>
      <c r="Y54" s="522"/>
    </row>
    <row r="55" spans="1:28" s="389" customFormat="1" ht="16" customHeight="1" thickBot="1" x14ac:dyDescent="0.4">
      <c r="A55" s="47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650" t="s">
        <v>43</v>
      </c>
      <c r="M55" s="651"/>
      <c r="N55" s="651"/>
      <c r="O55" s="483">
        <v>0</v>
      </c>
      <c r="P55" s="650" t="s">
        <v>42</v>
      </c>
      <c r="Q55" s="651"/>
      <c r="R55" s="651"/>
      <c r="S55" s="467">
        <v>0</v>
      </c>
      <c r="X55" s="529"/>
      <c r="Y55" s="522"/>
    </row>
    <row r="56" spans="1:28" s="389" customFormat="1" ht="15.5" customHeight="1" x14ac:dyDescent="0.35">
      <c r="A56" s="47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392"/>
      <c r="M56" s="392"/>
      <c r="N56" s="392"/>
      <c r="O56" s="392"/>
      <c r="P56" s="392"/>
      <c r="Q56" s="392"/>
      <c r="R56" s="392"/>
      <c r="S56" s="392"/>
      <c r="X56" s="529"/>
      <c r="Y56" s="522"/>
    </row>
    <row r="57" spans="1:28" s="389" customFormat="1" ht="16" customHeight="1" thickBot="1" x14ac:dyDescent="0.4">
      <c r="A57" s="47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392"/>
      <c r="M57" s="392"/>
      <c r="N57" s="392"/>
      <c r="O57" s="392"/>
      <c r="P57" s="392"/>
      <c r="Q57" s="392"/>
      <c r="R57" s="392"/>
      <c r="S57" s="392"/>
      <c r="X57" s="530"/>
      <c r="Y57" s="531"/>
    </row>
    <row r="58" spans="1:28" s="389" customFormat="1" ht="46.5" x14ac:dyDescent="0.35">
      <c r="A58" s="21" t="s">
        <v>21</v>
      </c>
      <c r="B58" s="404" t="s">
        <v>630</v>
      </c>
      <c r="C58" s="469" t="s">
        <v>125</v>
      </c>
      <c r="D58" s="469" t="s">
        <v>123</v>
      </c>
      <c r="E58" s="469"/>
      <c r="F58" s="404"/>
      <c r="G58" s="472"/>
      <c r="H58" s="472"/>
      <c r="I58" s="406"/>
      <c r="J58" s="406"/>
      <c r="K58" s="416"/>
      <c r="L58" s="499" t="s">
        <v>40</v>
      </c>
      <c r="M58" s="413">
        <v>0</v>
      </c>
      <c r="N58" s="413">
        <v>10</v>
      </c>
      <c r="O58" s="473">
        <v>0</v>
      </c>
      <c r="P58" s="499" t="s">
        <v>122</v>
      </c>
      <c r="Q58" s="413">
        <v>0</v>
      </c>
      <c r="R58" s="413">
        <v>20</v>
      </c>
      <c r="S58" s="473">
        <v>0</v>
      </c>
      <c r="T58" s="403" t="s">
        <v>25</v>
      </c>
      <c r="U58" s="414" t="s">
        <v>24</v>
      </c>
      <c r="V58" s="415">
        <v>0</v>
      </c>
      <c r="W58" s="408">
        <v>0</v>
      </c>
      <c r="X58" s="532" t="s">
        <v>969</v>
      </c>
      <c r="Y58" s="531"/>
    </row>
    <row r="59" spans="1:28" s="389" customFormat="1" x14ac:dyDescent="0.35">
      <c r="A59" s="30"/>
      <c r="B59" s="420"/>
      <c r="C59" s="420"/>
      <c r="D59" s="420"/>
      <c r="E59" s="420"/>
      <c r="F59" s="420"/>
      <c r="G59" s="440"/>
      <c r="H59" s="440"/>
      <c r="I59" s="446"/>
      <c r="J59" s="446"/>
      <c r="K59" s="433"/>
      <c r="L59" s="445" t="s">
        <v>41</v>
      </c>
      <c r="M59" s="430">
        <v>0</v>
      </c>
      <c r="N59" s="430">
        <v>10</v>
      </c>
      <c r="O59" s="442">
        <v>0</v>
      </c>
      <c r="P59" s="533"/>
      <c r="Q59" s="430"/>
      <c r="R59" s="430"/>
      <c r="S59" s="442"/>
      <c r="T59" s="419"/>
      <c r="U59" s="431"/>
      <c r="V59" s="419"/>
      <c r="W59" s="534"/>
      <c r="X59" s="524"/>
      <c r="Y59" s="531"/>
    </row>
    <row r="60" spans="1:28" s="389" customFormat="1" ht="16" customHeight="1" thickBot="1" x14ac:dyDescent="0.4">
      <c r="A60" s="37"/>
      <c r="B60" s="453"/>
      <c r="C60" s="453"/>
      <c r="D60" s="453"/>
      <c r="E60" s="453"/>
      <c r="F60" s="453"/>
      <c r="G60" s="455"/>
      <c r="H60" s="455"/>
      <c r="I60" s="456"/>
      <c r="J60" s="456"/>
      <c r="K60" s="461"/>
      <c r="L60" s="445" t="s">
        <v>109</v>
      </c>
      <c r="M60" s="430">
        <v>0</v>
      </c>
      <c r="N60" s="430">
        <v>10</v>
      </c>
      <c r="O60" s="442">
        <v>0</v>
      </c>
      <c r="P60" s="533"/>
      <c r="Q60" s="430"/>
      <c r="R60" s="430"/>
      <c r="S60" s="442"/>
      <c r="T60" s="452"/>
      <c r="U60" s="459"/>
      <c r="V60" s="452"/>
      <c r="W60" s="512"/>
      <c r="X60" s="528"/>
      <c r="Y60" s="531"/>
    </row>
    <row r="61" spans="1:28" s="389" customFormat="1" ht="17.5" customHeight="1" x14ac:dyDescent="0.35">
      <c r="A61" s="29"/>
      <c r="I61" s="464"/>
      <c r="J61" s="464"/>
      <c r="L61" s="445" t="s">
        <v>612</v>
      </c>
      <c r="M61" s="444">
        <v>0</v>
      </c>
      <c r="N61" s="430" t="s">
        <v>613</v>
      </c>
      <c r="O61" s="442">
        <v>0</v>
      </c>
      <c r="P61" s="445" t="s">
        <v>614</v>
      </c>
      <c r="Q61" s="430">
        <v>0</v>
      </c>
      <c r="R61" s="430" t="s">
        <v>615</v>
      </c>
      <c r="S61" s="429">
        <v>0</v>
      </c>
    </row>
    <row r="62" spans="1:28" s="389" customFormat="1" ht="16" customHeight="1" thickBot="1" x14ac:dyDescent="0.4">
      <c r="A62" s="29"/>
      <c r="I62" s="464"/>
      <c r="J62" s="464"/>
      <c r="L62" s="650" t="s">
        <v>43</v>
      </c>
      <c r="M62" s="651"/>
      <c r="N62" s="651"/>
      <c r="O62" s="483">
        <v>0</v>
      </c>
      <c r="P62" s="650" t="s">
        <v>42</v>
      </c>
      <c r="Q62" s="651"/>
      <c r="R62" s="651"/>
      <c r="S62" s="467">
        <v>0</v>
      </c>
    </row>
    <row r="63" spans="1:28" s="389" customFormat="1" ht="16" customHeight="1" thickBot="1" x14ac:dyDescent="0.4">
      <c r="A63" s="29"/>
      <c r="I63" s="464"/>
      <c r="J63" s="464"/>
      <c r="L63" s="392"/>
      <c r="M63" s="392"/>
      <c r="N63" s="392"/>
      <c r="O63" s="392"/>
      <c r="P63" s="392"/>
      <c r="Q63" s="392"/>
      <c r="R63" s="392"/>
      <c r="S63" s="392"/>
    </row>
    <row r="64" spans="1:28" s="389" customFormat="1" x14ac:dyDescent="0.35">
      <c r="A64" s="21" t="s">
        <v>22</v>
      </c>
      <c r="B64" s="404" t="s">
        <v>962</v>
      </c>
      <c r="C64" s="404">
        <v>280</v>
      </c>
      <c r="D64" s="404" t="s">
        <v>927</v>
      </c>
      <c r="E64" s="469" t="s">
        <v>241</v>
      </c>
      <c r="F64" s="404">
        <v>1</v>
      </c>
      <c r="G64" s="405">
        <v>45034.25</v>
      </c>
      <c r="H64" s="472" t="s">
        <v>36</v>
      </c>
      <c r="I64" s="406">
        <v>36</v>
      </c>
      <c r="J64" s="407">
        <v>12.4</v>
      </c>
      <c r="K64" s="408">
        <v>-23.6</v>
      </c>
      <c r="L64" s="409" t="s">
        <v>525</v>
      </c>
      <c r="M64" s="411">
        <v>1</v>
      </c>
      <c r="N64" s="521">
        <v>20</v>
      </c>
      <c r="O64" s="473">
        <v>20</v>
      </c>
      <c r="P64" s="535" t="s">
        <v>794</v>
      </c>
      <c r="Q64" s="411">
        <v>0</v>
      </c>
      <c r="R64" s="413">
        <v>20</v>
      </c>
      <c r="S64" s="473">
        <v>0</v>
      </c>
      <c r="T64" s="403" t="s">
        <v>25</v>
      </c>
      <c r="U64" s="414" t="s">
        <v>24</v>
      </c>
      <c r="V64" s="415">
        <v>23.6</v>
      </c>
      <c r="W64" s="408"/>
      <c r="X64" s="475" t="s">
        <v>980</v>
      </c>
    </row>
    <row r="65" spans="1:24" s="389" customFormat="1" x14ac:dyDescent="0.35">
      <c r="A65" s="86"/>
      <c r="B65" s="421"/>
      <c r="C65" s="421"/>
      <c r="D65" s="421"/>
      <c r="E65" s="421"/>
      <c r="F65" s="421"/>
      <c r="G65" s="440"/>
      <c r="H65" s="440"/>
      <c r="I65" s="423"/>
      <c r="J65" s="424"/>
      <c r="K65" s="433"/>
      <c r="L65" s="426" t="s">
        <v>526</v>
      </c>
      <c r="M65" s="428">
        <v>1</v>
      </c>
      <c r="N65" s="517">
        <v>20</v>
      </c>
      <c r="O65" s="442">
        <v>20</v>
      </c>
      <c r="P65" s="536" t="s">
        <v>593</v>
      </c>
      <c r="Q65" s="428">
        <v>0</v>
      </c>
      <c r="R65" s="430">
        <v>20</v>
      </c>
      <c r="S65" s="505">
        <v>0</v>
      </c>
      <c r="T65" s="419"/>
      <c r="U65" s="431"/>
      <c r="V65" s="432"/>
      <c r="W65" s="425"/>
      <c r="X65" s="537" t="s">
        <v>981</v>
      </c>
    </row>
    <row r="66" spans="1:24" s="389" customFormat="1" x14ac:dyDescent="0.35">
      <c r="A66" s="86"/>
      <c r="B66" s="421"/>
      <c r="C66" s="421"/>
      <c r="D66" s="421"/>
      <c r="E66" s="421"/>
      <c r="F66" s="421"/>
      <c r="G66" s="440"/>
      <c r="H66" s="422"/>
      <c r="I66" s="423"/>
      <c r="J66" s="424"/>
      <c r="K66" s="433"/>
      <c r="L66" s="426" t="s">
        <v>527</v>
      </c>
      <c r="M66" s="428">
        <v>1</v>
      </c>
      <c r="N66" s="517">
        <v>20</v>
      </c>
      <c r="O66" s="442">
        <v>20</v>
      </c>
      <c r="P66" s="536" t="s">
        <v>594</v>
      </c>
      <c r="Q66" s="428">
        <v>0</v>
      </c>
      <c r="R66" s="430">
        <v>20</v>
      </c>
      <c r="S66" s="505">
        <v>0</v>
      </c>
      <c r="T66" s="419"/>
      <c r="U66" s="431"/>
      <c r="V66" s="432"/>
      <c r="W66" s="425"/>
      <c r="X66" s="504"/>
    </row>
    <row r="67" spans="1:24" s="389" customFormat="1" x14ac:dyDescent="0.35">
      <c r="A67" s="86"/>
      <c r="B67" s="421"/>
      <c r="C67" s="421"/>
      <c r="D67" s="421"/>
      <c r="E67" s="421"/>
      <c r="F67" s="421"/>
      <c r="G67" s="422"/>
      <c r="H67" s="422"/>
      <c r="I67" s="423"/>
      <c r="J67" s="424"/>
      <c r="K67" s="433"/>
      <c r="L67" s="426" t="s">
        <v>528</v>
      </c>
      <c r="M67" s="428">
        <v>1</v>
      </c>
      <c r="N67" s="517">
        <v>20</v>
      </c>
      <c r="O67" s="442">
        <v>20</v>
      </c>
      <c r="P67" s="536" t="s">
        <v>476</v>
      </c>
      <c r="Q67" s="428">
        <v>0</v>
      </c>
      <c r="R67" s="430">
        <v>20</v>
      </c>
      <c r="S67" s="505">
        <v>0</v>
      </c>
      <c r="T67" s="419"/>
      <c r="U67" s="431"/>
      <c r="V67" s="432"/>
      <c r="W67" s="425"/>
      <c r="X67" s="524"/>
    </row>
    <row r="68" spans="1:24" s="389" customFormat="1" ht="16" thickBot="1" x14ac:dyDescent="0.4">
      <c r="A68" s="89"/>
      <c r="B68" s="454"/>
      <c r="C68" s="454"/>
      <c r="D68" s="454"/>
      <c r="E68" s="454"/>
      <c r="F68" s="454"/>
      <c r="G68" s="539"/>
      <c r="H68" s="539"/>
      <c r="I68" s="457"/>
      <c r="J68" s="457"/>
      <c r="K68" s="461"/>
      <c r="L68" s="426"/>
      <c r="M68" s="540"/>
      <c r="N68" s="428"/>
      <c r="O68" s="505"/>
      <c r="P68" s="541" t="s">
        <v>477</v>
      </c>
      <c r="Q68" s="428">
        <v>0</v>
      </c>
      <c r="R68" s="430">
        <v>20</v>
      </c>
      <c r="S68" s="505">
        <v>0</v>
      </c>
      <c r="T68" s="452"/>
      <c r="U68" s="459"/>
      <c r="V68" s="452"/>
      <c r="W68" s="512"/>
      <c r="X68" s="513"/>
    </row>
    <row r="69" spans="1:24" s="389" customFormat="1" ht="17.5" customHeight="1" x14ac:dyDescent="0.35">
      <c r="A69" s="36"/>
      <c r="G69" s="463"/>
      <c r="H69" s="463"/>
      <c r="I69" s="464"/>
      <c r="K69" s="464"/>
      <c r="L69" s="445" t="s">
        <v>612</v>
      </c>
      <c r="M69" s="444">
        <v>4</v>
      </c>
      <c r="N69" s="430" t="s">
        <v>613</v>
      </c>
      <c r="O69" s="442">
        <v>80</v>
      </c>
      <c r="P69" s="445" t="s">
        <v>614</v>
      </c>
      <c r="Q69" s="430">
        <v>0</v>
      </c>
      <c r="R69" s="430" t="s">
        <v>615</v>
      </c>
      <c r="S69" s="429">
        <v>0</v>
      </c>
    </row>
    <row r="70" spans="1:24" s="389" customFormat="1" ht="16" customHeight="1" thickBot="1" x14ac:dyDescent="0.4">
      <c r="A70" s="36"/>
      <c r="I70" s="464"/>
      <c r="L70" s="650" t="s">
        <v>43</v>
      </c>
      <c r="M70" s="651"/>
      <c r="N70" s="651"/>
      <c r="O70" s="519">
        <v>60</v>
      </c>
      <c r="P70" s="650" t="s">
        <v>42</v>
      </c>
      <c r="Q70" s="651"/>
      <c r="R70" s="651"/>
      <c r="S70" s="467">
        <v>0</v>
      </c>
    </row>
    <row r="71" spans="1:24" s="389" customFormat="1" ht="16" customHeight="1" thickBot="1" x14ac:dyDescent="0.4">
      <c r="A71" s="36"/>
      <c r="I71" s="464"/>
      <c r="L71" s="392"/>
      <c r="M71" s="392"/>
      <c r="N71" s="392"/>
      <c r="O71" s="542"/>
      <c r="P71" s="392"/>
      <c r="Q71" s="392"/>
      <c r="R71" s="392"/>
      <c r="S71" s="392"/>
    </row>
    <row r="72" spans="1:24" s="389" customFormat="1" ht="31.5" thickBot="1" x14ac:dyDescent="0.4">
      <c r="A72" s="74" t="s">
        <v>23</v>
      </c>
      <c r="B72" s="486"/>
      <c r="C72" s="486">
        <v>1</v>
      </c>
      <c r="D72" s="486" t="s">
        <v>130</v>
      </c>
      <c r="E72" s="486"/>
      <c r="F72" s="486"/>
      <c r="G72" s="543"/>
      <c r="H72" s="543"/>
      <c r="I72" s="488"/>
      <c r="J72" s="488"/>
      <c r="K72" s="489"/>
      <c r="L72" s="499"/>
      <c r="M72" s="544"/>
      <c r="N72" s="413"/>
      <c r="O72" s="473"/>
      <c r="P72" s="499"/>
      <c r="Q72" s="413"/>
      <c r="R72" s="413"/>
      <c r="S72" s="473"/>
      <c r="T72" s="485" t="s">
        <v>25</v>
      </c>
      <c r="U72" s="493" t="s">
        <v>24</v>
      </c>
      <c r="V72" s="545">
        <v>0</v>
      </c>
      <c r="W72" s="546">
        <v>0</v>
      </c>
      <c r="X72" s="495" t="s">
        <v>968</v>
      </c>
    </row>
    <row r="73" spans="1:24" s="389" customFormat="1" ht="17.5" customHeight="1" x14ac:dyDescent="0.35">
      <c r="A73" s="29"/>
      <c r="I73" s="464"/>
      <c r="J73" s="464"/>
      <c r="L73" s="445" t="s">
        <v>612</v>
      </c>
      <c r="M73" s="444">
        <v>0</v>
      </c>
      <c r="N73" s="430" t="s">
        <v>613</v>
      </c>
      <c r="O73" s="442">
        <v>0</v>
      </c>
      <c r="P73" s="445" t="s">
        <v>614</v>
      </c>
      <c r="Q73" s="430">
        <v>0</v>
      </c>
      <c r="R73" s="430" t="s">
        <v>615</v>
      </c>
      <c r="S73" s="429">
        <v>0</v>
      </c>
      <c r="X73" s="529"/>
    </row>
    <row r="74" spans="1:24" s="389" customFormat="1" ht="16" customHeight="1" thickBot="1" x14ac:dyDescent="0.4">
      <c r="A74" s="29"/>
      <c r="I74" s="464"/>
      <c r="J74" s="464"/>
      <c r="L74" s="650" t="s">
        <v>43</v>
      </c>
      <c r="M74" s="651"/>
      <c r="N74" s="651"/>
      <c r="O74" s="483">
        <v>0</v>
      </c>
      <c r="P74" s="650" t="s">
        <v>42</v>
      </c>
      <c r="Q74" s="651"/>
      <c r="R74" s="651"/>
      <c r="S74" s="467" t="s">
        <v>24</v>
      </c>
      <c r="X74" s="547"/>
    </row>
    <row r="75" spans="1:24" s="389" customFormat="1" ht="16" customHeight="1" thickBot="1" x14ac:dyDescent="0.4">
      <c r="A75" s="29"/>
      <c r="I75" s="464"/>
      <c r="J75" s="464"/>
      <c r="L75" s="392"/>
      <c r="M75" s="468"/>
      <c r="N75" s="392"/>
      <c r="O75" s="392"/>
      <c r="P75" s="392"/>
      <c r="Q75" s="392"/>
      <c r="R75" s="392"/>
      <c r="S75" s="392"/>
      <c r="X75" s="547"/>
    </row>
    <row r="76" spans="1:24" s="389" customFormat="1" x14ac:dyDescent="0.35">
      <c r="A76" s="21" t="s">
        <v>26</v>
      </c>
      <c r="B76" s="404" t="s">
        <v>912</v>
      </c>
      <c r="C76" s="469" t="s">
        <v>487</v>
      </c>
      <c r="D76" s="469" t="s">
        <v>666</v>
      </c>
      <c r="E76" s="404" t="s">
        <v>488</v>
      </c>
      <c r="F76" s="404">
        <v>1</v>
      </c>
      <c r="G76" s="472"/>
      <c r="H76" s="472"/>
      <c r="I76" s="406"/>
      <c r="J76" s="406"/>
      <c r="K76" s="416"/>
      <c r="L76" s="409" t="s">
        <v>243</v>
      </c>
      <c r="M76" s="548">
        <v>0</v>
      </c>
      <c r="N76" s="411">
        <v>17</v>
      </c>
      <c r="O76" s="473">
        <v>0</v>
      </c>
      <c r="P76" s="499" t="s">
        <v>242</v>
      </c>
      <c r="Q76" s="411">
        <v>0</v>
      </c>
      <c r="R76" s="413">
        <v>20</v>
      </c>
      <c r="S76" s="473">
        <v>0</v>
      </c>
      <c r="T76" s="403" t="s">
        <v>25</v>
      </c>
      <c r="U76" s="414" t="s">
        <v>200</v>
      </c>
      <c r="V76" s="415">
        <v>0</v>
      </c>
      <c r="W76" s="408">
        <v>0</v>
      </c>
      <c r="X76" s="475" t="s">
        <v>911</v>
      </c>
    </row>
    <row r="77" spans="1:24" s="389" customFormat="1" ht="16" thickBot="1" x14ac:dyDescent="0.4">
      <c r="A77" s="37"/>
      <c r="B77" s="453"/>
      <c r="C77" s="453"/>
      <c r="D77" s="453"/>
      <c r="E77" s="453"/>
      <c r="F77" s="453"/>
      <c r="G77" s="455"/>
      <c r="H77" s="455"/>
      <c r="I77" s="456"/>
      <c r="J77" s="456"/>
      <c r="K77" s="461"/>
      <c r="L77" s="426"/>
      <c r="M77" s="428"/>
      <c r="N77" s="428"/>
      <c r="O77" s="442"/>
      <c r="P77" s="445"/>
      <c r="Q77" s="428"/>
      <c r="R77" s="430"/>
      <c r="S77" s="442"/>
      <c r="T77" s="452"/>
      <c r="U77" s="459"/>
      <c r="V77" s="460"/>
      <c r="W77" s="458"/>
      <c r="X77" s="481"/>
    </row>
    <row r="78" spans="1:24" s="389" customFormat="1" ht="17.5" customHeight="1" x14ac:dyDescent="0.35">
      <c r="A78" s="29"/>
      <c r="I78" s="464"/>
      <c r="L78" s="445" t="s">
        <v>612</v>
      </c>
      <c r="M78" s="444">
        <v>0</v>
      </c>
      <c r="N78" s="430" t="s">
        <v>613</v>
      </c>
      <c r="O78" s="442">
        <v>0</v>
      </c>
      <c r="P78" s="445" t="s">
        <v>614</v>
      </c>
      <c r="Q78" s="430">
        <v>0</v>
      </c>
      <c r="R78" s="430" t="s">
        <v>615</v>
      </c>
      <c r="S78" s="429">
        <v>0</v>
      </c>
      <c r="V78" s="464"/>
      <c r="W78" s="464"/>
      <c r="X78" s="547"/>
    </row>
    <row r="79" spans="1:24" s="389" customFormat="1" ht="16" customHeight="1" thickBot="1" x14ac:dyDescent="0.4">
      <c r="A79" s="29"/>
      <c r="I79" s="464"/>
      <c r="J79" s="464"/>
      <c r="L79" s="650" t="s">
        <v>43</v>
      </c>
      <c r="M79" s="651"/>
      <c r="N79" s="651"/>
      <c r="O79" s="519">
        <v>0</v>
      </c>
      <c r="P79" s="650" t="s">
        <v>42</v>
      </c>
      <c r="Q79" s="651"/>
      <c r="R79" s="651"/>
      <c r="S79" s="467">
        <v>0</v>
      </c>
      <c r="V79" s="464"/>
      <c r="W79" s="464"/>
      <c r="X79" s="547"/>
    </row>
    <row r="80" spans="1:24" s="389" customFormat="1" ht="16" customHeight="1" thickBot="1" x14ac:dyDescent="0.4">
      <c r="A80" s="29"/>
      <c r="I80" s="464"/>
      <c r="J80" s="464"/>
      <c r="L80" s="392"/>
      <c r="M80" s="392"/>
      <c r="N80" s="392"/>
      <c r="O80" s="542"/>
      <c r="P80" s="392"/>
      <c r="Q80" s="392"/>
      <c r="R80" s="392"/>
      <c r="S80" s="392"/>
      <c r="V80" s="464"/>
      <c r="W80" s="464"/>
      <c r="X80" s="547"/>
    </row>
    <row r="81" spans="1:24" s="389" customFormat="1" x14ac:dyDescent="0.35">
      <c r="A81" s="21" t="s">
        <v>27</v>
      </c>
      <c r="B81" s="404" t="s">
        <v>913</v>
      </c>
      <c r="C81" s="404"/>
      <c r="D81" s="404"/>
      <c r="E81" s="404"/>
      <c r="F81" s="404"/>
      <c r="G81" s="472"/>
      <c r="H81" s="472"/>
      <c r="I81" s="406"/>
      <c r="J81" s="406"/>
      <c r="K81" s="416"/>
      <c r="L81" s="409" t="s">
        <v>847</v>
      </c>
      <c r="M81" s="411">
        <v>0</v>
      </c>
      <c r="N81" s="413">
        <v>17</v>
      </c>
      <c r="O81" s="473">
        <v>0</v>
      </c>
      <c r="P81" s="492" t="s">
        <v>216</v>
      </c>
      <c r="Q81" s="413">
        <v>0</v>
      </c>
      <c r="R81" s="413">
        <v>20</v>
      </c>
      <c r="S81" s="473">
        <v>0</v>
      </c>
      <c r="T81" s="403" t="s">
        <v>25</v>
      </c>
      <c r="U81" s="414" t="s">
        <v>24</v>
      </c>
      <c r="V81" s="415">
        <v>0</v>
      </c>
      <c r="W81" s="408">
        <v>0</v>
      </c>
      <c r="X81" s="475" t="s">
        <v>965</v>
      </c>
    </row>
    <row r="82" spans="1:24" s="389" customFormat="1" ht="15.5" customHeight="1" x14ac:dyDescent="0.35">
      <c r="A82" s="30"/>
      <c r="B82" s="420"/>
      <c r="C82" s="420"/>
      <c r="D82" s="420"/>
      <c r="E82" s="420"/>
      <c r="F82" s="420"/>
      <c r="G82" s="422"/>
      <c r="H82" s="549"/>
      <c r="I82" s="424"/>
      <c r="J82" s="446"/>
      <c r="K82" s="550"/>
      <c r="L82" s="426" t="s">
        <v>848</v>
      </c>
      <c r="M82" s="428">
        <v>0</v>
      </c>
      <c r="N82" s="430">
        <v>17</v>
      </c>
      <c r="O82" s="442">
        <v>0</v>
      </c>
      <c r="P82" s="445" t="s">
        <v>249</v>
      </c>
      <c r="Q82" s="430">
        <v>0</v>
      </c>
      <c r="R82" s="430">
        <v>20</v>
      </c>
      <c r="S82" s="442">
        <v>0</v>
      </c>
      <c r="T82" s="419"/>
      <c r="U82" s="431"/>
      <c r="V82" s="432"/>
      <c r="W82" s="425"/>
      <c r="X82" s="477" t="s">
        <v>966</v>
      </c>
    </row>
    <row r="83" spans="1:24" s="389" customFormat="1" x14ac:dyDescent="0.35">
      <c r="A83" s="30"/>
      <c r="B83" s="420"/>
      <c r="C83" s="420"/>
      <c r="D83" s="420"/>
      <c r="E83" s="420"/>
      <c r="F83" s="420"/>
      <c r="G83" s="440"/>
      <c r="H83" s="420"/>
      <c r="I83" s="446"/>
      <c r="J83" s="446"/>
      <c r="K83" s="433"/>
      <c r="L83" s="426"/>
      <c r="M83" s="428"/>
      <c r="N83" s="430"/>
      <c r="O83" s="442"/>
      <c r="P83" s="445"/>
      <c r="Q83" s="430"/>
      <c r="R83" s="430"/>
      <c r="S83" s="442"/>
      <c r="T83" s="419"/>
      <c r="U83" s="431"/>
      <c r="V83" s="432"/>
      <c r="W83" s="425"/>
      <c r="X83" s="504" t="s">
        <v>967</v>
      </c>
    </row>
    <row r="84" spans="1:24" s="389" customFormat="1" ht="15.5" customHeight="1" x14ac:dyDescent="0.35">
      <c r="A84" s="30"/>
      <c r="B84" s="420"/>
      <c r="C84" s="420"/>
      <c r="D84" s="420"/>
      <c r="E84" s="420"/>
      <c r="F84" s="420"/>
      <c r="G84" s="420"/>
      <c r="H84" s="440"/>
      <c r="I84" s="424"/>
      <c r="J84" s="424"/>
      <c r="K84" s="433"/>
      <c r="L84" s="426"/>
      <c r="M84" s="540"/>
      <c r="N84" s="430"/>
      <c r="O84" s="442"/>
      <c r="P84" s="445"/>
      <c r="Q84" s="430"/>
      <c r="R84" s="430"/>
      <c r="S84" s="442"/>
      <c r="T84" s="419"/>
      <c r="U84" s="431"/>
      <c r="V84" s="432"/>
      <c r="W84" s="425"/>
      <c r="X84" s="504"/>
    </row>
    <row r="85" spans="1:24" s="389" customFormat="1" ht="16" customHeight="1" thickBot="1" x14ac:dyDescent="0.4">
      <c r="A85" s="37"/>
      <c r="B85" s="453"/>
      <c r="C85" s="478"/>
      <c r="D85" s="478"/>
      <c r="E85" s="478"/>
      <c r="F85" s="478"/>
      <c r="G85" s="479"/>
      <c r="H85" s="478"/>
      <c r="I85" s="480"/>
      <c r="J85" s="480"/>
      <c r="K85" s="551"/>
      <c r="L85" s="426"/>
      <c r="M85" s="540"/>
      <c r="N85" s="430"/>
      <c r="O85" s="442"/>
      <c r="P85" s="426"/>
      <c r="Q85" s="430"/>
      <c r="R85" s="430"/>
      <c r="S85" s="442"/>
      <c r="T85" s="452"/>
      <c r="U85" s="459"/>
      <c r="V85" s="460"/>
      <c r="W85" s="458"/>
      <c r="X85" s="268"/>
    </row>
    <row r="86" spans="1:24" s="389" customFormat="1" ht="17.5" customHeight="1" x14ac:dyDescent="0.35">
      <c r="A86" s="29"/>
      <c r="C86" s="394"/>
      <c r="D86" s="394"/>
      <c r="E86" s="394"/>
      <c r="F86" s="394"/>
      <c r="G86" s="394"/>
      <c r="H86" s="394"/>
      <c r="I86" s="464"/>
      <c r="J86" s="464"/>
      <c r="K86" s="464"/>
      <c r="L86" s="445" t="s">
        <v>612</v>
      </c>
      <c r="M86" s="444">
        <v>0</v>
      </c>
      <c r="N86" s="430" t="s">
        <v>613</v>
      </c>
      <c r="O86" s="442">
        <v>0</v>
      </c>
      <c r="P86" s="445" t="s">
        <v>614</v>
      </c>
      <c r="Q86" s="430">
        <v>0</v>
      </c>
      <c r="R86" s="430" t="s">
        <v>615</v>
      </c>
      <c r="S86" s="429">
        <v>0</v>
      </c>
      <c r="V86" s="464"/>
      <c r="W86" s="464"/>
      <c r="X86" s="547"/>
    </row>
    <row r="87" spans="1:24" s="389" customFormat="1" ht="16" customHeight="1" thickBot="1" x14ac:dyDescent="0.4">
      <c r="A87" s="29"/>
      <c r="I87" s="464"/>
      <c r="J87" s="464"/>
      <c r="L87" s="650" t="s">
        <v>43</v>
      </c>
      <c r="M87" s="651"/>
      <c r="N87" s="651"/>
      <c r="O87" s="519">
        <v>0</v>
      </c>
      <c r="P87" s="650" t="s">
        <v>42</v>
      </c>
      <c r="Q87" s="651"/>
      <c r="R87" s="651"/>
      <c r="S87" s="467">
        <v>0</v>
      </c>
      <c r="V87" s="464"/>
      <c r="W87" s="464"/>
      <c r="X87" s="547"/>
    </row>
    <row r="88" spans="1:24" s="389" customFormat="1" ht="16" customHeight="1" thickBot="1" x14ac:dyDescent="0.4">
      <c r="A88" s="29"/>
      <c r="I88" s="464"/>
      <c r="J88" s="464"/>
      <c r="L88" s="392"/>
      <c r="M88" s="392"/>
      <c r="N88" s="392"/>
      <c r="O88" s="542"/>
      <c r="P88" s="392"/>
      <c r="Q88" s="392"/>
      <c r="R88" s="392"/>
      <c r="S88" s="392"/>
      <c r="V88" s="464"/>
      <c r="W88" s="464"/>
      <c r="X88" s="547"/>
    </row>
    <row r="89" spans="1:24" s="389" customFormat="1" ht="47" customHeight="1" thickBot="1" x14ac:dyDescent="0.4">
      <c r="A89" s="74" t="s">
        <v>51</v>
      </c>
      <c r="B89" s="486"/>
      <c r="C89" s="552"/>
      <c r="D89" s="553" t="s">
        <v>639</v>
      </c>
      <c r="E89" s="486"/>
      <c r="F89" s="552"/>
      <c r="G89" s="554"/>
      <c r="H89" s="554"/>
      <c r="I89" s="555"/>
      <c r="J89" s="555"/>
      <c r="K89" s="489"/>
      <c r="L89" s="409"/>
      <c r="M89" s="411"/>
      <c r="N89" s="411"/>
      <c r="O89" s="473"/>
      <c r="P89" s="535"/>
      <c r="Q89" s="411"/>
      <c r="R89" s="413"/>
      <c r="S89" s="473"/>
      <c r="T89" s="485"/>
      <c r="U89" s="493"/>
      <c r="V89" s="545"/>
      <c r="W89" s="546"/>
      <c r="X89" s="556" t="s">
        <v>571</v>
      </c>
    </row>
    <row r="90" spans="1:24" s="389" customFormat="1" ht="17.5" customHeight="1" x14ac:dyDescent="0.35">
      <c r="A90" s="105"/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445" t="s">
        <v>612</v>
      </c>
      <c r="M90" s="444">
        <v>0</v>
      </c>
      <c r="N90" s="430" t="s">
        <v>613</v>
      </c>
      <c r="O90" s="442">
        <v>0</v>
      </c>
      <c r="P90" s="445" t="s">
        <v>614</v>
      </c>
      <c r="Q90" s="430">
        <v>0</v>
      </c>
      <c r="R90" s="430" t="s">
        <v>615</v>
      </c>
      <c r="S90" s="429">
        <v>0</v>
      </c>
      <c r="T90" s="386"/>
      <c r="U90" s="386"/>
      <c r="V90" s="557"/>
      <c r="W90" s="557"/>
      <c r="X90" s="529"/>
    </row>
    <row r="91" spans="1:24" s="389" customFormat="1" ht="16" customHeight="1" thickBot="1" x14ac:dyDescent="0.4">
      <c r="A91" s="105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650" t="s">
        <v>43</v>
      </c>
      <c r="M91" s="651"/>
      <c r="N91" s="651"/>
      <c r="O91" s="519">
        <v>0</v>
      </c>
      <c r="P91" s="650" t="s">
        <v>42</v>
      </c>
      <c r="Q91" s="651"/>
      <c r="R91" s="651"/>
      <c r="S91" s="467">
        <v>0</v>
      </c>
      <c r="T91" s="386"/>
      <c r="U91" s="386"/>
      <c r="V91" s="557"/>
      <c r="W91" s="557"/>
      <c r="X91" s="558"/>
    </row>
    <row r="92" spans="1:24" s="389" customFormat="1" ht="16" customHeight="1" thickBot="1" x14ac:dyDescent="0.4">
      <c r="A92" s="1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92"/>
      <c r="M92" s="392"/>
      <c r="N92" s="392"/>
      <c r="O92" s="542"/>
      <c r="P92" s="392"/>
      <c r="Q92" s="392"/>
      <c r="R92" s="392"/>
      <c r="S92" s="392"/>
      <c r="T92" s="386"/>
      <c r="U92" s="386"/>
      <c r="V92" s="557"/>
      <c r="W92" s="557"/>
      <c r="X92" s="558"/>
    </row>
    <row r="93" spans="1:24" s="389" customFormat="1" x14ac:dyDescent="0.35">
      <c r="A93" s="21" t="s">
        <v>126</v>
      </c>
      <c r="B93" s="469" t="s">
        <v>915</v>
      </c>
      <c r="C93" s="404">
        <v>432</v>
      </c>
      <c r="D93" s="404"/>
      <c r="E93" s="469"/>
      <c r="F93" s="404"/>
      <c r="G93" s="472"/>
      <c r="H93" s="559"/>
      <c r="I93" s="406"/>
      <c r="J93" s="406"/>
      <c r="K93" s="416"/>
      <c r="L93" s="560" t="s">
        <v>256</v>
      </c>
      <c r="M93" s="561">
        <v>0</v>
      </c>
      <c r="N93" s="404">
        <v>20</v>
      </c>
      <c r="O93" s="414">
        <v>0</v>
      </c>
      <c r="P93" s="403" t="s">
        <v>476</v>
      </c>
      <c r="Q93" s="561">
        <v>0</v>
      </c>
      <c r="R93" s="561">
        <v>20</v>
      </c>
      <c r="S93" s="414">
        <v>0</v>
      </c>
      <c r="T93" s="403" t="s">
        <v>25</v>
      </c>
      <c r="U93" s="414" t="s">
        <v>24</v>
      </c>
      <c r="V93" s="415"/>
      <c r="W93" s="408"/>
      <c r="X93" s="475" t="s">
        <v>930</v>
      </c>
    </row>
    <row r="94" spans="1:24" s="389" customFormat="1" x14ac:dyDescent="0.35">
      <c r="A94" s="30"/>
      <c r="B94" s="420"/>
      <c r="C94" s="420"/>
      <c r="D94" s="420"/>
      <c r="E94" s="420"/>
      <c r="F94" s="420"/>
      <c r="G94" s="506"/>
      <c r="H94" s="506"/>
      <c r="I94" s="446"/>
      <c r="J94" s="446"/>
      <c r="K94" s="433"/>
      <c r="L94" s="562" t="s">
        <v>276</v>
      </c>
      <c r="M94" s="563">
        <v>0</v>
      </c>
      <c r="N94" s="420">
        <v>20</v>
      </c>
      <c r="O94" s="431">
        <v>0</v>
      </c>
      <c r="P94" s="419" t="s">
        <v>752</v>
      </c>
      <c r="Q94" s="563">
        <v>0</v>
      </c>
      <c r="R94" s="563">
        <v>20</v>
      </c>
      <c r="S94" s="431">
        <v>0</v>
      </c>
      <c r="T94" s="419"/>
      <c r="U94" s="431"/>
      <c r="V94" s="432"/>
      <c r="W94" s="425"/>
      <c r="X94" s="504" t="s">
        <v>916</v>
      </c>
    </row>
    <row r="95" spans="1:24" s="389" customFormat="1" x14ac:dyDescent="0.35">
      <c r="A95" s="30"/>
      <c r="B95" s="420"/>
      <c r="C95" s="420"/>
      <c r="D95" s="420"/>
      <c r="E95" s="420"/>
      <c r="F95" s="420"/>
      <c r="G95" s="440"/>
      <c r="H95" s="506"/>
      <c r="I95" s="446"/>
      <c r="J95" s="446"/>
      <c r="K95" s="433"/>
      <c r="L95" s="562" t="s">
        <v>277</v>
      </c>
      <c r="M95" s="563">
        <v>0</v>
      </c>
      <c r="N95" s="420">
        <v>20</v>
      </c>
      <c r="O95" s="431">
        <v>0</v>
      </c>
      <c r="P95" s="419" t="s">
        <v>594</v>
      </c>
      <c r="Q95" s="563">
        <v>0</v>
      </c>
      <c r="R95" s="563">
        <v>20</v>
      </c>
      <c r="S95" s="431">
        <v>0</v>
      </c>
      <c r="T95" s="419"/>
      <c r="U95" s="431"/>
      <c r="V95" s="432"/>
      <c r="W95" s="425"/>
      <c r="X95" s="504"/>
    </row>
    <row r="96" spans="1:24" s="389" customFormat="1" ht="16" customHeight="1" thickBot="1" x14ac:dyDescent="0.4">
      <c r="A96" s="37"/>
      <c r="B96" s="453"/>
      <c r="C96" s="453"/>
      <c r="D96" s="453"/>
      <c r="E96" s="453"/>
      <c r="F96" s="453"/>
      <c r="G96" s="564"/>
      <c r="H96" s="564"/>
      <c r="I96" s="456"/>
      <c r="J96" s="456"/>
      <c r="K96" s="461"/>
      <c r="L96" s="562" t="s">
        <v>278</v>
      </c>
      <c r="M96" s="563">
        <v>0</v>
      </c>
      <c r="N96" s="420">
        <v>20</v>
      </c>
      <c r="O96" s="431">
        <v>0</v>
      </c>
      <c r="P96" s="419"/>
      <c r="Q96" s="420"/>
      <c r="R96" s="420"/>
      <c r="S96" s="431"/>
      <c r="T96" s="452"/>
      <c r="U96" s="459"/>
      <c r="V96" s="460"/>
      <c r="W96" s="458"/>
      <c r="X96" s="513"/>
    </row>
    <row r="97" spans="1:56" s="389" customFormat="1" ht="17.5" customHeight="1" x14ac:dyDescent="0.35">
      <c r="A97" s="29"/>
      <c r="I97" s="464"/>
      <c r="J97" s="464"/>
      <c r="L97" s="419" t="s">
        <v>135</v>
      </c>
      <c r="M97" s="444">
        <v>0</v>
      </c>
      <c r="N97" s="420" t="s">
        <v>136</v>
      </c>
      <c r="O97" s="431">
        <v>0</v>
      </c>
      <c r="P97" s="419" t="s">
        <v>137</v>
      </c>
      <c r="Q97" s="420">
        <v>0</v>
      </c>
      <c r="R97" s="420" t="s">
        <v>138</v>
      </c>
      <c r="S97" s="534">
        <v>0</v>
      </c>
      <c r="V97" s="464"/>
      <c r="W97" s="464"/>
      <c r="X97" s="529"/>
    </row>
    <row r="98" spans="1:56" s="389" customFormat="1" ht="16" customHeight="1" thickBot="1" x14ac:dyDescent="0.4">
      <c r="A98" s="29"/>
      <c r="I98" s="464"/>
      <c r="J98" s="464"/>
      <c r="L98" s="668" t="s">
        <v>43</v>
      </c>
      <c r="M98" s="669"/>
      <c r="N98" s="669"/>
      <c r="O98" s="459">
        <v>0</v>
      </c>
      <c r="P98" s="668" t="s">
        <v>42</v>
      </c>
      <c r="Q98" s="669"/>
      <c r="R98" s="669"/>
      <c r="S98" s="512">
        <v>0</v>
      </c>
      <c r="V98" s="464"/>
      <c r="W98" s="464"/>
      <c r="X98" s="547"/>
    </row>
    <row r="99" spans="1:56" s="389" customFormat="1" ht="16" customHeight="1" thickBot="1" x14ac:dyDescent="0.4">
      <c r="A99" s="102"/>
      <c r="B99" s="394"/>
      <c r="C99" s="394"/>
      <c r="D99" s="394"/>
      <c r="E99" s="394"/>
      <c r="F99" s="394"/>
      <c r="G99" s="394"/>
      <c r="H99" s="394"/>
      <c r="I99" s="482"/>
      <c r="J99" s="394"/>
      <c r="K99" s="394"/>
      <c r="L99" s="565"/>
      <c r="M99" s="565"/>
      <c r="N99" s="565"/>
      <c r="O99" s="565"/>
      <c r="P99" s="565"/>
      <c r="Q99" s="565"/>
      <c r="R99" s="565"/>
      <c r="S99" s="565"/>
      <c r="V99" s="464"/>
      <c r="W99" s="464"/>
      <c r="X99" s="547"/>
    </row>
    <row r="100" spans="1:56" s="389" customFormat="1" ht="16" customHeight="1" thickBot="1" x14ac:dyDescent="0.4">
      <c r="A100" s="74" t="s">
        <v>206</v>
      </c>
      <c r="B100" s="486"/>
      <c r="C100" s="486"/>
      <c r="D100" s="486" t="s">
        <v>24</v>
      </c>
      <c r="E100" s="486"/>
      <c r="F100" s="486"/>
      <c r="G100" s="543"/>
      <c r="H100" s="486"/>
      <c r="I100" s="488"/>
      <c r="J100" s="488"/>
      <c r="K100" s="489"/>
      <c r="L100" s="499"/>
      <c r="M100" s="544"/>
      <c r="N100" s="413"/>
      <c r="O100" s="473"/>
      <c r="P100" s="499"/>
      <c r="Q100" s="413"/>
      <c r="R100" s="413"/>
      <c r="S100" s="473"/>
      <c r="T100" s="485" t="s">
        <v>25</v>
      </c>
      <c r="U100" s="493" t="s">
        <v>24</v>
      </c>
      <c r="V100" s="485"/>
      <c r="W100" s="494"/>
      <c r="X100" s="495" t="s">
        <v>640</v>
      </c>
    </row>
    <row r="101" spans="1:56" s="389" customFormat="1" ht="17.5" customHeight="1" x14ac:dyDescent="0.35">
      <c r="A101" s="29"/>
      <c r="I101" s="464"/>
      <c r="J101" s="464"/>
      <c r="L101" s="445" t="s">
        <v>612</v>
      </c>
      <c r="M101" s="444">
        <v>0</v>
      </c>
      <c r="N101" s="430" t="s">
        <v>613</v>
      </c>
      <c r="O101" s="442">
        <v>0</v>
      </c>
      <c r="P101" s="445" t="s">
        <v>614</v>
      </c>
      <c r="Q101" s="430">
        <v>0</v>
      </c>
      <c r="R101" s="430" t="s">
        <v>615</v>
      </c>
      <c r="S101" s="429">
        <v>0</v>
      </c>
      <c r="X101" s="547"/>
    </row>
    <row r="102" spans="1:56" s="389" customFormat="1" ht="16" customHeight="1" thickBot="1" x14ac:dyDescent="0.4">
      <c r="A102" s="29"/>
      <c r="I102" s="464"/>
      <c r="J102" s="464"/>
      <c r="L102" s="650" t="s">
        <v>43</v>
      </c>
      <c r="M102" s="651"/>
      <c r="N102" s="651"/>
      <c r="O102" s="483" t="s">
        <v>24</v>
      </c>
      <c r="P102" s="650" t="s">
        <v>42</v>
      </c>
      <c r="Q102" s="651"/>
      <c r="R102" s="651"/>
      <c r="S102" s="467" t="s">
        <v>24</v>
      </c>
      <c r="X102" s="547"/>
    </row>
    <row r="103" spans="1:56" s="389" customFormat="1" ht="15.5" customHeight="1" x14ac:dyDescent="0.35">
      <c r="A103" s="102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565"/>
      <c r="M103" s="565"/>
      <c r="N103" s="565"/>
      <c r="O103" s="565"/>
      <c r="P103" s="565"/>
      <c r="Q103" s="565"/>
      <c r="R103" s="565"/>
      <c r="S103" s="565"/>
      <c r="X103" s="547"/>
    </row>
    <row r="104" spans="1:56" s="394" customFormat="1" ht="15.5" customHeight="1" x14ac:dyDescent="0.35">
      <c r="A104" s="102"/>
      <c r="L104" s="565"/>
      <c r="M104" s="565"/>
      <c r="N104" s="565"/>
      <c r="O104" s="565"/>
      <c r="P104" s="565"/>
      <c r="Q104" s="565"/>
      <c r="R104" s="565"/>
      <c r="S104" s="565"/>
      <c r="T104" s="389"/>
      <c r="U104" s="389"/>
      <c r="V104" s="389"/>
      <c r="W104" s="389"/>
      <c r="X104" s="547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  <c r="AU104" s="389"/>
      <c r="AV104" s="389"/>
      <c r="AW104" s="389"/>
      <c r="AX104" s="389"/>
      <c r="AY104" s="389"/>
      <c r="AZ104" s="389"/>
      <c r="BA104" s="389"/>
      <c r="BB104" s="389"/>
      <c r="BC104" s="389"/>
      <c r="BD104" s="38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L91:N91"/>
    <mergeCell ref="P91:R91"/>
    <mergeCell ref="L98:N98"/>
    <mergeCell ref="P98:R98"/>
    <mergeCell ref="L102:N102"/>
    <mergeCell ref="P102:R102"/>
    <mergeCell ref="L74:N74"/>
    <mergeCell ref="P74:R74"/>
    <mergeCell ref="L79:N79"/>
    <mergeCell ref="P79:R79"/>
    <mergeCell ref="L87:N87"/>
    <mergeCell ref="P87:R87"/>
    <mergeCell ref="L55:N55"/>
    <mergeCell ref="P55:R55"/>
    <mergeCell ref="L62:N62"/>
    <mergeCell ref="P62:R62"/>
    <mergeCell ref="L70:N70"/>
    <mergeCell ref="P70:R70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2">
    <cfRule type="cellIs" dxfId="136" priority="2" operator="lessThan">
      <formula>0</formula>
    </cfRule>
  </conditionalFormatting>
  <conditionalFormatting sqref="K26:K44">
    <cfRule type="cellIs" dxfId="135" priority="3" operator="lessThan">
      <formula>0</formula>
    </cfRule>
  </conditionalFormatting>
  <conditionalFormatting sqref="K46:K54 K86:K89 K100:K102">
    <cfRule type="cellIs" dxfId="134" priority="8" operator="lessThan">
      <formula>0</formula>
    </cfRule>
  </conditionalFormatting>
  <conditionalFormatting sqref="K58:K68">
    <cfRule type="cellIs" dxfId="133" priority="1" operator="lessThan">
      <formula>0</formula>
    </cfRule>
  </conditionalFormatting>
  <conditionalFormatting sqref="K72:K77">
    <cfRule type="cellIs" dxfId="132" priority="5" operator="lessThan">
      <formula>0</formula>
    </cfRule>
  </conditionalFormatting>
  <conditionalFormatting sqref="K79:K81">
    <cfRule type="cellIs" dxfId="131" priority="4" operator="lessThan">
      <formula>0</formula>
    </cfRule>
  </conditionalFormatting>
  <conditionalFormatting sqref="K83:K84">
    <cfRule type="cellIs" dxfId="130" priority="7" operator="lessThan">
      <formula>0</formula>
    </cfRule>
  </conditionalFormatting>
  <conditionalFormatting sqref="K93:K98">
    <cfRule type="cellIs" dxfId="129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DC6D-C231-4EB1-9AC6-92A8DBBDEF6C}">
  <sheetPr codeName="Лист36"/>
  <dimension ref="A1:BD130"/>
  <sheetViews>
    <sheetView zoomScale="57" zoomScaleNormal="57" workbookViewId="0">
      <selection activeCell="X65" sqref="X6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8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394" customFormat="1" ht="16" thickBot="1" x14ac:dyDescent="0.4">
      <c r="A2" s="638" t="s">
        <v>982</v>
      </c>
      <c r="B2" s="638"/>
      <c r="C2" s="638"/>
      <c r="D2" s="638"/>
      <c r="E2" s="638"/>
      <c r="F2" s="638"/>
      <c r="G2" s="638"/>
      <c r="H2" s="638"/>
      <c r="I2" s="638"/>
      <c r="J2" s="388"/>
      <c r="K2" s="389"/>
      <c r="L2" s="390"/>
      <c r="M2" s="391" t="s">
        <v>283</v>
      </c>
      <c r="N2" s="390"/>
      <c r="O2" s="390"/>
      <c r="P2" s="390"/>
      <c r="Q2" s="390"/>
      <c r="R2" s="390"/>
      <c r="S2" s="392"/>
      <c r="T2" s="387"/>
      <c r="U2" s="387"/>
      <c r="V2" s="387"/>
      <c r="W2" s="387"/>
      <c r="X2" s="393">
        <v>45036.25</v>
      </c>
      <c r="Y2" s="389"/>
      <c r="Z2" s="389"/>
      <c r="AA2" s="389"/>
    </row>
    <row r="3" spans="1:27" s="394" customFormat="1" ht="16" thickBot="1" x14ac:dyDescent="0.4">
      <c r="A3" s="602" t="s">
        <v>0</v>
      </c>
      <c r="B3" s="642" t="s">
        <v>1</v>
      </c>
      <c r="C3" s="642" t="s">
        <v>2</v>
      </c>
      <c r="D3" s="642" t="s">
        <v>3</v>
      </c>
      <c r="E3" s="642" t="s">
        <v>4</v>
      </c>
      <c r="F3" s="645" t="s">
        <v>5</v>
      </c>
      <c r="G3" s="645" t="s">
        <v>33</v>
      </c>
      <c r="H3" s="642" t="s">
        <v>30</v>
      </c>
      <c r="I3" s="642" t="s">
        <v>38</v>
      </c>
      <c r="J3" s="652" t="s">
        <v>32</v>
      </c>
      <c r="K3" s="655" t="s">
        <v>31</v>
      </c>
      <c r="L3" s="658" t="s">
        <v>6</v>
      </c>
      <c r="M3" s="659"/>
      <c r="N3" s="659"/>
      <c r="O3" s="659"/>
      <c r="P3" s="659"/>
      <c r="Q3" s="659"/>
      <c r="R3" s="659"/>
      <c r="S3" s="660"/>
      <c r="T3" s="639" t="s">
        <v>7</v>
      </c>
      <c r="U3" s="665" t="s">
        <v>8</v>
      </c>
      <c r="V3" s="639" t="s">
        <v>34</v>
      </c>
      <c r="W3" s="665"/>
      <c r="X3" s="661" t="s">
        <v>9</v>
      </c>
      <c r="Y3" s="389"/>
      <c r="Z3" s="389"/>
      <c r="AA3" s="389"/>
    </row>
    <row r="4" spans="1:27" s="394" customFormat="1" ht="17" customHeight="1" thickBot="1" x14ac:dyDescent="0.4">
      <c r="A4" s="603"/>
      <c r="B4" s="643"/>
      <c r="C4" s="643"/>
      <c r="D4" s="643"/>
      <c r="E4" s="643"/>
      <c r="F4" s="646"/>
      <c r="G4" s="646"/>
      <c r="H4" s="643"/>
      <c r="I4" s="643"/>
      <c r="J4" s="653"/>
      <c r="K4" s="656"/>
      <c r="L4" s="663" t="s">
        <v>10</v>
      </c>
      <c r="M4" s="663"/>
      <c r="N4" s="663"/>
      <c r="O4" s="663"/>
      <c r="P4" s="664" t="s">
        <v>11</v>
      </c>
      <c r="Q4" s="659"/>
      <c r="R4" s="659"/>
      <c r="S4" s="660"/>
      <c r="T4" s="640"/>
      <c r="U4" s="666"/>
      <c r="V4" s="640"/>
      <c r="W4" s="666"/>
      <c r="X4" s="662"/>
      <c r="Y4" s="389"/>
      <c r="Z4" s="389"/>
      <c r="AA4" s="389"/>
    </row>
    <row r="5" spans="1:27" s="394" customFormat="1" ht="67.5" customHeight="1" thickBot="1" x14ac:dyDescent="0.4">
      <c r="A5" s="604"/>
      <c r="B5" s="644"/>
      <c r="C5" s="644"/>
      <c r="D5" s="644"/>
      <c r="E5" s="644"/>
      <c r="F5" s="647"/>
      <c r="G5" s="647"/>
      <c r="H5" s="644"/>
      <c r="I5" s="644"/>
      <c r="J5" s="654"/>
      <c r="K5" s="657"/>
      <c r="L5" s="395" t="s">
        <v>12</v>
      </c>
      <c r="M5" s="396" t="s">
        <v>28</v>
      </c>
      <c r="N5" s="396" t="s">
        <v>610</v>
      </c>
      <c r="O5" s="400" t="s">
        <v>611</v>
      </c>
      <c r="P5" s="401" t="s">
        <v>13</v>
      </c>
      <c r="Q5" s="395" t="s">
        <v>28</v>
      </c>
      <c r="R5" s="396" t="s">
        <v>29</v>
      </c>
      <c r="S5" s="397" t="s">
        <v>14</v>
      </c>
      <c r="T5" s="641"/>
      <c r="U5" s="667"/>
      <c r="V5" s="399" t="s">
        <v>37</v>
      </c>
      <c r="W5" s="402" t="s">
        <v>35</v>
      </c>
      <c r="X5" s="662"/>
      <c r="Y5" s="389"/>
      <c r="Z5" s="389"/>
      <c r="AA5" s="389"/>
    </row>
    <row r="6" spans="1:27" s="394" customFormat="1" ht="16" thickBot="1" x14ac:dyDescent="0.4">
      <c r="A6" s="21" t="s">
        <v>15</v>
      </c>
      <c r="B6" s="404" t="s">
        <v>899</v>
      </c>
      <c r="C6" s="404">
        <v>1182</v>
      </c>
      <c r="D6" s="404" t="s">
        <v>957</v>
      </c>
      <c r="E6" s="404" t="s">
        <v>958</v>
      </c>
      <c r="F6" s="404">
        <v>1</v>
      </c>
      <c r="G6" s="405">
        <v>45035.541666666664</v>
      </c>
      <c r="H6" s="405" t="s">
        <v>36</v>
      </c>
      <c r="I6" s="406">
        <f xml:space="preserve"> ($X$2 - $G$6) * 24</f>
        <v>17.000000000058208</v>
      </c>
      <c r="J6" s="407">
        <v>8.4499999999999993</v>
      </c>
      <c r="K6" s="408">
        <f>$J$6 - $I$6</f>
        <v>-8.5500000000582084</v>
      </c>
      <c r="L6" s="571" t="s">
        <v>132</v>
      </c>
      <c r="M6" s="410">
        <v>0</v>
      </c>
      <c r="N6" s="411">
        <v>17</v>
      </c>
      <c r="O6" s="473">
        <f xml:space="preserve"> $M$6 * $N$6</f>
        <v>0</v>
      </c>
      <c r="P6" s="409" t="s">
        <v>214</v>
      </c>
      <c r="Q6" s="411">
        <v>0</v>
      </c>
      <c r="R6" s="413">
        <v>20</v>
      </c>
      <c r="S6" s="473">
        <f xml:space="preserve"> $Q$6 * $R$6</f>
        <v>0</v>
      </c>
      <c r="T6" s="403" t="s">
        <v>25</v>
      </c>
      <c r="U6" s="414" t="s">
        <v>24</v>
      </c>
      <c r="V6" s="415">
        <f>$K$6 * -1</f>
        <v>8.5500000000582084</v>
      </c>
      <c r="W6" s="408">
        <f>$V$6</f>
        <v>8.5500000000582084</v>
      </c>
      <c r="X6" s="475" t="s">
        <v>995</v>
      </c>
      <c r="Y6" s="389"/>
      <c r="Z6" s="418"/>
      <c r="AA6" s="389"/>
    </row>
    <row r="7" spans="1:27" s="435" customFormat="1" x14ac:dyDescent="0.35">
      <c r="A7" s="30"/>
      <c r="B7" s="420"/>
      <c r="C7" s="421"/>
      <c r="D7" s="421"/>
      <c r="E7" s="421"/>
      <c r="F7" s="421"/>
      <c r="G7" s="422"/>
      <c r="H7" s="422"/>
      <c r="I7" s="423"/>
      <c r="J7" s="424"/>
      <c r="K7" s="425"/>
      <c r="L7" s="441" t="s">
        <v>111</v>
      </c>
      <c r="M7" s="427">
        <v>0</v>
      </c>
      <c r="N7" s="428">
        <v>10</v>
      </c>
      <c r="O7" s="442">
        <f xml:space="preserve"> $M$7 * $N$7</f>
        <v>0</v>
      </c>
      <c r="P7" s="426" t="s">
        <v>106</v>
      </c>
      <c r="Q7" s="428">
        <v>0</v>
      </c>
      <c r="R7" s="430">
        <v>20</v>
      </c>
      <c r="S7" s="442">
        <f xml:space="preserve"> $Q$7 * $R$7</f>
        <v>0</v>
      </c>
      <c r="T7" s="419"/>
      <c r="U7" s="431"/>
      <c r="V7" s="432"/>
      <c r="W7" s="425">
        <v>31.43333333337214</v>
      </c>
      <c r="X7" s="475" t="s">
        <v>996</v>
      </c>
      <c r="Y7" s="389"/>
      <c r="Z7" s="389"/>
      <c r="AA7" s="389"/>
    </row>
    <row r="8" spans="1:27" s="394" customFormat="1" x14ac:dyDescent="0.35">
      <c r="A8" s="30"/>
      <c r="B8" s="420"/>
      <c r="C8" s="436"/>
      <c r="D8" s="437"/>
      <c r="E8" s="436"/>
      <c r="F8" s="436"/>
      <c r="G8" s="422"/>
      <c r="H8" s="438"/>
      <c r="I8" s="423"/>
      <c r="J8" s="424"/>
      <c r="K8" s="425"/>
      <c r="L8" s="328" t="s">
        <v>98</v>
      </c>
      <c r="M8" s="428">
        <v>5</v>
      </c>
      <c r="N8" s="428">
        <v>17</v>
      </c>
      <c r="O8" s="442">
        <f xml:space="preserve"> $M$8 * $N$8</f>
        <v>85</v>
      </c>
      <c r="P8" s="426" t="s">
        <v>215</v>
      </c>
      <c r="Q8" s="428">
        <v>0</v>
      </c>
      <c r="R8" s="430">
        <v>10</v>
      </c>
      <c r="S8" s="442">
        <f xml:space="preserve"> $Q$8 * $R$8</f>
        <v>0</v>
      </c>
      <c r="T8" s="419"/>
      <c r="U8" s="431"/>
      <c r="V8" s="432"/>
      <c r="W8" s="425">
        <v>40.18333333337214</v>
      </c>
      <c r="X8" s="567"/>
      <c r="Y8" s="389"/>
      <c r="Z8" s="418"/>
      <c r="AA8" s="389"/>
    </row>
    <row r="9" spans="1:27" s="394" customFormat="1" x14ac:dyDescent="0.35">
      <c r="A9" s="30"/>
      <c r="B9" s="420"/>
      <c r="C9" s="436"/>
      <c r="D9" s="436"/>
      <c r="E9" s="436"/>
      <c r="F9" s="421"/>
      <c r="G9" s="438"/>
      <c r="H9" s="440"/>
      <c r="I9" s="423"/>
      <c r="J9" s="424"/>
      <c r="K9" s="425"/>
      <c r="L9" s="328" t="s">
        <v>99</v>
      </c>
      <c r="M9" s="428">
        <v>5</v>
      </c>
      <c r="N9" s="428">
        <v>17</v>
      </c>
      <c r="O9" s="442">
        <f xml:space="preserve"> $M$9 * $N$9</f>
        <v>85</v>
      </c>
      <c r="P9" s="426" t="s">
        <v>479</v>
      </c>
      <c r="Q9" s="430">
        <v>0</v>
      </c>
      <c r="R9" s="430">
        <v>20</v>
      </c>
      <c r="S9" s="442">
        <f xml:space="preserve"> $Q$9 * $R$9</f>
        <v>0</v>
      </c>
      <c r="T9" s="419"/>
      <c r="U9" s="431"/>
      <c r="V9" s="432"/>
      <c r="W9" s="425">
        <v>70.016666666802479</v>
      </c>
      <c r="X9" s="566" t="s">
        <v>783</v>
      </c>
      <c r="Y9" s="389"/>
      <c r="Z9" s="418"/>
      <c r="AA9" s="389"/>
    </row>
    <row r="10" spans="1:27" s="394" customFormat="1" x14ac:dyDescent="0.35">
      <c r="A10" s="30"/>
      <c r="B10" s="420"/>
      <c r="C10" s="436"/>
      <c r="D10" s="436"/>
      <c r="E10" s="436"/>
      <c r="F10" s="421"/>
      <c r="G10" s="438"/>
      <c r="H10" s="440"/>
      <c r="I10" s="423"/>
      <c r="J10" s="424"/>
      <c r="K10" s="425"/>
      <c r="L10" s="441"/>
      <c r="M10" s="428"/>
      <c r="N10" s="428"/>
      <c r="O10" s="442"/>
      <c r="P10" s="426"/>
      <c r="Q10" s="430"/>
      <c r="R10" s="430"/>
      <c r="S10" s="442"/>
      <c r="T10" s="419"/>
      <c r="U10" s="431"/>
      <c r="V10" s="432"/>
      <c r="W10" s="425">
        <v>73.233333333430338</v>
      </c>
      <c r="X10" s="566"/>
      <c r="Y10" s="389"/>
      <c r="Z10" s="418"/>
      <c r="AA10" s="389"/>
    </row>
    <row r="11" spans="1:27" s="394" customFormat="1" x14ac:dyDescent="0.35">
      <c r="A11" s="30"/>
      <c r="B11" s="420"/>
      <c r="C11" s="420"/>
      <c r="D11" s="420"/>
      <c r="E11" s="420"/>
      <c r="F11" s="421"/>
      <c r="G11" s="440"/>
      <c r="H11" s="440"/>
      <c r="I11" s="423"/>
      <c r="J11" s="424"/>
      <c r="K11" s="425"/>
      <c r="L11" s="443"/>
      <c r="M11" s="444"/>
      <c r="N11" s="430"/>
      <c r="O11" s="442"/>
      <c r="P11" s="445"/>
      <c r="Q11" s="430"/>
      <c r="R11" s="430"/>
      <c r="S11" s="442"/>
      <c r="T11" s="419"/>
      <c r="U11" s="431"/>
      <c r="V11" s="432"/>
      <c r="W11" s="425">
        <v>75.998333333430338</v>
      </c>
      <c r="X11" s="566"/>
      <c r="Y11" s="389"/>
      <c r="Z11" s="389"/>
      <c r="AA11" s="389"/>
    </row>
    <row r="12" spans="1:27" s="394" customFormat="1" x14ac:dyDescent="0.35">
      <c r="A12" s="30"/>
      <c r="B12" s="420"/>
      <c r="C12" s="420"/>
      <c r="D12" s="420"/>
      <c r="E12" s="420"/>
      <c r="F12" s="421"/>
      <c r="G12" s="440"/>
      <c r="H12" s="440"/>
      <c r="I12" s="446"/>
      <c r="J12" s="424"/>
      <c r="K12" s="425"/>
      <c r="L12" s="443"/>
      <c r="M12" s="444"/>
      <c r="N12" s="430"/>
      <c r="O12" s="442"/>
      <c r="P12" s="445"/>
      <c r="Q12" s="430"/>
      <c r="R12" s="430"/>
      <c r="S12" s="442"/>
      <c r="T12" s="419"/>
      <c r="U12" s="431"/>
      <c r="V12" s="432"/>
      <c r="W12" s="425"/>
      <c r="X12" s="566"/>
      <c r="Y12" s="389"/>
      <c r="Z12" s="389"/>
      <c r="AA12" s="389"/>
    </row>
    <row r="13" spans="1:27" s="394" customFormat="1" ht="16" thickBot="1" x14ac:dyDescent="0.4">
      <c r="A13" s="37"/>
      <c r="B13" s="453"/>
      <c r="C13" s="453"/>
      <c r="D13" s="453"/>
      <c r="E13" s="453"/>
      <c r="F13" s="454"/>
      <c r="G13" s="455"/>
      <c r="H13" s="455"/>
      <c r="I13" s="456"/>
      <c r="J13" s="457"/>
      <c r="K13" s="458"/>
      <c r="L13" s="443"/>
      <c r="M13" s="444"/>
      <c r="N13" s="430"/>
      <c r="O13" s="442"/>
      <c r="P13" s="445"/>
      <c r="Q13" s="430"/>
      <c r="R13" s="430"/>
      <c r="S13" s="442"/>
      <c r="T13" s="452"/>
      <c r="U13" s="459"/>
      <c r="V13" s="460"/>
      <c r="W13" s="458"/>
      <c r="X13" s="568"/>
      <c r="Y13" s="389"/>
      <c r="Z13" s="389"/>
      <c r="AA13" s="389"/>
    </row>
    <row r="14" spans="1:27" s="394" customFormat="1" ht="17.5" x14ac:dyDescent="0.35">
      <c r="A14" s="580"/>
      <c r="B14" s="389"/>
      <c r="C14" s="389"/>
      <c r="D14" s="389"/>
      <c r="E14" s="389"/>
      <c r="F14" s="435"/>
      <c r="G14" s="463"/>
      <c r="H14" s="463"/>
      <c r="I14" s="464"/>
      <c r="J14" s="465"/>
      <c r="K14" s="581"/>
      <c r="L14" s="443" t="s">
        <v>612</v>
      </c>
      <c r="M14" s="444">
        <f>SUM($M$6:$M$13)</f>
        <v>10</v>
      </c>
      <c r="N14" s="430" t="s">
        <v>613</v>
      </c>
      <c r="O14" s="442">
        <f>SUM($O$6:$O$13)</f>
        <v>170</v>
      </c>
      <c r="P14" s="445" t="s">
        <v>614</v>
      </c>
      <c r="Q14" s="430">
        <f>SUM($Q$6:$Q$13)</f>
        <v>0</v>
      </c>
      <c r="R14" s="430" t="s">
        <v>615</v>
      </c>
      <c r="S14" s="429">
        <f>SUM($S$6:$S$13)</f>
        <v>0</v>
      </c>
      <c r="T14" s="389"/>
      <c r="U14" s="389"/>
      <c r="V14" s="464"/>
      <c r="W14" s="464"/>
      <c r="X14" s="466"/>
      <c r="Y14" s="389"/>
      <c r="Z14" s="389"/>
      <c r="AA14" s="389"/>
    </row>
    <row r="15" spans="1:27" s="394" customFormat="1" ht="16" customHeight="1" thickBot="1" x14ac:dyDescent="0.4">
      <c r="A15" s="580"/>
      <c r="B15" s="389"/>
      <c r="C15" s="389"/>
      <c r="D15" s="389"/>
      <c r="E15" s="389"/>
      <c r="F15" s="389"/>
      <c r="G15" s="389"/>
      <c r="H15" s="464"/>
      <c r="I15" s="464"/>
      <c r="J15" s="464"/>
      <c r="K15" s="582"/>
      <c r="L15" s="670" t="s">
        <v>43</v>
      </c>
      <c r="M15" s="651"/>
      <c r="N15" s="651"/>
      <c r="O15" s="483">
        <v>238</v>
      </c>
      <c r="P15" s="650" t="s">
        <v>42</v>
      </c>
      <c r="Q15" s="651"/>
      <c r="R15" s="651"/>
      <c r="S15" s="467">
        <v>0</v>
      </c>
      <c r="T15" s="389"/>
      <c r="U15" s="389"/>
      <c r="V15" s="389"/>
      <c r="W15" s="389"/>
      <c r="X15" s="389"/>
      <c r="Y15" s="389"/>
      <c r="Z15" s="389"/>
      <c r="AA15" s="389"/>
    </row>
    <row r="16" spans="1:27" s="394" customFormat="1" ht="16" thickBot="1" x14ac:dyDescent="0.4">
      <c r="A16" s="580"/>
      <c r="B16" s="389"/>
      <c r="C16" s="389"/>
      <c r="D16" s="389"/>
      <c r="E16" s="389"/>
      <c r="F16" s="389"/>
      <c r="G16" s="389"/>
      <c r="H16" s="389"/>
      <c r="I16" s="464"/>
      <c r="J16" s="464"/>
      <c r="K16" s="582"/>
      <c r="L16" s="392"/>
      <c r="M16" s="468"/>
      <c r="N16" s="392"/>
      <c r="O16" s="392"/>
      <c r="P16" s="392"/>
      <c r="Q16" s="392"/>
      <c r="R16" s="392"/>
      <c r="S16" s="392"/>
      <c r="T16" s="389"/>
      <c r="U16" s="389"/>
      <c r="V16" s="389"/>
      <c r="W16" s="389"/>
      <c r="X16" s="389" t="s">
        <v>144</v>
      </c>
      <c r="Y16" s="389"/>
      <c r="Z16" s="389"/>
      <c r="AA16" s="389"/>
    </row>
    <row r="17" spans="1:27" s="435" customFormat="1" x14ac:dyDescent="0.35">
      <c r="A17" s="21" t="s">
        <v>16</v>
      </c>
      <c r="B17" s="469" t="s">
        <v>901</v>
      </c>
      <c r="C17" s="470" t="s">
        <v>943</v>
      </c>
      <c r="D17" s="471" t="s">
        <v>944</v>
      </c>
      <c r="E17" s="471" t="s">
        <v>945</v>
      </c>
      <c r="F17" s="470"/>
      <c r="G17" s="405">
        <v>45035.25</v>
      </c>
      <c r="H17" s="472" t="s">
        <v>987</v>
      </c>
      <c r="I17" s="406">
        <f xml:space="preserve"> ($H$17 - $G$17) * 24</f>
        <v>39.500000000058208</v>
      </c>
      <c r="J17" s="406">
        <v>12.4</v>
      </c>
      <c r="K17" s="408">
        <f>$J$17 - $I$17</f>
        <v>-27.100000000058209</v>
      </c>
      <c r="L17" s="571" t="s">
        <v>108</v>
      </c>
      <c r="M17" s="411">
        <v>0</v>
      </c>
      <c r="N17" s="411">
        <v>17</v>
      </c>
      <c r="O17" s="473">
        <f xml:space="preserve"> $M$17 * $N$17</f>
        <v>0</v>
      </c>
      <c r="P17" s="474" t="s">
        <v>531</v>
      </c>
      <c r="Q17" s="411">
        <v>0</v>
      </c>
      <c r="R17" s="413">
        <v>10</v>
      </c>
      <c r="S17" s="473">
        <f xml:space="preserve"> $Q$17 * $R$17</f>
        <v>0</v>
      </c>
      <c r="T17" s="403" t="s">
        <v>25</v>
      </c>
      <c r="U17" s="414" t="s">
        <v>49</v>
      </c>
      <c r="V17" s="415">
        <f>$K$17 * -1</f>
        <v>27.100000000058209</v>
      </c>
      <c r="W17" s="408">
        <f>$V$17</f>
        <v>27.100000000058209</v>
      </c>
      <c r="X17" s="475" t="s">
        <v>985</v>
      </c>
      <c r="Y17" s="389"/>
      <c r="Z17" s="418"/>
      <c r="AA17" s="389"/>
    </row>
    <row r="18" spans="1:27" s="394" customFormat="1" x14ac:dyDescent="0.35">
      <c r="A18" s="30"/>
      <c r="B18" s="420"/>
      <c r="C18" s="436"/>
      <c r="D18" s="436"/>
      <c r="E18" s="436"/>
      <c r="F18" s="436"/>
      <c r="G18" s="438"/>
      <c r="H18" s="438"/>
      <c r="I18" s="423"/>
      <c r="J18" s="423"/>
      <c r="K18" s="425"/>
      <c r="L18" s="441" t="s">
        <v>113</v>
      </c>
      <c r="M18" s="428">
        <v>0</v>
      </c>
      <c r="N18" s="428">
        <v>17</v>
      </c>
      <c r="O18" s="442">
        <f xml:space="preserve"> $M$18 * $N$18</f>
        <v>0</v>
      </c>
      <c r="P18" s="476" t="s">
        <v>118</v>
      </c>
      <c r="Q18" s="428">
        <v>0</v>
      </c>
      <c r="R18" s="430">
        <v>12</v>
      </c>
      <c r="S18" s="442">
        <f xml:space="preserve"> $Q$18 * $R$18</f>
        <v>0</v>
      </c>
      <c r="T18" s="419"/>
      <c r="U18" s="431"/>
      <c r="V18" s="432"/>
      <c r="W18" s="425"/>
      <c r="X18" s="477" t="s">
        <v>986</v>
      </c>
      <c r="Y18" s="389"/>
      <c r="Z18" s="418"/>
      <c r="AA18" s="389"/>
    </row>
    <row r="19" spans="1:27" s="394" customFormat="1" ht="46.5" x14ac:dyDescent="0.35">
      <c r="A19" s="30"/>
      <c r="B19" s="420"/>
      <c r="C19" s="436"/>
      <c r="D19" s="436"/>
      <c r="E19" s="421"/>
      <c r="F19" s="436"/>
      <c r="G19" s="422"/>
      <c r="H19" s="440"/>
      <c r="I19" s="423"/>
      <c r="J19" s="424"/>
      <c r="K19" s="425"/>
      <c r="L19" s="441" t="s">
        <v>217</v>
      </c>
      <c r="M19" s="428">
        <v>0</v>
      </c>
      <c r="N19" s="428">
        <v>10</v>
      </c>
      <c r="O19" s="442">
        <f xml:space="preserve"> $M$19 * $N$19</f>
        <v>0</v>
      </c>
      <c r="P19" s="476" t="s">
        <v>555</v>
      </c>
      <c r="Q19" s="428">
        <v>0</v>
      </c>
      <c r="R19" s="430">
        <v>20</v>
      </c>
      <c r="S19" s="442">
        <f xml:space="preserve"> $Q$19 * $R$19</f>
        <v>0</v>
      </c>
      <c r="T19" s="419"/>
      <c r="U19" s="431"/>
      <c r="V19" s="432"/>
      <c r="W19" s="425"/>
      <c r="X19" s="477" t="s">
        <v>997</v>
      </c>
      <c r="Y19" s="418"/>
      <c r="Z19" s="418"/>
      <c r="AA19" s="389"/>
    </row>
    <row r="20" spans="1:27" s="394" customFormat="1" x14ac:dyDescent="0.35">
      <c r="A20" s="30"/>
      <c r="B20" s="420"/>
      <c r="C20" s="420"/>
      <c r="D20" s="420"/>
      <c r="E20" s="420"/>
      <c r="F20" s="420"/>
      <c r="G20" s="440"/>
      <c r="H20" s="440"/>
      <c r="I20" s="423"/>
      <c r="J20" s="424"/>
      <c r="K20" s="425"/>
      <c r="L20" s="441" t="s">
        <v>124</v>
      </c>
      <c r="M20" s="428">
        <v>0</v>
      </c>
      <c r="N20" s="428">
        <v>17</v>
      </c>
      <c r="O20" s="442">
        <f xml:space="preserve"> $M$20 * $N$20</f>
        <v>0</v>
      </c>
      <c r="P20" s="476" t="s">
        <v>118</v>
      </c>
      <c r="Q20" s="428">
        <v>0</v>
      </c>
      <c r="R20" s="430">
        <v>20</v>
      </c>
      <c r="S20" s="442">
        <f xml:space="preserve"> $Q$20 * $R$20</f>
        <v>0</v>
      </c>
      <c r="T20" s="419"/>
      <c r="U20" s="431"/>
      <c r="V20" s="432"/>
      <c r="W20" s="425"/>
      <c r="X20" s="477"/>
      <c r="Y20" s="389"/>
      <c r="Z20" s="418"/>
      <c r="AA20" s="389"/>
    </row>
    <row r="21" spans="1:27" s="394" customFormat="1" x14ac:dyDescent="0.35">
      <c r="A21" s="30"/>
      <c r="B21" s="420"/>
      <c r="C21" s="436"/>
      <c r="D21" s="436"/>
      <c r="E21" s="436"/>
      <c r="F21" s="436"/>
      <c r="G21" s="438"/>
      <c r="H21" s="438"/>
      <c r="I21" s="423"/>
      <c r="J21" s="423"/>
      <c r="K21" s="425"/>
      <c r="L21" s="441" t="s">
        <v>592</v>
      </c>
      <c r="M21" s="430">
        <v>0</v>
      </c>
      <c r="N21" s="428">
        <v>17</v>
      </c>
      <c r="O21" s="442">
        <f xml:space="preserve"> $M$21 * $N$21</f>
        <v>0</v>
      </c>
      <c r="P21" s="476" t="s">
        <v>574</v>
      </c>
      <c r="Q21" s="428">
        <v>0</v>
      </c>
      <c r="R21" s="430">
        <v>20</v>
      </c>
      <c r="S21" s="442">
        <f xml:space="preserve"> $Q$21 * $R$21</f>
        <v>0</v>
      </c>
      <c r="T21" s="419"/>
      <c r="U21" s="431"/>
      <c r="V21" s="432"/>
      <c r="W21" s="425"/>
      <c r="X21" s="477"/>
      <c r="Y21" s="389"/>
      <c r="Z21" s="418"/>
      <c r="AA21" s="389"/>
    </row>
    <row r="22" spans="1:27" s="394" customFormat="1" ht="16" thickBot="1" x14ac:dyDescent="0.4">
      <c r="A22" s="37"/>
      <c r="B22" s="453"/>
      <c r="C22" s="478"/>
      <c r="D22" s="478"/>
      <c r="E22" s="478"/>
      <c r="F22" s="478"/>
      <c r="G22" s="479"/>
      <c r="H22" s="479"/>
      <c r="I22" s="480"/>
      <c r="J22" s="480"/>
      <c r="K22" s="458"/>
      <c r="L22" s="441"/>
      <c r="M22" s="428"/>
      <c r="N22" s="428"/>
      <c r="O22" s="442"/>
      <c r="P22" s="476" t="s">
        <v>201</v>
      </c>
      <c r="Q22" s="428">
        <v>0</v>
      </c>
      <c r="R22" s="430">
        <v>20</v>
      </c>
      <c r="S22" s="442">
        <f xml:space="preserve"> $Q$22 * $R$22</f>
        <v>0</v>
      </c>
      <c r="T22" s="452"/>
      <c r="U22" s="459"/>
      <c r="V22" s="460"/>
      <c r="W22" s="458"/>
      <c r="X22" s="481"/>
      <c r="Y22" s="389"/>
      <c r="Z22" s="418"/>
      <c r="AA22" s="389"/>
    </row>
    <row r="23" spans="1:27" s="394" customFormat="1" ht="17.5" x14ac:dyDescent="0.35">
      <c r="A23" s="583"/>
      <c r="I23" s="482"/>
      <c r="J23" s="482"/>
      <c r="K23" s="584"/>
      <c r="L23" s="443" t="s">
        <v>614</v>
      </c>
      <c r="M23" s="444">
        <f>SUM($M$17:$M$22)</f>
        <v>0</v>
      </c>
      <c r="N23" s="430" t="s">
        <v>613</v>
      </c>
      <c r="O23" s="442">
        <f>SUM($O$17:$O$22)</f>
        <v>0</v>
      </c>
      <c r="P23" s="445" t="s">
        <v>614</v>
      </c>
      <c r="Q23" s="430">
        <f>SUM($Q$17:$Q$22)</f>
        <v>0</v>
      </c>
      <c r="R23" s="430" t="s">
        <v>615</v>
      </c>
      <c r="S23" s="429">
        <f>SUM($S$17:$S$22)</f>
        <v>0</v>
      </c>
      <c r="T23" s="389"/>
      <c r="U23" s="389"/>
      <c r="V23" s="389"/>
      <c r="W23" s="389"/>
      <c r="X23" s="389"/>
      <c r="Y23" s="389"/>
      <c r="Z23" s="418"/>
      <c r="AA23" s="389"/>
    </row>
    <row r="24" spans="1:27" s="394" customFormat="1" ht="16" customHeight="1" thickBot="1" x14ac:dyDescent="0.4">
      <c r="A24" s="583"/>
      <c r="I24" s="482"/>
      <c r="J24" s="482"/>
      <c r="K24" s="584"/>
      <c r="L24" s="671" t="s">
        <v>43</v>
      </c>
      <c r="M24" s="649"/>
      <c r="N24" s="649"/>
      <c r="O24" s="483">
        <v>0</v>
      </c>
      <c r="P24" s="650" t="s">
        <v>42</v>
      </c>
      <c r="Q24" s="651"/>
      <c r="R24" s="651"/>
      <c r="S24" s="467">
        <v>0</v>
      </c>
      <c r="T24" s="389"/>
      <c r="U24" s="389"/>
      <c r="V24" s="389"/>
      <c r="W24" s="389"/>
      <c r="X24" s="389"/>
      <c r="Y24" s="389"/>
      <c r="Z24" s="418"/>
      <c r="AA24" s="389"/>
    </row>
    <row r="25" spans="1:27" s="394" customFormat="1" ht="16" thickBot="1" x14ac:dyDescent="0.4">
      <c r="A25" s="583"/>
      <c r="I25" s="482"/>
      <c r="J25" s="482"/>
      <c r="K25" s="584"/>
      <c r="L25" s="484"/>
      <c r="M25" s="484"/>
      <c r="N25" s="484"/>
      <c r="O25" s="392"/>
      <c r="P25" s="392"/>
      <c r="Q25" s="392"/>
      <c r="R25" s="392"/>
      <c r="S25" s="392"/>
      <c r="T25" s="389"/>
      <c r="U25" s="389"/>
      <c r="V25" s="389"/>
      <c r="W25" s="389"/>
      <c r="X25" s="389"/>
      <c r="Y25" s="389"/>
      <c r="Z25" s="418"/>
      <c r="AA25" s="389"/>
    </row>
    <row r="26" spans="1:27" s="394" customFormat="1" ht="16" thickBot="1" x14ac:dyDescent="0.4">
      <c r="A26" s="74" t="s">
        <v>17</v>
      </c>
      <c r="B26" s="486"/>
      <c r="C26" s="486">
        <v>54</v>
      </c>
      <c r="D26" s="486" t="s">
        <v>193</v>
      </c>
      <c r="E26" s="486"/>
      <c r="F26" s="486"/>
      <c r="G26" s="487"/>
      <c r="H26" s="486"/>
      <c r="I26" s="488"/>
      <c r="J26" s="488"/>
      <c r="K26" s="546"/>
      <c r="L26" s="573"/>
      <c r="M26" s="491"/>
      <c r="N26" s="413"/>
      <c r="O26" s="473"/>
      <c r="P26" s="492"/>
      <c r="Q26" s="413"/>
      <c r="R26" s="413"/>
      <c r="S26" s="473"/>
      <c r="T26" s="485" t="s">
        <v>25</v>
      </c>
      <c r="U26" s="493" t="s">
        <v>24</v>
      </c>
      <c r="V26" s="485"/>
      <c r="W26" s="494"/>
      <c r="X26" s="495" t="s">
        <v>691</v>
      </c>
      <c r="Y26" s="389"/>
      <c r="Z26" s="418"/>
      <c r="AA26" s="389"/>
    </row>
    <row r="27" spans="1:27" s="394" customFormat="1" ht="17.5" x14ac:dyDescent="0.35">
      <c r="A27" s="580"/>
      <c r="B27" s="389"/>
      <c r="C27" s="389"/>
      <c r="D27" s="389"/>
      <c r="E27" s="389"/>
      <c r="F27" s="389"/>
      <c r="G27" s="389"/>
      <c r="H27" s="389"/>
      <c r="I27" s="464"/>
      <c r="J27" s="464"/>
      <c r="K27" s="582"/>
      <c r="L27" s="443" t="s">
        <v>612</v>
      </c>
      <c r="M27" s="496"/>
      <c r="N27" s="430" t="s">
        <v>613</v>
      </c>
      <c r="O27" s="442"/>
      <c r="P27" s="445" t="s">
        <v>614</v>
      </c>
      <c r="Q27" s="430"/>
      <c r="R27" s="430" t="s">
        <v>615</v>
      </c>
      <c r="S27" s="429"/>
      <c r="T27" s="389"/>
      <c r="U27" s="389"/>
      <c r="V27" s="389"/>
      <c r="W27" s="389"/>
      <c r="X27" s="389"/>
      <c r="Y27" s="389"/>
      <c r="Z27" s="418"/>
      <c r="AA27" s="389"/>
    </row>
    <row r="28" spans="1:27" s="394" customFormat="1" ht="16" thickBot="1" x14ac:dyDescent="0.4">
      <c r="A28" s="580"/>
      <c r="B28" s="389"/>
      <c r="C28" s="389"/>
      <c r="D28" s="389"/>
      <c r="E28" s="389"/>
      <c r="F28" s="389"/>
      <c r="G28" s="389"/>
      <c r="H28" s="389"/>
      <c r="I28" s="464"/>
      <c r="J28" s="464"/>
      <c r="K28" s="582"/>
      <c r="L28" s="671" t="s">
        <v>43</v>
      </c>
      <c r="M28" s="649"/>
      <c r="N28" s="649"/>
      <c r="O28" s="483" t="s">
        <v>24</v>
      </c>
      <c r="P28" s="650" t="s">
        <v>42</v>
      </c>
      <c r="Q28" s="651"/>
      <c r="R28" s="651"/>
      <c r="S28" s="467" t="s">
        <v>24</v>
      </c>
      <c r="T28" s="389"/>
      <c r="U28" s="389"/>
      <c r="V28" s="389"/>
      <c r="W28" s="389"/>
      <c r="X28" s="389"/>
      <c r="Y28" s="389"/>
      <c r="Z28" s="418"/>
      <c r="AA28" s="389"/>
    </row>
    <row r="29" spans="1:27" s="394" customFormat="1" ht="16" thickBot="1" x14ac:dyDescent="0.4">
      <c r="A29" s="580"/>
      <c r="B29" s="389"/>
      <c r="C29" s="389"/>
      <c r="D29" s="389"/>
      <c r="E29" s="389"/>
      <c r="F29" s="389"/>
      <c r="G29" s="389"/>
      <c r="H29" s="389"/>
      <c r="I29" s="464"/>
      <c r="J29" s="464"/>
      <c r="K29" s="582"/>
      <c r="L29" s="484"/>
      <c r="M29" s="484"/>
      <c r="N29" s="484"/>
      <c r="O29" s="392"/>
      <c r="P29" s="392"/>
      <c r="Q29" s="392"/>
      <c r="R29" s="392"/>
      <c r="S29" s="392"/>
      <c r="T29" s="389"/>
      <c r="U29" s="389"/>
      <c r="V29" s="389"/>
      <c r="W29" s="389"/>
      <c r="X29" s="389"/>
      <c r="Y29" s="389"/>
      <c r="Z29" s="418"/>
      <c r="AA29" s="389"/>
    </row>
    <row r="30" spans="1:27" s="394" customFormat="1" x14ac:dyDescent="0.35">
      <c r="A30" s="21" t="s">
        <v>18</v>
      </c>
      <c r="B30" s="469" t="s">
        <v>903</v>
      </c>
      <c r="C30" s="470">
        <v>541</v>
      </c>
      <c r="D30" s="470" t="s">
        <v>922</v>
      </c>
      <c r="E30" s="404" t="s">
        <v>695</v>
      </c>
      <c r="F30" s="470">
        <v>1</v>
      </c>
      <c r="G30" s="405">
        <v>45034.25</v>
      </c>
      <c r="H30" s="497" t="s">
        <v>994</v>
      </c>
      <c r="I30" s="407">
        <f xml:space="preserve"> ($H$30 - $G$30) * 24</f>
        <v>35.000000000058208</v>
      </c>
      <c r="J30" s="406">
        <v>12.9</v>
      </c>
      <c r="K30" s="408">
        <f>$J$30 - $I$30</f>
        <v>-22.100000000058209</v>
      </c>
      <c r="L30" s="574" t="s">
        <v>101</v>
      </c>
      <c r="M30" s="411">
        <v>0</v>
      </c>
      <c r="N30" s="411">
        <v>17</v>
      </c>
      <c r="O30" s="473">
        <f xml:space="preserve"> $M$30 * $N$30</f>
        <v>0</v>
      </c>
      <c r="P30" s="499" t="s">
        <v>47</v>
      </c>
      <c r="Q30" s="413">
        <v>0</v>
      </c>
      <c r="R30" s="413">
        <v>17</v>
      </c>
      <c r="S30" s="473">
        <f xml:space="preserve"> $Q$30 * $R$30</f>
        <v>0</v>
      </c>
      <c r="T30" s="403" t="s">
        <v>25</v>
      </c>
      <c r="U30" s="414" t="s">
        <v>24</v>
      </c>
      <c r="V30" s="415">
        <f>$K$30 * -1</f>
        <v>22.100000000058209</v>
      </c>
      <c r="W30" s="408">
        <f>$V$30</f>
        <v>22.100000000058209</v>
      </c>
      <c r="X30" s="475" t="s">
        <v>993</v>
      </c>
      <c r="Y30" s="389"/>
      <c r="Z30" s="389"/>
      <c r="AA30" s="389"/>
    </row>
    <row r="31" spans="1:27" s="394" customFormat="1" x14ac:dyDescent="0.35">
      <c r="A31" s="30"/>
      <c r="B31" s="500"/>
      <c r="C31" s="436"/>
      <c r="D31" s="436"/>
      <c r="E31" s="436"/>
      <c r="F31" s="436"/>
      <c r="G31" s="501"/>
      <c r="H31" s="502"/>
      <c r="I31" s="423"/>
      <c r="J31" s="446"/>
      <c r="K31" s="425"/>
      <c r="L31" s="575" t="s">
        <v>592</v>
      </c>
      <c r="M31" s="428">
        <v>0</v>
      </c>
      <c r="N31" s="428">
        <v>17</v>
      </c>
      <c r="O31" s="442">
        <f xml:space="preserve"> $M$31 * $N$31</f>
        <v>0</v>
      </c>
      <c r="P31" s="445" t="s">
        <v>131</v>
      </c>
      <c r="Q31" s="430">
        <v>0</v>
      </c>
      <c r="R31" s="430">
        <v>20</v>
      </c>
      <c r="S31" s="442">
        <f xml:space="preserve"> $Q$31 * $R$31</f>
        <v>0</v>
      </c>
      <c r="T31" s="419"/>
      <c r="U31" s="431"/>
      <c r="V31" s="432"/>
      <c r="W31" s="425"/>
      <c r="X31" s="504" t="s">
        <v>992</v>
      </c>
      <c r="Y31" s="389"/>
      <c r="Z31" s="389"/>
      <c r="AA31" s="389"/>
    </row>
    <row r="32" spans="1:27" s="435" customFormat="1" x14ac:dyDescent="0.35">
      <c r="A32" s="30"/>
      <c r="B32" s="500"/>
      <c r="C32" s="421"/>
      <c r="D32" s="421"/>
      <c r="E32" s="421"/>
      <c r="F32" s="421"/>
      <c r="G32" s="501"/>
      <c r="H32" s="501"/>
      <c r="I32" s="424"/>
      <c r="J32" s="424"/>
      <c r="K32" s="425"/>
      <c r="L32" s="441" t="s">
        <v>113</v>
      </c>
      <c r="M32" s="428">
        <v>0</v>
      </c>
      <c r="N32" s="430">
        <v>17</v>
      </c>
      <c r="O32" s="442">
        <f xml:space="preserve"> $M$32 * $N$32</f>
        <v>0</v>
      </c>
      <c r="P32" s="445" t="s">
        <v>117</v>
      </c>
      <c r="Q32" s="430">
        <v>0</v>
      </c>
      <c r="R32" s="427">
        <v>16</v>
      </c>
      <c r="S32" s="505">
        <f xml:space="preserve"> $Q$32 * $R$32</f>
        <v>0</v>
      </c>
      <c r="T32" s="419"/>
      <c r="U32" s="431"/>
      <c r="V32" s="432"/>
      <c r="W32" s="425"/>
      <c r="X32" s="504"/>
      <c r="Y32" s="389"/>
      <c r="Z32" s="389"/>
      <c r="AA32" s="389"/>
    </row>
    <row r="33" spans="1:28" s="394" customFormat="1" x14ac:dyDescent="0.35">
      <c r="A33" s="30"/>
      <c r="B33" s="500"/>
      <c r="C33" s="420"/>
      <c r="D33" s="420"/>
      <c r="E33" s="500"/>
      <c r="F33" s="420"/>
      <c r="G33" s="506"/>
      <c r="H33" s="506"/>
      <c r="I33" s="446"/>
      <c r="J33" s="446"/>
      <c r="K33" s="425"/>
      <c r="L33" s="441" t="s">
        <v>124</v>
      </c>
      <c r="M33" s="428">
        <v>0</v>
      </c>
      <c r="N33" s="430">
        <v>17</v>
      </c>
      <c r="O33" s="442">
        <f xml:space="preserve"> $M$33 * $N$33</f>
        <v>0</v>
      </c>
      <c r="P33" s="507" t="s">
        <v>107</v>
      </c>
      <c r="Q33" s="508">
        <v>0</v>
      </c>
      <c r="R33" s="508">
        <v>20</v>
      </c>
      <c r="S33" s="509">
        <f xml:space="preserve"> $Q$33 * $R$33</f>
        <v>0</v>
      </c>
      <c r="T33" s="419"/>
      <c r="U33" s="431"/>
      <c r="V33" s="432"/>
      <c r="W33" s="425"/>
      <c r="X33" s="504"/>
      <c r="Y33" s="389"/>
      <c r="Z33" s="418"/>
      <c r="AA33" s="389"/>
    </row>
    <row r="34" spans="1:28" s="394" customFormat="1" x14ac:dyDescent="0.35">
      <c r="A34" s="30"/>
      <c r="B34" s="500"/>
      <c r="C34" s="420"/>
      <c r="D34" s="420"/>
      <c r="E34" s="420"/>
      <c r="F34" s="420"/>
      <c r="G34" s="506"/>
      <c r="H34" s="506"/>
      <c r="I34" s="446"/>
      <c r="J34" s="446"/>
      <c r="K34" s="425"/>
      <c r="L34" s="441"/>
      <c r="M34" s="428"/>
      <c r="N34" s="444"/>
      <c r="O34" s="442"/>
      <c r="P34" s="507" t="s">
        <v>129</v>
      </c>
      <c r="Q34" s="508">
        <v>0</v>
      </c>
      <c r="R34" s="508">
        <v>20</v>
      </c>
      <c r="S34" s="509">
        <f xml:space="preserve"> $Q$34 * $R$34</f>
        <v>0</v>
      </c>
      <c r="T34" s="419"/>
      <c r="U34" s="431"/>
      <c r="V34" s="432"/>
      <c r="W34" s="425"/>
      <c r="X34" s="504" t="s">
        <v>963</v>
      </c>
      <c r="Y34" s="389"/>
      <c r="Z34" s="389"/>
      <c r="AA34" s="389"/>
    </row>
    <row r="35" spans="1:28" s="394" customFormat="1" ht="16" thickBot="1" x14ac:dyDescent="0.4">
      <c r="A35" s="37"/>
      <c r="B35" s="511"/>
      <c r="C35" s="453"/>
      <c r="D35" s="453"/>
      <c r="E35" s="453"/>
      <c r="F35" s="453"/>
      <c r="G35" s="455"/>
      <c r="H35" s="455"/>
      <c r="I35" s="456"/>
      <c r="J35" s="456"/>
      <c r="K35" s="458"/>
      <c r="L35" s="576"/>
      <c r="M35" s="508"/>
      <c r="N35" s="508"/>
      <c r="O35" s="509"/>
      <c r="P35" s="507" t="s">
        <v>226</v>
      </c>
      <c r="Q35" s="508">
        <v>0</v>
      </c>
      <c r="R35" s="508">
        <v>20</v>
      </c>
      <c r="S35" s="509">
        <f xml:space="preserve"> $Q$35 * $R$35</f>
        <v>0</v>
      </c>
      <c r="T35" s="452"/>
      <c r="U35" s="459"/>
      <c r="V35" s="452"/>
      <c r="W35" s="512"/>
      <c r="X35" s="513"/>
      <c r="Y35" s="389"/>
      <c r="Z35" s="389"/>
      <c r="AA35" s="389"/>
    </row>
    <row r="36" spans="1:28" s="394" customFormat="1" ht="17.5" x14ac:dyDescent="0.35">
      <c r="A36" s="580"/>
      <c r="B36" s="389"/>
      <c r="C36" s="389"/>
      <c r="D36" s="389"/>
      <c r="E36" s="389"/>
      <c r="F36" s="389"/>
      <c r="G36" s="389"/>
      <c r="H36" s="389"/>
      <c r="I36" s="464"/>
      <c r="J36" s="464"/>
      <c r="K36" s="582"/>
      <c r="L36" s="443" t="s">
        <v>612</v>
      </c>
      <c r="M36" s="444">
        <f>SUM($M$30:$M$35)</f>
        <v>0</v>
      </c>
      <c r="N36" s="430" t="s">
        <v>613</v>
      </c>
      <c r="O36" s="442">
        <f>SUM($O$30:$O$35)</f>
        <v>0</v>
      </c>
      <c r="P36" s="445" t="s">
        <v>614</v>
      </c>
      <c r="Q36" s="430">
        <f>SUM($Q$30:$Q$35)</f>
        <v>0</v>
      </c>
      <c r="R36" s="430" t="s">
        <v>615</v>
      </c>
      <c r="S36" s="429">
        <f>SUM($S$30:$S$35)</f>
        <v>0</v>
      </c>
      <c r="T36" s="389"/>
      <c r="U36" s="389"/>
      <c r="V36" s="389"/>
      <c r="W36" s="389"/>
      <c r="X36" s="389"/>
      <c r="Y36" s="389"/>
      <c r="Z36" s="389"/>
      <c r="AA36" s="389"/>
    </row>
    <row r="37" spans="1:28" s="394" customFormat="1" ht="16" customHeight="1" thickBot="1" x14ac:dyDescent="0.4">
      <c r="A37" s="580"/>
      <c r="B37" s="389"/>
      <c r="C37" s="389"/>
      <c r="D37" s="389"/>
      <c r="E37" s="389"/>
      <c r="F37" s="389"/>
      <c r="G37" s="389"/>
      <c r="H37" s="389"/>
      <c r="I37" s="464"/>
      <c r="J37" s="464"/>
      <c r="K37" s="582"/>
      <c r="L37" s="670" t="s">
        <v>43</v>
      </c>
      <c r="M37" s="651"/>
      <c r="N37" s="651"/>
      <c r="O37" s="483">
        <v>0</v>
      </c>
      <c r="P37" s="650" t="s">
        <v>42</v>
      </c>
      <c r="Q37" s="651"/>
      <c r="R37" s="651"/>
      <c r="S37" s="467">
        <v>0</v>
      </c>
      <c r="T37" s="389"/>
      <c r="U37" s="389"/>
      <c r="V37" s="389"/>
      <c r="W37" s="389"/>
      <c r="X37" s="389"/>
      <c r="Y37" s="389"/>
      <c r="Z37" s="389"/>
      <c r="AA37" s="389"/>
    </row>
    <row r="38" spans="1:28" s="394" customFormat="1" ht="16" thickBot="1" x14ac:dyDescent="0.4">
      <c r="A38" s="580"/>
      <c r="B38" s="389"/>
      <c r="C38" s="389"/>
      <c r="D38" s="389"/>
      <c r="E38" s="389"/>
      <c r="F38" s="389"/>
      <c r="G38" s="389"/>
      <c r="H38" s="389"/>
      <c r="I38" s="464"/>
      <c r="J38" s="464"/>
      <c r="K38" s="582"/>
      <c r="L38" s="392"/>
      <c r="M38" s="468"/>
      <c r="N38" s="392"/>
      <c r="O38" s="392"/>
      <c r="P38" s="392"/>
      <c r="Q38" s="392"/>
      <c r="R38" s="392"/>
      <c r="S38" s="392"/>
      <c r="T38" s="389"/>
      <c r="U38" s="389"/>
      <c r="V38" s="389"/>
      <c r="W38" s="389"/>
      <c r="X38" s="389"/>
      <c r="Y38" s="389"/>
      <c r="Z38" s="418"/>
      <c r="AA38" s="389"/>
    </row>
    <row r="39" spans="1:28" s="435" customFormat="1" ht="25.5" customHeight="1" x14ac:dyDescent="0.35">
      <c r="A39" s="21" t="s">
        <v>19</v>
      </c>
      <c r="B39" s="404" t="s">
        <v>904</v>
      </c>
      <c r="C39" s="470">
        <v>2954</v>
      </c>
      <c r="D39" s="404" t="s">
        <v>664</v>
      </c>
      <c r="E39" s="470" t="s">
        <v>766</v>
      </c>
      <c r="F39" s="470">
        <v>1</v>
      </c>
      <c r="G39" s="405">
        <v>45035.416666666664</v>
      </c>
      <c r="H39" s="405">
        <v>45036.03125</v>
      </c>
      <c r="I39" s="406">
        <f xml:space="preserve"> ($H$39 - $G$39) * 24</f>
        <v>14.750000000058208</v>
      </c>
      <c r="J39" s="407">
        <v>14</v>
      </c>
      <c r="K39" s="408">
        <f>$J$39 - $I$39</f>
        <v>-0.75000000005820766</v>
      </c>
      <c r="L39" s="571" t="s">
        <v>48</v>
      </c>
      <c r="M39" s="411">
        <v>0</v>
      </c>
      <c r="N39" s="411">
        <v>17</v>
      </c>
      <c r="O39" s="473">
        <f xml:space="preserve"> $M$39 * $N$39</f>
        <v>0</v>
      </c>
      <c r="P39" s="409" t="s">
        <v>271</v>
      </c>
      <c r="Q39" s="411">
        <v>0</v>
      </c>
      <c r="R39" s="411">
        <v>20</v>
      </c>
      <c r="S39" s="473">
        <f xml:space="preserve"> $Q$39 * $R$39</f>
        <v>0</v>
      </c>
      <c r="T39" s="403" t="s">
        <v>816</v>
      </c>
      <c r="U39" s="414" t="s">
        <v>24</v>
      </c>
      <c r="V39" s="415">
        <f>$K$39 * -1</f>
        <v>0.75000000005820766</v>
      </c>
      <c r="W39" s="408">
        <f>$V$39</f>
        <v>0.75000000005820766</v>
      </c>
      <c r="X39" s="514" t="s">
        <v>984</v>
      </c>
      <c r="Y39" s="389"/>
      <c r="Z39" s="418"/>
      <c r="AA39" s="389"/>
    </row>
    <row r="40" spans="1:28" s="435" customFormat="1" x14ac:dyDescent="0.35">
      <c r="A40" s="30"/>
      <c r="B40" s="420"/>
      <c r="C40" s="421"/>
      <c r="D40" s="421"/>
      <c r="E40" s="421"/>
      <c r="F40" s="421">
        <v>2</v>
      </c>
      <c r="G40" s="569">
        <v>45036.03125</v>
      </c>
      <c r="H40" s="422" t="s">
        <v>36</v>
      </c>
      <c r="I40" s="423">
        <f xml:space="preserve"> ($X$2 - $G$40) * 24</f>
        <v>5.25</v>
      </c>
      <c r="J40" s="570">
        <v>14</v>
      </c>
      <c r="K40" s="425">
        <f>$J$40 - $I$40</f>
        <v>8.75</v>
      </c>
      <c r="L40" s="328" t="s">
        <v>198</v>
      </c>
      <c r="M40" s="428">
        <v>1</v>
      </c>
      <c r="N40" s="428">
        <v>14</v>
      </c>
      <c r="O40" s="442">
        <f xml:space="preserve"> $M$40 * $N$40</f>
        <v>14</v>
      </c>
      <c r="P40" s="426" t="s">
        <v>197</v>
      </c>
      <c r="Q40" s="428">
        <v>0</v>
      </c>
      <c r="R40" s="428">
        <v>20</v>
      </c>
      <c r="S40" s="442">
        <f xml:space="preserve"> $Q$40 * $R$40</f>
        <v>0</v>
      </c>
      <c r="T40" s="419"/>
      <c r="U40" s="431"/>
      <c r="V40" s="432">
        <f>$K$40 * 0</f>
        <v>0</v>
      </c>
      <c r="W40" s="425">
        <f>$V$40 + $W$39</f>
        <v>0.75000000005820766</v>
      </c>
      <c r="X40" s="515" t="s">
        <v>1000</v>
      </c>
      <c r="Y40" s="389"/>
      <c r="Z40" s="418"/>
      <c r="AA40" s="389"/>
    </row>
    <row r="41" spans="1:28" s="435" customFormat="1" x14ac:dyDescent="0.35">
      <c r="A41" s="86"/>
      <c r="B41" s="421"/>
      <c r="C41" s="421"/>
      <c r="D41" s="421"/>
      <c r="E41" s="421"/>
      <c r="F41" s="421"/>
      <c r="G41" s="422"/>
      <c r="H41" s="421"/>
      <c r="I41" s="423"/>
      <c r="J41" s="424"/>
      <c r="K41" s="425"/>
      <c r="L41" s="328" t="s">
        <v>229</v>
      </c>
      <c r="M41" s="428">
        <v>0</v>
      </c>
      <c r="N41" s="428">
        <v>17</v>
      </c>
      <c r="O41" s="442">
        <f xml:space="preserve"> $M$41 * $N$41</f>
        <v>0</v>
      </c>
      <c r="P41" s="292" t="s">
        <v>590</v>
      </c>
      <c r="Q41" s="428">
        <v>0</v>
      </c>
      <c r="R41" s="428">
        <v>20</v>
      </c>
      <c r="S41" s="442">
        <f xml:space="preserve"> $Q$41 * $R$41</f>
        <v>0</v>
      </c>
      <c r="T41" s="419"/>
      <c r="U41" s="431"/>
      <c r="V41" s="432"/>
      <c r="W41" s="425"/>
      <c r="X41" s="504"/>
      <c r="Y41" s="389"/>
      <c r="Z41" s="389"/>
      <c r="AA41" s="389"/>
    </row>
    <row r="42" spans="1:28" s="394" customFormat="1" ht="19.5" customHeight="1" x14ac:dyDescent="0.35">
      <c r="A42" s="30"/>
      <c r="B42" s="420"/>
      <c r="C42" s="420"/>
      <c r="D42" s="500"/>
      <c r="E42" s="500"/>
      <c r="F42" s="420"/>
      <c r="G42" s="421"/>
      <c r="H42" s="422"/>
      <c r="I42" s="423"/>
      <c r="J42" s="424"/>
      <c r="K42" s="425"/>
      <c r="L42" s="328" t="s">
        <v>230</v>
      </c>
      <c r="M42" s="428">
        <v>0</v>
      </c>
      <c r="N42" s="428">
        <v>17</v>
      </c>
      <c r="O42" s="442">
        <f xml:space="preserve"> $M$42 * $N$42</f>
        <v>0</v>
      </c>
      <c r="P42" s="292" t="s">
        <v>906</v>
      </c>
      <c r="Q42" s="428">
        <v>0</v>
      </c>
      <c r="R42" s="428">
        <v>20</v>
      </c>
      <c r="S42" s="442">
        <f xml:space="preserve"> $Q$42 * $R$42</f>
        <v>0</v>
      </c>
      <c r="T42" s="419"/>
      <c r="U42" s="431"/>
      <c r="V42" s="432"/>
      <c r="W42" s="425"/>
      <c r="X42" s="504"/>
      <c r="Y42" s="389"/>
      <c r="Z42" s="389"/>
      <c r="AA42" s="389"/>
    </row>
    <row r="43" spans="1:28" s="394" customFormat="1" x14ac:dyDescent="0.35">
      <c r="A43" s="30"/>
      <c r="B43" s="420"/>
      <c r="C43" s="420"/>
      <c r="D43" s="420"/>
      <c r="E43" s="420"/>
      <c r="F43" s="420"/>
      <c r="G43" s="440"/>
      <c r="H43" s="440"/>
      <c r="I43" s="423"/>
      <c r="J43" s="424"/>
      <c r="K43" s="425"/>
      <c r="L43" s="328" t="s">
        <v>105</v>
      </c>
      <c r="M43" s="428">
        <v>1</v>
      </c>
      <c r="N43" s="428">
        <v>17</v>
      </c>
      <c r="O43" s="442">
        <f xml:space="preserve"> $M$43 * $N$43</f>
        <v>17</v>
      </c>
      <c r="P43" s="292" t="s">
        <v>273</v>
      </c>
      <c r="Q43" s="428">
        <v>0</v>
      </c>
      <c r="R43" s="428">
        <v>20</v>
      </c>
      <c r="S43" s="442">
        <f xml:space="preserve"> $Q$43 * $R$43</f>
        <v>0</v>
      </c>
      <c r="T43" s="419"/>
      <c r="U43" s="431"/>
      <c r="V43" s="432"/>
      <c r="W43" s="425"/>
      <c r="X43" s="504" t="s">
        <v>983</v>
      </c>
      <c r="Y43" s="389"/>
      <c r="Z43" s="389"/>
      <c r="AA43" s="389"/>
    </row>
    <row r="44" spans="1:28" s="394" customFormat="1" ht="16" thickBot="1" x14ac:dyDescent="0.4">
      <c r="A44" s="37"/>
      <c r="B44" s="453"/>
      <c r="C44" s="453"/>
      <c r="D44" s="453"/>
      <c r="E44" s="453"/>
      <c r="F44" s="453"/>
      <c r="G44" s="455"/>
      <c r="H44" s="455"/>
      <c r="I44" s="456"/>
      <c r="J44" s="457"/>
      <c r="K44" s="458"/>
      <c r="L44" s="441"/>
      <c r="M44" s="428"/>
      <c r="N44" s="428"/>
      <c r="O44" s="442"/>
      <c r="P44" s="292" t="s">
        <v>143</v>
      </c>
      <c r="Q44" s="517">
        <v>0</v>
      </c>
      <c r="R44" s="428">
        <v>20</v>
      </c>
      <c r="S44" s="442">
        <f xml:space="preserve"> $Q$44 * $R$44</f>
        <v>0</v>
      </c>
      <c r="T44" s="452"/>
      <c r="U44" s="459"/>
      <c r="V44" s="460"/>
      <c r="W44" s="458"/>
      <c r="X44" s="518"/>
      <c r="Y44" s="389"/>
      <c r="Z44" s="389"/>
      <c r="AA44" s="389"/>
    </row>
    <row r="45" spans="1:28" s="389" customFormat="1" ht="17.5" x14ac:dyDescent="0.35">
      <c r="A45" s="580"/>
      <c r="K45" s="582"/>
      <c r="L45" s="443" t="s">
        <v>612</v>
      </c>
      <c r="M45" s="444">
        <f>SUM($M$39:$M$44)</f>
        <v>2</v>
      </c>
      <c r="N45" s="430" t="s">
        <v>613</v>
      </c>
      <c r="O45" s="442">
        <f>SUM($O$39:$O$44)</f>
        <v>31</v>
      </c>
      <c r="P45" s="445" t="s">
        <v>614</v>
      </c>
      <c r="Q45" s="430">
        <f>SUM($Q$39:$Q$44)</f>
        <v>0</v>
      </c>
      <c r="R45" s="430" t="s">
        <v>615</v>
      </c>
      <c r="S45" s="429">
        <f>SUM($S$39:$S$44)</f>
        <v>0</v>
      </c>
      <c r="Y45" s="394"/>
      <c r="AB45" s="394"/>
    </row>
    <row r="46" spans="1:28" s="389" customFormat="1" ht="16" customHeight="1" thickBot="1" x14ac:dyDescent="0.4">
      <c r="A46" s="580"/>
      <c r="I46" s="464"/>
      <c r="J46" s="464"/>
      <c r="K46" s="582"/>
      <c r="L46" s="670" t="s">
        <v>43</v>
      </c>
      <c r="M46" s="651"/>
      <c r="N46" s="651"/>
      <c r="O46" s="519">
        <v>144</v>
      </c>
      <c r="P46" s="650" t="s">
        <v>42</v>
      </c>
      <c r="Q46" s="651"/>
      <c r="R46" s="651"/>
      <c r="S46" s="467">
        <v>0</v>
      </c>
      <c r="AB46" s="394"/>
    </row>
    <row r="47" spans="1:28" s="389" customFormat="1" ht="16" thickBot="1" x14ac:dyDescent="0.4">
      <c r="A47" s="580"/>
      <c r="I47" s="464"/>
      <c r="J47" s="464"/>
      <c r="K47" s="582"/>
      <c r="L47" s="392"/>
      <c r="M47" s="392"/>
      <c r="N47" s="392"/>
      <c r="O47" s="392"/>
      <c r="P47" s="392"/>
      <c r="Q47" s="392"/>
      <c r="R47" s="392"/>
      <c r="S47" s="392"/>
      <c r="Z47" s="418"/>
      <c r="AB47" s="394"/>
    </row>
    <row r="48" spans="1:28" s="389" customFormat="1" x14ac:dyDescent="0.35">
      <c r="A48" s="21" t="s">
        <v>20</v>
      </c>
      <c r="B48" s="404" t="s">
        <v>231</v>
      </c>
      <c r="C48" s="404"/>
      <c r="D48" s="404" t="s">
        <v>628</v>
      </c>
      <c r="E48" s="469"/>
      <c r="F48" s="404"/>
      <c r="G48" s="472"/>
      <c r="H48" s="472"/>
      <c r="I48" s="406"/>
      <c r="J48" s="406"/>
      <c r="K48" s="408"/>
      <c r="L48" s="577" t="s">
        <v>234</v>
      </c>
      <c r="M48" s="411">
        <v>0</v>
      </c>
      <c r="N48" s="521">
        <v>10</v>
      </c>
      <c r="O48" s="473">
        <v>0</v>
      </c>
      <c r="P48" s="474" t="s">
        <v>102</v>
      </c>
      <c r="Q48" s="411">
        <v>0</v>
      </c>
      <c r="R48" s="411">
        <v>18</v>
      </c>
      <c r="S48" s="473">
        <v>0</v>
      </c>
      <c r="T48" s="403" t="s">
        <v>25</v>
      </c>
      <c r="U48" s="414" t="s">
        <v>24</v>
      </c>
      <c r="V48" s="415"/>
      <c r="W48" s="408"/>
      <c r="X48" s="475" t="s">
        <v>961</v>
      </c>
      <c r="Y48" s="522"/>
      <c r="AB48" s="394"/>
    </row>
    <row r="49" spans="1:28" s="389" customFormat="1" x14ac:dyDescent="0.35">
      <c r="A49" s="30"/>
      <c r="B49" s="420"/>
      <c r="C49" s="421"/>
      <c r="D49" s="421"/>
      <c r="E49" s="421"/>
      <c r="F49" s="420"/>
      <c r="G49" s="422"/>
      <c r="H49" s="422"/>
      <c r="I49" s="424"/>
      <c r="J49" s="424"/>
      <c r="K49" s="425"/>
      <c r="L49" s="578" t="s">
        <v>97</v>
      </c>
      <c r="M49" s="428">
        <v>0</v>
      </c>
      <c r="N49" s="517">
        <v>17</v>
      </c>
      <c r="O49" s="442">
        <v>0</v>
      </c>
      <c r="P49" s="476" t="s">
        <v>235</v>
      </c>
      <c r="Q49" s="428">
        <v>0</v>
      </c>
      <c r="R49" s="428">
        <v>18</v>
      </c>
      <c r="S49" s="442">
        <v>0</v>
      </c>
      <c r="T49" s="419"/>
      <c r="U49" s="431"/>
      <c r="V49" s="432"/>
      <c r="W49" s="425"/>
      <c r="X49" s="524"/>
      <c r="Y49" s="522"/>
      <c r="Z49" s="418"/>
      <c r="AB49" s="435"/>
    </row>
    <row r="50" spans="1:28" s="389" customFormat="1" x14ac:dyDescent="0.35">
      <c r="A50" s="30"/>
      <c r="B50" s="420"/>
      <c r="C50" s="420"/>
      <c r="D50" s="420"/>
      <c r="E50" s="500"/>
      <c r="F50" s="420"/>
      <c r="G50" s="440"/>
      <c r="H50" s="525"/>
      <c r="I50" s="446"/>
      <c r="J50" s="446"/>
      <c r="K50" s="425"/>
      <c r="L50" s="578" t="s">
        <v>100</v>
      </c>
      <c r="M50" s="428">
        <v>0</v>
      </c>
      <c r="N50" s="517">
        <v>17</v>
      </c>
      <c r="O50" s="442">
        <v>0</v>
      </c>
      <c r="P50" s="476" t="s">
        <v>118</v>
      </c>
      <c r="Q50" s="428">
        <v>0</v>
      </c>
      <c r="R50" s="428">
        <v>20</v>
      </c>
      <c r="S50" s="442">
        <v>0</v>
      </c>
      <c r="T50" s="419"/>
      <c r="U50" s="431"/>
      <c r="V50" s="432"/>
      <c r="W50" s="425"/>
      <c r="X50" s="526"/>
      <c r="Y50" s="522"/>
      <c r="AB50" s="394"/>
    </row>
    <row r="51" spans="1:28" s="389" customFormat="1" x14ac:dyDescent="0.35">
      <c r="A51" s="30"/>
      <c r="B51" s="420"/>
      <c r="C51" s="420"/>
      <c r="D51" s="420"/>
      <c r="E51" s="420"/>
      <c r="F51" s="420"/>
      <c r="G51" s="440"/>
      <c r="H51" s="440"/>
      <c r="I51" s="446"/>
      <c r="J51" s="446"/>
      <c r="K51" s="425"/>
      <c r="L51" s="578" t="s">
        <v>236</v>
      </c>
      <c r="M51" s="428">
        <v>0</v>
      </c>
      <c r="N51" s="517">
        <v>10</v>
      </c>
      <c r="O51" s="442">
        <v>0</v>
      </c>
      <c r="P51" s="476" t="s">
        <v>196</v>
      </c>
      <c r="Q51" s="428">
        <v>0</v>
      </c>
      <c r="R51" s="430">
        <v>20</v>
      </c>
      <c r="S51" s="442">
        <v>0</v>
      </c>
      <c r="T51" s="419"/>
      <c r="U51" s="431"/>
      <c r="V51" s="432"/>
      <c r="W51" s="425"/>
      <c r="X51" s="527"/>
      <c r="Y51" s="522"/>
      <c r="Z51" s="418"/>
      <c r="AB51" s="394"/>
    </row>
    <row r="52" spans="1:28" s="389" customFormat="1" x14ac:dyDescent="0.35">
      <c r="A52" s="30"/>
      <c r="B52" s="420"/>
      <c r="C52" s="420"/>
      <c r="D52" s="420"/>
      <c r="E52" s="420"/>
      <c r="F52" s="420"/>
      <c r="G52" s="440"/>
      <c r="H52" s="440"/>
      <c r="I52" s="446"/>
      <c r="J52" s="446"/>
      <c r="K52" s="425"/>
      <c r="L52" s="441"/>
      <c r="M52" s="428"/>
      <c r="N52" s="428"/>
      <c r="O52" s="442"/>
      <c r="P52" s="476" t="s">
        <v>119</v>
      </c>
      <c r="Q52" s="428">
        <v>0</v>
      </c>
      <c r="R52" s="430">
        <v>20</v>
      </c>
      <c r="S52" s="442">
        <v>0</v>
      </c>
      <c r="T52" s="419"/>
      <c r="U52" s="431"/>
      <c r="V52" s="432"/>
      <c r="W52" s="425"/>
      <c r="X52" s="524"/>
      <c r="Y52" s="522"/>
      <c r="Z52" s="418"/>
      <c r="AB52" s="394"/>
    </row>
    <row r="53" spans="1:28" s="389" customFormat="1" ht="16" thickBot="1" x14ac:dyDescent="0.4">
      <c r="A53" s="37"/>
      <c r="B53" s="453"/>
      <c r="C53" s="453"/>
      <c r="D53" s="453"/>
      <c r="E53" s="453"/>
      <c r="F53" s="453"/>
      <c r="G53" s="455"/>
      <c r="H53" s="455"/>
      <c r="I53" s="456"/>
      <c r="J53" s="456"/>
      <c r="K53" s="458"/>
      <c r="L53" s="441"/>
      <c r="M53" s="428"/>
      <c r="N53" s="428"/>
      <c r="O53" s="442"/>
      <c r="P53" s="476" t="s">
        <v>140</v>
      </c>
      <c r="Q53" s="428">
        <v>0</v>
      </c>
      <c r="R53" s="430">
        <v>20</v>
      </c>
      <c r="S53" s="442">
        <v>0</v>
      </c>
      <c r="T53" s="452"/>
      <c r="U53" s="459"/>
      <c r="V53" s="460"/>
      <c r="W53" s="458"/>
      <c r="X53" s="528"/>
      <c r="Y53" s="522"/>
      <c r="Z53" s="418"/>
      <c r="AB53" s="394"/>
    </row>
    <row r="54" spans="1:28" s="389" customFormat="1" ht="17.5" x14ac:dyDescent="0.35">
      <c r="A54" s="580"/>
      <c r="G54" s="463"/>
      <c r="H54" s="463"/>
      <c r="I54" s="464"/>
      <c r="K54" s="581"/>
      <c r="L54" s="443" t="s">
        <v>612</v>
      </c>
      <c r="M54" s="444">
        <v>0</v>
      </c>
      <c r="N54" s="430" t="s">
        <v>613</v>
      </c>
      <c r="O54" s="442">
        <v>0</v>
      </c>
      <c r="P54" s="445" t="s">
        <v>614</v>
      </c>
      <c r="Q54" s="430">
        <v>0</v>
      </c>
      <c r="R54" s="430" t="s">
        <v>615</v>
      </c>
      <c r="S54" s="429">
        <v>0</v>
      </c>
      <c r="X54" s="529"/>
      <c r="Y54" s="522"/>
    </row>
    <row r="55" spans="1:28" s="389" customFormat="1" ht="16" customHeight="1" thickBot="1" x14ac:dyDescent="0.4">
      <c r="A55" s="585"/>
      <c r="B55" s="464"/>
      <c r="C55" s="464"/>
      <c r="D55" s="464"/>
      <c r="E55" s="464"/>
      <c r="F55" s="464"/>
      <c r="G55" s="464"/>
      <c r="H55" s="464"/>
      <c r="I55" s="464"/>
      <c r="J55" s="464"/>
      <c r="K55" s="581"/>
      <c r="L55" s="670" t="s">
        <v>43</v>
      </c>
      <c r="M55" s="651"/>
      <c r="N55" s="651"/>
      <c r="O55" s="483">
        <v>0</v>
      </c>
      <c r="P55" s="650" t="s">
        <v>42</v>
      </c>
      <c r="Q55" s="651"/>
      <c r="R55" s="651"/>
      <c r="S55" s="467">
        <v>0</v>
      </c>
      <c r="X55" s="529"/>
      <c r="Y55" s="522"/>
    </row>
    <row r="56" spans="1:28" s="389" customFormat="1" ht="15.5" customHeight="1" x14ac:dyDescent="0.35">
      <c r="A56" s="585"/>
      <c r="B56" s="464"/>
      <c r="C56" s="464"/>
      <c r="D56" s="464"/>
      <c r="E56" s="464"/>
      <c r="F56" s="464"/>
      <c r="G56" s="464"/>
      <c r="H56" s="464"/>
      <c r="I56" s="464"/>
      <c r="J56" s="464"/>
      <c r="K56" s="581"/>
      <c r="L56" s="392"/>
      <c r="M56" s="392"/>
      <c r="N56" s="392"/>
      <c r="O56" s="392"/>
      <c r="P56" s="392"/>
      <c r="Q56" s="392"/>
      <c r="R56" s="392"/>
      <c r="S56" s="392"/>
      <c r="X56" s="529"/>
      <c r="Y56" s="522"/>
    </row>
    <row r="57" spans="1:28" s="389" customFormat="1" ht="16" customHeight="1" thickBot="1" x14ac:dyDescent="0.4">
      <c r="A57" s="585"/>
      <c r="B57" s="464"/>
      <c r="C57" s="464"/>
      <c r="D57" s="464"/>
      <c r="E57" s="464"/>
      <c r="F57" s="464"/>
      <c r="G57" s="464"/>
      <c r="H57" s="464"/>
      <c r="I57" s="464"/>
      <c r="J57" s="464"/>
      <c r="K57" s="581"/>
      <c r="L57" s="392"/>
      <c r="M57" s="392"/>
      <c r="N57" s="392"/>
      <c r="O57" s="392"/>
      <c r="P57" s="392"/>
      <c r="Q57" s="392"/>
      <c r="R57" s="392"/>
      <c r="S57" s="392"/>
      <c r="X57" s="530"/>
      <c r="Y57" s="531"/>
    </row>
    <row r="58" spans="1:28" s="389" customFormat="1" ht="62" x14ac:dyDescent="0.35">
      <c r="A58" s="21" t="s">
        <v>21</v>
      </c>
      <c r="B58" s="404" t="s">
        <v>630</v>
      </c>
      <c r="C58" s="469" t="s">
        <v>125</v>
      </c>
      <c r="D58" s="469" t="s">
        <v>123</v>
      </c>
      <c r="E58" s="469"/>
      <c r="F58" s="404"/>
      <c r="G58" s="472"/>
      <c r="H58" s="472"/>
      <c r="I58" s="406"/>
      <c r="J58" s="406"/>
      <c r="K58" s="408"/>
      <c r="L58" s="579" t="s">
        <v>40</v>
      </c>
      <c r="M58" s="413">
        <v>0</v>
      </c>
      <c r="N58" s="413">
        <v>10</v>
      </c>
      <c r="O58" s="473">
        <v>0</v>
      </c>
      <c r="P58" s="499" t="s">
        <v>122</v>
      </c>
      <c r="Q58" s="413">
        <v>0</v>
      </c>
      <c r="R58" s="413">
        <v>20</v>
      </c>
      <c r="S58" s="473">
        <v>0</v>
      </c>
      <c r="T58" s="403" t="s">
        <v>25</v>
      </c>
      <c r="U58" s="414" t="s">
        <v>24</v>
      </c>
      <c r="V58" s="415">
        <v>0</v>
      </c>
      <c r="W58" s="408">
        <v>0</v>
      </c>
      <c r="X58" s="532" t="s">
        <v>989</v>
      </c>
      <c r="Y58" s="531"/>
    </row>
    <row r="59" spans="1:28" s="389" customFormat="1" x14ac:dyDescent="0.35">
      <c r="A59" s="30"/>
      <c r="B59" s="420"/>
      <c r="C59" s="420"/>
      <c r="D59" s="420"/>
      <c r="E59" s="420"/>
      <c r="F59" s="420"/>
      <c r="G59" s="440"/>
      <c r="H59" s="440"/>
      <c r="I59" s="446"/>
      <c r="J59" s="446"/>
      <c r="K59" s="425"/>
      <c r="L59" s="443" t="s">
        <v>41</v>
      </c>
      <c r="M59" s="430">
        <v>0</v>
      </c>
      <c r="N59" s="430">
        <v>10</v>
      </c>
      <c r="O59" s="442">
        <v>0</v>
      </c>
      <c r="P59" s="533"/>
      <c r="Q59" s="430"/>
      <c r="R59" s="430"/>
      <c r="S59" s="442"/>
      <c r="T59" s="419"/>
      <c r="U59" s="431"/>
      <c r="V59" s="419"/>
      <c r="W59" s="534"/>
      <c r="X59" s="524"/>
      <c r="Y59" s="531"/>
    </row>
    <row r="60" spans="1:28" s="389" customFormat="1" ht="16" customHeight="1" thickBot="1" x14ac:dyDescent="0.4">
      <c r="A60" s="37"/>
      <c r="B60" s="453"/>
      <c r="C60" s="453"/>
      <c r="D60" s="453"/>
      <c r="E60" s="453"/>
      <c r="F60" s="453"/>
      <c r="G60" s="455"/>
      <c r="H60" s="455"/>
      <c r="I60" s="456"/>
      <c r="J60" s="456"/>
      <c r="K60" s="458"/>
      <c r="L60" s="443" t="s">
        <v>109</v>
      </c>
      <c r="M60" s="430">
        <v>0</v>
      </c>
      <c r="N60" s="430">
        <v>10</v>
      </c>
      <c r="O60" s="442">
        <v>0</v>
      </c>
      <c r="P60" s="533"/>
      <c r="Q60" s="430"/>
      <c r="R60" s="430"/>
      <c r="S60" s="442"/>
      <c r="T60" s="452"/>
      <c r="U60" s="459"/>
      <c r="V60" s="452"/>
      <c r="W60" s="512"/>
      <c r="X60" s="528"/>
      <c r="Y60" s="531"/>
    </row>
    <row r="61" spans="1:28" s="389" customFormat="1" ht="17.5" customHeight="1" x14ac:dyDescent="0.35">
      <c r="A61" s="580"/>
      <c r="I61" s="464"/>
      <c r="J61" s="464"/>
      <c r="K61" s="582"/>
      <c r="L61" s="443" t="s">
        <v>612</v>
      </c>
      <c r="M61" s="444">
        <v>0</v>
      </c>
      <c r="N61" s="430" t="s">
        <v>613</v>
      </c>
      <c r="O61" s="442">
        <v>0</v>
      </c>
      <c r="P61" s="445" t="s">
        <v>614</v>
      </c>
      <c r="Q61" s="430">
        <v>0</v>
      </c>
      <c r="R61" s="430" t="s">
        <v>615</v>
      </c>
      <c r="S61" s="429">
        <v>0</v>
      </c>
    </row>
    <row r="62" spans="1:28" s="389" customFormat="1" ht="16" customHeight="1" thickBot="1" x14ac:dyDescent="0.4">
      <c r="A62" s="580"/>
      <c r="I62" s="464"/>
      <c r="J62" s="464"/>
      <c r="K62" s="582"/>
      <c r="L62" s="670" t="s">
        <v>43</v>
      </c>
      <c r="M62" s="651"/>
      <c r="N62" s="651"/>
      <c r="O62" s="483">
        <v>0</v>
      </c>
      <c r="P62" s="650" t="s">
        <v>42</v>
      </c>
      <c r="Q62" s="651"/>
      <c r="R62" s="651"/>
      <c r="S62" s="467">
        <v>0</v>
      </c>
    </row>
    <row r="63" spans="1:28" s="389" customFormat="1" ht="16" customHeight="1" thickBot="1" x14ac:dyDescent="0.4">
      <c r="A63" s="580"/>
      <c r="I63" s="464"/>
      <c r="J63" s="464"/>
      <c r="K63" s="582"/>
      <c r="L63" s="392"/>
      <c r="M63" s="392"/>
      <c r="N63" s="392"/>
      <c r="O63" s="392"/>
      <c r="P63" s="392"/>
      <c r="Q63" s="392"/>
      <c r="R63" s="392"/>
      <c r="S63" s="392"/>
    </row>
    <row r="64" spans="1:28" s="389" customFormat="1" x14ac:dyDescent="0.35">
      <c r="A64" s="21" t="s">
        <v>22</v>
      </c>
      <c r="B64" s="404" t="s">
        <v>962</v>
      </c>
      <c r="C64" s="404">
        <v>280</v>
      </c>
      <c r="D64" s="404" t="s">
        <v>927</v>
      </c>
      <c r="E64" s="469" t="s">
        <v>241</v>
      </c>
      <c r="F64" s="404">
        <v>1</v>
      </c>
      <c r="G64" s="405">
        <v>45034.25</v>
      </c>
      <c r="H64" s="472" t="s">
        <v>990</v>
      </c>
      <c r="I64" s="406">
        <f xml:space="preserve"> ($H$64 - $G$64) * 24</f>
        <v>46.250000000058208</v>
      </c>
      <c r="J64" s="407">
        <v>12.4</v>
      </c>
      <c r="K64" s="408">
        <f>$J$64 - $I$64</f>
        <v>-33.850000000058209</v>
      </c>
      <c r="L64" s="571" t="s">
        <v>525</v>
      </c>
      <c r="M64" s="411">
        <v>0</v>
      </c>
      <c r="N64" s="521">
        <v>20</v>
      </c>
      <c r="O64" s="473">
        <f xml:space="preserve"> $M$64 * $N$64</f>
        <v>0</v>
      </c>
      <c r="P64" s="535" t="s">
        <v>794</v>
      </c>
      <c r="Q64" s="411">
        <v>0</v>
      </c>
      <c r="R64" s="413">
        <v>20</v>
      </c>
      <c r="S64" s="473">
        <f xml:space="preserve"> $Q$64 * $R$64</f>
        <v>0</v>
      </c>
      <c r="T64" s="403" t="s">
        <v>25</v>
      </c>
      <c r="U64" s="414" t="s">
        <v>24</v>
      </c>
      <c r="V64" s="415">
        <f>$K$64 * -1</f>
        <v>33.850000000058209</v>
      </c>
      <c r="W64" s="408">
        <f>$V$64</f>
        <v>33.850000000058209</v>
      </c>
      <c r="X64" s="572" t="s">
        <v>991</v>
      </c>
    </row>
    <row r="65" spans="1:24" s="389" customFormat="1" x14ac:dyDescent="0.35">
      <c r="A65" s="86"/>
      <c r="B65" s="421"/>
      <c r="C65" s="421"/>
      <c r="D65" s="421"/>
      <c r="E65" s="421"/>
      <c r="F65" s="421"/>
      <c r="G65" s="440"/>
      <c r="H65" s="440"/>
      <c r="I65" s="423"/>
      <c r="J65" s="424"/>
      <c r="K65" s="425"/>
      <c r="L65" s="441" t="s">
        <v>526</v>
      </c>
      <c r="M65" s="428">
        <v>0</v>
      </c>
      <c r="N65" s="517">
        <v>20</v>
      </c>
      <c r="O65" s="442">
        <f xml:space="preserve"> $M$65 * $N$65</f>
        <v>0</v>
      </c>
      <c r="P65" s="536" t="s">
        <v>593</v>
      </c>
      <c r="Q65" s="428">
        <v>0</v>
      </c>
      <c r="R65" s="430">
        <v>20</v>
      </c>
      <c r="S65" s="505">
        <f xml:space="preserve"> $Q$65 * $R$65</f>
        <v>0</v>
      </c>
      <c r="T65" s="419"/>
      <c r="U65" s="431"/>
      <c r="V65" s="432"/>
      <c r="W65" s="425"/>
      <c r="X65" s="537" t="s">
        <v>998</v>
      </c>
    </row>
    <row r="66" spans="1:24" s="389" customFormat="1" x14ac:dyDescent="0.35">
      <c r="A66" s="86"/>
      <c r="B66" s="421"/>
      <c r="C66" s="421"/>
      <c r="D66" s="421"/>
      <c r="E66" s="421"/>
      <c r="F66" s="421"/>
      <c r="G66" s="440"/>
      <c r="H66" s="422"/>
      <c r="I66" s="423"/>
      <c r="J66" s="424"/>
      <c r="K66" s="425"/>
      <c r="L66" s="441" t="s">
        <v>527</v>
      </c>
      <c r="M66" s="428">
        <v>0</v>
      </c>
      <c r="N66" s="517">
        <v>20</v>
      </c>
      <c r="O66" s="442">
        <f xml:space="preserve"> $M$66 * $N$66</f>
        <v>0</v>
      </c>
      <c r="P66" s="536" t="s">
        <v>594</v>
      </c>
      <c r="Q66" s="428">
        <v>0</v>
      </c>
      <c r="R66" s="430">
        <v>20</v>
      </c>
      <c r="S66" s="505">
        <f xml:space="preserve"> $Q$66 * $R$66</f>
        <v>0</v>
      </c>
      <c r="T66" s="419"/>
      <c r="U66" s="431"/>
      <c r="V66" s="432"/>
      <c r="W66" s="425"/>
      <c r="X66" s="504"/>
    </row>
    <row r="67" spans="1:24" s="389" customFormat="1" x14ac:dyDescent="0.35">
      <c r="A67" s="86"/>
      <c r="B67" s="421"/>
      <c r="C67" s="421"/>
      <c r="D67" s="421"/>
      <c r="E67" s="421"/>
      <c r="F67" s="421"/>
      <c r="G67" s="422"/>
      <c r="H67" s="422"/>
      <c r="I67" s="423"/>
      <c r="J67" s="424"/>
      <c r="K67" s="425"/>
      <c r="L67" s="441" t="s">
        <v>528</v>
      </c>
      <c r="M67" s="428">
        <v>0</v>
      </c>
      <c r="N67" s="517">
        <v>20</v>
      </c>
      <c r="O67" s="442">
        <f xml:space="preserve"> $M$67 * $N$67</f>
        <v>0</v>
      </c>
      <c r="P67" s="536" t="s">
        <v>476</v>
      </c>
      <c r="Q67" s="428">
        <v>0</v>
      </c>
      <c r="R67" s="430">
        <v>20</v>
      </c>
      <c r="S67" s="505">
        <f xml:space="preserve"> $Q$67 * $R$67</f>
        <v>0</v>
      </c>
      <c r="T67" s="419"/>
      <c r="U67" s="431"/>
      <c r="V67" s="432"/>
      <c r="W67" s="425"/>
      <c r="X67" s="524" t="s">
        <v>867</v>
      </c>
    </row>
    <row r="68" spans="1:24" s="389" customFormat="1" ht="16" thickBot="1" x14ac:dyDescent="0.4">
      <c r="A68" s="89"/>
      <c r="B68" s="454"/>
      <c r="C68" s="454"/>
      <c r="D68" s="454"/>
      <c r="E68" s="454"/>
      <c r="F68" s="454"/>
      <c r="G68" s="539"/>
      <c r="H68" s="539"/>
      <c r="I68" s="457"/>
      <c r="J68" s="457"/>
      <c r="K68" s="458"/>
      <c r="L68" s="441"/>
      <c r="M68" s="540"/>
      <c r="N68" s="428"/>
      <c r="O68" s="505"/>
      <c r="P68" s="541" t="s">
        <v>477</v>
      </c>
      <c r="Q68" s="428">
        <v>0</v>
      </c>
      <c r="R68" s="430">
        <v>20</v>
      </c>
      <c r="S68" s="505">
        <f xml:space="preserve"> $Q$68 * $R$68</f>
        <v>0</v>
      </c>
      <c r="T68" s="452"/>
      <c r="U68" s="459"/>
      <c r="V68" s="452"/>
      <c r="W68" s="512"/>
      <c r="X68" s="513" t="s">
        <v>988</v>
      </c>
    </row>
    <row r="69" spans="1:24" s="389" customFormat="1" ht="17.5" customHeight="1" x14ac:dyDescent="0.35">
      <c r="A69" s="36"/>
      <c r="G69" s="463"/>
      <c r="H69" s="463"/>
      <c r="I69" s="464"/>
      <c r="K69" s="464"/>
      <c r="L69" s="443" t="s">
        <v>612</v>
      </c>
      <c r="M69" s="444">
        <f>SUM($M$64:$M$68)</f>
        <v>0</v>
      </c>
      <c r="N69" s="430" t="s">
        <v>613</v>
      </c>
      <c r="O69" s="442">
        <f>SUM($O$64:$O$68)</f>
        <v>0</v>
      </c>
      <c r="P69" s="445" t="s">
        <v>614</v>
      </c>
      <c r="Q69" s="430">
        <f>SUM($Q$64:$Q$68)</f>
        <v>0</v>
      </c>
      <c r="R69" s="430" t="s">
        <v>615</v>
      </c>
      <c r="S69" s="429">
        <f>SUM($S$64:$S$68)</f>
        <v>0</v>
      </c>
    </row>
    <row r="70" spans="1:24" s="389" customFormat="1" ht="16" customHeight="1" thickBot="1" x14ac:dyDescent="0.4">
      <c r="A70" s="36"/>
      <c r="I70" s="464"/>
      <c r="L70" s="670" t="s">
        <v>43</v>
      </c>
      <c r="M70" s="651"/>
      <c r="N70" s="651"/>
      <c r="O70" s="519">
        <v>60</v>
      </c>
      <c r="P70" s="650" t="s">
        <v>42</v>
      </c>
      <c r="Q70" s="651"/>
      <c r="R70" s="651"/>
      <c r="S70" s="467">
        <v>0</v>
      </c>
    </row>
    <row r="71" spans="1:24" s="389" customFormat="1" ht="16" customHeight="1" thickBot="1" x14ac:dyDescent="0.4">
      <c r="A71" s="36"/>
      <c r="I71" s="464"/>
      <c r="L71" s="392"/>
      <c r="M71" s="392"/>
      <c r="N71" s="392"/>
      <c r="O71" s="542"/>
      <c r="P71" s="392"/>
      <c r="Q71" s="392"/>
      <c r="R71" s="392"/>
      <c r="S71" s="392"/>
    </row>
    <row r="72" spans="1:24" s="389" customFormat="1" ht="31.5" thickBot="1" x14ac:dyDescent="0.4">
      <c r="A72" s="74" t="s">
        <v>23</v>
      </c>
      <c r="B72" s="486"/>
      <c r="C72" s="486">
        <v>1</v>
      </c>
      <c r="D72" s="486" t="s">
        <v>130</v>
      </c>
      <c r="E72" s="486"/>
      <c r="F72" s="486"/>
      <c r="G72" s="543"/>
      <c r="H72" s="543"/>
      <c r="I72" s="488"/>
      <c r="J72" s="488"/>
      <c r="K72" s="489"/>
      <c r="L72" s="499"/>
      <c r="M72" s="544"/>
      <c r="N72" s="413"/>
      <c r="O72" s="473"/>
      <c r="P72" s="499"/>
      <c r="Q72" s="413"/>
      <c r="R72" s="413"/>
      <c r="S72" s="473"/>
      <c r="T72" s="485" t="s">
        <v>25</v>
      </c>
      <c r="U72" s="493" t="s">
        <v>24</v>
      </c>
      <c r="V72" s="545">
        <v>0</v>
      </c>
      <c r="W72" s="546">
        <v>0</v>
      </c>
      <c r="X72" s="495" t="s">
        <v>968</v>
      </c>
    </row>
    <row r="73" spans="1:24" s="389" customFormat="1" ht="17.5" customHeight="1" x14ac:dyDescent="0.35">
      <c r="A73" s="29"/>
      <c r="I73" s="464"/>
      <c r="J73" s="464"/>
      <c r="L73" s="445" t="s">
        <v>612</v>
      </c>
      <c r="M73" s="444">
        <v>0</v>
      </c>
      <c r="N73" s="430" t="s">
        <v>613</v>
      </c>
      <c r="O73" s="442">
        <v>0</v>
      </c>
      <c r="P73" s="445" t="s">
        <v>614</v>
      </c>
      <c r="Q73" s="430">
        <v>0</v>
      </c>
      <c r="R73" s="430" t="s">
        <v>615</v>
      </c>
      <c r="S73" s="429">
        <v>0</v>
      </c>
      <c r="X73" s="529"/>
    </row>
    <row r="74" spans="1:24" s="389" customFormat="1" ht="16" customHeight="1" thickBot="1" x14ac:dyDescent="0.4">
      <c r="A74" s="29"/>
      <c r="I74" s="464"/>
      <c r="J74" s="464"/>
      <c r="L74" s="650" t="s">
        <v>43</v>
      </c>
      <c r="M74" s="651"/>
      <c r="N74" s="651"/>
      <c r="O74" s="483">
        <v>0</v>
      </c>
      <c r="P74" s="650" t="s">
        <v>42</v>
      </c>
      <c r="Q74" s="651"/>
      <c r="R74" s="651"/>
      <c r="S74" s="467" t="s">
        <v>24</v>
      </c>
      <c r="X74" s="547"/>
    </row>
    <row r="75" spans="1:24" s="389" customFormat="1" ht="16" customHeight="1" thickBot="1" x14ac:dyDescent="0.4">
      <c r="A75" s="29"/>
      <c r="I75" s="464"/>
      <c r="J75" s="464"/>
      <c r="L75" s="392"/>
      <c r="M75" s="468"/>
      <c r="N75" s="392"/>
      <c r="O75" s="392"/>
      <c r="P75" s="392"/>
      <c r="Q75" s="392"/>
      <c r="R75" s="392"/>
      <c r="S75" s="392"/>
      <c r="X75" s="547"/>
    </row>
    <row r="76" spans="1:24" s="389" customFormat="1" x14ac:dyDescent="0.35">
      <c r="A76" s="21" t="s">
        <v>26</v>
      </c>
      <c r="B76" s="404" t="s">
        <v>912</v>
      </c>
      <c r="C76" s="469" t="s">
        <v>487</v>
      </c>
      <c r="D76" s="469" t="s">
        <v>666</v>
      </c>
      <c r="E76" s="404" t="s">
        <v>488</v>
      </c>
      <c r="F76" s="404">
        <v>1</v>
      </c>
      <c r="G76" s="472"/>
      <c r="H76" s="472"/>
      <c r="I76" s="406"/>
      <c r="J76" s="406"/>
      <c r="K76" s="416"/>
      <c r="L76" s="409" t="s">
        <v>243</v>
      </c>
      <c r="M76" s="548">
        <v>0</v>
      </c>
      <c r="N76" s="411">
        <v>17</v>
      </c>
      <c r="O76" s="473">
        <v>0</v>
      </c>
      <c r="P76" s="499" t="s">
        <v>242</v>
      </c>
      <c r="Q76" s="411">
        <v>0</v>
      </c>
      <c r="R76" s="413">
        <v>20</v>
      </c>
      <c r="S76" s="473">
        <v>0</v>
      </c>
      <c r="T76" s="403" t="s">
        <v>25</v>
      </c>
      <c r="U76" s="414" t="s">
        <v>200</v>
      </c>
      <c r="V76" s="415">
        <v>0</v>
      </c>
      <c r="W76" s="408">
        <v>0</v>
      </c>
      <c r="X76" s="475" t="s">
        <v>911</v>
      </c>
    </row>
    <row r="77" spans="1:24" s="389" customFormat="1" ht="16" thickBot="1" x14ac:dyDescent="0.4">
      <c r="A77" s="37"/>
      <c r="B77" s="453"/>
      <c r="C77" s="453"/>
      <c r="D77" s="453"/>
      <c r="E77" s="453"/>
      <c r="F77" s="453"/>
      <c r="G77" s="455"/>
      <c r="H77" s="455"/>
      <c r="I77" s="456"/>
      <c r="J77" s="456"/>
      <c r="K77" s="461"/>
      <c r="L77" s="426"/>
      <c r="M77" s="428"/>
      <c r="N77" s="428"/>
      <c r="O77" s="442"/>
      <c r="P77" s="445"/>
      <c r="Q77" s="428"/>
      <c r="R77" s="430"/>
      <c r="S77" s="442"/>
      <c r="T77" s="452"/>
      <c r="U77" s="459"/>
      <c r="V77" s="460"/>
      <c r="W77" s="458"/>
      <c r="X77" s="481"/>
    </row>
    <row r="78" spans="1:24" s="389" customFormat="1" ht="17.5" customHeight="1" x14ac:dyDescent="0.35">
      <c r="A78" s="29"/>
      <c r="I78" s="464"/>
      <c r="L78" s="445" t="s">
        <v>612</v>
      </c>
      <c r="M78" s="444">
        <v>0</v>
      </c>
      <c r="N78" s="430" t="s">
        <v>613</v>
      </c>
      <c r="O78" s="442">
        <v>0</v>
      </c>
      <c r="P78" s="445" t="s">
        <v>614</v>
      </c>
      <c r="Q78" s="430">
        <v>0</v>
      </c>
      <c r="R78" s="430" t="s">
        <v>615</v>
      </c>
      <c r="S78" s="429">
        <v>0</v>
      </c>
      <c r="V78" s="464"/>
      <c r="W78" s="464"/>
      <c r="X78" s="547"/>
    </row>
    <row r="79" spans="1:24" s="389" customFormat="1" ht="16" customHeight="1" thickBot="1" x14ac:dyDescent="0.4">
      <c r="A79" s="29"/>
      <c r="I79" s="464"/>
      <c r="J79" s="464"/>
      <c r="L79" s="650" t="s">
        <v>43</v>
      </c>
      <c r="M79" s="651"/>
      <c r="N79" s="651"/>
      <c r="O79" s="519">
        <v>0</v>
      </c>
      <c r="P79" s="650" t="s">
        <v>42</v>
      </c>
      <c r="Q79" s="651"/>
      <c r="R79" s="651"/>
      <c r="S79" s="467">
        <v>0</v>
      </c>
      <c r="V79" s="464"/>
      <c r="W79" s="464"/>
      <c r="X79" s="547"/>
    </row>
    <row r="80" spans="1:24" s="389" customFormat="1" ht="16" customHeight="1" thickBot="1" x14ac:dyDescent="0.4">
      <c r="A80" s="29"/>
      <c r="I80" s="464"/>
      <c r="J80" s="464"/>
      <c r="L80" s="392"/>
      <c r="M80" s="392"/>
      <c r="N80" s="392"/>
      <c r="O80" s="542"/>
      <c r="P80" s="392"/>
      <c r="Q80" s="392"/>
      <c r="R80" s="392"/>
      <c r="S80" s="392"/>
      <c r="V80" s="464"/>
      <c r="W80" s="464"/>
      <c r="X80" s="547"/>
    </row>
    <row r="81" spans="1:24" s="389" customFormat="1" x14ac:dyDescent="0.35">
      <c r="A81" s="21" t="s">
        <v>27</v>
      </c>
      <c r="B81" s="404" t="s">
        <v>913</v>
      </c>
      <c r="C81" s="404"/>
      <c r="D81" s="404"/>
      <c r="E81" s="404"/>
      <c r="F81" s="404"/>
      <c r="G81" s="472"/>
      <c r="H81" s="472"/>
      <c r="I81" s="406"/>
      <c r="J81" s="406"/>
      <c r="K81" s="416"/>
      <c r="L81" s="409" t="s">
        <v>847</v>
      </c>
      <c r="M81" s="411">
        <v>0</v>
      </c>
      <c r="N81" s="413">
        <v>17</v>
      </c>
      <c r="O81" s="473">
        <v>0</v>
      </c>
      <c r="P81" s="492" t="s">
        <v>216</v>
      </c>
      <c r="Q81" s="413">
        <v>0</v>
      </c>
      <c r="R81" s="413">
        <v>20</v>
      </c>
      <c r="S81" s="473">
        <v>0</v>
      </c>
      <c r="T81" s="403" t="s">
        <v>25</v>
      </c>
      <c r="U81" s="414" t="s">
        <v>24</v>
      </c>
      <c r="V81" s="415">
        <v>0</v>
      </c>
      <c r="W81" s="408">
        <v>0</v>
      </c>
      <c r="X81" s="475" t="s">
        <v>965</v>
      </c>
    </row>
    <row r="82" spans="1:24" s="389" customFormat="1" ht="15.5" customHeight="1" x14ac:dyDescent="0.35">
      <c r="A82" s="30"/>
      <c r="B82" s="420"/>
      <c r="C82" s="420"/>
      <c r="D82" s="420"/>
      <c r="E82" s="420"/>
      <c r="F82" s="420"/>
      <c r="G82" s="422"/>
      <c r="H82" s="549"/>
      <c r="I82" s="424"/>
      <c r="J82" s="446"/>
      <c r="K82" s="550"/>
      <c r="L82" s="426" t="s">
        <v>848</v>
      </c>
      <c r="M82" s="428">
        <v>0</v>
      </c>
      <c r="N82" s="430">
        <v>17</v>
      </c>
      <c r="O82" s="442">
        <v>0</v>
      </c>
      <c r="P82" s="445" t="s">
        <v>249</v>
      </c>
      <c r="Q82" s="430">
        <v>0</v>
      </c>
      <c r="R82" s="430">
        <v>20</v>
      </c>
      <c r="S82" s="442">
        <v>0</v>
      </c>
      <c r="T82" s="419"/>
      <c r="U82" s="431"/>
      <c r="V82" s="432"/>
      <c r="W82" s="425"/>
      <c r="X82" s="477" t="s">
        <v>966</v>
      </c>
    </row>
    <row r="83" spans="1:24" s="389" customFormat="1" x14ac:dyDescent="0.35">
      <c r="A83" s="30"/>
      <c r="B83" s="420"/>
      <c r="C83" s="420"/>
      <c r="D83" s="420"/>
      <c r="E83" s="420"/>
      <c r="F83" s="420"/>
      <c r="G83" s="440"/>
      <c r="H83" s="420"/>
      <c r="I83" s="446"/>
      <c r="J83" s="446"/>
      <c r="K83" s="433"/>
      <c r="L83" s="426"/>
      <c r="M83" s="428"/>
      <c r="N83" s="430"/>
      <c r="O83" s="442"/>
      <c r="P83" s="445"/>
      <c r="Q83" s="430"/>
      <c r="R83" s="430"/>
      <c r="S83" s="442"/>
      <c r="T83" s="419"/>
      <c r="U83" s="431"/>
      <c r="V83" s="432"/>
      <c r="W83" s="425"/>
      <c r="X83" s="504" t="s">
        <v>967</v>
      </c>
    </row>
    <row r="84" spans="1:24" s="389" customFormat="1" ht="15.5" customHeight="1" x14ac:dyDescent="0.35">
      <c r="A84" s="30"/>
      <c r="B84" s="420"/>
      <c r="C84" s="420"/>
      <c r="D84" s="420"/>
      <c r="E84" s="420"/>
      <c r="F84" s="420"/>
      <c r="G84" s="420"/>
      <c r="H84" s="440"/>
      <c r="I84" s="424"/>
      <c r="J84" s="424"/>
      <c r="K84" s="433"/>
      <c r="L84" s="426"/>
      <c r="M84" s="540"/>
      <c r="N84" s="430"/>
      <c r="O84" s="442"/>
      <c r="P84" s="445"/>
      <c r="Q84" s="430"/>
      <c r="R84" s="430"/>
      <c r="S84" s="442"/>
      <c r="T84" s="419"/>
      <c r="U84" s="431"/>
      <c r="V84" s="432"/>
      <c r="W84" s="425"/>
      <c r="X84" s="504"/>
    </row>
    <row r="85" spans="1:24" s="389" customFormat="1" ht="16" customHeight="1" thickBot="1" x14ac:dyDescent="0.4">
      <c r="A85" s="37"/>
      <c r="B85" s="453"/>
      <c r="C85" s="478"/>
      <c r="D85" s="478"/>
      <c r="E85" s="478"/>
      <c r="F85" s="478"/>
      <c r="G85" s="479"/>
      <c r="H85" s="478"/>
      <c r="I85" s="480"/>
      <c r="J85" s="480"/>
      <c r="K85" s="551"/>
      <c r="L85" s="426"/>
      <c r="M85" s="540"/>
      <c r="N85" s="430"/>
      <c r="O85" s="442"/>
      <c r="P85" s="426"/>
      <c r="Q85" s="430"/>
      <c r="R85" s="430"/>
      <c r="S85" s="442"/>
      <c r="T85" s="452"/>
      <c r="U85" s="459"/>
      <c r="V85" s="460"/>
      <c r="W85" s="458"/>
      <c r="X85" s="268"/>
    </row>
    <row r="86" spans="1:24" s="389" customFormat="1" ht="17.5" customHeight="1" x14ac:dyDescent="0.35">
      <c r="A86" s="29"/>
      <c r="C86" s="394"/>
      <c r="D86" s="394"/>
      <c r="E86" s="394"/>
      <c r="F86" s="394"/>
      <c r="G86" s="394"/>
      <c r="H86" s="394"/>
      <c r="I86" s="464"/>
      <c r="J86" s="464"/>
      <c r="K86" s="464"/>
      <c r="L86" s="445" t="s">
        <v>612</v>
      </c>
      <c r="M86" s="444">
        <v>0</v>
      </c>
      <c r="N86" s="430" t="s">
        <v>613</v>
      </c>
      <c r="O86" s="442">
        <v>0</v>
      </c>
      <c r="P86" s="445" t="s">
        <v>614</v>
      </c>
      <c r="Q86" s="430">
        <v>0</v>
      </c>
      <c r="R86" s="430" t="s">
        <v>615</v>
      </c>
      <c r="S86" s="429">
        <v>0</v>
      </c>
      <c r="V86" s="464"/>
      <c r="W86" s="464"/>
      <c r="X86" s="547"/>
    </row>
    <row r="87" spans="1:24" s="389" customFormat="1" ht="16" customHeight="1" thickBot="1" x14ac:dyDescent="0.4">
      <c r="A87" s="29"/>
      <c r="I87" s="464"/>
      <c r="J87" s="464"/>
      <c r="L87" s="650" t="s">
        <v>43</v>
      </c>
      <c r="M87" s="651"/>
      <c r="N87" s="651"/>
      <c r="O87" s="519">
        <v>0</v>
      </c>
      <c r="P87" s="650" t="s">
        <v>42</v>
      </c>
      <c r="Q87" s="651"/>
      <c r="R87" s="651"/>
      <c r="S87" s="467">
        <v>0</v>
      </c>
      <c r="V87" s="464"/>
      <c r="W87" s="464"/>
      <c r="X87" s="547"/>
    </row>
    <row r="88" spans="1:24" s="389" customFormat="1" ht="16" customHeight="1" thickBot="1" x14ac:dyDescent="0.4">
      <c r="A88" s="29"/>
      <c r="I88" s="464"/>
      <c r="J88" s="464"/>
      <c r="L88" s="392"/>
      <c r="M88" s="392"/>
      <c r="N88" s="392"/>
      <c r="O88" s="542"/>
      <c r="P88" s="392"/>
      <c r="Q88" s="392"/>
      <c r="R88" s="392"/>
      <c r="S88" s="392"/>
      <c r="V88" s="464"/>
      <c r="W88" s="464"/>
      <c r="X88" s="547"/>
    </row>
    <row r="89" spans="1:24" s="389" customFormat="1" ht="47" customHeight="1" thickBot="1" x14ac:dyDescent="0.4">
      <c r="A89" s="74" t="s">
        <v>51</v>
      </c>
      <c r="B89" s="486"/>
      <c r="C89" s="552"/>
      <c r="D89" s="553" t="s">
        <v>639</v>
      </c>
      <c r="E89" s="486"/>
      <c r="F89" s="552"/>
      <c r="G89" s="554"/>
      <c r="H89" s="554"/>
      <c r="I89" s="555"/>
      <c r="J89" s="555"/>
      <c r="K89" s="489"/>
      <c r="L89" s="409"/>
      <c r="M89" s="411"/>
      <c r="N89" s="411"/>
      <c r="O89" s="473"/>
      <c r="P89" s="535"/>
      <c r="Q89" s="411"/>
      <c r="R89" s="413"/>
      <c r="S89" s="473"/>
      <c r="T89" s="485"/>
      <c r="U89" s="493"/>
      <c r="V89" s="545"/>
      <c r="W89" s="546"/>
      <c r="X89" s="556" t="s">
        <v>571</v>
      </c>
    </row>
    <row r="90" spans="1:24" s="389" customFormat="1" ht="17.5" customHeight="1" x14ac:dyDescent="0.35">
      <c r="A90" s="105"/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445" t="s">
        <v>612</v>
      </c>
      <c r="M90" s="444">
        <v>0</v>
      </c>
      <c r="N90" s="430" t="s">
        <v>613</v>
      </c>
      <c r="O90" s="442">
        <v>0</v>
      </c>
      <c r="P90" s="445" t="s">
        <v>614</v>
      </c>
      <c r="Q90" s="430">
        <v>0</v>
      </c>
      <c r="R90" s="430" t="s">
        <v>615</v>
      </c>
      <c r="S90" s="429">
        <v>0</v>
      </c>
      <c r="T90" s="386"/>
      <c r="U90" s="386"/>
      <c r="V90" s="557"/>
      <c r="W90" s="557"/>
      <c r="X90" s="529"/>
    </row>
    <row r="91" spans="1:24" s="389" customFormat="1" ht="16" customHeight="1" thickBot="1" x14ac:dyDescent="0.4">
      <c r="A91" s="105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650" t="s">
        <v>43</v>
      </c>
      <c r="M91" s="651"/>
      <c r="N91" s="651"/>
      <c r="O91" s="519">
        <v>0</v>
      </c>
      <c r="P91" s="650" t="s">
        <v>42</v>
      </c>
      <c r="Q91" s="651"/>
      <c r="R91" s="651"/>
      <c r="S91" s="467">
        <v>0</v>
      </c>
      <c r="T91" s="386"/>
      <c r="U91" s="386"/>
      <c r="V91" s="557"/>
      <c r="W91" s="557"/>
      <c r="X91" s="558"/>
    </row>
    <row r="92" spans="1:24" s="389" customFormat="1" ht="16" customHeight="1" thickBot="1" x14ac:dyDescent="0.4">
      <c r="A92" s="1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92"/>
      <c r="M92" s="392"/>
      <c r="N92" s="392"/>
      <c r="O92" s="542"/>
      <c r="P92" s="392"/>
      <c r="Q92" s="392"/>
      <c r="R92" s="392"/>
      <c r="S92" s="392"/>
      <c r="T92" s="386"/>
      <c r="U92" s="386"/>
      <c r="V92" s="557"/>
      <c r="W92" s="557"/>
      <c r="X92" s="558"/>
    </row>
    <row r="93" spans="1:24" s="389" customFormat="1" x14ac:dyDescent="0.35">
      <c r="A93" s="21" t="s">
        <v>126</v>
      </c>
      <c r="B93" s="469" t="s">
        <v>915</v>
      </c>
      <c r="C93" s="404">
        <v>432</v>
      </c>
      <c r="D93" s="404"/>
      <c r="E93" s="469"/>
      <c r="F93" s="404"/>
      <c r="G93" s="472"/>
      <c r="H93" s="559"/>
      <c r="I93" s="406"/>
      <c r="J93" s="406"/>
      <c r="K93" s="416"/>
      <c r="L93" s="560" t="s">
        <v>256</v>
      </c>
      <c r="M93" s="561">
        <v>0</v>
      </c>
      <c r="N93" s="404">
        <v>20</v>
      </c>
      <c r="O93" s="414">
        <v>0</v>
      </c>
      <c r="P93" s="403" t="s">
        <v>476</v>
      </c>
      <c r="Q93" s="561">
        <v>0</v>
      </c>
      <c r="R93" s="561">
        <v>20</v>
      </c>
      <c r="S93" s="414">
        <v>0</v>
      </c>
      <c r="T93" s="403" t="s">
        <v>25</v>
      </c>
      <c r="U93" s="414" t="s">
        <v>24</v>
      </c>
      <c r="V93" s="415"/>
      <c r="W93" s="408"/>
      <c r="X93" s="475" t="s">
        <v>930</v>
      </c>
    </row>
    <row r="94" spans="1:24" s="389" customFormat="1" x14ac:dyDescent="0.35">
      <c r="A94" s="30"/>
      <c r="B94" s="420"/>
      <c r="C94" s="420"/>
      <c r="D94" s="420"/>
      <c r="E94" s="420"/>
      <c r="F94" s="420"/>
      <c r="G94" s="506"/>
      <c r="H94" s="506"/>
      <c r="I94" s="446"/>
      <c r="J94" s="446"/>
      <c r="K94" s="433"/>
      <c r="L94" s="562" t="s">
        <v>276</v>
      </c>
      <c r="M94" s="563">
        <v>0</v>
      </c>
      <c r="N94" s="420">
        <v>20</v>
      </c>
      <c r="O94" s="431">
        <v>0</v>
      </c>
      <c r="P94" s="419" t="s">
        <v>752</v>
      </c>
      <c r="Q94" s="563">
        <v>0</v>
      </c>
      <c r="R94" s="563">
        <v>20</v>
      </c>
      <c r="S94" s="431">
        <v>0</v>
      </c>
      <c r="T94" s="419"/>
      <c r="U94" s="431"/>
      <c r="V94" s="432"/>
      <c r="W94" s="425"/>
      <c r="X94" s="504" t="s">
        <v>916</v>
      </c>
    </row>
    <row r="95" spans="1:24" s="389" customFormat="1" x14ac:dyDescent="0.35">
      <c r="A95" s="30"/>
      <c r="B95" s="420"/>
      <c r="C95" s="420"/>
      <c r="D95" s="420"/>
      <c r="E95" s="420"/>
      <c r="F95" s="420"/>
      <c r="G95" s="440"/>
      <c r="H95" s="506"/>
      <c r="I95" s="446"/>
      <c r="J95" s="446"/>
      <c r="K95" s="433"/>
      <c r="L95" s="562" t="s">
        <v>277</v>
      </c>
      <c r="M95" s="563">
        <v>0</v>
      </c>
      <c r="N95" s="420">
        <v>20</v>
      </c>
      <c r="O95" s="431">
        <v>0</v>
      </c>
      <c r="P95" s="419" t="s">
        <v>594</v>
      </c>
      <c r="Q95" s="563">
        <v>0</v>
      </c>
      <c r="R95" s="563">
        <v>20</v>
      </c>
      <c r="S95" s="431">
        <v>0</v>
      </c>
      <c r="T95" s="419"/>
      <c r="U95" s="431"/>
      <c r="V95" s="432"/>
      <c r="W95" s="425"/>
      <c r="X95" s="504" t="s">
        <v>999</v>
      </c>
    </row>
    <row r="96" spans="1:24" s="389" customFormat="1" ht="16" customHeight="1" thickBot="1" x14ac:dyDescent="0.4">
      <c r="A96" s="37"/>
      <c r="B96" s="453"/>
      <c r="C96" s="453"/>
      <c r="D96" s="453"/>
      <c r="E96" s="453"/>
      <c r="F96" s="453"/>
      <c r="G96" s="564"/>
      <c r="H96" s="564"/>
      <c r="I96" s="456"/>
      <c r="J96" s="456"/>
      <c r="K96" s="461"/>
      <c r="L96" s="562" t="s">
        <v>278</v>
      </c>
      <c r="M96" s="563">
        <v>0</v>
      </c>
      <c r="N96" s="420">
        <v>20</v>
      </c>
      <c r="O96" s="431">
        <v>0</v>
      </c>
      <c r="P96" s="419"/>
      <c r="Q96" s="420"/>
      <c r="R96" s="420"/>
      <c r="S96" s="431"/>
      <c r="T96" s="452"/>
      <c r="U96" s="459"/>
      <c r="V96" s="460"/>
      <c r="W96" s="458"/>
      <c r="X96" s="513"/>
    </row>
    <row r="97" spans="1:56" s="389" customFormat="1" ht="17.5" customHeight="1" x14ac:dyDescent="0.35">
      <c r="A97" s="29"/>
      <c r="I97" s="464"/>
      <c r="J97" s="464"/>
      <c r="L97" s="419" t="s">
        <v>135</v>
      </c>
      <c r="M97" s="444">
        <v>0</v>
      </c>
      <c r="N97" s="420" t="s">
        <v>136</v>
      </c>
      <c r="O97" s="431">
        <v>0</v>
      </c>
      <c r="P97" s="419" t="s">
        <v>137</v>
      </c>
      <c r="Q97" s="420">
        <v>0</v>
      </c>
      <c r="R97" s="420" t="s">
        <v>138</v>
      </c>
      <c r="S97" s="534">
        <v>0</v>
      </c>
      <c r="V97" s="464"/>
      <c r="W97" s="464"/>
      <c r="X97" s="529"/>
    </row>
    <row r="98" spans="1:56" s="389" customFormat="1" ht="16" customHeight="1" thickBot="1" x14ac:dyDescent="0.4">
      <c r="A98" s="29"/>
      <c r="I98" s="464"/>
      <c r="J98" s="464"/>
      <c r="L98" s="668" t="s">
        <v>43</v>
      </c>
      <c r="M98" s="669"/>
      <c r="N98" s="669"/>
      <c r="O98" s="459">
        <v>0</v>
      </c>
      <c r="P98" s="668" t="s">
        <v>42</v>
      </c>
      <c r="Q98" s="669"/>
      <c r="R98" s="669"/>
      <c r="S98" s="512">
        <v>0</v>
      </c>
      <c r="V98" s="464"/>
      <c r="W98" s="464"/>
      <c r="X98" s="547"/>
    </row>
    <row r="99" spans="1:56" s="389" customFormat="1" ht="16" customHeight="1" thickBot="1" x14ac:dyDescent="0.4">
      <c r="A99" s="102"/>
      <c r="B99" s="394"/>
      <c r="C99" s="394"/>
      <c r="D99" s="394"/>
      <c r="E99" s="394"/>
      <c r="F99" s="394"/>
      <c r="G99" s="394"/>
      <c r="H99" s="394"/>
      <c r="I99" s="482"/>
      <c r="J99" s="394"/>
      <c r="K99" s="394"/>
      <c r="L99" s="565"/>
      <c r="M99" s="565"/>
      <c r="N99" s="565"/>
      <c r="O99" s="565"/>
      <c r="P99" s="565"/>
      <c r="Q99" s="565"/>
      <c r="R99" s="565"/>
      <c r="S99" s="565"/>
      <c r="V99" s="464"/>
      <c r="W99" s="464"/>
      <c r="X99" s="547"/>
    </row>
    <row r="100" spans="1:56" s="389" customFormat="1" ht="16" customHeight="1" thickBot="1" x14ac:dyDescent="0.4">
      <c r="A100" s="74" t="s">
        <v>206</v>
      </c>
      <c r="B100" s="486"/>
      <c r="C100" s="486"/>
      <c r="D100" s="486" t="s">
        <v>24</v>
      </c>
      <c r="E100" s="486"/>
      <c r="F100" s="486"/>
      <c r="G100" s="543"/>
      <c r="H100" s="486"/>
      <c r="I100" s="488"/>
      <c r="J100" s="488"/>
      <c r="K100" s="489"/>
      <c r="L100" s="499"/>
      <c r="M100" s="544"/>
      <c r="N100" s="413"/>
      <c r="O100" s="473"/>
      <c r="P100" s="499"/>
      <c r="Q100" s="413"/>
      <c r="R100" s="413"/>
      <c r="S100" s="473"/>
      <c r="T100" s="485" t="s">
        <v>25</v>
      </c>
      <c r="U100" s="493" t="s">
        <v>24</v>
      </c>
      <c r="V100" s="485"/>
      <c r="W100" s="494"/>
      <c r="X100" s="495" t="s">
        <v>640</v>
      </c>
    </row>
    <row r="101" spans="1:56" s="389" customFormat="1" ht="17.5" customHeight="1" x14ac:dyDescent="0.35">
      <c r="A101" s="29"/>
      <c r="I101" s="464"/>
      <c r="J101" s="464"/>
      <c r="L101" s="445" t="s">
        <v>612</v>
      </c>
      <c r="M101" s="444">
        <v>0</v>
      </c>
      <c r="N101" s="430" t="s">
        <v>613</v>
      </c>
      <c r="O101" s="442">
        <v>0</v>
      </c>
      <c r="P101" s="445" t="s">
        <v>614</v>
      </c>
      <c r="Q101" s="430">
        <v>0</v>
      </c>
      <c r="R101" s="430" t="s">
        <v>615</v>
      </c>
      <c r="S101" s="429">
        <v>0</v>
      </c>
      <c r="X101" s="547"/>
    </row>
    <row r="102" spans="1:56" s="389" customFormat="1" ht="16" customHeight="1" thickBot="1" x14ac:dyDescent="0.4">
      <c r="A102" s="29"/>
      <c r="I102" s="464"/>
      <c r="J102" s="464"/>
      <c r="L102" s="650" t="s">
        <v>43</v>
      </c>
      <c r="M102" s="651"/>
      <c r="N102" s="651"/>
      <c r="O102" s="483" t="s">
        <v>24</v>
      </c>
      <c r="P102" s="650" t="s">
        <v>42</v>
      </c>
      <c r="Q102" s="651"/>
      <c r="R102" s="651"/>
      <c r="S102" s="467" t="s">
        <v>24</v>
      </c>
      <c r="X102" s="547"/>
    </row>
    <row r="103" spans="1:56" s="389" customFormat="1" ht="15.5" customHeight="1" x14ac:dyDescent="0.35">
      <c r="A103" s="102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565"/>
      <c r="M103" s="565"/>
      <c r="N103" s="565"/>
      <c r="O103" s="565"/>
      <c r="P103" s="565"/>
      <c r="Q103" s="565"/>
      <c r="R103" s="565"/>
      <c r="S103" s="565"/>
      <c r="X103" s="547"/>
    </row>
    <row r="104" spans="1:56" s="394" customFormat="1" ht="15.5" customHeight="1" x14ac:dyDescent="0.35">
      <c r="A104" s="102"/>
      <c r="L104" s="565"/>
      <c r="M104" s="565"/>
      <c r="N104" s="565"/>
      <c r="O104" s="565"/>
      <c r="P104" s="565"/>
      <c r="Q104" s="565"/>
      <c r="R104" s="565"/>
      <c r="S104" s="565"/>
      <c r="T104" s="389"/>
      <c r="U104" s="389"/>
      <c r="V104" s="389"/>
      <c r="W104" s="389"/>
      <c r="X104" s="547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  <c r="AU104" s="389"/>
      <c r="AV104" s="389"/>
      <c r="AW104" s="389"/>
      <c r="AX104" s="389"/>
      <c r="AY104" s="389"/>
      <c r="AZ104" s="389"/>
      <c r="BA104" s="389"/>
      <c r="BB104" s="389"/>
      <c r="BC104" s="389"/>
      <c r="BD104" s="38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79:N79"/>
    <mergeCell ref="P79:R79"/>
    <mergeCell ref="L87:N87"/>
    <mergeCell ref="P87:R87"/>
    <mergeCell ref="L91:N91"/>
    <mergeCell ref="P91:R91"/>
    <mergeCell ref="L98:N98"/>
    <mergeCell ref="P98:R98"/>
    <mergeCell ref="L102:N102"/>
    <mergeCell ref="P102:R102"/>
  </mergeCells>
  <conditionalFormatting sqref="K1:K22">
    <cfRule type="cellIs" dxfId="128" priority="2" operator="lessThan">
      <formula>0</formula>
    </cfRule>
  </conditionalFormatting>
  <conditionalFormatting sqref="K26:K44">
    <cfRule type="cellIs" dxfId="127" priority="3" operator="lessThan">
      <formula>0</formula>
    </cfRule>
  </conditionalFormatting>
  <conditionalFormatting sqref="K46:K54 K86:K89 K100:K102">
    <cfRule type="cellIs" dxfId="126" priority="8" operator="lessThan">
      <formula>0</formula>
    </cfRule>
  </conditionalFormatting>
  <conditionalFormatting sqref="K58:K68">
    <cfRule type="cellIs" dxfId="125" priority="1" operator="lessThan">
      <formula>0</formula>
    </cfRule>
  </conditionalFormatting>
  <conditionalFormatting sqref="K72:K77">
    <cfRule type="cellIs" dxfId="124" priority="5" operator="lessThan">
      <formula>0</formula>
    </cfRule>
  </conditionalFormatting>
  <conditionalFormatting sqref="K79:K81">
    <cfRule type="cellIs" dxfId="123" priority="4" operator="lessThan">
      <formula>0</formula>
    </cfRule>
  </conditionalFormatting>
  <conditionalFormatting sqref="K83:K84">
    <cfRule type="cellIs" dxfId="122" priority="7" operator="lessThan">
      <formula>0</formula>
    </cfRule>
  </conditionalFormatting>
  <conditionalFormatting sqref="K93:K98">
    <cfRule type="cellIs" dxfId="121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7CE2-0BEC-4649-AC6E-9BBB6A78892A}">
  <sheetPr codeName="Лист37"/>
  <dimension ref="A1:BD130"/>
  <sheetViews>
    <sheetView zoomScale="57" zoomScaleNormal="57" workbookViewId="0">
      <selection activeCell="Q10" sqref="Q1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394" customFormat="1" ht="16" thickBot="1" x14ac:dyDescent="0.4">
      <c r="A2" s="638" t="s">
        <v>1001</v>
      </c>
      <c r="B2" s="638"/>
      <c r="C2" s="638"/>
      <c r="D2" s="638"/>
      <c r="E2" s="638"/>
      <c r="F2" s="638"/>
      <c r="G2" s="638"/>
      <c r="H2" s="638"/>
      <c r="I2" s="638"/>
      <c r="J2" s="388"/>
      <c r="K2" s="389"/>
      <c r="L2" s="390"/>
      <c r="M2" s="391" t="s">
        <v>128</v>
      </c>
      <c r="N2" s="390"/>
      <c r="O2" s="390"/>
      <c r="P2" s="390"/>
      <c r="Q2" s="390"/>
      <c r="R2" s="390"/>
      <c r="S2" s="392"/>
      <c r="T2" s="387"/>
      <c r="U2" s="387"/>
      <c r="V2" s="387"/>
      <c r="W2" s="387"/>
      <c r="X2" s="393">
        <v>45036.75</v>
      </c>
      <c r="Y2" s="389"/>
      <c r="Z2" s="389"/>
      <c r="AA2" s="389"/>
    </row>
    <row r="3" spans="1:27" s="394" customFormat="1" ht="16" thickBot="1" x14ac:dyDescent="0.4">
      <c r="A3" s="602" t="s">
        <v>0</v>
      </c>
      <c r="B3" s="642" t="s">
        <v>1</v>
      </c>
      <c r="C3" s="642" t="s">
        <v>2</v>
      </c>
      <c r="D3" s="642" t="s">
        <v>3</v>
      </c>
      <c r="E3" s="642" t="s">
        <v>4</v>
      </c>
      <c r="F3" s="645" t="s">
        <v>5</v>
      </c>
      <c r="G3" s="645" t="s">
        <v>33</v>
      </c>
      <c r="H3" s="642" t="s">
        <v>30</v>
      </c>
      <c r="I3" s="642" t="s">
        <v>38</v>
      </c>
      <c r="J3" s="652" t="s">
        <v>32</v>
      </c>
      <c r="K3" s="655" t="s">
        <v>31</v>
      </c>
      <c r="L3" s="658" t="s">
        <v>6</v>
      </c>
      <c r="M3" s="659"/>
      <c r="N3" s="659"/>
      <c r="O3" s="659"/>
      <c r="P3" s="659"/>
      <c r="Q3" s="659"/>
      <c r="R3" s="659"/>
      <c r="S3" s="660"/>
      <c r="T3" s="639" t="s">
        <v>7</v>
      </c>
      <c r="U3" s="665" t="s">
        <v>8</v>
      </c>
      <c r="V3" s="639" t="s">
        <v>34</v>
      </c>
      <c r="W3" s="665"/>
      <c r="X3" s="661" t="s">
        <v>9</v>
      </c>
      <c r="Y3" s="389"/>
      <c r="Z3" s="389"/>
      <c r="AA3" s="389"/>
    </row>
    <row r="4" spans="1:27" s="394" customFormat="1" ht="17" customHeight="1" thickBot="1" x14ac:dyDescent="0.4">
      <c r="A4" s="603"/>
      <c r="B4" s="643"/>
      <c r="C4" s="643"/>
      <c r="D4" s="643"/>
      <c r="E4" s="643"/>
      <c r="F4" s="646"/>
      <c r="G4" s="646"/>
      <c r="H4" s="643"/>
      <c r="I4" s="643"/>
      <c r="J4" s="653"/>
      <c r="K4" s="656"/>
      <c r="L4" s="663" t="s">
        <v>10</v>
      </c>
      <c r="M4" s="663"/>
      <c r="N4" s="663"/>
      <c r="O4" s="663"/>
      <c r="P4" s="664" t="s">
        <v>11</v>
      </c>
      <c r="Q4" s="659"/>
      <c r="R4" s="659"/>
      <c r="S4" s="660"/>
      <c r="T4" s="640"/>
      <c r="U4" s="666"/>
      <c r="V4" s="640"/>
      <c r="W4" s="666"/>
      <c r="X4" s="662"/>
      <c r="Y4" s="389"/>
      <c r="Z4" s="389"/>
      <c r="AA4" s="389"/>
    </row>
    <row r="5" spans="1:27" s="394" customFormat="1" ht="67.5" customHeight="1" thickBot="1" x14ac:dyDescent="0.4">
      <c r="A5" s="604"/>
      <c r="B5" s="644"/>
      <c r="C5" s="644"/>
      <c r="D5" s="644"/>
      <c r="E5" s="644"/>
      <c r="F5" s="647"/>
      <c r="G5" s="647"/>
      <c r="H5" s="644"/>
      <c r="I5" s="644"/>
      <c r="J5" s="654"/>
      <c r="K5" s="657"/>
      <c r="L5" s="395" t="s">
        <v>12</v>
      </c>
      <c r="M5" s="396" t="s">
        <v>28</v>
      </c>
      <c r="N5" s="396" t="s">
        <v>610</v>
      </c>
      <c r="O5" s="400" t="s">
        <v>611</v>
      </c>
      <c r="P5" s="401" t="s">
        <v>13</v>
      </c>
      <c r="Q5" s="395" t="s">
        <v>28</v>
      </c>
      <c r="R5" s="396" t="s">
        <v>29</v>
      </c>
      <c r="S5" s="397" t="s">
        <v>14</v>
      </c>
      <c r="T5" s="641"/>
      <c r="U5" s="667"/>
      <c r="V5" s="399" t="s">
        <v>37</v>
      </c>
      <c r="W5" s="402" t="s">
        <v>35</v>
      </c>
      <c r="X5" s="662"/>
      <c r="Y5" s="389"/>
      <c r="Z5" s="389"/>
      <c r="AA5" s="389"/>
    </row>
    <row r="6" spans="1:27" s="394" customFormat="1" x14ac:dyDescent="0.35">
      <c r="A6" s="21" t="s">
        <v>15</v>
      </c>
      <c r="B6" s="404" t="s">
        <v>899</v>
      </c>
      <c r="C6" s="404">
        <v>1182</v>
      </c>
      <c r="D6" s="404" t="s">
        <v>957</v>
      </c>
      <c r="E6" s="404" t="s">
        <v>1003</v>
      </c>
      <c r="F6" s="404">
        <v>1</v>
      </c>
      <c r="G6" s="405">
        <v>45035.541666666664</v>
      </c>
      <c r="H6" s="405" t="s">
        <v>1002</v>
      </c>
      <c r="I6" s="406">
        <f xml:space="preserve"> ($H$6 - $G$6) * 24</f>
        <v>23.416666666686069</v>
      </c>
      <c r="J6" s="407">
        <v>14</v>
      </c>
      <c r="K6" s="416">
        <f>$J$6 - $I$6</f>
        <v>-9.4166666666860692</v>
      </c>
      <c r="L6" s="409" t="s">
        <v>132</v>
      </c>
      <c r="M6" s="410">
        <v>5</v>
      </c>
      <c r="N6" s="411">
        <v>17</v>
      </c>
      <c r="O6" s="473">
        <f xml:space="preserve"> $M$6 * $N$6</f>
        <v>85</v>
      </c>
      <c r="P6" s="187" t="s">
        <v>214</v>
      </c>
      <c r="Q6" s="107">
        <v>1</v>
      </c>
      <c r="R6" s="413">
        <v>20</v>
      </c>
      <c r="S6" s="473">
        <f xml:space="preserve"> $Q$6 * $R$6</f>
        <v>20</v>
      </c>
      <c r="T6" s="403" t="s">
        <v>25</v>
      </c>
      <c r="U6" s="414" t="s">
        <v>24</v>
      </c>
      <c r="V6" s="415">
        <f>$K$6 * -1</f>
        <v>9.4166666666860692</v>
      </c>
      <c r="W6" s="408">
        <f>$V$6</f>
        <v>9.4166666666860692</v>
      </c>
      <c r="X6" s="475" t="s">
        <v>995</v>
      </c>
      <c r="Y6" s="389"/>
      <c r="Z6" s="418"/>
      <c r="AA6" s="389"/>
    </row>
    <row r="7" spans="1:27" s="435" customFormat="1" x14ac:dyDescent="0.35">
      <c r="A7" s="30"/>
      <c r="B7" s="420"/>
      <c r="C7" s="421"/>
      <c r="D7" s="421"/>
      <c r="E7" s="421"/>
      <c r="F7" s="421">
        <v>2</v>
      </c>
      <c r="G7" s="422" t="str">
        <f>H6</f>
        <v>20.04.2023 12:25</v>
      </c>
      <c r="H7" s="422" t="s">
        <v>36</v>
      </c>
      <c r="I7" s="423">
        <f xml:space="preserve"> ($X$2 - $G$7) * 24</f>
        <v>5.5833333333721384</v>
      </c>
      <c r="J7" s="424">
        <v>14</v>
      </c>
      <c r="K7" s="433">
        <f>$J$7 - $I$7</f>
        <v>8.4166666666278616</v>
      </c>
      <c r="L7" s="426" t="s">
        <v>111</v>
      </c>
      <c r="M7" s="427">
        <v>6</v>
      </c>
      <c r="N7" s="428">
        <v>10</v>
      </c>
      <c r="O7" s="442">
        <f xml:space="preserve"> $M$7 * $N$7</f>
        <v>60</v>
      </c>
      <c r="P7" s="13" t="s">
        <v>97</v>
      </c>
      <c r="Q7" s="14">
        <v>1</v>
      </c>
      <c r="R7" s="430">
        <v>20</v>
      </c>
      <c r="S7" s="442">
        <f xml:space="preserve"> $Q$7 * $R$7</f>
        <v>20</v>
      </c>
      <c r="T7" s="419"/>
      <c r="U7" s="431"/>
      <c r="V7" s="432">
        <f>$K$7 * 0</f>
        <v>0</v>
      </c>
      <c r="W7" s="425">
        <f>$V$7 + $W$6</f>
        <v>9.4166666666860692</v>
      </c>
      <c r="X7" s="477" t="s">
        <v>996</v>
      </c>
      <c r="Y7" s="389"/>
      <c r="Z7" s="389"/>
      <c r="AA7" s="389"/>
    </row>
    <row r="8" spans="1:27" s="394" customFormat="1" x14ac:dyDescent="0.35">
      <c r="A8" s="30"/>
      <c r="B8" s="420"/>
      <c r="C8" s="436"/>
      <c r="D8" s="437"/>
      <c r="E8" s="436"/>
      <c r="F8" s="436"/>
      <c r="G8" s="422"/>
      <c r="H8" s="438"/>
      <c r="I8" s="423"/>
      <c r="J8" s="424"/>
      <c r="K8" s="433"/>
      <c r="L8" s="292" t="s">
        <v>98</v>
      </c>
      <c r="M8" s="428">
        <v>1</v>
      </c>
      <c r="N8" s="428">
        <v>17</v>
      </c>
      <c r="O8" s="442">
        <f xml:space="preserve"> $M$8 * $N$8</f>
        <v>17</v>
      </c>
      <c r="P8" s="13" t="s">
        <v>753</v>
      </c>
      <c r="Q8" s="14">
        <v>0</v>
      </c>
      <c r="R8" s="430">
        <v>10</v>
      </c>
      <c r="S8" s="442">
        <f xml:space="preserve"> $Q$8 * $R$8</f>
        <v>0</v>
      </c>
      <c r="T8" s="419"/>
      <c r="U8" s="431"/>
      <c r="V8" s="432"/>
      <c r="W8" s="425">
        <v>40.18333333337214</v>
      </c>
      <c r="X8" s="567"/>
      <c r="Y8" s="389"/>
      <c r="Z8" s="418"/>
      <c r="AA8" s="389"/>
    </row>
    <row r="9" spans="1:27" s="394" customFormat="1" x14ac:dyDescent="0.35">
      <c r="A9" s="30"/>
      <c r="B9" s="420"/>
      <c r="C9" s="436"/>
      <c r="D9" s="436"/>
      <c r="E9" s="436"/>
      <c r="F9" s="421"/>
      <c r="G9" s="438"/>
      <c r="H9" s="440"/>
      <c r="I9" s="423"/>
      <c r="J9" s="424"/>
      <c r="K9" s="433"/>
      <c r="L9" s="292" t="s">
        <v>99</v>
      </c>
      <c r="M9" s="428">
        <v>1</v>
      </c>
      <c r="N9" s="428">
        <v>17</v>
      </c>
      <c r="O9" s="442">
        <f xml:space="preserve"> $M$9 * $N$9</f>
        <v>17</v>
      </c>
      <c r="P9" s="13" t="s">
        <v>142</v>
      </c>
      <c r="Q9" s="14">
        <v>0</v>
      </c>
      <c r="R9" s="430">
        <v>20</v>
      </c>
      <c r="S9" s="442">
        <f xml:space="preserve"> $Q$9 * $R$9</f>
        <v>0</v>
      </c>
      <c r="T9" s="419"/>
      <c r="U9" s="431"/>
      <c r="V9" s="432"/>
      <c r="W9" s="425">
        <v>70.016666666802479</v>
      </c>
      <c r="X9" s="566" t="s">
        <v>783</v>
      </c>
      <c r="Y9" s="389"/>
      <c r="Z9" s="418"/>
      <c r="AA9" s="389"/>
    </row>
    <row r="10" spans="1:27" s="394" customFormat="1" x14ac:dyDescent="0.35">
      <c r="A10" s="30"/>
      <c r="B10" s="420"/>
      <c r="C10" s="436"/>
      <c r="D10" s="436"/>
      <c r="E10" s="436"/>
      <c r="F10" s="421"/>
      <c r="G10" s="438"/>
      <c r="H10" s="440"/>
      <c r="I10" s="423"/>
      <c r="J10" s="424"/>
      <c r="K10" s="433"/>
      <c r="L10" s="426"/>
      <c r="M10" s="428"/>
      <c r="N10" s="428"/>
      <c r="O10" s="442"/>
      <c r="P10" s="426"/>
      <c r="Q10" s="430"/>
      <c r="R10" s="430"/>
      <c r="S10" s="442"/>
      <c r="T10" s="419"/>
      <c r="U10" s="431"/>
      <c r="V10" s="432"/>
      <c r="W10" s="425">
        <v>73.233333333430338</v>
      </c>
      <c r="X10" s="566"/>
      <c r="Y10" s="389"/>
      <c r="Z10" s="418"/>
      <c r="AA10" s="389"/>
    </row>
    <row r="11" spans="1:27" s="394" customFormat="1" x14ac:dyDescent="0.35">
      <c r="A11" s="30"/>
      <c r="B11" s="420"/>
      <c r="C11" s="420"/>
      <c r="D11" s="420"/>
      <c r="E11" s="420"/>
      <c r="F11" s="421"/>
      <c r="G11" s="440"/>
      <c r="H11" s="440"/>
      <c r="I11" s="423"/>
      <c r="J11" s="424"/>
      <c r="K11" s="433"/>
      <c r="L11" s="445"/>
      <c r="M11" s="444"/>
      <c r="N11" s="430"/>
      <c r="O11" s="442"/>
      <c r="P11" s="445"/>
      <c r="Q11" s="430"/>
      <c r="R11" s="430"/>
      <c r="S11" s="442"/>
      <c r="T11" s="419"/>
      <c r="U11" s="431"/>
      <c r="V11" s="432"/>
      <c r="W11" s="425">
        <v>75.998333333430338</v>
      </c>
      <c r="X11" s="566"/>
      <c r="Y11" s="389"/>
      <c r="Z11" s="389"/>
      <c r="AA11" s="389"/>
    </row>
    <row r="12" spans="1:27" s="394" customFormat="1" x14ac:dyDescent="0.35">
      <c r="A12" s="30"/>
      <c r="B12" s="420"/>
      <c r="C12" s="420"/>
      <c r="D12" s="420"/>
      <c r="E12" s="420"/>
      <c r="F12" s="421"/>
      <c r="G12" s="440"/>
      <c r="H12" s="440"/>
      <c r="I12" s="446"/>
      <c r="J12" s="424"/>
      <c r="K12" s="433"/>
      <c r="L12" s="445"/>
      <c r="M12" s="444"/>
      <c r="N12" s="430"/>
      <c r="O12" s="442"/>
      <c r="P12" s="445"/>
      <c r="Q12" s="430"/>
      <c r="R12" s="430"/>
      <c r="S12" s="442"/>
      <c r="T12" s="419"/>
      <c r="U12" s="431"/>
      <c r="V12" s="432"/>
      <c r="W12" s="425"/>
      <c r="X12" s="566"/>
      <c r="Y12" s="389"/>
      <c r="Z12" s="389"/>
      <c r="AA12" s="389"/>
    </row>
    <row r="13" spans="1:27" s="394" customFormat="1" ht="16" thickBot="1" x14ac:dyDescent="0.4">
      <c r="A13" s="37"/>
      <c r="B13" s="453"/>
      <c r="C13" s="453"/>
      <c r="D13" s="453"/>
      <c r="E13" s="453"/>
      <c r="F13" s="454"/>
      <c r="G13" s="455"/>
      <c r="H13" s="455"/>
      <c r="I13" s="456"/>
      <c r="J13" s="457"/>
      <c r="K13" s="461"/>
      <c r="L13" s="445"/>
      <c r="M13" s="444"/>
      <c r="N13" s="430"/>
      <c r="O13" s="442"/>
      <c r="P13" s="445"/>
      <c r="Q13" s="430"/>
      <c r="R13" s="430"/>
      <c r="S13" s="442"/>
      <c r="T13" s="452"/>
      <c r="U13" s="459"/>
      <c r="V13" s="460"/>
      <c r="W13" s="458"/>
      <c r="X13" s="568"/>
      <c r="Y13" s="389"/>
      <c r="Z13" s="389"/>
      <c r="AA13" s="389"/>
    </row>
    <row r="14" spans="1:27" s="394" customFormat="1" ht="17.5" x14ac:dyDescent="0.35">
      <c r="A14" s="580"/>
      <c r="B14" s="389"/>
      <c r="C14" s="389"/>
      <c r="D14" s="389"/>
      <c r="E14" s="389"/>
      <c r="F14" s="435"/>
      <c r="G14" s="463"/>
      <c r="H14" s="463"/>
      <c r="I14" s="464"/>
      <c r="J14" s="465"/>
      <c r="K14" s="464"/>
      <c r="L14" s="445" t="s">
        <v>612</v>
      </c>
      <c r="M14" s="444">
        <f>SUM($M$6:$M$13)</f>
        <v>13</v>
      </c>
      <c r="N14" s="430" t="s">
        <v>613</v>
      </c>
      <c r="O14" s="442">
        <f>SUM($O$6:$O$13)</f>
        <v>179</v>
      </c>
      <c r="P14" s="445" t="s">
        <v>614</v>
      </c>
      <c r="Q14" s="430">
        <f>SUM($Q$6:$Q$13)</f>
        <v>2</v>
      </c>
      <c r="R14" s="430" t="s">
        <v>615</v>
      </c>
      <c r="S14" s="429">
        <f>SUM($S$6:$S$13)</f>
        <v>40</v>
      </c>
      <c r="T14" s="389"/>
      <c r="U14" s="389"/>
      <c r="V14" s="464"/>
      <c r="W14" s="464"/>
      <c r="X14" s="466"/>
      <c r="Y14" s="389"/>
      <c r="Z14" s="389"/>
      <c r="AA14" s="389"/>
    </row>
    <row r="15" spans="1:27" s="394" customFormat="1" ht="16" customHeight="1" thickBot="1" x14ac:dyDescent="0.4">
      <c r="A15" s="580"/>
      <c r="B15" s="389"/>
      <c r="C15" s="389"/>
      <c r="D15" s="389"/>
      <c r="E15" s="389"/>
      <c r="F15" s="389"/>
      <c r="G15" s="389"/>
      <c r="H15" s="464"/>
      <c r="I15" s="464"/>
      <c r="J15" s="464"/>
      <c r="K15" s="389"/>
      <c r="L15" s="650" t="s">
        <v>43</v>
      </c>
      <c r="M15" s="651"/>
      <c r="N15" s="651"/>
      <c r="O15" s="483">
        <v>189</v>
      </c>
      <c r="P15" s="650" t="s">
        <v>42</v>
      </c>
      <c r="Q15" s="651"/>
      <c r="R15" s="651"/>
      <c r="S15" s="467">
        <v>80</v>
      </c>
      <c r="T15" s="389"/>
      <c r="U15" s="389"/>
      <c r="V15" s="389"/>
      <c r="W15" s="389"/>
      <c r="X15" s="389"/>
      <c r="Y15" s="389"/>
      <c r="Z15" s="389"/>
      <c r="AA15" s="389"/>
    </row>
    <row r="16" spans="1:27" s="394" customFormat="1" ht="16" thickBot="1" x14ac:dyDescent="0.4">
      <c r="A16" s="580"/>
      <c r="B16" s="389"/>
      <c r="C16" s="389"/>
      <c r="D16" s="389"/>
      <c r="E16" s="389"/>
      <c r="F16" s="389"/>
      <c r="G16" s="389"/>
      <c r="H16" s="389"/>
      <c r="I16" s="464"/>
      <c r="J16" s="464"/>
      <c r="K16" s="582"/>
      <c r="L16" s="392"/>
      <c r="M16" s="468"/>
      <c r="N16" s="392"/>
      <c r="O16" s="392"/>
      <c r="P16" s="392"/>
      <c r="Q16" s="392"/>
      <c r="R16" s="392"/>
      <c r="S16" s="392"/>
      <c r="T16" s="389"/>
      <c r="U16" s="389"/>
      <c r="V16" s="389"/>
      <c r="W16" s="389"/>
      <c r="X16" s="389" t="s">
        <v>144</v>
      </c>
      <c r="Y16" s="389"/>
      <c r="Z16" s="389"/>
      <c r="AA16" s="389"/>
    </row>
    <row r="17" spans="1:27" s="435" customFormat="1" x14ac:dyDescent="0.35">
      <c r="A17" s="21" t="s">
        <v>16</v>
      </c>
      <c r="B17" s="469" t="s">
        <v>901</v>
      </c>
      <c r="C17" s="470" t="s">
        <v>943</v>
      </c>
      <c r="D17" s="471" t="s">
        <v>380</v>
      </c>
      <c r="E17" s="471"/>
      <c r="F17" s="470"/>
      <c r="G17" s="405"/>
      <c r="H17" s="472"/>
      <c r="I17" s="406"/>
      <c r="J17" s="406"/>
      <c r="K17" s="416"/>
      <c r="L17" s="409" t="s">
        <v>108</v>
      </c>
      <c r="M17" s="411">
        <v>0</v>
      </c>
      <c r="N17" s="411">
        <v>17</v>
      </c>
      <c r="O17" s="473">
        <v>0</v>
      </c>
      <c r="P17" s="474" t="s">
        <v>531</v>
      </c>
      <c r="Q17" s="411">
        <v>0</v>
      </c>
      <c r="R17" s="413">
        <v>10</v>
      </c>
      <c r="S17" s="473">
        <v>0</v>
      </c>
      <c r="T17" s="403" t="s">
        <v>25</v>
      </c>
      <c r="U17" s="414" t="s">
        <v>49</v>
      </c>
      <c r="V17" s="415">
        <v>27.100000000058209</v>
      </c>
      <c r="W17" s="408">
        <v>27.100000000058209</v>
      </c>
      <c r="X17" s="475" t="s">
        <v>1004</v>
      </c>
      <c r="Y17" s="389"/>
      <c r="Z17" s="418"/>
      <c r="AA17" s="389"/>
    </row>
    <row r="18" spans="1:27" s="394" customFormat="1" x14ac:dyDescent="0.35">
      <c r="A18" s="30"/>
      <c r="B18" s="420"/>
      <c r="C18" s="436"/>
      <c r="D18" s="436"/>
      <c r="E18" s="436"/>
      <c r="F18" s="436"/>
      <c r="G18" s="438"/>
      <c r="H18" s="438"/>
      <c r="I18" s="423"/>
      <c r="J18" s="423"/>
      <c r="K18" s="433"/>
      <c r="L18" s="426" t="s">
        <v>113</v>
      </c>
      <c r="M18" s="428">
        <v>0</v>
      </c>
      <c r="N18" s="428">
        <v>17</v>
      </c>
      <c r="O18" s="442">
        <v>0</v>
      </c>
      <c r="P18" s="476" t="s">
        <v>118</v>
      </c>
      <c r="Q18" s="428">
        <v>0</v>
      </c>
      <c r="R18" s="430">
        <v>12</v>
      </c>
      <c r="S18" s="442">
        <v>0</v>
      </c>
      <c r="T18" s="419"/>
      <c r="U18" s="431"/>
      <c r="V18" s="432"/>
      <c r="W18" s="425"/>
      <c r="X18" s="477"/>
      <c r="Y18" s="389"/>
      <c r="Z18" s="418"/>
      <c r="AA18" s="389"/>
    </row>
    <row r="19" spans="1:27" s="394" customFormat="1" x14ac:dyDescent="0.35">
      <c r="A19" s="30"/>
      <c r="B19" s="420"/>
      <c r="C19" s="436"/>
      <c r="D19" s="436"/>
      <c r="E19" s="421"/>
      <c r="F19" s="436"/>
      <c r="G19" s="422"/>
      <c r="H19" s="440"/>
      <c r="I19" s="423"/>
      <c r="J19" s="424"/>
      <c r="K19" s="433"/>
      <c r="L19" s="426" t="s">
        <v>217</v>
      </c>
      <c r="M19" s="428">
        <v>0</v>
      </c>
      <c r="N19" s="428">
        <v>10</v>
      </c>
      <c r="O19" s="442">
        <v>0</v>
      </c>
      <c r="P19" s="476" t="s">
        <v>555</v>
      </c>
      <c r="Q19" s="428">
        <v>0</v>
      </c>
      <c r="R19" s="430">
        <v>20</v>
      </c>
      <c r="S19" s="442">
        <v>0</v>
      </c>
      <c r="T19" s="419"/>
      <c r="U19" s="431"/>
      <c r="V19" s="432"/>
      <c r="W19" s="425"/>
      <c r="X19" s="477" t="s">
        <v>1005</v>
      </c>
      <c r="Y19" s="418"/>
      <c r="Z19" s="418"/>
      <c r="AA19" s="389"/>
    </row>
    <row r="20" spans="1:27" s="394" customFormat="1" x14ac:dyDescent="0.35">
      <c r="A20" s="30"/>
      <c r="B20" s="420"/>
      <c r="C20" s="420"/>
      <c r="D20" s="420"/>
      <c r="E20" s="420"/>
      <c r="F20" s="420"/>
      <c r="G20" s="440"/>
      <c r="H20" s="440"/>
      <c r="I20" s="423"/>
      <c r="J20" s="424"/>
      <c r="K20" s="433"/>
      <c r="L20" s="426" t="s">
        <v>124</v>
      </c>
      <c r="M20" s="428">
        <v>0</v>
      </c>
      <c r="N20" s="428">
        <v>17</v>
      </c>
      <c r="O20" s="442">
        <v>0</v>
      </c>
      <c r="P20" s="476" t="s">
        <v>118</v>
      </c>
      <c r="Q20" s="428">
        <v>0</v>
      </c>
      <c r="R20" s="430">
        <v>20</v>
      </c>
      <c r="S20" s="442">
        <v>0</v>
      </c>
      <c r="T20" s="419"/>
      <c r="U20" s="431"/>
      <c r="V20" s="432"/>
      <c r="W20" s="425"/>
      <c r="X20" s="477"/>
      <c r="Y20" s="389"/>
      <c r="Z20" s="418"/>
      <c r="AA20" s="389"/>
    </row>
    <row r="21" spans="1:27" s="394" customFormat="1" x14ac:dyDescent="0.35">
      <c r="A21" s="30"/>
      <c r="B21" s="420"/>
      <c r="C21" s="436"/>
      <c r="D21" s="436"/>
      <c r="E21" s="436"/>
      <c r="F21" s="436"/>
      <c r="G21" s="438"/>
      <c r="H21" s="438"/>
      <c r="I21" s="423"/>
      <c r="J21" s="423"/>
      <c r="K21" s="433"/>
      <c r="L21" s="426" t="s">
        <v>592</v>
      </c>
      <c r="M21" s="430">
        <v>0</v>
      </c>
      <c r="N21" s="428">
        <v>17</v>
      </c>
      <c r="O21" s="442">
        <v>0</v>
      </c>
      <c r="P21" s="476" t="s">
        <v>574</v>
      </c>
      <c r="Q21" s="428">
        <v>0</v>
      </c>
      <c r="R21" s="430">
        <v>20</v>
      </c>
      <c r="S21" s="442">
        <v>0</v>
      </c>
      <c r="T21" s="419"/>
      <c r="U21" s="431"/>
      <c r="V21" s="432"/>
      <c r="W21" s="425"/>
      <c r="X21" s="477"/>
      <c r="Y21" s="389"/>
      <c r="Z21" s="418"/>
      <c r="AA21" s="389"/>
    </row>
    <row r="22" spans="1:27" s="394" customFormat="1" ht="16" thickBot="1" x14ac:dyDescent="0.4">
      <c r="A22" s="37"/>
      <c r="B22" s="453"/>
      <c r="C22" s="478"/>
      <c r="D22" s="478"/>
      <c r="E22" s="478"/>
      <c r="F22" s="478"/>
      <c r="G22" s="479"/>
      <c r="H22" s="479"/>
      <c r="I22" s="480"/>
      <c r="J22" s="480"/>
      <c r="K22" s="461"/>
      <c r="L22" s="426"/>
      <c r="M22" s="428"/>
      <c r="N22" s="428"/>
      <c r="O22" s="442"/>
      <c r="P22" s="476" t="s">
        <v>201</v>
      </c>
      <c r="Q22" s="428">
        <v>0</v>
      </c>
      <c r="R22" s="430">
        <v>20</v>
      </c>
      <c r="S22" s="442">
        <v>0</v>
      </c>
      <c r="T22" s="452"/>
      <c r="U22" s="459"/>
      <c r="V22" s="460"/>
      <c r="W22" s="458"/>
      <c r="X22" s="481"/>
      <c r="Y22" s="389"/>
      <c r="Z22" s="418"/>
      <c r="AA22" s="389"/>
    </row>
    <row r="23" spans="1:27" s="394" customFormat="1" ht="17.5" x14ac:dyDescent="0.35">
      <c r="A23" s="583"/>
      <c r="I23" s="482"/>
      <c r="J23" s="482"/>
      <c r="K23" s="482"/>
      <c r="L23" s="445" t="s">
        <v>614</v>
      </c>
      <c r="M23" s="444">
        <v>0</v>
      </c>
      <c r="N23" s="430" t="s">
        <v>613</v>
      </c>
      <c r="O23" s="442">
        <v>0</v>
      </c>
      <c r="P23" s="445" t="s">
        <v>614</v>
      </c>
      <c r="Q23" s="430">
        <v>0</v>
      </c>
      <c r="R23" s="430" t="s">
        <v>615</v>
      </c>
      <c r="S23" s="429">
        <v>0</v>
      </c>
      <c r="T23" s="389"/>
      <c r="U23" s="389"/>
      <c r="V23" s="389"/>
      <c r="W23" s="389"/>
      <c r="X23" s="389"/>
      <c r="Y23" s="389"/>
      <c r="Z23" s="418"/>
      <c r="AA23" s="389"/>
    </row>
    <row r="24" spans="1:27" s="394" customFormat="1" ht="16" customHeight="1" thickBot="1" x14ac:dyDescent="0.4">
      <c r="A24" s="583"/>
      <c r="I24" s="482"/>
      <c r="J24" s="482"/>
      <c r="K24" s="482"/>
      <c r="L24" s="648" t="s">
        <v>43</v>
      </c>
      <c r="M24" s="649"/>
      <c r="N24" s="649"/>
      <c r="O24" s="483">
        <v>0</v>
      </c>
      <c r="P24" s="650" t="s">
        <v>42</v>
      </c>
      <c r="Q24" s="651"/>
      <c r="R24" s="651"/>
      <c r="S24" s="467">
        <v>0</v>
      </c>
      <c r="T24" s="389"/>
      <c r="U24" s="389"/>
      <c r="V24" s="389"/>
      <c r="W24" s="389"/>
      <c r="X24" s="389"/>
      <c r="Y24" s="389"/>
      <c r="Z24" s="418"/>
      <c r="AA24" s="389"/>
    </row>
    <row r="25" spans="1:27" s="394" customFormat="1" ht="16" thickBot="1" x14ac:dyDescent="0.4">
      <c r="A25" s="583"/>
      <c r="I25" s="482"/>
      <c r="J25" s="482"/>
      <c r="K25" s="584"/>
      <c r="L25" s="484"/>
      <c r="M25" s="484"/>
      <c r="N25" s="484"/>
      <c r="O25" s="392"/>
      <c r="P25" s="392"/>
      <c r="Q25" s="392"/>
      <c r="R25" s="392"/>
      <c r="S25" s="392"/>
      <c r="T25" s="389"/>
      <c r="U25" s="389"/>
      <c r="V25" s="389"/>
      <c r="W25" s="389"/>
      <c r="X25" s="389"/>
      <c r="Y25" s="389"/>
      <c r="Z25" s="418"/>
      <c r="AA25" s="389"/>
    </row>
    <row r="26" spans="1:27" s="394" customFormat="1" ht="16" thickBot="1" x14ac:dyDescent="0.4">
      <c r="A26" s="74" t="s">
        <v>17</v>
      </c>
      <c r="B26" s="486"/>
      <c r="C26" s="486">
        <v>54</v>
      </c>
      <c r="D26" s="486" t="s">
        <v>193</v>
      </c>
      <c r="E26" s="486"/>
      <c r="F26" s="486"/>
      <c r="G26" s="487"/>
      <c r="H26" s="486"/>
      <c r="I26" s="488"/>
      <c r="J26" s="488"/>
      <c r="K26" s="489"/>
      <c r="L26" s="490"/>
      <c r="M26" s="491"/>
      <c r="N26" s="413"/>
      <c r="O26" s="473"/>
      <c r="P26" s="492"/>
      <c r="Q26" s="413"/>
      <c r="R26" s="413"/>
      <c r="S26" s="473"/>
      <c r="T26" s="485" t="s">
        <v>25</v>
      </c>
      <c r="U26" s="493" t="s">
        <v>24</v>
      </c>
      <c r="V26" s="485"/>
      <c r="W26" s="494"/>
      <c r="X26" s="495" t="s">
        <v>691</v>
      </c>
      <c r="Y26" s="389"/>
      <c r="Z26" s="418"/>
      <c r="AA26" s="389"/>
    </row>
    <row r="27" spans="1:27" s="394" customFormat="1" ht="17.5" x14ac:dyDescent="0.35">
      <c r="A27" s="580"/>
      <c r="B27" s="389"/>
      <c r="C27" s="389"/>
      <c r="D27" s="389"/>
      <c r="E27" s="389"/>
      <c r="F27" s="389"/>
      <c r="G27" s="389"/>
      <c r="H27" s="389"/>
      <c r="I27" s="464"/>
      <c r="J27" s="464"/>
      <c r="K27" s="389"/>
      <c r="L27" s="445" t="s">
        <v>612</v>
      </c>
      <c r="M27" s="496"/>
      <c r="N27" s="430" t="s">
        <v>613</v>
      </c>
      <c r="O27" s="442"/>
      <c r="P27" s="445" t="s">
        <v>614</v>
      </c>
      <c r="Q27" s="430"/>
      <c r="R27" s="430" t="s">
        <v>615</v>
      </c>
      <c r="S27" s="429"/>
      <c r="T27" s="389"/>
      <c r="U27" s="389"/>
      <c r="V27" s="389"/>
      <c r="W27" s="389"/>
      <c r="X27" s="389"/>
      <c r="Y27" s="389"/>
      <c r="Z27" s="418"/>
      <c r="AA27" s="389"/>
    </row>
    <row r="28" spans="1:27" s="394" customFormat="1" ht="16" thickBot="1" x14ac:dyDescent="0.4">
      <c r="A28" s="580"/>
      <c r="B28" s="389"/>
      <c r="C28" s="389"/>
      <c r="D28" s="389"/>
      <c r="E28" s="389"/>
      <c r="F28" s="389"/>
      <c r="G28" s="389"/>
      <c r="H28" s="389"/>
      <c r="I28" s="464"/>
      <c r="J28" s="464"/>
      <c r="K28" s="389"/>
      <c r="L28" s="648" t="s">
        <v>43</v>
      </c>
      <c r="M28" s="649"/>
      <c r="N28" s="649"/>
      <c r="O28" s="483" t="s">
        <v>24</v>
      </c>
      <c r="P28" s="650" t="s">
        <v>42</v>
      </c>
      <c r="Q28" s="651"/>
      <c r="R28" s="651"/>
      <c r="S28" s="467" t="s">
        <v>24</v>
      </c>
      <c r="T28" s="389"/>
      <c r="U28" s="389"/>
      <c r="V28" s="389"/>
      <c r="W28" s="389"/>
      <c r="X28" s="389"/>
      <c r="Y28" s="389"/>
      <c r="Z28" s="418"/>
      <c r="AA28" s="389"/>
    </row>
    <row r="29" spans="1:27" s="394" customFormat="1" ht="16" thickBot="1" x14ac:dyDescent="0.4">
      <c r="A29" s="580"/>
      <c r="B29" s="389"/>
      <c r="C29" s="389"/>
      <c r="D29" s="389"/>
      <c r="E29" s="389"/>
      <c r="F29" s="389"/>
      <c r="G29" s="389"/>
      <c r="H29" s="389"/>
      <c r="I29" s="464"/>
      <c r="J29" s="464"/>
      <c r="K29" s="582"/>
      <c r="L29" s="484"/>
      <c r="M29" s="484"/>
      <c r="N29" s="484"/>
      <c r="O29" s="392"/>
      <c r="P29" s="392"/>
      <c r="Q29" s="392"/>
      <c r="R29" s="392"/>
      <c r="S29" s="392"/>
      <c r="T29" s="389"/>
      <c r="U29" s="389"/>
      <c r="V29" s="389"/>
      <c r="W29" s="389"/>
      <c r="X29" s="389"/>
      <c r="Y29" s="389"/>
      <c r="Z29" s="418"/>
      <c r="AA29" s="389"/>
    </row>
    <row r="30" spans="1:27" s="394" customFormat="1" x14ac:dyDescent="0.35">
      <c r="A30" s="21" t="s">
        <v>18</v>
      </c>
      <c r="B30" s="469" t="s">
        <v>903</v>
      </c>
      <c r="C30" s="470">
        <v>541</v>
      </c>
      <c r="D30" s="470"/>
      <c r="E30" s="404"/>
      <c r="F30" s="470"/>
      <c r="G30" s="405"/>
      <c r="H30" s="497"/>
      <c r="I30" s="407"/>
      <c r="J30" s="406"/>
      <c r="K30" s="416"/>
      <c r="L30" s="498" t="s">
        <v>101</v>
      </c>
      <c r="M30" s="411">
        <v>0</v>
      </c>
      <c r="N30" s="411">
        <v>17</v>
      </c>
      <c r="O30" s="473">
        <v>0</v>
      </c>
      <c r="P30" s="499" t="s">
        <v>47</v>
      </c>
      <c r="Q30" s="413">
        <v>0</v>
      </c>
      <c r="R30" s="413">
        <v>17</v>
      </c>
      <c r="S30" s="473">
        <v>0</v>
      </c>
      <c r="T30" s="403" t="s">
        <v>25</v>
      </c>
      <c r="U30" s="414" t="s">
        <v>24</v>
      </c>
      <c r="V30" s="415">
        <v>22.100000000058209</v>
      </c>
      <c r="W30" s="408">
        <v>22.100000000058209</v>
      </c>
      <c r="X30" s="475" t="s">
        <v>324</v>
      </c>
      <c r="Y30" s="389"/>
      <c r="Z30" s="389"/>
      <c r="AA30" s="389"/>
    </row>
    <row r="31" spans="1:27" s="394" customFormat="1" x14ac:dyDescent="0.35">
      <c r="A31" s="30"/>
      <c r="B31" s="500"/>
      <c r="C31" s="436"/>
      <c r="D31" s="436"/>
      <c r="E31" s="436"/>
      <c r="F31" s="436"/>
      <c r="G31" s="501"/>
      <c r="H31" s="502"/>
      <c r="I31" s="423"/>
      <c r="J31" s="446"/>
      <c r="K31" s="433"/>
      <c r="L31" s="503" t="s">
        <v>592</v>
      </c>
      <c r="M31" s="428">
        <v>0</v>
      </c>
      <c r="N31" s="428">
        <v>17</v>
      </c>
      <c r="O31" s="442">
        <v>0</v>
      </c>
      <c r="P31" s="445" t="s">
        <v>131</v>
      </c>
      <c r="Q31" s="430">
        <v>0</v>
      </c>
      <c r="R31" s="430">
        <v>20</v>
      </c>
      <c r="S31" s="442">
        <v>0</v>
      </c>
      <c r="T31" s="419"/>
      <c r="U31" s="431"/>
      <c r="V31" s="432"/>
      <c r="W31" s="425"/>
      <c r="X31" s="504"/>
      <c r="Y31" s="389"/>
      <c r="Z31" s="389"/>
      <c r="AA31" s="389"/>
    </row>
    <row r="32" spans="1:27" s="435" customFormat="1" x14ac:dyDescent="0.35">
      <c r="A32" s="30"/>
      <c r="B32" s="500"/>
      <c r="C32" s="421"/>
      <c r="D32" s="421"/>
      <c r="E32" s="421"/>
      <c r="F32" s="421"/>
      <c r="G32" s="501"/>
      <c r="H32" s="501"/>
      <c r="I32" s="424"/>
      <c r="J32" s="424"/>
      <c r="K32" s="433"/>
      <c r="L32" s="426" t="s">
        <v>113</v>
      </c>
      <c r="M32" s="428">
        <v>0</v>
      </c>
      <c r="N32" s="430">
        <v>17</v>
      </c>
      <c r="O32" s="442">
        <v>0</v>
      </c>
      <c r="P32" s="445" t="s">
        <v>117</v>
      </c>
      <c r="Q32" s="430">
        <v>0</v>
      </c>
      <c r="R32" s="427">
        <v>16</v>
      </c>
      <c r="S32" s="505">
        <v>0</v>
      </c>
      <c r="T32" s="419"/>
      <c r="U32" s="431"/>
      <c r="V32" s="432"/>
      <c r="W32" s="425"/>
      <c r="X32" s="504" t="s">
        <v>1006</v>
      </c>
      <c r="Y32" s="389"/>
      <c r="Z32" s="389"/>
      <c r="AA32" s="389"/>
    </row>
    <row r="33" spans="1:28" s="394" customFormat="1" x14ac:dyDescent="0.35">
      <c r="A33" s="30"/>
      <c r="B33" s="500"/>
      <c r="C33" s="420"/>
      <c r="D33" s="420"/>
      <c r="E33" s="500"/>
      <c r="F33" s="420"/>
      <c r="G33" s="506"/>
      <c r="H33" s="506"/>
      <c r="I33" s="446"/>
      <c r="J33" s="446"/>
      <c r="K33" s="433"/>
      <c r="L33" s="426" t="s">
        <v>124</v>
      </c>
      <c r="M33" s="428">
        <v>0</v>
      </c>
      <c r="N33" s="430">
        <v>17</v>
      </c>
      <c r="O33" s="442">
        <v>0</v>
      </c>
      <c r="P33" s="507" t="s">
        <v>107</v>
      </c>
      <c r="Q33" s="508">
        <v>0</v>
      </c>
      <c r="R33" s="508">
        <v>20</v>
      </c>
      <c r="S33" s="509">
        <v>0</v>
      </c>
      <c r="T33" s="419"/>
      <c r="U33" s="431"/>
      <c r="V33" s="432"/>
      <c r="W33" s="425"/>
      <c r="X33" s="504"/>
      <c r="Y33" s="389"/>
      <c r="Z33" s="418"/>
      <c r="AA33" s="389"/>
    </row>
    <row r="34" spans="1:28" s="394" customFormat="1" x14ac:dyDescent="0.35">
      <c r="A34" s="30"/>
      <c r="B34" s="500"/>
      <c r="C34" s="420"/>
      <c r="D34" s="420"/>
      <c r="E34" s="420"/>
      <c r="F34" s="420"/>
      <c r="G34" s="506"/>
      <c r="H34" s="506"/>
      <c r="I34" s="446"/>
      <c r="J34" s="446"/>
      <c r="K34" s="433"/>
      <c r="L34" s="426"/>
      <c r="M34" s="428"/>
      <c r="N34" s="444"/>
      <c r="O34" s="442"/>
      <c r="P34" s="507" t="s">
        <v>129</v>
      </c>
      <c r="Q34" s="508">
        <v>0</v>
      </c>
      <c r="R34" s="508">
        <v>20</v>
      </c>
      <c r="S34" s="509">
        <v>0</v>
      </c>
      <c r="T34" s="419"/>
      <c r="U34" s="431"/>
      <c r="V34" s="432"/>
      <c r="W34" s="425"/>
      <c r="X34" s="504"/>
      <c r="Y34" s="389"/>
      <c r="Z34" s="389"/>
      <c r="AA34" s="389"/>
    </row>
    <row r="35" spans="1:28" s="394" customFormat="1" ht="16" thickBot="1" x14ac:dyDescent="0.4">
      <c r="A35" s="37"/>
      <c r="B35" s="511"/>
      <c r="C35" s="453"/>
      <c r="D35" s="453"/>
      <c r="E35" s="453"/>
      <c r="F35" s="453"/>
      <c r="G35" s="455"/>
      <c r="H35" s="455"/>
      <c r="I35" s="456"/>
      <c r="J35" s="456"/>
      <c r="K35" s="461"/>
      <c r="L35" s="507"/>
      <c r="M35" s="508"/>
      <c r="N35" s="508"/>
      <c r="O35" s="509"/>
      <c r="P35" s="507" t="s">
        <v>226</v>
      </c>
      <c r="Q35" s="508">
        <v>0</v>
      </c>
      <c r="R35" s="508">
        <v>20</v>
      </c>
      <c r="S35" s="509">
        <v>0</v>
      </c>
      <c r="T35" s="452"/>
      <c r="U35" s="459"/>
      <c r="V35" s="452"/>
      <c r="W35" s="512"/>
      <c r="X35" s="513"/>
      <c r="Y35" s="389"/>
      <c r="Z35" s="389"/>
      <c r="AA35" s="389"/>
    </row>
    <row r="36" spans="1:28" s="394" customFormat="1" ht="17.5" x14ac:dyDescent="0.35">
      <c r="A36" s="580"/>
      <c r="B36" s="389"/>
      <c r="C36" s="389"/>
      <c r="D36" s="389"/>
      <c r="E36" s="389"/>
      <c r="F36" s="389"/>
      <c r="G36" s="389"/>
      <c r="H36" s="389"/>
      <c r="I36" s="464"/>
      <c r="J36" s="464"/>
      <c r="K36" s="389"/>
      <c r="L36" s="445" t="s">
        <v>612</v>
      </c>
      <c r="M36" s="444">
        <v>0</v>
      </c>
      <c r="N36" s="430" t="s">
        <v>613</v>
      </c>
      <c r="O36" s="442">
        <v>0</v>
      </c>
      <c r="P36" s="445" t="s">
        <v>614</v>
      </c>
      <c r="Q36" s="430">
        <v>0</v>
      </c>
      <c r="R36" s="430" t="s">
        <v>615</v>
      </c>
      <c r="S36" s="429">
        <v>0</v>
      </c>
      <c r="T36" s="389"/>
      <c r="U36" s="389"/>
      <c r="V36" s="389"/>
      <c r="W36" s="389"/>
      <c r="X36" s="389"/>
      <c r="Y36" s="389"/>
      <c r="Z36" s="389"/>
      <c r="AA36" s="389"/>
    </row>
    <row r="37" spans="1:28" s="394" customFormat="1" ht="16" customHeight="1" thickBot="1" x14ac:dyDescent="0.4">
      <c r="A37" s="580"/>
      <c r="B37" s="389"/>
      <c r="C37" s="389"/>
      <c r="D37" s="389"/>
      <c r="E37" s="389"/>
      <c r="F37" s="389"/>
      <c r="G37" s="389"/>
      <c r="H37" s="389"/>
      <c r="I37" s="464"/>
      <c r="J37" s="464"/>
      <c r="K37" s="389"/>
      <c r="L37" s="650" t="s">
        <v>43</v>
      </c>
      <c r="M37" s="651"/>
      <c r="N37" s="651"/>
      <c r="O37" s="483">
        <v>0</v>
      </c>
      <c r="P37" s="650" t="s">
        <v>42</v>
      </c>
      <c r="Q37" s="651"/>
      <c r="R37" s="651"/>
      <c r="S37" s="467">
        <v>0</v>
      </c>
      <c r="T37" s="389"/>
      <c r="U37" s="389"/>
      <c r="V37" s="389"/>
      <c r="W37" s="389"/>
      <c r="X37" s="389"/>
      <c r="Y37" s="389"/>
      <c r="Z37" s="389"/>
      <c r="AA37" s="389"/>
    </row>
    <row r="38" spans="1:28" s="394" customFormat="1" ht="16" thickBot="1" x14ac:dyDescent="0.4">
      <c r="A38" s="580"/>
      <c r="B38" s="389"/>
      <c r="C38" s="389"/>
      <c r="D38" s="389"/>
      <c r="E38" s="389"/>
      <c r="F38" s="389"/>
      <c r="G38" s="389"/>
      <c r="H38" s="389"/>
      <c r="I38" s="464"/>
      <c r="J38" s="464"/>
      <c r="K38" s="582"/>
      <c r="L38" s="392"/>
      <c r="M38" s="468"/>
      <c r="N38" s="392"/>
      <c r="O38" s="392"/>
      <c r="P38" s="392"/>
      <c r="Q38" s="392"/>
      <c r="R38" s="392"/>
      <c r="S38" s="392"/>
      <c r="T38" s="389"/>
      <c r="U38" s="389"/>
      <c r="V38" s="389"/>
      <c r="W38" s="389"/>
      <c r="X38" s="389"/>
      <c r="Y38" s="389"/>
      <c r="Z38" s="418"/>
      <c r="AA38" s="389"/>
    </row>
    <row r="39" spans="1:28" s="435" customFormat="1" ht="25.5" customHeight="1" x14ac:dyDescent="0.35">
      <c r="A39" s="21" t="s">
        <v>19</v>
      </c>
      <c r="B39" s="404" t="s">
        <v>904</v>
      </c>
      <c r="C39" s="470">
        <v>2954</v>
      </c>
      <c r="D39" s="404" t="s">
        <v>664</v>
      </c>
      <c r="E39" s="470" t="s">
        <v>766</v>
      </c>
      <c r="F39" s="470">
        <v>1</v>
      </c>
      <c r="G39" s="405">
        <v>45035.416666666664</v>
      </c>
      <c r="H39" s="405">
        <v>45036.03125</v>
      </c>
      <c r="I39" s="406">
        <f xml:space="preserve"> ($H$39 - $G$39) * 24</f>
        <v>14.750000000058208</v>
      </c>
      <c r="J39" s="407">
        <v>14</v>
      </c>
      <c r="K39" s="416">
        <f>$J$39 - $I$39</f>
        <v>-0.75000000005820766</v>
      </c>
      <c r="L39" s="409" t="s">
        <v>48</v>
      </c>
      <c r="M39" s="411">
        <v>0</v>
      </c>
      <c r="N39" s="411">
        <v>17</v>
      </c>
      <c r="O39" s="473">
        <f xml:space="preserve"> $M$39 * $N$39</f>
        <v>0</v>
      </c>
      <c r="P39" s="409" t="s">
        <v>271</v>
      </c>
      <c r="Q39" s="411">
        <v>0</v>
      </c>
      <c r="R39" s="411">
        <v>20</v>
      </c>
      <c r="S39" s="473">
        <f xml:space="preserve"> $Q$39 * $R$39</f>
        <v>0</v>
      </c>
      <c r="T39" s="403" t="s">
        <v>816</v>
      </c>
      <c r="U39" s="414" t="s">
        <v>24</v>
      </c>
      <c r="V39" s="415">
        <f>$K$39 * -1</f>
        <v>0.75000000005820766</v>
      </c>
      <c r="W39" s="408">
        <f>$V$39</f>
        <v>0.75000000005820766</v>
      </c>
      <c r="X39" s="514"/>
      <c r="Y39" s="389"/>
      <c r="Z39" s="418"/>
      <c r="AA39" s="389"/>
    </row>
    <row r="40" spans="1:28" s="435" customFormat="1" x14ac:dyDescent="0.35">
      <c r="A40" s="30"/>
      <c r="B40" s="420"/>
      <c r="C40" s="421"/>
      <c r="D40" s="421"/>
      <c r="E40" s="421"/>
      <c r="F40" s="421">
        <v>2</v>
      </c>
      <c r="G40" s="422">
        <v>45036.03125</v>
      </c>
      <c r="H40" s="422" t="s">
        <v>36</v>
      </c>
      <c r="I40" s="423">
        <f xml:space="preserve"> ($X$2 - $G$40) * 24</f>
        <v>17.25</v>
      </c>
      <c r="J40" s="424">
        <v>14</v>
      </c>
      <c r="K40" s="433">
        <f>$J$40 - $I$40</f>
        <v>-3.25</v>
      </c>
      <c r="L40" s="292" t="s">
        <v>198</v>
      </c>
      <c r="M40" s="428">
        <v>2</v>
      </c>
      <c r="N40" s="428">
        <v>14</v>
      </c>
      <c r="O40" s="442">
        <f xml:space="preserve"> $M$40 * $N$40</f>
        <v>28</v>
      </c>
      <c r="P40" s="426" t="s">
        <v>197</v>
      </c>
      <c r="Q40" s="428">
        <v>0</v>
      </c>
      <c r="R40" s="428">
        <v>20</v>
      </c>
      <c r="S40" s="442">
        <f xml:space="preserve"> $Q$40 * $R$40</f>
        <v>0</v>
      </c>
      <c r="T40" s="419"/>
      <c r="U40" s="431"/>
      <c r="V40" s="432">
        <f>$K$40 * -1</f>
        <v>3.25</v>
      </c>
      <c r="W40" s="425">
        <f>$V$40 + $W$39</f>
        <v>4.0000000000582077</v>
      </c>
      <c r="X40" s="515"/>
      <c r="Y40" s="389"/>
      <c r="Z40" s="418"/>
      <c r="AA40" s="389"/>
    </row>
    <row r="41" spans="1:28" s="435" customFormat="1" x14ac:dyDescent="0.35">
      <c r="A41" s="86"/>
      <c r="B41" s="421"/>
      <c r="C41" s="421"/>
      <c r="D41" s="421"/>
      <c r="E41" s="421"/>
      <c r="F41" s="421"/>
      <c r="G41" s="422"/>
      <c r="H41" s="421"/>
      <c r="I41" s="423"/>
      <c r="J41" s="424"/>
      <c r="K41" s="433"/>
      <c r="L41" s="292" t="s">
        <v>229</v>
      </c>
      <c r="M41" s="428">
        <v>2</v>
      </c>
      <c r="N41" s="428">
        <v>17</v>
      </c>
      <c r="O41" s="442">
        <f xml:space="preserve"> $M$41 * $N$41</f>
        <v>34</v>
      </c>
      <c r="P41" s="292" t="s">
        <v>590</v>
      </c>
      <c r="Q41" s="428">
        <v>0</v>
      </c>
      <c r="R41" s="428">
        <v>20</v>
      </c>
      <c r="S41" s="442">
        <f xml:space="preserve"> $Q$41 * $R$41</f>
        <v>0</v>
      </c>
      <c r="T41" s="419"/>
      <c r="U41" s="431"/>
      <c r="V41" s="432"/>
      <c r="W41" s="425"/>
      <c r="X41" s="504"/>
      <c r="Y41" s="389"/>
      <c r="Z41" s="389"/>
      <c r="AA41" s="389"/>
    </row>
    <row r="42" spans="1:28" s="394" customFormat="1" ht="19.5" customHeight="1" x14ac:dyDescent="0.35">
      <c r="A42" s="30"/>
      <c r="B42" s="420"/>
      <c r="C42" s="420"/>
      <c r="D42" s="500"/>
      <c r="E42" s="500"/>
      <c r="F42" s="420"/>
      <c r="G42" s="421"/>
      <c r="H42" s="422"/>
      <c r="I42" s="423"/>
      <c r="J42" s="424"/>
      <c r="K42" s="433"/>
      <c r="L42" s="292" t="s">
        <v>230</v>
      </c>
      <c r="M42" s="428">
        <v>0</v>
      </c>
      <c r="N42" s="428">
        <v>17</v>
      </c>
      <c r="O42" s="442">
        <f xml:space="preserve"> $M$42 * $N$42</f>
        <v>0</v>
      </c>
      <c r="P42" s="292" t="s">
        <v>591</v>
      </c>
      <c r="Q42" s="428">
        <v>0</v>
      </c>
      <c r="R42" s="428">
        <v>20</v>
      </c>
      <c r="S42" s="442">
        <f xml:space="preserve"> $Q$42 * $R$42</f>
        <v>0</v>
      </c>
      <c r="T42" s="419"/>
      <c r="U42" s="431"/>
      <c r="V42" s="432"/>
      <c r="W42" s="425"/>
      <c r="X42" s="504"/>
      <c r="Y42" s="389"/>
      <c r="Z42" s="389"/>
      <c r="AA42" s="389"/>
    </row>
    <row r="43" spans="1:28" s="394" customFormat="1" x14ac:dyDescent="0.35">
      <c r="A43" s="30"/>
      <c r="B43" s="420"/>
      <c r="C43" s="420"/>
      <c r="D43" s="420"/>
      <c r="E43" s="420"/>
      <c r="F43" s="420"/>
      <c r="G43" s="440"/>
      <c r="H43" s="440"/>
      <c r="I43" s="423"/>
      <c r="J43" s="424"/>
      <c r="K43" s="433"/>
      <c r="L43" s="292" t="s">
        <v>105</v>
      </c>
      <c r="M43" s="428">
        <v>2</v>
      </c>
      <c r="N43" s="428">
        <v>17</v>
      </c>
      <c r="O43" s="442">
        <f xml:space="preserve"> $M$43 * $N$43</f>
        <v>34</v>
      </c>
      <c r="P43" s="292" t="s">
        <v>273</v>
      </c>
      <c r="Q43" s="428">
        <v>0</v>
      </c>
      <c r="R43" s="428">
        <v>20</v>
      </c>
      <c r="S43" s="442">
        <f xml:space="preserve"> $Q$43 * $R$43</f>
        <v>0</v>
      </c>
      <c r="T43" s="419"/>
      <c r="U43" s="431"/>
      <c r="V43" s="432"/>
      <c r="W43" s="425"/>
      <c r="X43" s="504" t="s">
        <v>983</v>
      </c>
      <c r="Y43" s="389"/>
      <c r="Z43" s="389"/>
      <c r="AA43" s="389"/>
    </row>
    <row r="44" spans="1:28" s="394" customFormat="1" ht="16" thickBot="1" x14ac:dyDescent="0.4">
      <c r="A44" s="37"/>
      <c r="B44" s="453"/>
      <c r="C44" s="453"/>
      <c r="D44" s="453"/>
      <c r="E44" s="453"/>
      <c r="F44" s="453"/>
      <c r="G44" s="455"/>
      <c r="H44" s="455"/>
      <c r="I44" s="456"/>
      <c r="J44" s="457"/>
      <c r="K44" s="461"/>
      <c r="L44" s="426"/>
      <c r="M44" s="428"/>
      <c r="N44" s="428"/>
      <c r="O44" s="442"/>
      <c r="P44" s="292" t="s">
        <v>143</v>
      </c>
      <c r="Q44" s="517">
        <v>0</v>
      </c>
      <c r="R44" s="428">
        <v>20</v>
      </c>
      <c r="S44" s="442">
        <f xml:space="preserve"> $Q$44 * $R$44</f>
        <v>0</v>
      </c>
      <c r="T44" s="452"/>
      <c r="U44" s="459"/>
      <c r="V44" s="460"/>
      <c r="W44" s="458"/>
      <c r="X44" s="518"/>
      <c r="Y44" s="389"/>
      <c r="Z44" s="389"/>
      <c r="AA44" s="389"/>
    </row>
    <row r="45" spans="1:28" s="389" customFormat="1" ht="17.5" x14ac:dyDescent="0.35">
      <c r="A45" s="580"/>
      <c r="L45" s="445" t="s">
        <v>612</v>
      </c>
      <c r="M45" s="444">
        <f>SUM($M$39:$M$44)</f>
        <v>6</v>
      </c>
      <c r="N45" s="430" t="s">
        <v>613</v>
      </c>
      <c r="O45" s="442">
        <f>SUM($O$39:$O$44)</f>
        <v>96</v>
      </c>
      <c r="P45" s="445" t="s">
        <v>614</v>
      </c>
      <c r="Q45" s="430">
        <f>SUM($Q$39:$Q$44)</f>
        <v>0</v>
      </c>
      <c r="R45" s="430" t="s">
        <v>615</v>
      </c>
      <c r="S45" s="429">
        <f>SUM($S$39:$S$44)</f>
        <v>0</v>
      </c>
      <c r="Y45" s="394"/>
      <c r="AB45" s="394"/>
    </row>
    <row r="46" spans="1:28" s="389" customFormat="1" ht="16" customHeight="1" thickBot="1" x14ac:dyDescent="0.4">
      <c r="A46" s="580"/>
      <c r="I46" s="464"/>
      <c r="J46" s="464"/>
      <c r="L46" s="650" t="s">
        <v>43</v>
      </c>
      <c r="M46" s="651"/>
      <c r="N46" s="651"/>
      <c r="O46" s="519">
        <v>144</v>
      </c>
      <c r="P46" s="650" t="s">
        <v>42</v>
      </c>
      <c r="Q46" s="651"/>
      <c r="R46" s="651"/>
      <c r="S46" s="467">
        <v>40</v>
      </c>
      <c r="AB46" s="394"/>
    </row>
    <row r="47" spans="1:28" s="389" customFormat="1" ht="16" thickBot="1" x14ac:dyDescent="0.4">
      <c r="A47" s="580"/>
      <c r="I47" s="464"/>
      <c r="J47" s="464"/>
      <c r="K47" s="582"/>
      <c r="L47" s="392"/>
      <c r="M47" s="392"/>
      <c r="N47" s="392"/>
      <c r="O47" s="392"/>
      <c r="P47" s="392"/>
      <c r="Q47" s="392"/>
      <c r="R47" s="392"/>
      <c r="S47" s="392"/>
      <c r="Z47" s="418"/>
      <c r="AB47" s="394"/>
    </row>
    <row r="48" spans="1:28" s="389" customFormat="1" x14ac:dyDescent="0.35">
      <c r="A48" s="21" t="s">
        <v>20</v>
      </c>
      <c r="B48" s="404" t="s">
        <v>231</v>
      </c>
      <c r="C48" s="404"/>
      <c r="D48" s="404" t="s">
        <v>628</v>
      </c>
      <c r="E48" s="469"/>
      <c r="F48" s="404"/>
      <c r="G48" s="472"/>
      <c r="H48" s="472"/>
      <c r="I48" s="406"/>
      <c r="J48" s="406"/>
      <c r="K48" s="416"/>
      <c r="L48" s="520" t="s">
        <v>234</v>
      </c>
      <c r="M48" s="411">
        <v>0</v>
      </c>
      <c r="N48" s="521">
        <v>10</v>
      </c>
      <c r="O48" s="473">
        <v>0</v>
      </c>
      <c r="P48" s="474" t="s">
        <v>102</v>
      </c>
      <c r="Q48" s="411">
        <v>0</v>
      </c>
      <c r="R48" s="411">
        <v>18</v>
      </c>
      <c r="S48" s="473">
        <v>0</v>
      </c>
      <c r="T48" s="403" t="s">
        <v>25</v>
      </c>
      <c r="U48" s="414" t="s">
        <v>24</v>
      </c>
      <c r="V48" s="415"/>
      <c r="W48" s="408"/>
      <c r="X48" s="475" t="s">
        <v>961</v>
      </c>
      <c r="Y48" s="522"/>
      <c r="AB48" s="394"/>
    </row>
    <row r="49" spans="1:28" s="389" customFormat="1" x14ac:dyDescent="0.35">
      <c r="A49" s="30"/>
      <c r="B49" s="420"/>
      <c r="C49" s="421"/>
      <c r="D49" s="421"/>
      <c r="E49" s="421"/>
      <c r="F49" s="420"/>
      <c r="G49" s="422"/>
      <c r="H49" s="422"/>
      <c r="I49" s="424"/>
      <c r="J49" s="424"/>
      <c r="K49" s="433"/>
      <c r="L49" s="523" t="s">
        <v>97</v>
      </c>
      <c r="M49" s="428">
        <v>0</v>
      </c>
      <c r="N49" s="517">
        <v>17</v>
      </c>
      <c r="O49" s="442">
        <v>0</v>
      </c>
      <c r="P49" s="476" t="s">
        <v>235</v>
      </c>
      <c r="Q49" s="428">
        <v>0</v>
      </c>
      <c r="R49" s="428">
        <v>18</v>
      </c>
      <c r="S49" s="442">
        <v>0</v>
      </c>
      <c r="T49" s="419"/>
      <c r="U49" s="431"/>
      <c r="V49" s="432"/>
      <c r="W49" s="425"/>
      <c r="X49" s="524"/>
      <c r="Y49" s="522"/>
      <c r="Z49" s="418"/>
      <c r="AB49" s="435"/>
    </row>
    <row r="50" spans="1:28" s="389" customFormat="1" x14ac:dyDescent="0.35">
      <c r="A50" s="30"/>
      <c r="B50" s="420"/>
      <c r="C50" s="420"/>
      <c r="D50" s="420"/>
      <c r="E50" s="500"/>
      <c r="F50" s="420"/>
      <c r="G50" s="440"/>
      <c r="H50" s="525"/>
      <c r="I50" s="446"/>
      <c r="J50" s="446"/>
      <c r="K50" s="433"/>
      <c r="L50" s="523" t="s">
        <v>100</v>
      </c>
      <c r="M50" s="428">
        <v>0</v>
      </c>
      <c r="N50" s="517">
        <v>17</v>
      </c>
      <c r="O50" s="442">
        <v>0</v>
      </c>
      <c r="P50" s="476" t="s">
        <v>118</v>
      </c>
      <c r="Q50" s="428">
        <v>0</v>
      </c>
      <c r="R50" s="428">
        <v>20</v>
      </c>
      <c r="S50" s="442">
        <v>0</v>
      </c>
      <c r="T50" s="419"/>
      <c r="U50" s="431"/>
      <c r="V50" s="432"/>
      <c r="W50" s="425"/>
      <c r="X50" s="526"/>
      <c r="Y50" s="522"/>
      <c r="AB50" s="394"/>
    </row>
    <row r="51" spans="1:28" s="389" customFormat="1" x14ac:dyDescent="0.35">
      <c r="A51" s="30"/>
      <c r="B51" s="420"/>
      <c r="C51" s="420"/>
      <c r="D51" s="420"/>
      <c r="E51" s="420"/>
      <c r="F51" s="420"/>
      <c r="G51" s="440"/>
      <c r="H51" s="440"/>
      <c r="I51" s="446"/>
      <c r="J51" s="446"/>
      <c r="K51" s="433"/>
      <c r="L51" s="523" t="s">
        <v>236</v>
      </c>
      <c r="M51" s="428">
        <v>0</v>
      </c>
      <c r="N51" s="517">
        <v>10</v>
      </c>
      <c r="O51" s="442">
        <v>0</v>
      </c>
      <c r="P51" s="476" t="s">
        <v>196</v>
      </c>
      <c r="Q51" s="428">
        <v>0</v>
      </c>
      <c r="R51" s="430">
        <v>20</v>
      </c>
      <c r="S51" s="442">
        <v>0</v>
      </c>
      <c r="T51" s="419"/>
      <c r="U51" s="431"/>
      <c r="V51" s="432"/>
      <c r="W51" s="425"/>
      <c r="X51" s="527"/>
      <c r="Y51" s="522"/>
      <c r="Z51" s="418"/>
      <c r="AB51" s="394"/>
    </row>
    <row r="52" spans="1:28" s="389" customFormat="1" x14ac:dyDescent="0.35">
      <c r="A52" s="30"/>
      <c r="B52" s="420"/>
      <c r="C52" s="420"/>
      <c r="D52" s="420"/>
      <c r="E52" s="420"/>
      <c r="F52" s="420"/>
      <c r="G52" s="440"/>
      <c r="H52" s="440"/>
      <c r="I52" s="446"/>
      <c r="J52" s="446"/>
      <c r="K52" s="433"/>
      <c r="L52" s="426"/>
      <c r="M52" s="428"/>
      <c r="N52" s="428"/>
      <c r="O52" s="442"/>
      <c r="P52" s="476" t="s">
        <v>119</v>
      </c>
      <c r="Q52" s="428">
        <v>0</v>
      </c>
      <c r="R52" s="430">
        <v>20</v>
      </c>
      <c r="S52" s="442">
        <v>0</v>
      </c>
      <c r="T52" s="419"/>
      <c r="U52" s="431"/>
      <c r="V52" s="432"/>
      <c r="W52" s="425"/>
      <c r="X52" s="524"/>
      <c r="Y52" s="522"/>
      <c r="Z52" s="418"/>
      <c r="AB52" s="394"/>
    </row>
    <row r="53" spans="1:28" s="389" customFormat="1" ht="16" thickBot="1" x14ac:dyDescent="0.4">
      <c r="A53" s="37"/>
      <c r="B53" s="453"/>
      <c r="C53" s="453"/>
      <c r="D53" s="453"/>
      <c r="E53" s="453"/>
      <c r="F53" s="453"/>
      <c r="G53" s="455"/>
      <c r="H53" s="455"/>
      <c r="I53" s="456"/>
      <c r="J53" s="456"/>
      <c r="K53" s="461"/>
      <c r="L53" s="426"/>
      <c r="M53" s="428"/>
      <c r="N53" s="428"/>
      <c r="O53" s="442"/>
      <c r="P53" s="476" t="s">
        <v>140</v>
      </c>
      <c r="Q53" s="428">
        <v>0</v>
      </c>
      <c r="R53" s="430">
        <v>20</v>
      </c>
      <c r="S53" s="442">
        <v>0</v>
      </c>
      <c r="T53" s="452"/>
      <c r="U53" s="459"/>
      <c r="V53" s="460"/>
      <c r="W53" s="458"/>
      <c r="X53" s="528"/>
      <c r="Y53" s="522"/>
      <c r="Z53" s="418"/>
      <c r="AB53" s="394"/>
    </row>
    <row r="54" spans="1:28" s="389" customFormat="1" ht="17.5" x14ac:dyDescent="0.35">
      <c r="A54" s="580"/>
      <c r="G54" s="463"/>
      <c r="H54" s="463"/>
      <c r="I54" s="464"/>
      <c r="K54" s="464"/>
      <c r="L54" s="445" t="s">
        <v>612</v>
      </c>
      <c r="M54" s="444">
        <v>0</v>
      </c>
      <c r="N54" s="430" t="s">
        <v>613</v>
      </c>
      <c r="O54" s="442">
        <v>0</v>
      </c>
      <c r="P54" s="445" t="s">
        <v>614</v>
      </c>
      <c r="Q54" s="430">
        <v>0</v>
      </c>
      <c r="R54" s="430" t="s">
        <v>615</v>
      </c>
      <c r="S54" s="429">
        <v>0</v>
      </c>
      <c r="X54" s="529"/>
      <c r="Y54" s="522"/>
    </row>
    <row r="55" spans="1:28" s="389" customFormat="1" ht="16" customHeight="1" thickBot="1" x14ac:dyDescent="0.4">
      <c r="A55" s="585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650" t="s">
        <v>43</v>
      </c>
      <c r="M55" s="651"/>
      <c r="N55" s="651"/>
      <c r="O55" s="483">
        <v>0</v>
      </c>
      <c r="P55" s="650" t="s">
        <v>42</v>
      </c>
      <c r="Q55" s="651"/>
      <c r="R55" s="651"/>
      <c r="S55" s="467">
        <v>0</v>
      </c>
      <c r="X55" s="529"/>
      <c r="Y55" s="522"/>
    </row>
    <row r="56" spans="1:28" s="389" customFormat="1" ht="15.5" customHeight="1" x14ac:dyDescent="0.35">
      <c r="A56" s="585"/>
      <c r="B56" s="464"/>
      <c r="C56" s="464"/>
      <c r="D56" s="464"/>
      <c r="E56" s="464"/>
      <c r="F56" s="464"/>
      <c r="G56" s="464"/>
      <c r="H56" s="464"/>
      <c r="I56" s="464"/>
      <c r="J56" s="464"/>
      <c r="K56" s="581"/>
      <c r="L56" s="392"/>
      <c r="M56" s="392"/>
      <c r="N56" s="392"/>
      <c r="O56" s="392"/>
      <c r="P56" s="392"/>
      <c r="Q56" s="392"/>
      <c r="R56" s="392"/>
      <c r="S56" s="392"/>
      <c r="X56" s="529"/>
      <c r="Y56" s="522"/>
    </row>
    <row r="57" spans="1:28" s="389" customFormat="1" ht="16" customHeight="1" thickBot="1" x14ac:dyDescent="0.4">
      <c r="A57" s="585"/>
      <c r="B57" s="464"/>
      <c r="C57" s="464"/>
      <c r="D57" s="464"/>
      <c r="E57" s="464"/>
      <c r="F57" s="464"/>
      <c r="G57" s="464"/>
      <c r="H57" s="464"/>
      <c r="I57" s="464"/>
      <c r="J57" s="464"/>
      <c r="K57" s="581"/>
      <c r="L57" s="392"/>
      <c r="M57" s="392"/>
      <c r="N57" s="392"/>
      <c r="O57" s="392"/>
      <c r="P57" s="392"/>
      <c r="Q57" s="392"/>
      <c r="R57" s="392"/>
      <c r="S57" s="392"/>
      <c r="X57" s="530"/>
      <c r="Y57" s="531"/>
    </row>
    <row r="58" spans="1:28" s="389" customFormat="1" ht="62" x14ac:dyDescent="0.35">
      <c r="A58" s="21" t="s">
        <v>21</v>
      </c>
      <c r="B58" s="404" t="s">
        <v>630</v>
      </c>
      <c r="C58" s="469" t="s">
        <v>125</v>
      </c>
      <c r="D58" s="469" t="s">
        <v>123</v>
      </c>
      <c r="E58" s="469"/>
      <c r="F58" s="404"/>
      <c r="G58" s="472"/>
      <c r="H58" s="472"/>
      <c r="I58" s="406"/>
      <c r="J58" s="406"/>
      <c r="K58" s="416"/>
      <c r="L58" s="499" t="s">
        <v>40</v>
      </c>
      <c r="M58" s="413">
        <v>0</v>
      </c>
      <c r="N58" s="413">
        <v>10</v>
      </c>
      <c r="O58" s="473">
        <v>0</v>
      </c>
      <c r="P58" s="499" t="s">
        <v>122</v>
      </c>
      <c r="Q58" s="413">
        <v>0</v>
      </c>
      <c r="R58" s="413">
        <v>20</v>
      </c>
      <c r="S58" s="473">
        <v>0</v>
      </c>
      <c r="T58" s="403" t="s">
        <v>25</v>
      </c>
      <c r="U58" s="414" t="s">
        <v>24</v>
      </c>
      <c r="V58" s="415">
        <v>0</v>
      </c>
      <c r="W58" s="408">
        <v>0</v>
      </c>
      <c r="X58" s="532" t="s">
        <v>989</v>
      </c>
      <c r="Y58" s="531"/>
    </row>
    <row r="59" spans="1:28" s="389" customFormat="1" x14ac:dyDescent="0.35">
      <c r="A59" s="30"/>
      <c r="B59" s="420"/>
      <c r="C59" s="420"/>
      <c r="D59" s="420"/>
      <c r="E59" s="420"/>
      <c r="F59" s="420"/>
      <c r="G59" s="440"/>
      <c r="H59" s="440"/>
      <c r="I59" s="446"/>
      <c r="J59" s="446"/>
      <c r="K59" s="433"/>
      <c r="L59" s="445" t="s">
        <v>41</v>
      </c>
      <c r="M59" s="430">
        <v>0</v>
      </c>
      <c r="N59" s="430">
        <v>10</v>
      </c>
      <c r="O59" s="442">
        <v>0</v>
      </c>
      <c r="P59" s="533"/>
      <c r="Q59" s="430"/>
      <c r="R59" s="430"/>
      <c r="S59" s="442"/>
      <c r="T59" s="419"/>
      <c r="U59" s="431"/>
      <c r="V59" s="419"/>
      <c r="W59" s="534"/>
      <c r="X59" s="524"/>
      <c r="Y59" s="531"/>
    </row>
    <row r="60" spans="1:28" s="389" customFormat="1" ht="16" customHeight="1" thickBot="1" x14ac:dyDescent="0.4">
      <c r="A60" s="37"/>
      <c r="B60" s="453"/>
      <c r="C60" s="453"/>
      <c r="D60" s="453"/>
      <c r="E60" s="453"/>
      <c r="F60" s="453"/>
      <c r="G60" s="455"/>
      <c r="H60" s="455"/>
      <c r="I60" s="456"/>
      <c r="J60" s="456"/>
      <c r="K60" s="461"/>
      <c r="L60" s="445" t="s">
        <v>109</v>
      </c>
      <c r="M60" s="430">
        <v>0</v>
      </c>
      <c r="N60" s="430">
        <v>10</v>
      </c>
      <c r="O60" s="442">
        <v>0</v>
      </c>
      <c r="P60" s="533"/>
      <c r="Q60" s="430"/>
      <c r="R60" s="430"/>
      <c r="S60" s="442"/>
      <c r="T60" s="452"/>
      <c r="U60" s="459"/>
      <c r="V60" s="452"/>
      <c r="W60" s="512"/>
      <c r="X60" s="528"/>
      <c r="Y60" s="531"/>
    </row>
    <row r="61" spans="1:28" s="389" customFormat="1" ht="17.5" customHeight="1" x14ac:dyDescent="0.35">
      <c r="A61" s="580"/>
      <c r="I61" s="464"/>
      <c r="J61" s="464"/>
      <c r="L61" s="445" t="s">
        <v>612</v>
      </c>
      <c r="M61" s="444">
        <v>0</v>
      </c>
      <c r="N61" s="430" t="s">
        <v>613</v>
      </c>
      <c r="O61" s="442">
        <v>0</v>
      </c>
      <c r="P61" s="445" t="s">
        <v>614</v>
      </c>
      <c r="Q61" s="430">
        <v>0</v>
      </c>
      <c r="R61" s="430" t="s">
        <v>615</v>
      </c>
      <c r="S61" s="429">
        <v>0</v>
      </c>
    </row>
    <row r="62" spans="1:28" s="389" customFormat="1" ht="16" customHeight="1" thickBot="1" x14ac:dyDescent="0.4">
      <c r="A62" s="580"/>
      <c r="I62" s="464"/>
      <c r="J62" s="464"/>
      <c r="L62" s="650" t="s">
        <v>43</v>
      </c>
      <c r="M62" s="651"/>
      <c r="N62" s="651"/>
      <c r="O62" s="483">
        <v>0</v>
      </c>
      <c r="P62" s="650" t="s">
        <v>42</v>
      </c>
      <c r="Q62" s="651"/>
      <c r="R62" s="651"/>
      <c r="S62" s="467">
        <v>0</v>
      </c>
    </row>
    <row r="63" spans="1:28" s="389" customFormat="1" ht="16" customHeight="1" thickBot="1" x14ac:dyDescent="0.4">
      <c r="A63" s="580"/>
      <c r="I63" s="464"/>
      <c r="J63" s="464"/>
      <c r="K63" s="582"/>
      <c r="L63" s="392"/>
      <c r="M63" s="392"/>
      <c r="N63" s="392"/>
      <c r="O63" s="392"/>
      <c r="P63" s="392"/>
      <c r="Q63" s="392"/>
      <c r="R63" s="392"/>
      <c r="S63" s="392"/>
    </row>
    <row r="64" spans="1:28" s="389" customFormat="1" x14ac:dyDescent="0.35">
      <c r="A64" s="21" t="s">
        <v>22</v>
      </c>
      <c r="B64" s="404" t="s">
        <v>962</v>
      </c>
      <c r="C64" s="404">
        <v>280</v>
      </c>
      <c r="D64" s="404"/>
      <c r="E64" s="469"/>
      <c r="F64" s="404"/>
      <c r="G64" s="405" t="s">
        <v>195</v>
      </c>
      <c r="H64" s="472"/>
      <c r="I64" s="406"/>
      <c r="J64" s="407"/>
      <c r="K64" s="416"/>
      <c r="L64" s="409" t="s">
        <v>525</v>
      </c>
      <c r="M64" s="411">
        <v>0</v>
      </c>
      <c r="N64" s="521">
        <v>20</v>
      </c>
      <c r="O64" s="473">
        <v>0</v>
      </c>
      <c r="P64" s="535" t="s">
        <v>794</v>
      </c>
      <c r="Q64" s="411">
        <v>0</v>
      </c>
      <c r="R64" s="413">
        <v>20</v>
      </c>
      <c r="S64" s="473">
        <v>0</v>
      </c>
      <c r="T64" s="403" t="s">
        <v>25</v>
      </c>
      <c r="U64" s="414" t="s">
        <v>24</v>
      </c>
      <c r="V64" s="415">
        <v>33.850000000058209</v>
      </c>
      <c r="W64" s="408">
        <v>33.850000000058209</v>
      </c>
      <c r="X64" s="572" t="s">
        <v>1007</v>
      </c>
    </row>
    <row r="65" spans="1:24" s="389" customFormat="1" x14ac:dyDescent="0.35">
      <c r="A65" s="86"/>
      <c r="B65" s="421"/>
      <c r="C65" s="421"/>
      <c r="D65" s="421"/>
      <c r="E65" s="421"/>
      <c r="F65" s="421"/>
      <c r="G65" s="440"/>
      <c r="H65" s="440"/>
      <c r="I65" s="423"/>
      <c r="J65" s="424"/>
      <c r="K65" s="433"/>
      <c r="L65" s="426" t="s">
        <v>526</v>
      </c>
      <c r="M65" s="428">
        <v>0</v>
      </c>
      <c r="N65" s="517">
        <v>20</v>
      </c>
      <c r="O65" s="442">
        <v>0</v>
      </c>
      <c r="P65" s="536" t="s">
        <v>593</v>
      </c>
      <c r="Q65" s="428">
        <v>0</v>
      </c>
      <c r="R65" s="430">
        <v>20</v>
      </c>
      <c r="S65" s="505">
        <v>0</v>
      </c>
      <c r="T65" s="419"/>
      <c r="U65" s="431"/>
      <c r="V65" s="432"/>
      <c r="W65" s="425"/>
      <c r="X65" s="537"/>
    </row>
    <row r="66" spans="1:24" s="389" customFormat="1" x14ac:dyDescent="0.35">
      <c r="A66" s="86"/>
      <c r="B66" s="421"/>
      <c r="C66" s="421"/>
      <c r="D66" s="421"/>
      <c r="E66" s="421"/>
      <c r="F66" s="421"/>
      <c r="G66" s="440"/>
      <c r="H66" s="422"/>
      <c r="I66" s="423"/>
      <c r="J66" s="424"/>
      <c r="K66" s="433"/>
      <c r="L66" s="426" t="s">
        <v>527</v>
      </c>
      <c r="M66" s="428">
        <v>0</v>
      </c>
      <c r="N66" s="517">
        <v>20</v>
      </c>
      <c r="O66" s="442">
        <v>0</v>
      </c>
      <c r="P66" s="536" t="s">
        <v>594</v>
      </c>
      <c r="Q66" s="428">
        <v>0</v>
      </c>
      <c r="R66" s="430">
        <v>20</v>
      </c>
      <c r="S66" s="505">
        <v>0</v>
      </c>
      <c r="T66" s="419"/>
      <c r="U66" s="431"/>
      <c r="V66" s="432"/>
      <c r="W66" s="425"/>
      <c r="X66" s="504"/>
    </row>
    <row r="67" spans="1:24" s="389" customFormat="1" x14ac:dyDescent="0.35">
      <c r="A67" s="86"/>
      <c r="B67" s="421"/>
      <c r="C67" s="421"/>
      <c r="D67" s="421"/>
      <c r="E67" s="421"/>
      <c r="F67" s="421"/>
      <c r="G67" s="422"/>
      <c r="H67" s="422"/>
      <c r="I67" s="423"/>
      <c r="J67" s="424"/>
      <c r="K67" s="433"/>
      <c r="L67" s="426" t="s">
        <v>528</v>
      </c>
      <c r="M67" s="428">
        <v>0</v>
      </c>
      <c r="N67" s="517">
        <v>20</v>
      </c>
      <c r="O67" s="442">
        <v>0</v>
      </c>
      <c r="P67" s="536" t="s">
        <v>476</v>
      </c>
      <c r="Q67" s="428">
        <v>0</v>
      </c>
      <c r="R67" s="430">
        <v>20</v>
      </c>
      <c r="S67" s="505">
        <v>0</v>
      </c>
      <c r="T67" s="419"/>
      <c r="U67" s="431"/>
      <c r="V67" s="432"/>
      <c r="W67" s="425"/>
      <c r="X67" s="524"/>
    </row>
    <row r="68" spans="1:24" s="389" customFormat="1" ht="16" thickBot="1" x14ac:dyDescent="0.4">
      <c r="A68" s="89"/>
      <c r="B68" s="454"/>
      <c r="C68" s="454"/>
      <c r="D68" s="454"/>
      <c r="E68" s="454"/>
      <c r="F68" s="454"/>
      <c r="G68" s="539"/>
      <c r="H68" s="539"/>
      <c r="I68" s="457"/>
      <c r="J68" s="457"/>
      <c r="K68" s="461"/>
      <c r="L68" s="426"/>
      <c r="M68" s="540"/>
      <c r="N68" s="428"/>
      <c r="O68" s="505"/>
      <c r="P68" s="541" t="s">
        <v>477</v>
      </c>
      <c r="Q68" s="428">
        <v>0</v>
      </c>
      <c r="R68" s="430">
        <v>20</v>
      </c>
      <c r="S68" s="505">
        <v>0</v>
      </c>
      <c r="T68" s="452"/>
      <c r="U68" s="459"/>
      <c r="V68" s="452"/>
      <c r="W68" s="512"/>
      <c r="X68" s="513" t="s">
        <v>988</v>
      </c>
    </row>
    <row r="69" spans="1:24" s="389" customFormat="1" ht="17.5" customHeight="1" x14ac:dyDescent="0.35">
      <c r="A69" s="36"/>
      <c r="G69" s="463"/>
      <c r="H69" s="463"/>
      <c r="I69" s="464"/>
      <c r="K69" s="464"/>
      <c r="L69" s="445" t="s">
        <v>612</v>
      </c>
      <c r="M69" s="444">
        <v>0</v>
      </c>
      <c r="N69" s="430" t="s">
        <v>613</v>
      </c>
      <c r="O69" s="442">
        <v>0</v>
      </c>
      <c r="P69" s="445" t="s">
        <v>614</v>
      </c>
      <c r="Q69" s="430">
        <v>0</v>
      </c>
      <c r="R69" s="430" t="s">
        <v>615</v>
      </c>
      <c r="S69" s="429">
        <v>0</v>
      </c>
    </row>
    <row r="70" spans="1:24" s="389" customFormat="1" ht="16" customHeight="1" thickBot="1" x14ac:dyDescent="0.4">
      <c r="A70" s="36"/>
      <c r="I70" s="464"/>
      <c r="L70" s="650" t="s">
        <v>43</v>
      </c>
      <c r="M70" s="651"/>
      <c r="N70" s="651"/>
      <c r="O70" s="519">
        <v>60</v>
      </c>
      <c r="P70" s="650" t="s">
        <v>42</v>
      </c>
      <c r="Q70" s="651"/>
      <c r="R70" s="651"/>
      <c r="S70" s="467">
        <v>0</v>
      </c>
    </row>
    <row r="71" spans="1:24" s="389" customFormat="1" ht="16" customHeight="1" thickBot="1" x14ac:dyDescent="0.4">
      <c r="A71" s="36"/>
      <c r="I71" s="464"/>
      <c r="L71" s="392"/>
      <c r="M71" s="392"/>
      <c r="N71" s="392"/>
      <c r="O71" s="542"/>
      <c r="P71" s="392"/>
      <c r="Q71" s="392"/>
      <c r="R71" s="392"/>
      <c r="S71" s="392"/>
    </row>
    <row r="72" spans="1:24" s="389" customFormat="1" ht="31.5" thickBot="1" x14ac:dyDescent="0.4">
      <c r="A72" s="74" t="s">
        <v>23</v>
      </c>
      <c r="B72" s="486"/>
      <c r="C72" s="486">
        <v>1</v>
      </c>
      <c r="D72" s="486" t="s">
        <v>130</v>
      </c>
      <c r="E72" s="486"/>
      <c r="F72" s="486"/>
      <c r="G72" s="543"/>
      <c r="H72" s="543"/>
      <c r="I72" s="488"/>
      <c r="J72" s="488"/>
      <c r="K72" s="489"/>
      <c r="L72" s="499"/>
      <c r="M72" s="544"/>
      <c r="N72" s="413"/>
      <c r="O72" s="473"/>
      <c r="P72" s="499"/>
      <c r="Q72" s="413"/>
      <c r="R72" s="413"/>
      <c r="S72" s="473"/>
      <c r="T72" s="485" t="s">
        <v>25</v>
      </c>
      <c r="U72" s="493" t="s">
        <v>24</v>
      </c>
      <c r="V72" s="545">
        <v>0</v>
      </c>
      <c r="W72" s="546">
        <v>0</v>
      </c>
      <c r="X72" s="495" t="s">
        <v>968</v>
      </c>
    </row>
    <row r="73" spans="1:24" s="389" customFormat="1" ht="17.5" customHeight="1" x14ac:dyDescent="0.35">
      <c r="A73" s="29"/>
      <c r="I73" s="464"/>
      <c r="J73" s="464"/>
      <c r="L73" s="445" t="s">
        <v>612</v>
      </c>
      <c r="M73" s="444">
        <v>0</v>
      </c>
      <c r="N73" s="430" t="s">
        <v>613</v>
      </c>
      <c r="O73" s="442">
        <v>0</v>
      </c>
      <c r="P73" s="445" t="s">
        <v>614</v>
      </c>
      <c r="Q73" s="430">
        <v>0</v>
      </c>
      <c r="R73" s="430" t="s">
        <v>615</v>
      </c>
      <c r="S73" s="429">
        <v>0</v>
      </c>
      <c r="X73" s="529"/>
    </row>
    <row r="74" spans="1:24" s="389" customFormat="1" ht="16" customHeight="1" thickBot="1" x14ac:dyDescent="0.4">
      <c r="A74" s="29"/>
      <c r="I74" s="464"/>
      <c r="J74" s="464"/>
      <c r="L74" s="650" t="s">
        <v>43</v>
      </c>
      <c r="M74" s="651"/>
      <c r="N74" s="651"/>
      <c r="O74" s="483">
        <v>0</v>
      </c>
      <c r="P74" s="650" t="s">
        <v>42</v>
      </c>
      <c r="Q74" s="651"/>
      <c r="R74" s="651"/>
      <c r="S74" s="467" t="s">
        <v>24</v>
      </c>
      <c r="X74" s="547"/>
    </row>
    <row r="75" spans="1:24" s="389" customFormat="1" ht="16" customHeight="1" thickBot="1" x14ac:dyDescent="0.4">
      <c r="A75" s="29"/>
      <c r="I75" s="464"/>
      <c r="J75" s="464"/>
      <c r="L75" s="392"/>
      <c r="M75" s="468"/>
      <c r="N75" s="392"/>
      <c r="O75" s="392"/>
      <c r="P75" s="392"/>
      <c r="Q75" s="392"/>
      <c r="R75" s="392"/>
      <c r="S75" s="392"/>
      <c r="X75" s="547"/>
    </row>
    <row r="76" spans="1:24" s="389" customFormat="1" x14ac:dyDescent="0.35">
      <c r="A76" s="21" t="s">
        <v>26</v>
      </c>
      <c r="B76" s="404" t="s">
        <v>912</v>
      </c>
      <c r="C76" s="469" t="s">
        <v>487</v>
      </c>
      <c r="D76" s="469"/>
      <c r="E76" s="404"/>
      <c r="F76" s="404"/>
      <c r="G76" s="472"/>
      <c r="H76" s="472"/>
      <c r="I76" s="406"/>
      <c r="J76" s="406"/>
      <c r="K76" s="416"/>
      <c r="L76" s="409" t="s">
        <v>243</v>
      </c>
      <c r="M76" s="548">
        <v>0</v>
      </c>
      <c r="N76" s="411">
        <v>17</v>
      </c>
      <c r="O76" s="473">
        <v>0</v>
      </c>
      <c r="P76" s="499" t="s">
        <v>242</v>
      </c>
      <c r="Q76" s="411">
        <v>0</v>
      </c>
      <c r="R76" s="413">
        <v>20</v>
      </c>
      <c r="S76" s="473">
        <v>0</v>
      </c>
      <c r="T76" s="403" t="s">
        <v>25</v>
      </c>
      <c r="U76" s="414" t="s">
        <v>200</v>
      </c>
      <c r="V76" s="415">
        <v>0</v>
      </c>
      <c r="W76" s="408">
        <v>0</v>
      </c>
      <c r="X76" s="475" t="s">
        <v>911</v>
      </c>
    </row>
    <row r="77" spans="1:24" s="389" customFormat="1" ht="16" thickBot="1" x14ac:dyDescent="0.4">
      <c r="A77" s="37"/>
      <c r="B77" s="453"/>
      <c r="C77" s="453"/>
      <c r="D77" s="453"/>
      <c r="E77" s="453"/>
      <c r="F77" s="453"/>
      <c r="G77" s="455"/>
      <c r="H77" s="455"/>
      <c r="I77" s="456"/>
      <c r="J77" s="456"/>
      <c r="K77" s="461"/>
      <c r="L77" s="426"/>
      <c r="M77" s="428"/>
      <c r="N77" s="428"/>
      <c r="O77" s="442"/>
      <c r="P77" s="445"/>
      <c r="Q77" s="428"/>
      <c r="R77" s="430"/>
      <c r="S77" s="442"/>
      <c r="T77" s="452"/>
      <c r="U77" s="459"/>
      <c r="V77" s="460"/>
      <c r="W77" s="458"/>
      <c r="X77" s="481"/>
    </row>
    <row r="78" spans="1:24" s="389" customFormat="1" ht="17.5" customHeight="1" x14ac:dyDescent="0.35">
      <c r="A78" s="29"/>
      <c r="I78" s="464"/>
      <c r="L78" s="445" t="s">
        <v>612</v>
      </c>
      <c r="M78" s="444">
        <v>0</v>
      </c>
      <c r="N78" s="430" t="s">
        <v>613</v>
      </c>
      <c r="O78" s="442">
        <v>0</v>
      </c>
      <c r="P78" s="445" t="s">
        <v>614</v>
      </c>
      <c r="Q78" s="430">
        <v>0</v>
      </c>
      <c r="R78" s="430" t="s">
        <v>615</v>
      </c>
      <c r="S78" s="429">
        <v>0</v>
      </c>
      <c r="V78" s="464"/>
      <c r="W78" s="464"/>
      <c r="X78" s="547"/>
    </row>
    <row r="79" spans="1:24" s="389" customFormat="1" ht="16" customHeight="1" thickBot="1" x14ac:dyDescent="0.4">
      <c r="A79" s="29"/>
      <c r="I79" s="464"/>
      <c r="J79" s="464"/>
      <c r="L79" s="650" t="s">
        <v>43</v>
      </c>
      <c r="M79" s="651"/>
      <c r="N79" s="651"/>
      <c r="O79" s="519">
        <v>0</v>
      </c>
      <c r="P79" s="650" t="s">
        <v>42</v>
      </c>
      <c r="Q79" s="651"/>
      <c r="R79" s="651"/>
      <c r="S79" s="467">
        <v>0</v>
      </c>
      <c r="V79" s="464"/>
      <c r="W79" s="464"/>
      <c r="X79" s="547"/>
    </row>
    <row r="80" spans="1:24" s="389" customFormat="1" ht="16" customHeight="1" thickBot="1" x14ac:dyDescent="0.4">
      <c r="A80" s="29"/>
      <c r="I80" s="464"/>
      <c r="J80" s="464"/>
      <c r="L80" s="392"/>
      <c r="M80" s="392"/>
      <c r="N80" s="392"/>
      <c r="O80" s="542"/>
      <c r="P80" s="392"/>
      <c r="Q80" s="392"/>
      <c r="R80" s="392"/>
      <c r="S80" s="392"/>
      <c r="V80" s="464"/>
      <c r="W80" s="464"/>
      <c r="X80" s="547"/>
    </row>
    <row r="81" spans="1:24" s="389" customFormat="1" x14ac:dyDescent="0.35">
      <c r="A81" s="21" t="s">
        <v>27</v>
      </c>
      <c r="B81" s="404" t="s">
        <v>913</v>
      </c>
      <c r="C81" s="404"/>
      <c r="D81" s="404"/>
      <c r="E81" s="404"/>
      <c r="F81" s="404"/>
      <c r="G81" s="472"/>
      <c r="H81" s="472"/>
      <c r="I81" s="406"/>
      <c r="J81" s="406"/>
      <c r="K81" s="416"/>
      <c r="L81" s="409" t="s">
        <v>847</v>
      </c>
      <c r="M81" s="411">
        <v>0</v>
      </c>
      <c r="N81" s="413">
        <v>17</v>
      </c>
      <c r="O81" s="473">
        <v>0</v>
      </c>
      <c r="P81" s="492" t="s">
        <v>216</v>
      </c>
      <c r="Q81" s="413">
        <v>0</v>
      </c>
      <c r="R81" s="413">
        <v>20</v>
      </c>
      <c r="S81" s="473">
        <v>0</v>
      </c>
      <c r="T81" s="403" t="s">
        <v>25</v>
      </c>
      <c r="U81" s="414" t="s">
        <v>24</v>
      </c>
      <c r="V81" s="415">
        <v>0</v>
      </c>
      <c r="W81" s="408">
        <v>0</v>
      </c>
      <c r="X81" s="475" t="s">
        <v>965</v>
      </c>
    </row>
    <row r="82" spans="1:24" s="389" customFormat="1" ht="15.5" customHeight="1" x14ac:dyDescent="0.35">
      <c r="A82" s="30"/>
      <c r="B82" s="420"/>
      <c r="C82" s="420"/>
      <c r="D82" s="420"/>
      <c r="E82" s="420"/>
      <c r="F82" s="420"/>
      <c r="G82" s="422"/>
      <c r="H82" s="549"/>
      <c r="I82" s="424"/>
      <c r="J82" s="446"/>
      <c r="K82" s="550"/>
      <c r="L82" s="426" t="s">
        <v>848</v>
      </c>
      <c r="M82" s="428">
        <v>0</v>
      </c>
      <c r="N82" s="430">
        <v>17</v>
      </c>
      <c r="O82" s="442">
        <v>0</v>
      </c>
      <c r="P82" s="445" t="s">
        <v>249</v>
      </c>
      <c r="Q82" s="430">
        <v>0</v>
      </c>
      <c r="R82" s="430">
        <v>20</v>
      </c>
      <c r="S82" s="442">
        <v>0</v>
      </c>
      <c r="T82" s="419"/>
      <c r="U82" s="431"/>
      <c r="V82" s="432"/>
      <c r="W82" s="425"/>
      <c r="X82" s="477"/>
    </row>
    <row r="83" spans="1:24" s="389" customFormat="1" x14ac:dyDescent="0.35">
      <c r="A83" s="30"/>
      <c r="B83" s="420"/>
      <c r="C83" s="420"/>
      <c r="D83" s="420"/>
      <c r="E83" s="420"/>
      <c r="F83" s="420"/>
      <c r="G83" s="440"/>
      <c r="H83" s="420"/>
      <c r="I83" s="446"/>
      <c r="J83" s="446"/>
      <c r="K83" s="433"/>
      <c r="L83" s="426"/>
      <c r="M83" s="428"/>
      <c r="N83" s="430"/>
      <c r="O83" s="442"/>
      <c r="P83" s="445"/>
      <c r="Q83" s="430"/>
      <c r="R83" s="430"/>
      <c r="S83" s="442"/>
      <c r="T83" s="419"/>
      <c r="U83" s="431"/>
      <c r="V83" s="432"/>
      <c r="W83" s="425"/>
      <c r="X83" s="504"/>
    </row>
    <row r="84" spans="1:24" s="389" customFormat="1" ht="15.5" customHeight="1" x14ac:dyDescent="0.35">
      <c r="A84" s="30"/>
      <c r="B84" s="420"/>
      <c r="C84" s="420"/>
      <c r="D84" s="420"/>
      <c r="E84" s="420"/>
      <c r="F84" s="420"/>
      <c r="G84" s="420"/>
      <c r="H84" s="440"/>
      <c r="I84" s="424"/>
      <c r="J84" s="424"/>
      <c r="K84" s="433"/>
      <c r="L84" s="426"/>
      <c r="M84" s="540"/>
      <c r="N84" s="430"/>
      <c r="O84" s="442"/>
      <c r="P84" s="445"/>
      <c r="Q84" s="430"/>
      <c r="R84" s="430"/>
      <c r="S84" s="442"/>
      <c r="T84" s="419"/>
      <c r="U84" s="431"/>
      <c r="V84" s="432"/>
      <c r="W84" s="425"/>
      <c r="X84" s="504"/>
    </row>
    <row r="85" spans="1:24" s="389" customFormat="1" ht="16" customHeight="1" thickBot="1" x14ac:dyDescent="0.4">
      <c r="A85" s="37"/>
      <c r="B85" s="453"/>
      <c r="C85" s="478"/>
      <c r="D85" s="478"/>
      <c r="E85" s="478"/>
      <c r="F85" s="478"/>
      <c r="G85" s="479"/>
      <c r="H85" s="478"/>
      <c r="I85" s="480"/>
      <c r="J85" s="480"/>
      <c r="K85" s="551"/>
      <c r="L85" s="426"/>
      <c r="M85" s="540"/>
      <c r="N85" s="430"/>
      <c r="O85" s="442"/>
      <c r="P85" s="426"/>
      <c r="Q85" s="430"/>
      <c r="R85" s="430"/>
      <c r="S85" s="442"/>
      <c r="T85" s="452"/>
      <c r="U85" s="459"/>
      <c r="V85" s="460"/>
      <c r="W85" s="458"/>
      <c r="X85" s="268"/>
    </row>
    <row r="86" spans="1:24" s="389" customFormat="1" ht="17.5" customHeight="1" x14ac:dyDescent="0.35">
      <c r="A86" s="29"/>
      <c r="C86" s="394"/>
      <c r="D86" s="394"/>
      <c r="E86" s="394"/>
      <c r="F86" s="394"/>
      <c r="G86" s="394"/>
      <c r="H86" s="394"/>
      <c r="I86" s="464"/>
      <c r="J86" s="464"/>
      <c r="K86" s="464"/>
      <c r="L86" s="445" t="s">
        <v>612</v>
      </c>
      <c r="M86" s="444">
        <v>0</v>
      </c>
      <c r="N86" s="430" t="s">
        <v>613</v>
      </c>
      <c r="O86" s="442">
        <v>0</v>
      </c>
      <c r="P86" s="445" t="s">
        <v>614</v>
      </c>
      <c r="Q86" s="430">
        <v>0</v>
      </c>
      <c r="R86" s="430" t="s">
        <v>615</v>
      </c>
      <c r="S86" s="429">
        <v>0</v>
      </c>
      <c r="V86" s="464"/>
      <c r="W86" s="464"/>
      <c r="X86" s="547"/>
    </row>
    <row r="87" spans="1:24" s="389" customFormat="1" ht="16" customHeight="1" thickBot="1" x14ac:dyDescent="0.4">
      <c r="A87" s="29"/>
      <c r="I87" s="464"/>
      <c r="J87" s="464"/>
      <c r="L87" s="650" t="s">
        <v>43</v>
      </c>
      <c r="M87" s="651"/>
      <c r="N87" s="651"/>
      <c r="O87" s="519">
        <v>0</v>
      </c>
      <c r="P87" s="650" t="s">
        <v>42</v>
      </c>
      <c r="Q87" s="651"/>
      <c r="R87" s="651"/>
      <c r="S87" s="467">
        <v>0</v>
      </c>
      <c r="V87" s="464"/>
      <c r="W87" s="464"/>
      <c r="X87" s="547"/>
    </row>
    <row r="88" spans="1:24" s="389" customFormat="1" ht="16" customHeight="1" thickBot="1" x14ac:dyDescent="0.4">
      <c r="A88" s="29"/>
      <c r="I88" s="464"/>
      <c r="J88" s="464"/>
      <c r="L88" s="392"/>
      <c r="M88" s="392"/>
      <c r="N88" s="392"/>
      <c r="O88" s="542"/>
      <c r="P88" s="392"/>
      <c r="Q88" s="392"/>
      <c r="R88" s="392"/>
      <c r="S88" s="392"/>
      <c r="V88" s="464"/>
      <c r="W88" s="464"/>
      <c r="X88" s="547"/>
    </row>
    <row r="89" spans="1:24" s="389" customFormat="1" ht="47" customHeight="1" thickBot="1" x14ac:dyDescent="0.4">
      <c r="A89" s="74" t="s">
        <v>51</v>
      </c>
      <c r="B89" s="486"/>
      <c r="C89" s="552"/>
      <c r="D89" s="553" t="s">
        <v>639</v>
      </c>
      <c r="E89" s="486"/>
      <c r="F89" s="552"/>
      <c r="G89" s="554"/>
      <c r="H89" s="554"/>
      <c r="I89" s="555"/>
      <c r="J89" s="555"/>
      <c r="K89" s="489"/>
      <c r="L89" s="409"/>
      <c r="M89" s="411"/>
      <c r="N89" s="411"/>
      <c r="O89" s="473"/>
      <c r="P89" s="535"/>
      <c r="Q89" s="411"/>
      <c r="R89" s="413"/>
      <c r="S89" s="473"/>
      <c r="T89" s="485"/>
      <c r="U89" s="493"/>
      <c r="V89" s="545"/>
      <c r="W89" s="546"/>
      <c r="X89" s="556" t="s">
        <v>571</v>
      </c>
    </row>
    <row r="90" spans="1:24" s="389" customFormat="1" ht="17.5" customHeight="1" x14ac:dyDescent="0.35">
      <c r="A90" s="105"/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445" t="s">
        <v>612</v>
      </c>
      <c r="M90" s="444">
        <v>0</v>
      </c>
      <c r="N90" s="430" t="s">
        <v>613</v>
      </c>
      <c r="O90" s="442">
        <v>0</v>
      </c>
      <c r="P90" s="445" t="s">
        <v>614</v>
      </c>
      <c r="Q90" s="430">
        <v>0</v>
      </c>
      <c r="R90" s="430" t="s">
        <v>615</v>
      </c>
      <c r="S90" s="429">
        <v>0</v>
      </c>
      <c r="T90" s="386"/>
      <c r="U90" s="386"/>
      <c r="V90" s="557"/>
      <c r="W90" s="557"/>
      <c r="X90" s="529"/>
    </row>
    <row r="91" spans="1:24" s="389" customFormat="1" ht="16" customHeight="1" thickBot="1" x14ac:dyDescent="0.4">
      <c r="A91" s="105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650" t="s">
        <v>43</v>
      </c>
      <c r="M91" s="651"/>
      <c r="N91" s="651"/>
      <c r="O91" s="519">
        <v>0</v>
      </c>
      <c r="P91" s="650" t="s">
        <v>42</v>
      </c>
      <c r="Q91" s="651"/>
      <c r="R91" s="651"/>
      <c r="S91" s="467">
        <v>0</v>
      </c>
      <c r="T91" s="386"/>
      <c r="U91" s="386"/>
      <c r="V91" s="557"/>
      <c r="W91" s="557"/>
      <c r="X91" s="558"/>
    </row>
    <row r="92" spans="1:24" s="389" customFormat="1" ht="16" customHeight="1" thickBot="1" x14ac:dyDescent="0.4">
      <c r="A92" s="1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92"/>
      <c r="M92" s="392"/>
      <c r="N92" s="392"/>
      <c r="O92" s="542"/>
      <c r="P92" s="392"/>
      <c r="Q92" s="392"/>
      <c r="R92" s="392"/>
      <c r="S92" s="392"/>
      <c r="T92" s="386"/>
      <c r="U92" s="386"/>
      <c r="V92" s="557"/>
      <c r="W92" s="557"/>
      <c r="X92" s="558"/>
    </row>
    <row r="93" spans="1:24" s="389" customFormat="1" x14ac:dyDescent="0.35">
      <c r="A93" s="21" t="s">
        <v>126</v>
      </c>
      <c r="B93" s="469" t="s">
        <v>915</v>
      </c>
      <c r="C93" s="404">
        <v>432</v>
      </c>
      <c r="D93" s="404"/>
      <c r="E93" s="469"/>
      <c r="F93" s="404"/>
      <c r="G93" s="472"/>
      <c r="H93" s="559"/>
      <c r="I93" s="406"/>
      <c r="J93" s="406"/>
      <c r="K93" s="416"/>
      <c r="L93" s="560" t="s">
        <v>256</v>
      </c>
      <c r="M93" s="561">
        <v>0</v>
      </c>
      <c r="N93" s="404">
        <v>20</v>
      </c>
      <c r="O93" s="414">
        <v>0</v>
      </c>
      <c r="P93" s="403" t="s">
        <v>476</v>
      </c>
      <c r="Q93" s="561">
        <v>0</v>
      </c>
      <c r="R93" s="561">
        <v>20</v>
      </c>
      <c r="S93" s="414">
        <v>0</v>
      </c>
      <c r="T93" s="403" t="s">
        <v>25</v>
      </c>
      <c r="U93" s="414" t="s">
        <v>24</v>
      </c>
      <c r="V93" s="415"/>
      <c r="W93" s="408"/>
      <c r="X93" s="475" t="s">
        <v>1004</v>
      </c>
    </row>
    <row r="94" spans="1:24" s="389" customFormat="1" x14ac:dyDescent="0.35">
      <c r="A94" s="30"/>
      <c r="B94" s="420"/>
      <c r="C94" s="420"/>
      <c r="D94" s="420"/>
      <c r="E94" s="420"/>
      <c r="F94" s="420"/>
      <c r="G94" s="506"/>
      <c r="H94" s="506"/>
      <c r="I94" s="446"/>
      <c r="J94" s="446"/>
      <c r="K94" s="433"/>
      <c r="L94" s="562" t="s">
        <v>276</v>
      </c>
      <c r="M94" s="563">
        <v>0</v>
      </c>
      <c r="N94" s="420">
        <v>20</v>
      </c>
      <c r="O94" s="431">
        <v>0</v>
      </c>
      <c r="P94" s="419" t="s">
        <v>752</v>
      </c>
      <c r="Q94" s="563">
        <v>0</v>
      </c>
      <c r="R94" s="563">
        <v>20</v>
      </c>
      <c r="S94" s="431">
        <v>0</v>
      </c>
      <c r="T94" s="419"/>
      <c r="U94" s="431"/>
      <c r="V94" s="432"/>
      <c r="W94" s="425"/>
      <c r="X94" s="504"/>
    </row>
    <row r="95" spans="1:24" s="389" customFormat="1" x14ac:dyDescent="0.35">
      <c r="A95" s="30"/>
      <c r="B95" s="420"/>
      <c r="C95" s="420"/>
      <c r="D95" s="420"/>
      <c r="E95" s="420"/>
      <c r="F95" s="420"/>
      <c r="G95" s="440"/>
      <c r="H95" s="506"/>
      <c r="I95" s="446"/>
      <c r="J95" s="446"/>
      <c r="K95" s="433"/>
      <c r="L95" s="562" t="s">
        <v>277</v>
      </c>
      <c r="M95" s="563">
        <v>0</v>
      </c>
      <c r="N95" s="420">
        <v>20</v>
      </c>
      <c r="O95" s="431">
        <v>0</v>
      </c>
      <c r="P95" s="419" t="s">
        <v>594</v>
      </c>
      <c r="Q95" s="563">
        <v>0</v>
      </c>
      <c r="R95" s="563">
        <v>20</v>
      </c>
      <c r="S95" s="431">
        <v>0</v>
      </c>
      <c r="T95" s="419"/>
      <c r="U95" s="431"/>
      <c r="V95" s="432"/>
      <c r="W95" s="425"/>
      <c r="X95" s="504"/>
    </row>
    <row r="96" spans="1:24" s="389" customFormat="1" ht="16" customHeight="1" thickBot="1" x14ac:dyDescent="0.4">
      <c r="A96" s="37"/>
      <c r="B96" s="453"/>
      <c r="C96" s="453"/>
      <c r="D96" s="453"/>
      <c r="E96" s="453"/>
      <c r="F96" s="453"/>
      <c r="G96" s="564"/>
      <c r="H96" s="564"/>
      <c r="I96" s="456"/>
      <c r="J96" s="456"/>
      <c r="K96" s="461"/>
      <c r="L96" s="562" t="s">
        <v>278</v>
      </c>
      <c r="M96" s="563">
        <v>0</v>
      </c>
      <c r="N96" s="420">
        <v>20</v>
      </c>
      <c r="O96" s="431">
        <v>0</v>
      </c>
      <c r="P96" s="419"/>
      <c r="Q96" s="420"/>
      <c r="R96" s="420"/>
      <c r="S96" s="431"/>
      <c r="T96" s="452"/>
      <c r="U96" s="459"/>
      <c r="V96" s="460"/>
      <c r="W96" s="458"/>
      <c r="X96" s="513"/>
    </row>
    <row r="97" spans="1:56" s="389" customFormat="1" ht="17.5" customHeight="1" x14ac:dyDescent="0.35">
      <c r="A97" s="29"/>
      <c r="I97" s="464"/>
      <c r="J97" s="464"/>
      <c r="L97" s="419" t="s">
        <v>135</v>
      </c>
      <c r="M97" s="444">
        <v>0</v>
      </c>
      <c r="N97" s="420" t="s">
        <v>136</v>
      </c>
      <c r="O97" s="431">
        <v>0</v>
      </c>
      <c r="P97" s="419" t="s">
        <v>137</v>
      </c>
      <c r="Q97" s="420">
        <v>0</v>
      </c>
      <c r="R97" s="420" t="s">
        <v>138</v>
      </c>
      <c r="S97" s="534">
        <v>0</v>
      </c>
      <c r="V97" s="464"/>
      <c r="W97" s="464"/>
      <c r="X97" s="529"/>
    </row>
    <row r="98" spans="1:56" s="389" customFormat="1" ht="16" customHeight="1" thickBot="1" x14ac:dyDescent="0.4">
      <c r="A98" s="29"/>
      <c r="I98" s="464"/>
      <c r="J98" s="464"/>
      <c r="L98" s="668" t="s">
        <v>43</v>
      </c>
      <c r="M98" s="669"/>
      <c r="N98" s="669"/>
      <c r="O98" s="459">
        <v>0</v>
      </c>
      <c r="P98" s="668" t="s">
        <v>42</v>
      </c>
      <c r="Q98" s="669"/>
      <c r="R98" s="669"/>
      <c r="S98" s="512">
        <v>0</v>
      </c>
      <c r="V98" s="464"/>
      <c r="W98" s="464"/>
      <c r="X98" s="547"/>
    </row>
    <row r="99" spans="1:56" s="389" customFormat="1" ht="16" customHeight="1" thickBot="1" x14ac:dyDescent="0.4">
      <c r="A99" s="102"/>
      <c r="B99" s="394"/>
      <c r="C99" s="394"/>
      <c r="D99" s="394"/>
      <c r="E99" s="394"/>
      <c r="F99" s="394"/>
      <c r="G99" s="394"/>
      <c r="H99" s="394"/>
      <c r="I99" s="482"/>
      <c r="J99" s="394"/>
      <c r="K99" s="394"/>
      <c r="L99" s="565"/>
      <c r="M99" s="565"/>
      <c r="N99" s="565"/>
      <c r="O99" s="565"/>
      <c r="P99" s="565"/>
      <c r="Q99" s="565"/>
      <c r="R99" s="565"/>
      <c r="S99" s="565"/>
      <c r="V99" s="464"/>
      <c r="W99" s="464"/>
      <c r="X99" s="547"/>
    </row>
    <row r="100" spans="1:56" s="389" customFormat="1" ht="16" customHeight="1" thickBot="1" x14ac:dyDescent="0.4">
      <c r="A100" s="74" t="s">
        <v>206</v>
      </c>
      <c r="B100" s="486"/>
      <c r="C100" s="486"/>
      <c r="D100" s="486" t="s">
        <v>24</v>
      </c>
      <c r="E100" s="486"/>
      <c r="F100" s="486"/>
      <c r="G100" s="543"/>
      <c r="H100" s="486"/>
      <c r="I100" s="488"/>
      <c r="J100" s="488"/>
      <c r="K100" s="489"/>
      <c r="L100" s="499"/>
      <c r="M100" s="544"/>
      <c r="N100" s="413"/>
      <c r="O100" s="473"/>
      <c r="P100" s="499"/>
      <c r="Q100" s="413"/>
      <c r="R100" s="413"/>
      <c r="S100" s="473"/>
      <c r="T100" s="485" t="s">
        <v>25</v>
      </c>
      <c r="U100" s="493" t="s">
        <v>24</v>
      </c>
      <c r="V100" s="485"/>
      <c r="W100" s="494"/>
      <c r="X100" s="495" t="s">
        <v>640</v>
      </c>
    </row>
    <row r="101" spans="1:56" s="389" customFormat="1" ht="17.5" customHeight="1" x14ac:dyDescent="0.35">
      <c r="A101" s="29"/>
      <c r="I101" s="464"/>
      <c r="J101" s="464"/>
      <c r="L101" s="445" t="s">
        <v>612</v>
      </c>
      <c r="M101" s="444">
        <v>0</v>
      </c>
      <c r="N101" s="430" t="s">
        <v>613</v>
      </c>
      <c r="O101" s="442">
        <v>0</v>
      </c>
      <c r="P101" s="445" t="s">
        <v>614</v>
      </c>
      <c r="Q101" s="430">
        <v>0</v>
      </c>
      <c r="R101" s="430" t="s">
        <v>615</v>
      </c>
      <c r="S101" s="429">
        <v>0</v>
      </c>
      <c r="X101" s="547"/>
    </row>
    <row r="102" spans="1:56" s="389" customFormat="1" ht="16" customHeight="1" thickBot="1" x14ac:dyDescent="0.4">
      <c r="A102" s="29"/>
      <c r="I102" s="464"/>
      <c r="J102" s="464"/>
      <c r="L102" s="650" t="s">
        <v>43</v>
      </c>
      <c r="M102" s="651"/>
      <c r="N102" s="651"/>
      <c r="O102" s="483" t="s">
        <v>24</v>
      </c>
      <c r="P102" s="650" t="s">
        <v>42</v>
      </c>
      <c r="Q102" s="651"/>
      <c r="R102" s="651"/>
      <c r="S102" s="467" t="s">
        <v>24</v>
      </c>
      <c r="X102" s="547"/>
    </row>
    <row r="103" spans="1:56" s="389" customFormat="1" ht="15.5" customHeight="1" x14ac:dyDescent="0.35">
      <c r="A103" s="102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565"/>
      <c r="M103" s="565"/>
      <c r="N103" s="565"/>
      <c r="O103" s="565"/>
      <c r="P103" s="565"/>
      <c r="Q103" s="565"/>
      <c r="R103" s="565"/>
      <c r="S103" s="565"/>
      <c r="X103" s="547"/>
    </row>
    <row r="104" spans="1:56" s="394" customFormat="1" ht="15.5" customHeight="1" x14ac:dyDescent="0.35">
      <c r="A104" s="102"/>
      <c r="L104" s="565"/>
      <c r="M104" s="565"/>
      <c r="N104" s="565"/>
      <c r="O104" s="565"/>
      <c r="P104" s="565"/>
      <c r="Q104" s="565"/>
      <c r="R104" s="565"/>
      <c r="S104" s="565"/>
      <c r="T104" s="389"/>
      <c r="U104" s="389"/>
      <c r="V104" s="389"/>
      <c r="W104" s="389"/>
      <c r="X104" s="547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  <c r="AU104" s="389"/>
      <c r="AV104" s="389"/>
      <c r="AW104" s="389"/>
      <c r="AX104" s="389"/>
      <c r="AY104" s="389"/>
      <c r="AZ104" s="389"/>
      <c r="BA104" s="389"/>
      <c r="BB104" s="389"/>
      <c r="BC104" s="389"/>
      <c r="BD104" s="38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79:N79"/>
    <mergeCell ref="P79:R79"/>
    <mergeCell ref="L87:N87"/>
    <mergeCell ref="P87:R87"/>
    <mergeCell ref="L91:N91"/>
    <mergeCell ref="P91:R91"/>
    <mergeCell ref="L98:N98"/>
    <mergeCell ref="P98:R98"/>
    <mergeCell ref="L102:N102"/>
    <mergeCell ref="P102:R102"/>
  </mergeCells>
  <conditionalFormatting sqref="K1:K22">
    <cfRule type="cellIs" dxfId="120" priority="2" operator="lessThan">
      <formula>0</formula>
    </cfRule>
  </conditionalFormatting>
  <conditionalFormatting sqref="K26:K44">
    <cfRule type="cellIs" dxfId="119" priority="3" operator="lessThan">
      <formula>0</formula>
    </cfRule>
  </conditionalFormatting>
  <conditionalFormatting sqref="K46:K54 K86:K89 K100:K102">
    <cfRule type="cellIs" dxfId="118" priority="8" operator="lessThan">
      <formula>0</formula>
    </cfRule>
  </conditionalFormatting>
  <conditionalFormatting sqref="K58:K68">
    <cfRule type="cellIs" dxfId="117" priority="1" operator="lessThan">
      <formula>0</formula>
    </cfRule>
  </conditionalFormatting>
  <conditionalFormatting sqref="K72:K77">
    <cfRule type="cellIs" dxfId="116" priority="5" operator="lessThan">
      <formula>0</formula>
    </cfRule>
  </conditionalFormatting>
  <conditionalFormatting sqref="K79:K81">
    <cfRule type="cellIs" dxfId="115" priority="4" operator="lessThan">
      <formula>0</formula>
    </cfRule>
  </conditionalFormatting>
  <conditionalFormatting sqref="K83:K84">
    <cfRule type="cellIs" dxfId="114" priority="7" operator="lessThan">
      <formula>0</formula>
    </cfRule>
  </conditionalFormatting>
  <conditionalFormatting sqref="K93:K98">
    <cfRule type="cellIs" dxfId="113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B67-E72A-463A-BE27-69CD9F1C3598}">
  <sheetPr codeName="Лист38"/>
  <dimension ref="A1:BD130"/>
  <sheetViews>
    <sheetView zoomScale="57" zoomScaleNormal="57" workbookViewId="0">
      <selection activeCell="K18" sqref="K1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394" customFormat="1" ht="16" thickBot="1" x14ac:dyDescent="0.4">
      <c r="A2" s="638" t="s">
        <v>1008</v>
      </c>
      <c r="B2" s="638"/>
      <c r="C2" s="638"/>
      <c r="D2" s="638"/>
      <c r="E2" s="638"/>
      <c r="F2" s="638"/>
      <c r="G2" s="638"/>
      <c r="H2" s="638"/>
      <c r="I2" s="638"/>
      <c r="J2" s="388"/>
      <c r="K2" s="389"/>
      <c r="L2" s="390"/>
      <c r="M2" s="391" t="s">
        <v>316</v>
      </c>
      <c r="N2" s="390"/>
      <c r="O2" s="390"/>
      <c r="P2" s="390"/>
      <c r="Q2" s="390"/>
      <c r="R2" s="390"/>
      <c r="S2" s="392"/>
      <c r="T2" s="387"/>
      <c r="U2" s="387"/>
      <c r="V2" s="387"/>
      <c r="W2" s="387"/>
      <c r="X2" s="393">
        <v>45037.25</v>
      </c>
      <c r="Y2" s="389"/>
      <c r="Z2" s="389"/>
      <c r="AA2" s="389"/>
    </row>
    <row r="3" spans="1:27" s="394" customFormat="1" ht="16" thickBot="1" x14ac:dyDescent="0.4">
      <c r="A3" s="602" t="s">
        <v>0</v>
      </c>
      <c r="B3" s="642" t="s">
        <v>1</v>
      </c>
      <c r="C3" s="642" t="s">
        <v>2</v>
      </c>
      <c r="D3" s="642" t="s">
        <v>3</v>
      </c>
      <c r="E3" s="642" t="s">
        <v>4</v>
      </c>
      <c r="F3" s="645" t="s">
        <v>5</v>
      </c>
      <c r="G3" s="645" t="s">
        <v>33</v>
      </c>
      <c r="H3" s="642" t="s">
        <v>30</v>
      </c>
      <c r="I3" s="642" t="s">
        <v>38</v>
      </c>
      <c r="J3" s="652" t="s">
        <v>32</v>
      </c>
      <c r="K3" s="655" t="s">
        <v>31</v>
      </c>
      <c r="L3" s="658" t="s">
        <v>6</v>
      </c>
      <c r="M3" s="659"/>
      <c r="N3" s="659"/>
      <c r="O3" s="659"/>
      <c r="P3" s="659"/>
      <c r="Q3" s="659"/>
      <c r="R3" s="659"/>
      <c r="S3" s="660"/>
      <c r="T3" s="639" t="s">
        <v>7</v>
      </c>
      <c r="U3" s="665" t="s">
        <v>8</v>
      </c>
      <c r="V3" s="639" t="s">
        <v>34</v>
      </c>
      <c r="W3" s="665"/>
      <c r="X3" s="661" t="s">
        <v>9</v>
      </c>
      <c r="Y3" s="389"/>
      <c r="Z3" s="389"/>
      <c r="AA3" s="389"/>
    </row>
    <row r="4" spans="1:27" s="394" customFormat="1" ht="17" customHeight="1" thickBot="1" x14ac:dyDescent="0.4">
      <c r="A4" s="603"/>
      <c r="B4" s="643"/>
      <c r="C4" s="643"/>
      <c r="D4" s="643"/>
      <c r="E4" s="643"/>
      <c r="F4" s="646"/>
      <c r="G4" s="646"/>
      <c r="H4" s="643"/>
      <c r="I4" s="643"/>
      <c r="J4" s="653"/>
      <c r="K4" s="656"/>
      <c r="L4" s="663" t="s">
        <v>10</v>
      </c>
      <c r="M4" s="663"/>
      <c r="N4" s="663"/>
      <c r="O4" s="663"/>
      <c r="P4" s="664" t="s">
        <v>11</v>
      </c>
      <c r="Q4" s="659"/>
      <c r="R4" s="659"/>
      <c r="S4" s="660"/>
      <c r="T4" s="640"/>
      <c r="U4" s="666"/>
      <c r="V4" s="640"/>
      <c r="W4" s="666"/>
      <c r="X4" s="662"/>
      <c r="Y4" s="389"/>
      <c r="Z4" s="389"/>
      <c r="AA4" s="389"/>
    </row>
    <row r="5" spans="1:27" s="394" customFormat="1" ht="67.5" customHeight="1" thickBot="1" x14ac:dyDescent="0.4">
      <c r="A5" s="604"/>
      <c r="B5" s="644"/>
      <c r="C5" s="644"/>
      <c r="D5" s="644"/>
      <c r="E5" s="644"/>
      <c r="F5" s="647"/>
      <c r="G5" s="647"/>
      <c r="H5" s="644"/>
      <c r="I5" s="644"/>
      <c r="J5" s="654"/>
      <c r="K5" s="657"/>
      <c r="L5" s="395" t="s">
        <v>12</v>
      </c>
      <c r="M5" s="396" t="s">
        <v>28</v>
      </c>
      <c r="N5" s="396" t="s">
        <v>610</v>
      </c>
      <c r="O5" s="400" t="s">
        <v>611</v>
      </c>
      <c r="P5" s="401" t="s">
        <v>13</v>
      </c>
      <c r="Q5" s="395" t="s">
        <v>28</v>
      </c>
      <c r="R5" s="396" t="s">
        <v>29</v>
      </c>
      <c r="S5" s="397" t="s">
        <v>14</v>
      </c>
      <c r="T5" s="641"/>
      <c r="U5" s="667"/>
      <c r="V5" s="399" t="s">
        <v>37</v>
      </c>
      <c r="W5" s="402" t="s">
        <v>35</v>
      </c>
      <c r="X5" s="662"/>
      <c r="Y5" s="389"/>
      <c r="Z5" s="389"/>
      <c r="AA5" s="389"/>
    </row>
    <row r="6" spans="1:27" s="394" customFormat="1" ht="16" thickBot="1" x14ac:dyDescent="0.4">
      <c r="A6" s="21" t="s">
        <v>15</v>
      </c>
      <c r="B6" s="404" t="s">
        <v>899</v>
      </c>
      <c r="C6" s="404">
        <v>1182</v>
      </c>
      <c r="D6" s="404" t="s">
        <v>957</v>
      </c>
      <c r="E6" s="404" t="s">
        <v>1003</v>
      </c>
      <c r="F6" s="404">
        <v>1</v>
      </c>
      <c r="G6" s="405">
        <v>45035.541666666664</v>
      </c>
      <c r="H6" s="405" t="s">
        <v>1002</v>
      </c>
      <c r="I6" s="406">
        <v>23.416666666686069</v>
      </c>
      <c r="J6" s="407">
        <v>14</v>
      </c>
      <c r="K6" s="416">
        <v>-9.4166666666860692</v>
      </c>
      <c r="L6" s="409" t="s">
        <v>132</v>
      </c>
      <c r="M6" s="410">
        <v>0</v>
      </c>
      <c r="N6" s="411">
        <v>17</v>
      </c>
      <c r="O6" s="473">
        <v>0</v>
      </c>
      <c r="P6" s="187" t="s">
        <v>214</v>
      </c>
      <c r="Q6" s="107">
        <v>0</v>
      </c>
      <c r="R6" s="413">
        <v>20</v>
      </c>
      <c r="S6" s="473">
        <v>20</v>
      </c>
      <c r="T6" s="403" t="s">
        <v>25</v>
      </c>
      <c r="U6" s="414" t="s">
        <v>24</v>
      </c>
      <c r="V6" s="415">
        <v>9.4166666666860692</v>
      </c>
      <c r="W6" s="408">
        <v>9.4166666666860692</v>
      </c>
      <c r="X6" s="475" t="s">
        <v>1012</v>
      </c>
      <c r="Y6" s="389"/>
      <c r="Z6" s="418"/>
      <c r="AA6" s="389"/>
    </row>
    <row r="7" spans="1:27" s="435" customFormat="1" ht="16" thickBot="1" x14ac:dyDescent="0.4">
      <c r="A7" s="30"/>
      <c r="B7" s="420"/>
      <c r="C7" s="421"/>
      <c r="D7" s="421"/>
      <c r="E7" s="421"/>
      <c r="F7" s="421">
        <v>2</v>
      </c>
      <c r="G7" s="422" t="s">
        <v>1002</v>
      </c>
      <c r="H7" s="422">
        <v>45037.142361111109</v>
      </c>
      <c r="I7" s="423">
        <v>29.583333333372138</v>
      </c>
      <c r="J7" s="424">
        <v>14</v>
      </c>
      <c r="K7" s="433">
        <v>-15.583333333372138</v>
      </c>
      <c r="L7" s="426" t="s">
        <v>111</v>
      </c>
      <c r="M7" s="427">
        <v>0</v>
      </c>
      <c r="N7" s="428">
        <v>10</v>
      </c>
      <c r="O7" s="473">
        <v>0</v>
      </c>
      <c r="P7" s="13" t="s">
        <v>97</v>
      </c>
      <c r="Q7" s="14">
        <v>0</v>
      </c>
      <c r="R7" s="430">
        <v>20</v>
      </c>
      <c r="S7" s="442">
        <v>20</v>
      </c>
      <c r="T7" s="419"/>
      <c r="U7" s="431"/>
      <c r="V7" s="432">
        <v>0</v>
      </c>
      <c r="W7" s="425">
        <v>9.4166666666860692</v>
      </c>
      <c r="X7" s="477" t="s">
        <v>1014</v>
      </c>
      <c r="Y7" s="389"/>
      <c r="Z7" s="389"/>
      <c r="AA7" s="389"/>
    </row>
    <row r="8" spans="1:27" s="394" customFormat="1" ht="16" thickBot="1" x14ac:dyDescent="0.4">
      <c r="A8" s="30"/>
      <c r="B8" s="420"/>
      <c r="C8" s="436"/>
      <c r="D8" s="437"/>
      <c r="E8" s="436"/>
      <c r="F8" s="436">
        <v>3</v>
      </c>
      <c r="G8" s="422">
        <v>45037.142361111109</v>
      </c>
      <c r="H8" s="438" t="s">
        <v>36</v>
      </c>
      <c r="I8" s="423"/>
      <c r="J8" s="424"/>
      <c r="K8" s="433"/>
      <c r="L8" s="292" t="s">
        <v>98</v>
      </c>
      <c r="M8" s="428">
        <v>2</v>
      </c>
      <c r="N8" s="428">
        <v>17</v>
      </c>
      <c r="O8" s="473">
        <v>34</v>
      </c>
      <c r="P8" s="13" t="s">
        <v>753</v>
      </c>
      <c r="Q8" s="14">
        <v>0</v>
      </c>
      <c r="R8" s="430">
        <v>10</v>
      </c>
      <c r="S8" s="442">
        <v>0</v>
      </c>
      <c r="T8" s="419"/>
      <c r="U8" s="431"/>
      <c r="V8" s="432"/>
      <c r="W8" s="425">
        <v>40.18333333337214</v>
      </c>
      <c r="X8" s="567"/>
      <c r="Y8" s="389"/>
      <c r="Z8" s="418"/>
      <c r="AA8" s="389"/>
    </row>
    <row r="9" spans="1:27" s="394" customFormat="1" ht="16" thickBot="1" x14ac:dyDescent="0.4">
      <c r="A9" s="30"/>
      <c r="B9" s="420"/>
      <c r="C9" s="436"/>
      <c r="D9" s="436"/>
      <c r="E9" s="436"/>
      <c r="F9" s="421"/>
      <c r="G9" s="438"/>
      <c r="H9" s="440"/>
      <c r="I9" s="423"/>
      <c r="J9" s="424"/>
      <c r="K9" s="433"/>
      <c r="L9" s="292" t="s">
        <v>99</v>
      </c>
      <c r="M9" s="428">
        <v>3</v>
      </c>
      <c r="N9" s="428">
        <v>17</v>
      </c>
      <c r="O9" s="473">
        <v>51</v>
      </c>
      <c r="P9" s="13" t="s">
        <v>142</v>
      </c>
      <c r="Q9" s="14">
        <v>0</v>
      </c>
      <c r="R9" s="430">
        <v>20</v>
      </c>
      <c r="S9" s="442">
        <v>0</v>
      </c>
      <c r="T9" s="419"/>
      <c r="U9" s="431"/>
      <c r="V9" s="432"/>
      <c r="W9" s="425">
        <v>70.016666666802479</v>
      </c>
      <c r="X9" s="566" t="s">
        <v>783</v>
      </c>
      <c r="Y9" s="389"/>
      <c r="Z9" s="418"/>
      <c r="AA9" s="389"/>
    </row>
    <row r="10" spans="1:27" s="394" customFormat="1" x14ac:dyDescent="0.35">
      <c r="A10" s="30"/>
      <c r="B10" s="420"/>
      <c r="C10" s="436"/>
      <c r="D10" s="436"/>
      <c r="E10" s="436"/>
      <c r="F10" s="421"/>
      <c r="G10" s="438"/>
      <c r="H10" s="440"/>
      <c r="I10" s="423"/>
      <c r="J10" s="424"/>
      <c r="K10" s="433"/>
      <c r="L10" s="426" t="s">
        <v>1009</v>
      </c>
      <c r="M10" s="428">
        <v>3</v>
      </c>
      <c r="N10" s="428">
        <v>17</v>
      </c>
      <c r="O10" s="473">
        <v>51</v>
      </c>
      <c r="P10" s="426"/>
      <c r="Q10" s="430"/>
      <c r="R10" s="430"/>
      <c r="S10" s="442"/>
      <c r="T10" s="419"/>
      <c r="U10" s="431"/>
      <c r="V10" s="432"/>
      <c r="W10" s="425">
        <v>73.233333333430338</v>
      </c>
      <c r="X10" s="566"/>
      <c r="Y10" s="389"/>
      <c r="Z10" s="418"/>
      <c r="AA10" s="389"/>
    </row>
    <row r="11" spans="1:27" s="394" customFormat="1" x14ac:dyDescent="0.35">
      <c r="A11" s="30"/>
      <c r="B11" s="420"/>
      <c r="C11" s="420"/>
      <c r="D11" s="420"/>
      <c r="E11" s="420"/>
      <c r="F11" s="421"/>
      <c r="G11" s="440"/>
      <c r="H11" s="440"/>
      <c r="I11" s="423"/>
      <c r="J11" s="424"/>
      <c r="K11" s="433"/>
      <c r="L11" s="445"/>
      <c r="M11" s="444"/>
      <c r="N11" s="430"/>
      <c r="O11" s="442"/>
      <c r="P11" s="445"/>
      <c r="Q11" s="430"/>
      <c r="R11" s="430"/>
      <c r="S11" s="442"/>
      <c r="T11" s="419"/>
      <c r="U11" s="431"/>
      <c r="V11" s="432"/>
      <c r="W11" s="425">
        <v>75.998333333430338</v>
      </c>
      <c r="X11" s="566"/>
      <c r="Y11" s="389"/>
      <c r="Z11" s="389"/>
      <c r="AA11" s="389"/>
    </row>
    <row r="12" spans="1:27" s="394" customFormat="1" x14ac:dyDescent="0.35">
      <c r="A12" s="30"/>
      <c r="B12" s="420"/>
      <c r="C12" s="420"/>
      <c r="D12" s="420"/>
      <c r="E12" s="420"/>
      <c r="F12" s="421"/>
      <c r="G12" s="440"/>
      <c r="H12" s="440"/>
      <c r="I12" s="446"/>
      <c r="J12" s="424"/>
      <c r="K12" s="433"/>
      <c r="L12" s="445"/>
      <c r="M12" s="444"/>
      <c r="N12" s="430"/>
      <c r="O12" s="442"/>
      <c r="P12" s="445"/>
      <c r="Q12" s="430"/>
      <c r="R12" s="430"/>
      <c r="S12" s="442"/>
      <c r="T12" s="419"/>
      <c r="U12" s="431"/>
      <c r="V12" s="432"/>
      <c r="W12" s="425"/>
      <c r="X12" s="566"/>
      <c r="Y12" s="389"/>
      <c r="Z12" s="389"/>
      <c r="AA12" s="389"/>
    </row>
    <row r="13" spans="1:27" s="394" customFormat="1" ht="16" thickBot="1" x14ac:dyDescent="0.4">
      <c r="A13" s="37"/>
      <c r="B13" s="453"/>
      <c r="C13" s="453"/>
      <c r="D13" s="453"/>
      <c r="E13" s="453"/>
      <c r="F13" s="454"/>
      <c r="G13" s="455"/>
      <c r="H13" s="455"/>
      <c r="I13" s="456"/>
      <c r="J13" s="457"/>
      <c r="K13" s="461"/>
      <c r="L13" s="445"/>
      <c r="M13" s="444"/>
      <c r="N13" s="430"/>
      <c r="O13" s="442"/>
      <c r="P13" s="445"/>
      <c r="Q13" s="430"/>
      <c r="R13" s="430"/>
      <c r="S13" s="442"/>
      <c r="T13" s="452"/>
      <c r="U13" s="459"/>
      <c r="V13" s="460"/>
      <c r="W13" s="458"/>
      <c r="X13" s="568"/>
      <c r="Y13" s="389"/>
      <c r="Z13" s="389"/>
      <c r="AA13" s="389"/>
    </row>
    <row r="14" spans="1:27" s="394" customFormat="1" ht="17.5" x14ac:dyDescent="0.35">
      <c r="A14" s="580"/>
      <c r="B14" s="389"/>
      <c r="C14" s="389"/>
      <c r="D14" s="389"/>
      <c r="E14" s="389"/>
      <c r="F14" s="435"/>
      <c r="G14" s="463"/>
      <c r="H14" s="463"/>
      <c r="I14" s="464"/>
      <c r="J14" s="465"/>
      <c r="K14" s="464"/>
      <c r="L14" s="445" t="s">
        <v>612</v>
      </c>
      <c r="M14" s="444">
        <v>8</v>
      </c>
      <c r="N14" s="430" t="s">
        <v>613</v>
      </c>
      <c r="O14" s="442">
        <v>136</v>
      </c>
      <c r="P14" s="445" t="s">
        <v>614</v>
      </c>
      <c r="Q14" s="430">
        <v>2</v>
      </c>
      <c r="R14" s="430" t="s">
        <v>615</v>
      </c>
      <c r="S14" s="429">
        <v>40</v>
      </c>
      <c r="T14" s="389"/>
      <c r="U14" s="389"/>
      <c r="V14" s="464"/>
      <c r="W14" s="464"/>
      <c r="X14" s="466"/>
      <c r="Y14" s="389"/>
      <c r="Z14" s="389"/>
      <c r="AA14" s="389"/>
    </row>
    <row r="15" spans="1:27" s="394" customFormat="1" ht="16" customHeight="1" thickBot="1" x14ac:dyDescent="0.4">
      <c r="A15" s="580"/>
      <c r="B15" s="389"/>
      <c r="C15" s="389"/>
      <c r="D15" s="389"/>
      <c r="E15" s="389"/>
      <c r="F15" s="389"/>
      <c r="G15" s="389"/>
      <c r="H15" s="464"/>
      <c r="I15" s="464"/>
      <c r="J15" s="464"/>
      <c r="K15" s="389"/>
      <c r="L15" s="650" t="s">
        <v>43</v>
      </c>
      <c r="M15" s="651"/>
      <c r="N15" s="651"/>
      <c r="O15" s="483">
        <v>189</v>
      </c>
      <c r="P15" s="650" t="s">
        <v>42</v>
      </c>
      <c r="Q15" s="651"/>
      <c r="R15" s="651"/>
      <c r="S15" s="467">
        <v>80</v>
      </c>
      <c r="T15" s="389"/>
      <c r="U15" s="389"/>
      <c r="V15" s="389"/>
      <c r="W15" s="389"/>
      <c r="X15" s="389"/>
      <c r="Y15" s="389"/>
      <c r="Z15" s="389"/>
      <c r="AA15" s="389"/>
    </row>
    <row r="16" spans="1:27" s="394" customFormat="1" ht="16" thickBot="1" x14ac:dyDescent="0.4">
      <c r="A16" s="580"/>
      <c r="B16" s="389"/>
      <c r="C16" s="389"/>
      <c r="D16" s="389"/>
      <c r="E16" s="389"/>
      <c r="F16" s="389"/>
      <c r="G16" s="389"/>
      <c r="H16" s="389"/>
      <c r="I16" s="464"/>
      <c r="J16" s="464"/>
      <c r="K16" s="582"/>
      <c r="L16" s="392"/>
      <c r="M16" s="468"/>
      <c r="N16" s="392"/>
      <c r="O16" s="392"/>
      <c r="P16" s="392"/>
      <c r="Q16" s="392"/>
      <c r="R16" s="392"/>
      <c r="S16" s="392"/>
      <c r="T16" s="389"/>
      <c r="U16" s="389"/>
      <c r="V16" s="389"/>
      <c r="W16" s="389"/>
      <c r="X16" s="389" t="s">
        <v>144</v>
      </c>
      <c r="Y16" s="389"/>
      <c r="Z16" s="389"/>
      <c r="AA16" s="389"/>
    </row>
    <row r="17" spans="1:27" s="435" customFormat="1" x14ac:dyDescent="0.35">
      <c r="A17" s="21" t="s">
        <v>16</v>
      </c>
      <c r="B17" s="469" t="s">
        <v>901</v>
      </c>
      <c r="C17" s="470" t="s">
        <v>943</v>
      </c>
      <c r="D17" s="471" t="s">
        <v>380</v>
      </c>
      <c r="E17" s="471"/>
      <c r="F17" s="470"/>
      <c r="G17" s="405"/>
      <c r="H17" s="472"/>
      <c r="I17" s="406"/>
      <c r="J17" s="406"/>
      <c r="K17" s="416"/>
      <c r="L17" s="409" t="s">
        <v>108</v>
      </c>
      <c r="M17" s="411">
        <v>0</v>
      </c>
      <c r="N17" s="411">
        <v>17</v>
      </c>
      <c r="O17" s="473">
        <v>0</v>
      </c>
      <c r="P17" s="474" t="s">
        <v>531</v>
      </c>
      <c r="Q17" s="411">
        <v>0</v>
      </c>
      <c r="R17" s="413">
        <v>10</v>
      </c>
      <c r="S17" s="473">
        <v>0</v>
      </c>
      <c r="T17" s="403" t="s">
        <v>25</v>
      </c>
      <c r="U17" s="414" t="s">
        <v>49</v>
      </c>
      <c r="V17" s="415">
        <v>27.100000000058209</v>
      </c>
      <c r="W17" s="408">
        <v>27.100000000058209</v>
      </c>
      <c r="X17" s="475" t="s">
        <v>1004</v>
      </c>
      <c r="Y17" s="389"/>
      <c r="Z17" s="418"/>
      <c r="AA17" s="389"/>
    </row>
    <row r="18" spans="1:27" s="394" customFormat="1" x14ac:dyDescent="0.35">
      <c r="A18" s="30"/>
      <c r="B18" s="420"/>
      <c r="C18" s="436"/>
      <c r="D18" s="436"/>
      <c r="E18" s="436"/>
      <c r="F18" s="436"/>
      <c r="G18" s="438"/>
      <c r="H18" s="438"/>
      <c r="I18" s="423"/>
      <c r="J18" s="423"/>
      <c r="K18" s="433"/>
      <c r="L18" s="426" t="s">
        <v>113</v>
      </c>
      <c r="M18" s="428">
        <v>0</v>
      </c>
      <c r="N18" s="428">
        <v>17</v>
      </c>
      <c r="O18" s="442">
        <v>0</v>
      </c>
      <c r="P18" s="476" t="s">
        <v>118</v>
      </c>
      <c r="Q18" s="428">
        <v>0</v>
      </c>
      <c r="R18" s="430">
        <v>12</v>
      </c>
      <c r="S18" s="442">
        <v>0</v>
      </c>
      <c r="T18" s="419"/>
      <c r="U18" s="431"/>
      <c r="V18" s="432"/>
      <c r="W18" s="425"/>
      <c r="X18" s="477"/>
      <c r="Y18" s="389"/>
      <c r="Z18" s="418"/>
      <c r="AA18" s="389"/>
    </row>
    <row r="19" spans="1:27" s="394" customFormat="1" x14ac:dyDescent="0.35">
      <c r="A19" s="30"/>
      <c r="B19" s="420"/>
      <c r="C19" s="436"/>
      <c r="D19" s="436"/>
      <c r="E19" s="421"/>
      <c r="F19" s="436"/>
      <c r="G19" s="422"/>
      <c r="H19" s="440"/>
      <c r="I19" s="423"/>
      <c r="J19" s="424"/>
      <c r="K19" s="433"/>
      <c r="L19" s="426" t="s">
        <v>217</v>
      </c>
      <c r="M19" s="428">
        <v>0</v>
      </c>
      <c r="N19" s="428">
        <v>10</v>
      </c>
      <c r="O19" s="442">
        <v>0</v>
      </c>
      <c r="P19" s="476" t="s">
        <v>555</v>
      </c>
      <c r="Q19" s="428">
        <v>0</v>
      </c>
      <c r="R19" s="430">
        <v>20</v>
      </c>
      <c r="S19" s="442">
        <v>0</v>
      </c>
      <c r="T19" s="419"/>
      <c r="U19" s="431"/>
      <c r="V19" s="432"/>
      <c r="W19" s="425"/>
      <c r="X19" s="477" t="s">
        <v>1005</v>
      </c>
      <c r="Y19" s="418"/>
      <c r="Z19" s="418"/>
      <c r="AA19" s="389"/>
    </row>
    <row r="20" spans="1:27" s="394" customFormat="1" x14ac:dyDescent="0.35">
      <c r="A20" s="30"/>
      <c r="B20" s="420"/>
      <c r="C20" s="420"/>
      <c r="D20" s="420"/>
      <c r="E20" s="420"/>
      <c r="F20" s="420"/>
      <c r="G20" s="440"/>
      <c r="H20" s="440"/>
      <c r="I20" s="423"/>
      <c r="J20" s="424"/>
      <c r="K20" s="433"/>
      <c r="L20" s="426" t="s">
        <v>124</v>
      </c>
      <c r="M20" s="428">
        <v>0</v>
      </c>
      <c r="N20" s="428">
        <v>17</v>
      </c>
      <c r="O20" s="442">
        <v>0</v>
      </c>
      <c r="P20" s="476" t="s">
        <v>118</v>
      </c>
      <c r="Q20" s="428">
        <v>0</v>
      </c>
      <c r="R20" s="430">
        <v>20</v>
      </c>
      <c r="S20" s="442">
        <v>0</v>
      </c>
      <c r="T20" s="419"/>
      <c r="U20" s="431"/>
      <c r="V20" s="432"/>
      <c r="W20" s="425"/>
      <c r="X20" s="477"/>
      <c r="Y20" s="389"/>
      <c r="Z20" s="418"/>
      <c r="AA20" s="389"/>
    </row>
    <row r="21" spans="1:27" s="394" customFormat="1" x14ac:dyDescent="0.35">
      <c r="A21" s="30"/>
      <c r="B21" s="420"/>
      <c r="C21" s="436"/>
      <c r="D21" s="436"/>
      <c r="E21" s="436"/>
      <c r="F21" s="436"/>
      <c r="G21" s="438"/>
      <c r="H21" s="438"/>
      <c r="I21" s="423"/>
      <c r="J21" s="423"/>
      <c r="K21" s="433"/>
      <c r="L21" s="426" t="s">
        <v>592</v>
      </c>
      <c r="M21" s="430">
        <v>0</v>
      </c>
      <c r="N21" s="428">
        <v>17</v>
      </c>
      <c r="O21" s="442">
        <v>0</v>
      </c>
      <c r="P21" s="476" t="s">
        <v>574</v>
      </c>
      <c r="Q21" s="428">
        <v>0</v>
      </c>
      <c r="R21" s="430">
        <v>20</v>
      </c>
      <c r="S21" s="442">
        <v>0</v>
      </c>
      <c r="T21" s="419"/>
      <c r="U21" s="431"/>
      <c r="V21" s="432"/>
      <c r="W21" s="425"/>
      <c r="X21" s="477"/>
      <c r="Y21" s="389"/>
      <c r="Z21" s="418"/>
      <c r="AA21" s="389"/>
    </row>
    <row r="22" spans="1:27" s="394" customFormat="1" ht="16" thickBot="1" x14ac:dyDescent="0.4">
      <c r="A22" s="37"/>
      <c r="B22" s="453"/>
      <c r="C22" s="478"/>
      <c r="D22" s="478"/>
      <c r="E22" s="478"/>
      <c r="F22" s="478"/>
      <c r="G22" s="479"/>
      <c r="H22" s="479"/>
      <c r="I22" s="480"/>
      <c r="J22" s="480"/>
      <c r="K22" s="461"/>
      <c r="L22" s="426"/>
      <c r="M22" s="428"/>
      <c r="N22" s="428"/>
      <c r="O22" s="442"/>
      <c r="P22" s="476" t="s">
        <v>201</v>
      </c>
      <c r="Q22" s="428">
        <v>0</v>
      </c>
      <c r="R22" s="430">
        <v>20</v>
      </c>
      <c r="S22" s="442">
        <v>0</v>
      </c>
      <c r="T22" s="452"/>
      <c r="U22" s="459"/>
      <c r="V22" s="460"/>
      <c r="W22" s="458"/>
      <c r="X22" s="481"/>
      <c r="Y22" s="389"/>
      <c r="Z22" s="418"/>
      <c r="AA22" s="389"/>
    </row>
    <row r="23" spans="1:27" s="394" customFormat="1" ht="17.5" x14ac:dyDescent="0.35">
      <c r="A23" s="583"/>
      <c r="I23" s="482"/>
      <c r="J23" s="482"/>
      <c r="K23" s="482"/>
      <c r="L23" s="445" t="s">
        <v>614</v>
      </c>
      <c r="M23" s="444">
        <v>0</v>
      </c>
      <c r="N23" s="430" t="s">
        <v>613</v>
      </c>
      <c r="O23" s="442">
        <v>0</v>
      </c>
      <c r="P23" s="445" t="s">
        <v>614</v>
      </c>
      <c r="Q23" s="430">
        <v>0</v>
      </c>
      <c r="R23" s="430" t="s">
        <v>615</v>
      </c>
      <c r="S23" s="429">
        <v>0</v>
      </c>
      <c r="T23" s="389"/>
      <c r="U23" s="389"/>
      <c r="V23" s="389"/>
      <c r="W23" s="389"/>
      <c r="X23" s="389"/>
      <c r="Y23" s="389"/>
      <c r="Z23" s="418"/>
      <c r="AA23" s="389"/>
    </row>
    <row r="24" spans="1:27" s="394" customFormat="1" ht="16" customHeight="1" thickBot="1" x14ac:dyDescent="0.4">
      <c r="A24" s="583"/>
      <c r="I24" s="482"/>
      <c r="J24" s="482"/>
      <c r="K24" s="482"/>
      <c r="L24" s="648" t="s">
        <v>43</v>
      </c>
      <c r="M24" s="649"/>
      <c r="N24" s="649"/>
      <c r="O24" s="483">
        <v>0</v>
      </c>
      <c r="P24" s="650" t="s">
        <v>42</v>
      </c>
      <c r="Q24" s="651"/>
      <c r="R24" s="651"/>
      <c r="S24" s="467">
        <v>0</v>
      </c>
      <c r="T24" s="389"/>
      <c r="U24" s="389"/>
      <c r="V24" s="389"/>
      <c r="W24" s="389"/>
      <c r="X24" s="389"/>
      <c r="Y24" s="389"/>
      <c r="Z24" s="418"/>
      <c r="AA24" s="389"/>
    </row>
    <row r="25" spans="1:27" s="394" customFormat="1" ht="16" thickBot="1" x14ac:dyDescent="0.4">
      <c r="A25" s="583"/>
      <c r="I25" s="482"/>
      <c r="J25" s="482"/>
      <c r="K25" s="584"/>
      <c r="L25" s="484"/>
      <c r="M25" s="484"/>
      <c r="N25" s="484"/>
      <c r="O25" s="392"/>
      <c r="P25" s="392"/>
      <c r="Q25" s="392"/>
      <c r="R25" s="392"/>
      <c r="S25" s="392"/>
      <c r="T25" s="389"/>
      <c r="U25" s="389"/>
      <c r="V25" s="389"/>
      <c r="W25" s="389"/>
      <c r="X25" s="389"/>
      <c r="Y25" s="389"/>
      <c r="Z25" s="418"/>
      <c r="AA25" s="389"/>
    </row>
    <row r="26" spans="1:27" s="394" customFormat="1" ht="16" thickBot="1" x14ac:dyDescent="0.4">
      <c r="A26" s="74" t="s">
        <v>17</v>
      </c>
      <c r="B26" s="486"/>
      <c r="C26" s="486">
        <v>54</v>
      </c>
      <c r="D26" s="486" t="s">
        <v>193</v>
      </c>
      <c r="E26" s="486"/>
      <c r="F26" s="486"/>
      <c r="G26" s="487"/>
      <c r="H26" s="486"/>
      <c r="I26" s="488"/>
      <c r="J26" s="488"/>
      <c r="K26" s="489"/>
      <c r="L26" s="490"/>
      <c r="M26" s="491"/>
      <c r="N26" s="413"/>
      <c r="O26" s="473"/>
      <c r="P26" s="492"/>
      <c r="Q26" s="413"/>
      <c r="R26" s="413"/>
      <c r="S26" s="473"/>
      <c r="T26" s="485" t="s">
        <v>25</v>
      </c>
      <c r="U26" s="493" t="s">
        <v>24</v>
      </c>
      <c r="V26" s="485"/>
      <c r="W26" s="494"/>
      <c r="X26" s="495" t="s">
        <v>691</v>
      </c>
      <c r="Y26" s="389"/>
      <c r="Z26" s="418"/>
      <c r="AA26" s="389"/>
    </row>
    <row r="27" spans="1:27" s="394" customFormat="1" ht="17.5" x14ac:dyDescent="0.35">
      <c r="A27" s="580"/>
      <c r="B27" s="389"/>
      <c r="C27" s="389"/>
      <c r="D27" s="389"/>
      <c r="E27" s="389"/>
      <c r="F27" s="389"/>
      <c r="G27" s="389"/>
      <c r="H27" s="389"/>
      <c r="I27" s="464"/>
      <c r="J27" s="464"/>
      <c r="K27" s="389"/>
      <c r="L27" s="445" t="s">
        <v>612</v>
      </c>
      <c r="M27" s="496"/>
      <c r="N27" s="430" t="s">
        <v>613</v>
      </c>
      <c r="O27" s="442"/>
      <c r="P27" s="445" t="s">
        <v>614</v>
      </c>
      <c r="Q27" s="430"/>
      <c r="R27" s="430" t="s">
        <v>615</v>
      </c>
      <c r="S27" s="429"/>
      <c r="T27" s="389"/>
      <c r="U27" s="389"/>
      <c r="V27" s="389"/>
      <c r="W27" s="389"/>
      <c r="X27" s="389"/>
      <c r="Y27" s="389"/>
      <c r="Z27" s="418"/>
      <c r="AA27" s="389"/>
    </row>
    <row r="28" spans="1:27" s="394" customFormat="1" ht="16" thickBot="1" x14ac:dyDescent="0.4">
      <c r="A28" s="580"/>
      <c r="B28" s="389"/>
      <c r="C28" s="389"/>
      <c r="D28" s="389"/>
      <c r="E28" s="389"/>
      <c r="F28" s="389"/>
      <c r="G28" s="389"/>
      <c r="H28" s="389"/>
      <c r="I28" s="464"/>
      <c r="J28" s="464"/>
      <c r="K28" s="389"/>
      <c r="L28" s="648" t="s">
        <v>43</v>
      </c>
      <c r="M28" s="649"/>
      <c r="N28" s="649"/>
      <c r="O28" s="483" t="s">
        <v>24</v>
      </c>
      <c r="P28" s="650" t="s">
        <v>42</v>
      </c>
      <c r="Q28" s="651"/>
      <c r="R28" s="651"/>
      <c r="S28" s="467" t="s">
        <v>24</v>
      </c>
      <c r="T28" s="389"/>
      <c r="U28" s="389"/>
      <c r="V28" s="389"/>
      <c r="W28" s="389"/>
      <c r="X28" s="389"/>
      <c r="Y28" s="389"/>
      <c r="Z28" s="418"/>
      <c r="AA28" s="389"/>
    </row>
    <row r="29" spans="1:27" s="394" customFormat="1" ht="16" thickBot="1" x14ac:dyDescent="0.4">
      <c r="A29" s="580"/>
      <c r="B29" s="389"/>
      <c r="C29" s="389"/>
      <c r="D29" s="389"/>
      <c r="E29" s="389"/>
      <c r="F29" s="389"/>
      <c r="G29" s="389"/>
      <c r="H29" s="389"/>
      <c r="I29" s="464"/>
      <c r="J29" s="464"/>
      <c r="K29" s="582"/>
      <c r="L29" s="484"/>
      <c r="M29" s="484"/>
      <c r="N29" s="484"/>
      <c r="O29" s="392"/>
      <c r="P29" s="392"/>
      <c r="Q29" s="392"/>
      <c r="R29" s="392"/>
      <c r="S29" s="392"/>
      <c r="T29" s="389"/>
      <c r="U29" s="389"/>
      <c r="V29" s="389"/>
      <c r="W29" s="389"/>
      <c r="X29" s="389"/>
      <c r="Y29" s="389"/>
      <c r="Z29" s="418"/>
      <c r="AA29" s="389"/>
    </row>
    <row r="30" spans="1:27" s="394" customFormat="1" x14ac:dyDescent="0.35">
      <c r="A30" s="21" t="s">
        <v>18</v>
      </c>
      <c r="B30" s="469" t="s">
        <v>903</v>
      </c>
      <c r="C30" s="470">
        <v>541</v>
      </c>
      <c r="D30" s="470"/>
      <c r="E30" s="404"/>
      <c r="F30" s="470"/>
      <c r="G30" s="405"/>
      <c r="H30" s="497"/>
      <c r="I30" s="407"/>
      <c r="J30" s="406"/>
      <c r="K30" s="416"/>
      <c r="L30" s="498" t="s">
        <v>101</v>
      </c>
      <c r="M30" s="411">
        <v>0</v>
      </c>
      <c r="N30" s="411">
        <v>17</v>
      </c>
      <c r="O30" s="473">
        <v>0</v>
      </c>
      <c r="P30" s="499" t="s">
        <v>47</v>
      </c>
      <c r="Q30" s="413">
        <v>0</v>
      </c>
      <c r="R30" s="413">
        <v>17</v>
      </c>
      <c r="S30" s="473">
        <v>0</v>
      </c>
      <c r="T30" s="403" t="s">
        <v>25</v>
      </c>
      <c r="U30" s="414" t="s">
        <v>24</v>
      </c>
      <c r="V30" s="415">
        <v>22.100000000058209</v>
      </c>
      <c r="W30" s="408">
        <v>22.100000000058209</v>
      </c>
      <c r="X30" s="475" t="s">
        <v>324</v>
      </c>
      <c r="Y30" s="389"/>
      <c r="Z30" s="389"/>
      <c r="AA30" s="389"/>
    </row>
    <row r="31" spans="1:27" s="394" customFormat="1" x14ac:dyDescent="0.35">
      <c r="A31" s="30"/>
      <c r="B31" s="500"/>
      <c r="C31" s="436"/>
      <c r="D31" s="436"/>
      <c r="E31" s="436"/>
      <c r="F31" s="436"/>
      <c r="G31" s="501"/>
      <c r="H31" s="502"/>
      <c r="I31" s="423"/>
      <c r="J31" s="446"/>
      <c r="K31" s="433"/>
      <c r="L31" s="503" t="s">
        <v>592</v>
      </c>
      <c r="M31" s="428">
        <v>0</v>
      </c>
      <c r="N31" s="428">
        <v>17</v>
      </c>
      <c r="O31" s="442">
        <v>0</v>
      </c>
      <c r="P31" s="445" t="s">
        <v>131</v>
      </c>
      <c r="Q31" s="430">
        <v>0</v>
      </c>
      <c r="R31" s="430">
        <v>20</v>
      </c>
      <c r="S31" s="442">
        <v>0</v>
      </c>
      <c r="T31" s="419"/>
      <c r="U31" s="431"/>
      <c r="V31" s="432"/>
      <c r="W31" s="425"/>
      <c r="X31" s="504"/>
      <c r="Y31" s="389"/>
      <c r="Z31" s="389"/>
      <c r="AA31" s="389"/>
    </row>
    <row r="32" spans="1:27" s="435" customFormat="1" x14ac:dyDescent="0.35">
      <c r="A32" s="30"/>
      <c r="B32" s="500"/>
      <c r="C32" s="421"/>
      <c r="D32" s="421"/>
      <c r="E32" s="421"/>
      <c r="F32" s="421"/>
      <c r="G32" s="501"/>
      <c r="H32" s="501"/>
      <c r="I32" s="424"/>
      <c r="J32" s="424"/>
      <c r="K32" s="433"/>
      <c r="L32" s="426" t="s">
        <v>113</v>
      </c>
      <c r="M32" s="428">
        <v>0</v>
      </c>
      <c r="N32" s="430">
        <v>17</v>
      </c>
      <c r="O32" s="442">
        <v>0</v>
      </c>
      <c r="P32" s="445" t="s">
        <v>117</v>
      </c>
      <c r="Q32" s="430">
        <v>0</v>
      </c>
      <c r="R32" s="427">
        <v>16</v>
      </c>
      <c r="S32" s="505">
        <v>0</v>
      </c>
      <c r="T32" s="419"/>
      <c r="U32" s="431"/>
      <c r="V32" s="432"/>
      <c r="W32" s="425"/>
      <c r="X32" s="504" t="s">
        <v>1006</v>
      </c>
      <c r="Y32" s="389"/>
      <c r="Z32" s="389"/>
      <c r="AA32" s="389"/>
    </row>
    <row r="33" spans="1:28" s="394" customFormat="1" x14ac:dyDescent="0.35">
      <c r="A33" s="30"/>
      <c r="B33" s="500"/>
      <c r="C33" s="420"/>
      <c r="D33" s="420"/>
      <c r="E33" s="500"/>
      <c r="F33" s="420"/>
      <c r="G33" s="506"/>
      <c r="H33" s="506"/>
      <c r="I33" s="446"/>
      <c r="J33" s="446"/>
      <c r="K33" s="433"/>
      <c r="L33" s="426" t="s">
        <v>124</v>
      </c>
      <c r="M33" s="428">
        <v>0</v>
      </c>
      <c r="N33" s="430">
        <v>17</v>
      </c>
      <c r="O33" s="442">
        <v>0</v>
      </c>
      <c r="P33" s="507" t="s">
        <v>107</v>
      </c>
      <c r="Q33" s="508">
        <v>0</v>
      </c>
      <c r="R33" s="508">
        <v>20</v>
      </c>
      <c r="S33" s="509">
        <v>0</v>
      </c>
      <c r="T33" s="419"/>
      <c r="U33" s="431"/>
      <c r="V33" s="432"/>
      <c r="W33" s="425"/>
      <c r="X33" s="504"/>
      <c r="Y33" s="389"/>
      <c r="Z33" s="418"/>
      <c r="AA33" s="389"/>
    </row>
    <row r="34" spans="1:28" s="394" customFormat="1" x14ac:dyDescent="0.35">
      <c r="A34" s="30"/>
      <c r="B34" s="500"/>
      <c r="C34" s="420"/>
      <c r="D34" s="420"/>
      <c r="E34" s="420"/>
      <c r="F34" s="420"/>
      <c r="G34" s="506"/>
      <c r="H34" s="506"/>
      <c r="I34" s="446"/>
      <c r="J34" s="446"/>
      <c r="K34" s="433"/>
      <c r="L34" s="426"/>
      <c r="M34" s="428"/>
      <c r="N34" s="444"/>
      <c r="O34" s="442"/>
      <c r="P34" s="507" t="s">
        <v>129</v>
      </c>
      <c r="Q34" s="508">
        <v>0</v>
      </c>
      <c r="R34" s="508">
        <v>20</v>
      </c>
      <c r="S34" s="509">
        <v>0</v>
      </c>
      <c r="T34" s="419"/>
      <c r="U34" s="431"/>
      <c r="V34" s="432"/>
      <c r="W34" s="425"/>
      <c r="X34" s="504"/>
      <c r="Y34" s="389"/>
      <c r="Z34" s="389"/>
      <c r="AA34" s="389"/>
    </row>
    <row r="35" spans="1:28" s="394" customFormat="1" ht="16" thickBot="1" x14ac:dyDescent="0.4">
      <c r="A35" s="37"/>
      <c r="B35" s="511"/>
      <c r="C35" s="453"/>
      <c r="D35" s="453"/>
      <c r="E35" s="453"/>
      <c r="F35" s="453"/>
      <c r="G35" s="455"/>
      <c r="H35" s="455"/>
      <c r="I35" s="456"/>
      <c r="J35" s="456"/>
      <c r="K35" s="461"/>
      <c r="L35" s="507"/>
      <c r="M35" s="508"/>
      <c r="N35" s="508"/>
      <c r="O35" s="509"/>
      <c r="P35" s="507" t="s">
        <v>226</v>
      </c>
      <c r="Q35" s="508">
        <v>0</v>
      </c>
      <c r="R35" s="508">
        <v>20</v>
      </c>
      <c r="S35" s="509">
        <v>0</v>
      </c>
      <c r="T35" s="452"/>
      <c r="U35" s="459"/>
      <c r="V35" s="452"/>
      <c r="W35" s="512"/>
      <c r="X35" s="513"/>
      <c r="Y35" s="389"/>
      <c r="Z35" s="389"/>
      <c r="AA35" s="389"/>
    </row>
    <row r="36" spans="1:28" s="394" customFormat="1" ht="17.5" x14ac:dyDescent="0.35">
      <c r="A36" s="580"/>
      <c r="B36" s="389"/>
      <c r="C36" s="389"/>
      <c r="D36" s="389"/>
      <c r="E36" s="389"/>
      <c r="F36" s="389"/>
      <c r="G36" s="389"/>
      <c r="H36" s="389"/>
      <c r="I36" s="464"/>
      <c r="J36" s="464"/>
      <c r="K36" s="389"/>
      <c r="L36" s="445" t="s">
        <v>612</v>
      </c>
      <c r="M36" s="444">
        <v>0</v>
      </c>
      <c r="N36" s="430" t="s">
        <v>613</v>
      </c>
      <c r="O36" s="442">
        <v>0</v>
      </c>
      <c r="P36" s="445" t="s">
        <v>614</v>
      </c>
      <c r="Q36" s="430">
        <v>0</v>
      </c>
      <c r="R36" s="430" t="s">
        <v>615</v>
      </c>
      <c r="S36" s="429">
        <v>0</v>
      </c>
      <c r="T36" s="389"/>
      <c r="U36" s="389"/>
      <c r="V36" s="389"/>
      <c r="W36" s="389"/>
      <c r="X36" s="389"/>
      <c r="Y36" s="389"/>
      <c r="Z36" s="389"/>
      <c r="AA36" s="389"/>
    </row>
    <row r="37" spans="1:28" s="394" customFormat="1" ht="16" customHeight="1" thickBot="1" x14ac:dyDescent="0.4">
      <c r="A37" s="580"/>
      <c r="B37" s="389"/>
      <c r="C37" s="389"/>
      <c r="D37" s="389"/>
      <c r="E37" s="389"/>
      <c r="F37" s="389"/>
      <c r="G37" s="389"/>
      <c r="H37" s="389"/>
      <c r="I37" s="464"/>
      <c r="J37" s="464"/>
      <c r="K37" s="389"/>
      <c r="L37" s="650" t="s">
        <v>43</v>
      </c>
      <c r="M37" s="651"/>
      <c r="N37" s="651"/>
      <c r="O37" s="483">
        <v>0</v>
      </c>
      <c r="P37" s="650" t="s">
        <v>42</v>
      </c>
      <c r="Q37" s="651"/>
      <c r="R37" s="651"/>
      <c r="S37" s="467">
        <v>0</v>
      </c>
      <c r="T37" s="389"/>
      <c r="U37" s="389"/>
      <c r="V37" s="389"/>
      <c r="W37" s="389"/>
      <c r="X37" s="389"/>
      <c r="Y37" s="389"/>
      <c r="Z37" s="389"/>
      <c r="AA37" s="389"/>
    </row>
    <row r="38" spans="1:28" s="394" customFormat="1" ht="16" thickBot="1" x14ac:dyDescent="0.4">
      <c r="A38" s="580"/>
      <c r="B38" s="389"/>
      <c r="C38" s="389"/>
      <c r="D38" s="389"/>
      <c r="E38" s="389"/>
      <c r="F38" s="389"/>
      <c r="G38" s="389"/>
      <c r="H38" s="389"/>
      <c r="I38" s="464"/>
      <c r="J38" s="464"/>
      <c r="K38" s="582"/>
      <c r="L38" s="392"/>
      <c r="M38" s="468"/>
      <c r="N38" s="392"/>
      <c r="O38" s="392"/>
      <c r="P38" s="392"/>
      <c r="Q38" s="392"/>
      <c r="R38" s="392"/>
      <c r="S38" s="392"/>
      <c r="T38" s="389"/>
      <c r="U38" s="389"/>
      <c r="V38" s="389"/>
      <c r="W38" s="389"/>
      <c r="X38" s="389"/>
      <c r="Y38" s="389"/>
      <c r="Z38" s="418"/>
      <c r="AA38" s="389"/>
    </row>
    <row r="39" spans="1:28" s="435" customFormat="1" ht="25.5" customHeight="1" x14ac:dyDescent="0.35">
      <c r="A39" s="21" t="s">
        <v>19</v>
      </c>
      <c r="B39" s="404" t="s">
        <v>904</v>
      </c>
      <c r="C39" s="470">
        <v>2954</v>
      </c>
      <c r="D39" s="404" t="s">
        <v>664</v>
      </c>
      <c r="E39" s="470" t="s">
        <v>766</v>
      </c>
      <c r="F39" s="470">
        <v>1</v>
      </c>
      <c r="G39" s="405">
        <v>45035.416666666664</v>
      </c>
      <c r="H39" s="405">
        <v>45036.03125</v>
      </c>
      <c r="I39" s="406">
        <v>14.750000000058208</v>
      </c>
      <c r="J39" s="407">
        <v>14</v>
      </c>
      <c r="K39" s="416">
        <v>-0.75000000005820766</v>
      </c>
      <c r="L39" s="409" t="s">
        <v>48</v>
      </c>
      <c r="M39" s="411">
        <v>5</v>
      </c>
      <c r="N39" s="411">
        <v>17</v>
      </c>
      <c r="O39" s="473">
        <v>0</v>
      </c>
      <c r="P39" s="409" t="s">
        <v>271</v>
      </c>
      <c r="Q39" s="411">
        <v>0</v>
      </c>
      <c r="R39" s="411">
        <v>20</v>
      </c>
      <c r="S39" s="473">
        <v>0</v>
      </c>
      <c r="T39" s="403" t="s">
        <v>816</v>
      </c>
      <c r="U39" s="414" t="s">
        <v>24</v>
      </c>
      <c r="V39" s="415">
        <v>0.75000000005820766</v>
      </c>
      <c r="W39" s="408">
        <v>0.75000000005820766</v>
      </c>
      <c r="X39" s="514" t="s">
        <v>1010</v>
      </c>
      <c r="Y39" s="389"/>
      <c r="Z39" s="418"/>
      <c r="AA39" s="389"/>
    </row>
    <row r="40" spans="1:28" s="435" customFormat="1" x14ac:dyDescent="0.35">
      <c r="A40" s="30"/>
      <c r="B40" s="420"/>
      <c r="C40" s="421"/>
      <c r="D40" s="421"/>
      <c r="E40" s="421"/>
      <c r="F40" s="421">
        <v>2</v>
      </c>
      <c r="G40" s="422">
        <v>45036.03125</v>
      </c>
      <c r="H40" s="422">
        <v>45036.739583333336</v>
      </c>
      <c r="I40" s="423">
        <v>17.000000000058208</v>
      </c>
      <c r="J40" s="424">
        <v>14</v>
      </c>
      <c r="K40" s="433">
        <v>3.0000000000582077</v>
      </c>
      <c r="L40" s="292" t="s">
        <v>198</v>
      </c>
      <c r="M40" s="428">
        <v>0</v>
      </c>
      <c r="N40" s="428">
        <v>14</v>
      </c>
      <c r="O40" s="442">
        <v>28</v>
      </c>
      <c r="P40" s="426" t="s">
        <v>197</v>
      </c>
      <c r="Q40" s="428">
        <v>0</v>
      </c>
      <c r="R40" s="428">
        <v>20</v>
      </c>
      <c r="S40" s="442">
        <v>0</v>
      </c>
      <c r="T40" s="419"/>
      <c r="U40" s="431"/>
      <c r="V40" s="432">
        <v>27.25</v>
      </c>
      <c r="W40" s="425">
        <v>28.000000000058208</v>
      </c>
      <c r="X40" s="515" t="s">
        <v>1011</v>
      </c>
      <c r="Y40" s="389"/>
      <c r="Z40" s="418"/>
      <c r="AA40" s="389"/>
    </row>
    <row r="41" spans="1:28" s="435" customFormat="1" x14ac:dyDescent="0.35">
      <c r="A41" s="86"/>
      <c r="B41" s="421"/>
      <c r="C41" s="421"/>
      <c r="D41" s="421"/>
      <c r="E41" s="421"/>
      <c r="F41" s="421">
        <v>3</v>
      </c>
      <c r="G41" s="422">
        <v>45036.739583333336</v>
      </c>
      <c r="H41" s="422">
        <v>45037.072916666664</v>
      </c>
      <c r="I41" s="423">
        <v>7.9999999998835847</v>
      </c>
      <c r="J41" s="424">
        <v>14</v>
      </c>
      <c r="K41" s="433">
        <v>-6.0000000001164153</v>
      </c>
      <c r="L41" s="292" t="s">
        <v>229</v>
      </c>
      <c r="M41" s="428">
        <v>0</v>
      </c>
      <c r="N41" s="428">
        <v>17</v>
      </c>
      <c r="O41" s="442">
        <v>34</v>
      </c>
      <c r="P41" s="292" t="s">
        <v>590</v>
      </c>
      <c r="Q41" s="428">
        <v>1</v>
      </c>
      <c r="R41" s="428">
        <v>20</v>
      </c>
      <c r="S41" s="442">
        <v>0</v>
      </c>
      <c r="T41" s="419"/>
      <c r="U41" s="431"/>
      <c r="V41" s="432"/>
      <c r="W41" s="425"/>
      <c r="X41" s="504" t="s">
        <v>688</v>
      </c>
      <c r="Y41" s="389"/>
      <c r="Z41" s="389"/>
      <c r="AA41" s="389"/>
    </row>
    <row r="42" spans="1:28" s="394" customFormat="1" ht="19.5" customHeight="1" x14ac:dyDescent="0.35">
      <c r="A42" s="30"/>
      <c r="B42" s="420"/>
      <c r="C42" s="420"/>
      <c r="D42" s="500"/>
      <c r="E42" s="500"/>
      <c r="F42" s="420"/>
      <c r="G42" s="421"/>
      <c r="H42" s="422"/>
      <c r="I42" s="423"/>
      <c r="J42" s="424"/>
      <c r="K42" s="433"/>
      <c r="L42" s="292" t="s">
        <v>230</v>
      </c>
      <c r="M42" s="428">
        <v>4</v>
      </c>
      <c r="N42" s="428">
        <v>17</v>
      </c>
      <c r="O42" s="442">
        <v>0</v>
      </c>
      <c r="P42" s="292" t="s">
        <v>591</v>
      </c>
      <c r="Q42" s="428">
        <v>1</v>
      </c>
      <c r="R42" s="428">
        <v>20</v>
      </c>
      <c r="S42" s="442">
        <v>0</v>
      </c>
      <c r="T42" s="419"/>
      <c r="U42" s="431"/>
      <c r="V42" s="432"/>
      <c r="W42" s="425"/>
      <c r="X42" s="504"/>
      <c r="Y42" s="389"/>
      <c r="Z42" s="389"/>
      <c r="AA42" s="389"/>
    </row>
    <row r="43" spans="1:28" s="394" customFormat="1" x14ac:dyDescent="0.35">
      <c r="A43" s="30"/>
      <c r="B43" s="420"/>
      <c r="C43" s="420"/>
      <c r="D43" s="420"/>
      <c r="E43" s="420"/>
      <c r="F43" s="420"/>
      <c r="G43" s="440"/>
      <c r="H43" s="440"/>
      <c r="I43" s="423"/>
      <c r="J43" s="424"/>
      <c r="K43" s="433"/>
      <c r="L43" s="292" t="s">
        <v>105</v>
      </c>
      <c r="M43" s="428">
        <v>0</v>
      </c>
      <c r="N43" s="428">
        <v>17</v>
      </c>
      <c r="O43" s="442">
        <v>34</v>
      </c>
      <c r="P43" s="292" t="s">
        <v>273</v>
      </c>
      <c r="Q43" s="428">
        <v>0</v>
      </c>
      <c r="R43" s="428">
        <v>20</v>
      </c>
      <c r="S43" s="442">
        <v>0</v>
      </c>
      <c r="T43" s="419"/>
      <c r="U43" s="431"/>
      <c r="V43" s="432"/>
      <c r="W43" s="425"/>
      <c r="X43" s="504" t="s">
        <v>983</v>
      </c>
      <c r="Y43" s="389"/>
      <c r="Z43" s="389"/>
      <c r="AA43" s="389"/>
    </row>
    <row r="44" spans="1:28" s="394" customFormat="1" ht="16" thickBot="1" x14ac:dyDescent="0.4">
      <c r="A44" s="37"/>
      <c r="B44" s="453"/>
      <c r="C44" s="453"/>
      <c r="D44" s="453"/>
      <c r="E44" s="453"/>
      <c r="F44" s="453"/>
      <c r="G44" s="455"/>
      <c r="H44" s="455"/>
      <c r="I44" s="456"/>
      <c r="J44" s="457"/>
      <c r="K44" s="461"/>
      <c r="L44" s="426"/>
      <c r="M44" s="428"/>
      <c r="N44" s="428"/>
      <c r="O44" s="442"/>
      <c r="P44" s="292" t="s">
        <v>143</v>
      </c>
      <c r="Q44" s="517">
        <v>1</v>
      </c>
      <c r="R44" s="428">
        <v>20</v>
      </c>
      <c r="S44" s="442">
        <v>0</v>
      </c>
      <c r="T44" s="452"/>
      <c r="U44" s="459"/>
      <c r="V44" s="460"/>
      <c r="W44" s="458"/>
      <c r="X44" s="518"/>
      <c r="Y44" s="389"/>
      <c r="Z44" s="389"/>
      <c r="AA44" s="389"/>
    </row>
    <row r="45" spans="1:28" s="389" customFormat="1" ht="17.5" x14ac:dyDescent="0.35">
      <c r="A45" s="580"/>
      <c r="L45" s="445" t="s">
        <v>612</v>
      </c>
      <c r="M45" s="444">
        <v>6</v>
      </c>
      <c r="N45" s="430" t="s">
        <v>613</v>
      </c>
      <c r="O45" s="442">
        <v>96</v>
      </c>
      <c r="P45" s="445" t="s">
        <v>614</v>
      </c>
      <c r="Q45" s="430">
        <v>0</v>
      </c>
      <c r="R45" s="430" t="s">
        <v>615</v>
      </c>
      <c r="S45" s="429">
        <v>0</v>
      </c>
      <c r="Y45" s="394"/>
      <c r="AB45" s="394"/>
    </row>
    <row r="46" spans="1:28" s="389" customFormat="1" ht="16" customHeight="1" thickBot="1" x14ac:dyDescent="0.4">
      <c r="A46" s="580"/>
      <c r="I46" s="464"/>
      <c r="J46" s="464"/>
      <c r="L46" s="650" t="s">
        <v>43</v>
      </c>
      <c r="M46" s="651"/>
      <c r="N46" s="651"/>
      <c r="O46" s="519">
        <v>144</v>
      </c>
      <c r="P46" s="650" t="s">
        <v>42</v>
      </c>
      <c r="Q46" s="651"/>
      <c r="R46" s="651"/>
      <c r="S46" s="467">
        <v>40</v>
      </c>
      <c r="AB46" s="394"/>
    </row>
    <row r="47" spans="1:28" s="389" customFormat="1" ht="16" thickBot="1" x14ac:dyDescent="0.4">
      <c r="A47" s="580"/>
      <c r="I47" s="464"/>
      <c r="J47" s="464"/>
      <c r="K47" s="582"/>
      <c r="L47" s="392"/>
      <c r="M47" s="392"/>
      <c r="N47" s="392"/>
      <c r="O47" s="392"/>
      <c r="P47" s="392"/>
      <c r="Q47" s="392"/>
      <c r="R47" s="392"/>
      <c r="S47" s="392"/>
      <c r="Z47" s="418"/>
      <c r="AB47" s="394"/>
    </row>
    <row r="48" spans="1:28" s="389" customFormat="1" x14ac:dyDescent="0.35">
      <c r="A48" s="21" t="s">
        <v>20</v>
      </c>
      <c r="B48" s="404" t="s">
        <v>231</v>
      </c>
      <c r="C48" s="404"/>
      <c r="D48" s="404" t="s">
        <v>628</v>
      </c>
      <c r="E48" s="469"/>
      <c r="F48" s="404"/>
      <c r="G48" s="472"/>
      <c r="H48" s="472"/>
      <c r="I48" s="406"/>
      <c r="J48" s="406"/>
      <c r="K48" s="416"/>
      <c r="L48" s="520" t="s">
        <v>234</v>
      </c>
      <c r="M48" s="411">
        <v>0</v>
      </c>
      <c r="N48" s="521">
        <v>10</v>
      </c>
      <c r="O48" s="473">
        <v>0</v>
      </c>
      <c r="P48" s="474" t="s">
        <v>102</v>
      </c>
      <c r="Q48" s="411">
        <v>0</v>
      </c>
      <c r="R48" s="411">
        <v>18</v>
      </c>
      <c r="S48" s="473">
        <v>0</v>
      </c>
      <c r="T48" s="403" t="s">
        <v>25</v>
      </c>
      <c r="U48" s="414" t="s">
        <v>24</v>
      </c>
      <c r="V48" s="415"/>
      <c r="W48" s="408"/>
      <c r="X48" s="475" t="s">
        <v>961</v>
      </c>
      <c r="Y48" s="522"/>
      <c r="AB48" s="394"/>
    </row>
    <row r="49" spans="1:28" s="389" customFormat="1" x14ac:dyDescent="0.35">
      <c r="A49" s="30"/>
      <c r="B49" s="420"/>
      <c r="C49" s="421"/>
      <c r="D49" s="421"/>
      <c r="E49" s="421"/>
      <c r="F49" s="420"/>
      <c r="G49" s="422"/>
      <c r="H49" s="422"/>
      <c r="I49" s="424"/>
      <c r="J49" s="424"/>
      <c r="K49" s="433"/>
      <c r="L49" s="523" t="s">
        <v>97</v>
      </c>
      <c r="M49" s="428">
        <v>0</v>
      </c>
      <c r="N49" s="517">
        <v>17</v>
      </c>
      <c r="O49" s="442">
        <v>0</v>
      </c>
      <c r="P49" s="476" t="s">
        <v>235</v>
      </c>
      <c r="Q49" s="428">
        <v>0</v>
      </c>
      <c r="R49" s="428">
        <v>18</v>
      </c>
      <c r="S49" s="442">
        <v>0</v>
      </c>
      <c r="T49" s="419"/>
      <c r="U49" s="431"/>
      <c r="V49" s="432"/>
      <c r="W49" s="425"/>
      <c r="X49" s="524"/>
      <c r="Y49" s="522"/>
      <c r="Z49" s="418"/>
      <c r="AB49" s="435"/>
    </row>
    <row r="50" spans="1:28" s="389" customFormat="1" x14ac:dyDescent="0.35">
      <c r="A50" s="30"/>
      <c r="B50" s="420"/>
      <c r="C50" s="420"/>
      <c r="D50" s="420"/>
      <c r="E50" s="500"/>
      <c r="F50" s="420"/>
      <c r="G50" s="440"/>
      <c r="H50" s="525"/>
      <c r="I50" s="446"/>
      <c r="J50" s="446"/>
      <c r="K50" s="433"/>
      <c r="L50" s="523" t="s">
        <v>100</v>
      </c>
      <c r="M50" s="428">
        <v>0</v>
      </c>
      <c r="N50" s="517">
        <v>17</v>
      </c>
      <c r="O50" s="442">
        <v>0</v>
      </c>
      <c r="P50" s="476" t="s">
        <v>118</v>
      </c>
      <c r="Q50" s="428">
        <v>0</v>
      </c>
      <c r="R50" s="428">
        <v>20</v>
      </c>
      <c r="S50" s="442">
        <v>0</v>
      </c>
      <c r="T50" s="419"/>
      <c r="U50" s="431"/>
      <c r="V50" s="432"/>
      <c r="W50" s="425"/>
      <c r="X50" s="526"/>
      <c r="Y50" s="522"/>
      <c r="AB50" s="394"/>
    </row>
    <row r="51" spans="1:28" s="389" customFormat="1" x14ac:dyDescent="0.35">
      <c r="A51" s="30"/>
      <c r="B51" s="420"/>
      <c r="C51" s="420"/>
      <c r="D51" s="420"/>
      <c r="E51" s="420"/>
      <c r="F51" s="420"/>
      <c r="G51" s="440"/>
      <c r="H51" s="440"/>
      <c r="I51" s="446"/>
      <c r="J51" s="446"/>
      <c r="K51" s="433"/>
      <c r="L51" s="523" t="s">
        <v>236</v>
      </c>
      <c r="M51" s="428">
        <v>0</v>
      </c>
      <c r="N51" s="517">
        <v>10</v>
      </c>
      <c r="O51" s="442">
        <v>0</v>
      </c>
      <c r="P51" s="476" t="s">
        <v>196</v>
      </c>
      <c r="Q51" s="428">
        <v>0</v>
      </c>
      <c r="R51" s="430">
        <v>20</v>
      </c>
      <c r="S51" s="442">
        <v>0</v>
      </c>
      <c r="T51" s="419"/>
      <c r="U51" s="431"/>
      <c r="V51" s="432"/>
      <c r="W51" s="425"/>
      <c r="X51" s="527"/>
      <c r="Y51" s="522"/>
      <c r="Z51" s="418"/>
      <c r="AB51" s="394"/>
    </row>
    <row r="52" spans="1:28" s="389" customFormat="1" x14ac:dyDescent="0.35">
      <c r="A52" s="30"/>
      <c r="B52" s="420"/>
      <c r="C52" s="420"/>
      <c r="D52" s="420"/>
      <c r="E52" s="420"/>
      <c r="F52" s="420"/>
      <c r="G52" s="440"/>
      <c r="H52" s="440"/>
      <c r="I52" s="446"/>
      <c r="J52" s="446"/>
      <c r="K52" s="433"/>
      <c r="L52" s="426"/>
      <c r="M52" s="428"/>
      <c r="N52" s="428"/>
      <c r="O52" s="442"/>
      <c r="P52" s="476" t="s">
        <v>119</v>
      </c>
      <c r="Q52" s="428">
        <v>0</v>
      </c>
      <c r="R52" s="430">
        <v>20</v>
      </c>
      <c r="S52" s="442">
        <v>0</v>
      </c>
      <c r="T52" s="419"/>
      <c r="U52" s="431"/>
      <c r="V52" s="432"/>
      <c r="W52" s="425"/>
      <c r="X52" s="524"/>
      <c r="Y52" s="522"/>
      <c r="Z52" s="418"/>
      <c r="AB52" s="394"/>
    </row>
    <row r="53" spans="1:28" s="389" customFormat="1" ht="16" thickBot="1" x14ac:dyDescent="0.4">
      <c r="A53" s="37"/>
      <c r="B53" s="453"/>
      <c r="C53" s="453"/>
      <c r="D53" s="453"/>
      <c r="E53" s="453"/>
      <c r="F53" s="453"/>
      <c r="G53" s="455"/>
      <c r="H53" s="455"/>
      <c r="I53" s="456"/>
      <c r="J53" s="456"/>
      <c r="K53" s="461"/>
      <c r="L53" s="426"/>
      <c r="M53" s="428"/>
      <c r="N53" s="428"/>
      <c r="O53" s="442"/>
      <c r="P53" s="476" t="s">
        <v>140</v>
      </c>
      <c r="Q53" s="428">
        <v>0</v>
      </c>
      <c r="R53" s="430">
        <v>20</v>
      </c>
      <c r="S53" s="442">
        <v>0</v>
      </c>
      <c r="T53" s="452"/>
      <c r="U53" s="459"/>
      <c r="V53" s="460"/>
      <c r="W53" s="458"/>
      <c r="X53" s="528"/>
      <c r="Y53" s="522"/>
      <c r="Z53" s="418"/>
      <c r="AB53" s="394"/>
    </row>
    <row r="54" spans="1:28" s="389" customFormat="1" ht="17.5" x14ac:dyDescent="0.35">
      <c r="A54" s="580"/>
      <c r="G54" s="463"/>
      <c r="H54" s="463"/>
      <c r="I54" s="464"/>
      <c r="K54" s="464"/>
      <c r="L54" s="445" t="s">
        <v>612</v>
      </c>
      <c r="M54" s="444">
        <v>0</v>
      </c>
      <c r="N54" s="430" t="s">
        <v>613</v>
      </c>
      <c r="O54" s="442">
        <v>0</v>
      </c>
      <c r="P54" s="445" t="s">
        <v>614</v>
      </c>
      <c r="Q54" s="430">
        <v>0</v>
      </c>
      <c r="R54" s="430" t="s">
        <v>615</v>
      </c>
      <c r="S54" s="429">
        <v>0</v>
      </c>
      <c r="X54" s="529"/>
      <c r="Y54" s="522"/>
    </row>
    <row r="55" spans="1:28" s="389" customFormat="1" ht="16" customHeight="1" thickBot="1" x14ac:dyDescent="0.4">
      <c r="A55" s="585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650" t="s">
        <v>43</v>
      </c>
      <c r="M55" s="651"/>
      <c r="N55" s="651"/>
      <c r="O55" s="483">
        <v>0</v>
      </c>
      <c r="P55" s="650" t="s">
        <v>42</v>
      </c>
      <c r="Q55" s="651"/>
      <c r="R55" s="651"/>
      <c r="S55" s="467">
        <v>0</v>
      </c>
      <c r="X55" s="529"/>
      <c r="Y55" s="522"/>
    </row>
    <row r="56" spans="1:28" s="389" customFormat="1" ht="15.5" customHeight="1" x14ac:dyDescent="0.35">
      <c r="A56" s="585"/>
      <c r="B56" s="464"/>
      <c r="C56" s="464"/>
      <c r="D56" s="464"/>
      <c r="E56" s="464"/>
      <c r="F56" s="464"/>
      <c r="G56" s="464"/>
      <c r="H56" s="464"/>
      <c r="I56" s="464"/>
      <c r="J56" s="464"/>
      <c r="K56" s="581"/>
      <c r="L56" s="392"/>
      <c r="M56" s="392"/>
      <c r="N56" s="392"/>
      <c r="O56" s="392"/>
      <c r="P56" s="392"/>
      <c r="Q56" s="392"/>
      <c r="R56" s="392"/>
      <c r="S56" s="392"/>
      <c r="X56" s="529"/>
      <c r="Y56" s="522"/>
    </row>
    <row r="57" spans="1:28" s="389" customFormat="1" ht="16" customHeight="1" thickBot="1" x14ac:dyDescent="0.4">
      <c r="A57" s="585"/>
      <c r="B57" s="464"/>
      <c r="C57" s="464"/>
      <c r="D57" s="464"/>
      <c r="E57" s="464"/>
      <c r="F57" s="464"/>
      <c r="G57" s="464"/>
      <c r="H57" s="464"/>
      <c r="I57" s="464"/>
      <c r="J57" s="464"/>
      <c r="K57" s="581"/>
      <c r="L57" s="392"/>
      <c r="M57" s="392"/>
      <c r="N57" s="392"/>
      <c r="O57" s="392"/>
      <c r="P57" s="392"/>
      <c r="Q57" s="392"/>
      <c r="R57" s="392"/>
      <c r="S57" s="392"/>
      <c r="X57" s="530"/>
      <c r="Y57" s="531"/>
    </row>
    <row r="58" spans="1:28" s="389" customFormat="1" ht="62" x14ac:dyDescent="0.35">
      <c r="A58" s="21" t="s">
        <v>21</v>
      </c>
      <c r="B58" s="404" t="s">
        <v>630</v>
      </c>
      <c r="C58" s="469" t="s">
        <v>125</v>
      </c>
      <c r="D58" s="469" t="s">
        <v>123</v>
      </c>
      <c r="E58" s="469"/>
      <c r="F58" s="404"/>
      <c r="G58" s="472"/>
      <c r="H58" s="472"/>
      <c r="I58" s="406"/>
      <c r="J58" s="406"/>
      <c r="K58" s="416"/>
      <c r="L58" s="499" t="s">
        <v>40</v>
      </c>
      <c r="M58" s="413">
        <v>0</v>
      </c>
      <c r="N58" s="413">
        <v>10</v>
      </c>
      <c r="O58" s="473">
        <v>0</v>
      </c>
      <c r="P58" s="499" t="s">
        <v>122</v>
      </c>
      <c r="Q58" s="413">
        <v>0</v>
      </c>
      <c r="R58" s="413">
        <v>20</v>
      </c>
      <c r="S58" s="473">
        <v>0</v>
      </c>
      <c r="T58" s="403" t="s">
        <v>25</v>
      </c>
      <c r="U58" s="414" t="s">
        <v>24</v>
      </c>
      <c r="V58" s="415">
        <v>0</v>
      </c>
      <c r="W58" s="408">
        <v>0</v>
      </c>
      <c r="X58" s="532" t="s">
        <v>989</v>
      </c>
      <c r="Y58" s="531"/>
    </row>
    <row r="59" spans="1:28" s="389" customFormat="1" x14ac:dyDescent="0.35">
      <c r="A59" s="30"/>
      <c r="B59" s="420"/>
      <c r="C59" s="420"/>
      <c r="D59" s="420"/>
      <c r="E59" s="420"/>
      <c r="F59" s="420"/>
      <c r="G59" s="440"/>
      <c r="H59" s="440"/>
      <c r="I59" s="446"/>
      <c r="J59" s="446"/>
      <c r="K59" s="433"/>
      <c r="L59" s="445" t="s">
        <v>41</v>
      </c>
      <c r="M59" s="430">
        <v>0</v>
      </c>
      <c r="N59" s="430">
        <v>10</v>
      </c>
      <c r="O59" s="442">
        <v>0</v>
      </c>
      <c r="P59" s="533"/>
      <c r="Q59" s="430"/>
      <c r="R59" s="430"/>
      <c r="S59" s="442"/>
      <c r="T59" s="419"/>
      <c r="U59" s="431"/>
      <c r="V59" s="419"/>
      <c r="W59" s="534"/>
      <c r="X59" s="524"/>
      <c r="Y59" s="531"/>
    </row>
    <row r="60" spans="1:28" s="389" customFormat="1" ht="16" customHeight="1" thickBot="1" x14ac:dyDescent="0.4">
      <c r="A60" s="37"/>
      <c r="B60" s="453"/>
      <c r="C60" s="453"/>
      <c r="D60" s="453"/>
      <c r="E60" s="453"/>
      <c r="F60" s="453"/>
      <c r="G60" s="455"/>
      <c r="H60" s="455"/>
      <c r="I60" s="456"/>
      <c r="J60" s="456"/>
      <c r="K60" s="461"/>
      <c r="L60" s="445" t="s">
        <v>109</v>
      </c>
      <c r="M60" s="430">
        <v>0</v>
      </c>
      <c r="N60" s="430">
        <v>10</v>
      </c>
      <c r="O60" s="442">
        <v>0</v>
      </c>
      <c r="P60" s="533"/>
      <c r="Q60" s="430"/>
      <c r="R60" s="430"/>
      <c r="S60" s="442"/>
      <c r="T60" s="452"/>
      <c r="U60" s="459"/>
      <c r="V60" s="452"/>
      <c r="W60" s="512"/>
      <c r="X60" s="528"/>
      <c r="Y60" s="531"/>
    </row>
    <row r="61" spans="1:28" s="389" customFormat="1" ht="17.5" customHeight="1" x14ac:dyDescent="0.35">
      <c r="A61" s="580"/>
      <c r="I61" s="464"/>
      <c r="J61" s="464"/>
      <c r="L61" s="445" t="s">
        <v>612</v>
      </c>
      <c r="M61" s="444">
        <v>0</v>
      </c>
      <c r="N61" s="430" t="s">
        <v>613</v>
      </c>
      <c r="O61" s="442">
        <v>0</v>
      </c>
      <c r="P61" s="445" t="s">
        <v>614</v>
      </c>
      <c r="Q61" s="430">
        <v>0</v>
      </c>
      <c r="R61" s="430" t="s">
        <v>615</v>
      </c>
      <c r="S61" s="429">
        <v>0</v>
      </c>
    </row>
    <row r="62" spans="1:28" s="389" customFormat="1" ht="16" customHeight="1" thickBot="1" x14ac:dyDescent="0.4">
      <c r="A62" s="580"/>
      <c r="I62" s="464"/>
      <c r="J62" s="464"/>
      <c r="L62" s="650" t="s">
        <v>43</v>
      </c>
      <c r="M62" s="651"/>
      <c r="N62" s="651"/>
      <c r="O62" s="483">
        <v>0</v>
      </c>
      <c r="P62" s="650" t="s">
        <v>42</v>
      </c>
      <c r="Q62" s="651"/>
      <c r="R62" s="651"/>
      <c r="S62" s="467">
        <v>0</v>
      </c>
    </row>
    <row r="63" spans="1:28" s="389" customFormat="1" ht="16" customHeight="1" thickBot="1" x14ac:dyDescent="0.4">
      <c r="A63" s="580"/>
      <c r="I63" s="464"/>
      <c r="J63" s="464"/>
      <c r="K63" s="582"/>
      <c r="L63" s="392"/>
      <c r="M63" s="392"/>
      <c r="N63" s="392"/>
      <c r="O63" s="392"/>
      <c r="P63" s="392"/>
      <c r="Q63" s="392"/>
      <c r="R63" s="392"/>
      <c r="S63" s="392"/>
    </row>
    <row r="64" spans="1:28" s="389" customFormat="1" x14ac:dyDescent="0.35">
      <c r="A64" s="21" t="s">
        <v>22</v>
      </c>
      <c r="B64" s="404" t="s">
        <v>962</v>
      </c>
      <c r="C64" s="404">
        <v>280</v>
      </c>
      <c r="D64" s="404"/>
      <c r="E64" s="469"/>
      <c r="F64" s="404"/>
      <c r="G64" s="405" t="s">
        <v>195</v>
      </c>
      <c r="H64" s="472"/>
      <c r="I64" s="406"/>
      <c r="J64" s="407"/>
      <c r="K64" s="416"/>
      <c r="L64" s="409" t="s">
        <v>525</v>
      </c>
      <c r="M64" s="411">
        <v>0</v>
      </c>
      <c r="N64" s="521">
        <v>20</v>
      </c>
      <c r="O64" s="473">
        <v>0</v>
      </c>
      <c r="P64" s="535" t="s">
        <v>794</v>
      </c>
      <c r="Q64" s="411">
        <v>0</v>
      </c>
      <c r="R64" s="413">
        <v>20</v>
      </c>
      <c r="S64" s="473">
        <v>0</v>
      </c>
      <c r="T64" s="403" t="s">
        <v>25</v>
      </c>
      <c r="U64" s="414" t="s">
        <v>24</v>
      </c>
      <c r="V64" s="415">
        <v>33.850000000058209</v>
      </c>
      <c r="W64" s="408">
        <v>33.850000000058209</v>
      </c>
      <c r="X64" s="572" t="s">
        <v>1007</v>
      </c>
    </row>
    <row r="65" spans="1:24" s="389" customFormat="1" x14ac:dyDescent="0.35">
      <c r="A65" s="86"/>
      <c r="B65" s="421"/>
      <c r="C65" s="421"/>
      <c r="D65" s="421"/>
      <c r="E65" s="421"/>
      <c r="F65" s="421"/>
      <c r="G65" s="440"/>
      <c r="H65" s="440"/>
      <c r="I65" s="423"/>
      <c r="J65" s="424"/>
      <c r="K65" s="433"/>
      <c r="L65" s="426" t="s">
        <v>526</v>
      </c>
      <c r="M65" s="428">
        <v>0</v>
      </c>
      <c r="N65" s="517">
        <v>20</v>
      </c>
      <c r="O65" s="442">
        <v>0</v>
      </c>
      <c r="P65" s="536" t="s">
        <v>593</v>
      </c>
      <c r="Q65" s="428">
        <v>0</v>
      </c>
      <c r="R65" s="430">
        <v>20</v>
      </c>
      <c r="S65" s="505">
        <v>0</v>
      </c>
      <c r="T65" s="419"/>
      <c r="U65" s="431"/>
      <c r="V65" s="432"/>
      <c r="W65" s="425"/>
      <c r="X65" s="537"/>
    </row>
    <row r="66" spans="1:24" s="389" customFormat="1" x14ac:dyDescent="0.35">
      <c r="A66" s="86"/>
      <c r="B66" s="421"/>
      <c r="C66" s="421"/>
      <c r="D66" s="421"/>
      <c r="E66" s="421"/>
      <c r="F66" s="421"/>
      <c r="G66" s="440"/>
      <c r="H66" s="422"/>
      <c r="I66" s="423"/>
      <c r="J66" s="424"/>
      <c r="K66" s="433"/>
      <c r="L66" s="426" t="s">
        <v>527</v>
      </c>
      <c r="M66" s="428">
        <v>0</v>
      </c>
      <c r="N66" s="517">
        <v>20</v>
      </c>
      <c r="O66" s="442">
        <v>0</v>
      </c>
      <c r="P66" s="536" t="s">
        <v>594</v>
      </c>
      <c r="Q66" s="428">
        <v>0</v>
      </c>
      <c r="R66" s="430">
        <v>20</v>
      </c>
      <c r="S66" s="505">
        <v>0</v>
      </c>
      <c r="T66" s="419"/>
      <c r="U66" s="431"/>
      <c r="V66" s="432"/>
      <c r="W66" s="425"/>
      <c r="X66" s="504"/>
    </row>
    <row r="67" spans="1:24" s="389" customFormat="1" x14ac:dyDescent="0.35">
      <c r="A67" s="86"/>
      <c r="B67" s="421"/>
      <c r="C67" s="421"/>
      <c r="D67" s="421"/>
      <c r="E67" s="421"/>
      <c r="F67" s="421"/>
      <c r="G67" s="422"/>
      <c r="H67" s="422"/>
      <c r="I67" s="423"/>
      <c r="J67" s="424"/>
      <c r="K67" s="433"/>
      <c r="L67" s="426" t="s">
        <v>528</v>
      </c>
      <c r="M67" s="428">
        <v>0</v>
      </c>
      <c r="N67" s="517">
        <v>20</v>
      </c>
      <c r="O67" s="442">
        <v>0</v>
      </c>
      <c r="P67" s="536" t="s">
        <v>476</v>
      </c>
      <c r="Q67" s="428">
        <v>0</v>
      </c>
      <c r="R67" s="430">
        <v>20</v>
      </c>
      <c r="S67" s="505">
        <v>0</v>
      </c>
      <c r="T67" s="419"/>
      <c r="U67" s="431"/>
      <c r="V67" s="432"/>
      <c r="W67" s="425"/>
      <c r="X67" s="524"/>
    </row>
    <row r="68" spans="1:24" s="389" customFormat="1" ht="16" thickBot="1" x14ac:dyDescent="0.4">
      <c r="A68" s="89"/>
      <c r="B68" s="454"/>
      <c r="C68" s="454"/>
      <c r="D68" s="454"/>
      <c r="E68" s="454"/>
      <c r="F68" s="454"/>
      <c r="G68" s="539"/>
      <c r="H68" s="539"/>
      <c r="I68" s="457"/>
      <c r="J68" s="457"/>
      <c r="K68" s="461"/>
      <c r="L68" s="426"/>
      <c r="M68" s="540"/>
      <c r="N68" s="428"/>
      <c r="O68" s="505"/>
      <c r="P68" s="541" t="s">
        <v>477</v>
      </c>
      <c r="Q68" s="428">
        <v>0</v>
      </c>
      <c r="R68" s="430">
        <v>20</v>
      </c>
      <c r="S68" s="505">
        <v>0</v>
      </c>
      <c r="T68" s="452"/>
      <c r="U68" s="459"/>
      <c r="V68" s="452"/>
      <c r="W68" s="512"/>
      <c r="X68" s="513" t="s">
        <v>988</v>
      </c>
    </row>
    <row r="69" spans="1:24" s="389" customFormat="1" ht="17.5" customHeight="1" x14ac:dyDescent="0.35">
      <c r="A69" s="36"/>
      <c r="G69" s="463"/>
      <c r="H69" s="463"/>
      <c r="I69" s="464"/>
      <c r="K69" s="464"/>
      <c r="L69" s="445" t="s">
        <v>612</v>
      </c>
      <c r="M69" s="444">
        <v>0</v>
      </c>
      <c r="N69" s="430" t="s">
        <v>613</v>
      </c>
      <c r="O69" s="442">
        <v>0</v>
      </c>
      <c r="P69" s="445" t="s">
        <v>614</v>
      </c>
      <c r="Q69" s="430">
        <v>0</v>
      </c>
      <c r="R69" s="430" t="s">
        <v>615</v>
      </c>
      <c r="S69" s="429">
        <v>0</v>
      </c>
    </row>
    <row r="70" spans="1:24" s="389" customFormat="1" ht="16" customHeight="1" thickBot="1" x14ac:dyDescent="0.4">
      <c r="A70" s="36"/>
      <c r="I70" s="464"/>
      <c r="L70" s="650" t="s">
        <v>43</v>
      </c>
      <c r="M70" s="651"/>
      <c r="N70" s="651"/>
      <c r="O70" s="519">
        <v>60</v>
      </c>
      <c r="P70" s="650" t="s">
        <v>42</v>
      </c>
      <c r="Q70" s="651"/>
      <c r="R70" s="651"/>
      <c r="S70" s="467">
        <v>0</v>
      </c>
    </row>
    <row r="71" spans="1:24" s="389" customFormat="1" ht="16" customHeight="1" thickBot="1" x14ac:dyDescent="0.4">
      <c r="A71" s="36"/>
      <c r="I71" s="464"/>
      <c r="L71" s="392"/>
      <c r="M71" s="392"/>
      <c r="N71" s="392"/>
      <c r="O71" s="542"/>
      <c r="P71" s="392"/>
      <c r="Q71" s="392"/>
      <c r="R71" s="392"/>
      <c r="S71" s="392"/>
    </row>
    <row r="72" spans="1:24" s="389" customFormat="1" ht="31.5" thickBot="1" x14ac:dyDescent="0.4">
      <c r="A72" s="74" t="s">
        <v>23</v>
      </c>
      <c r="B72" s="486"/>
      <c r="C72" s="486">
        <v>1</v>
      </c>
      <c r="D72" s="486" t="s">
        <v>130</v>
      </c>
      <c r="E72" s="486"/>
      <c r="F72" s="486"/>
      <c r="G72" s="543"/>
      <c r="H72" s="543"/>
      <c r="I72" s="488"/>
      <c r="J72" s="488"/>
      <c r="K72" s="489"/>
      <c r="L72" s="499"/>
      <c r="M72" s="544"/>
      <c r="N72" s="413"/>
      <c r="O72" s="473"/>
      <c r="P72" s="499"/>
      <c r="Q72" s="413"/>
      <c r="R72" s="413"/>
      <c r="S72" s="473"/>
      <c r="T72" s="485" t="s">
        <v>25</v>
      </c>
      <c r="U72" s="493" t="s">
        <v>24</v>
      </c>
      <c r="V72" s="545">
        <v>0</v>
      </c>
      <c r="W72" s="546">
        <v>0</v>
      </c>
      <c r="X72" s="495" t="s">
        <v>968</v>
      </c>
    </row>
    <row r="73" spans="1:24" s="389" customFormat="1" ht="17.5" customHeight="1" x14ac:dyDescent="0.35">
      <c r="A73" s="29"/>
      <c r="I73" s="464"/>
      <c r="J73" s="464"/>
      <c r="L73" s="445" t="s">
        <v>612</v>
      </c>
      <c r="M73" s="444">
        <v>0</v>
      </c>
      <c r="N73" s="430" t="s">
        <v>613</v>
      </c>
      <c r="O73" s="442">
        <v>0</v>
      </c>
      <c r="P73" s="445" t="s">
        <v>614</v>
      </c>
      <c r="Q73" s="430">
        <v>0</v>
      </c>
      <c r="R73" s="430" t="s">
        <v>615</v>
      </c>
      <c r="S73" s="429">
        <v>0</v>
      </c>
      <c r="X73" s="529"/>
    </row>
    <row r="74" spans="1:24" s="389" customFormat="1" ht="16" customHeight="1" thickBot="1" x14ac:dyDescent="0.4">
      <c r="A74" s="29"/>
      <c r="I74" s="464"/>
      <c r="J74" s="464"/>
      <c r="L74" s="650" t="s">
        <v>43</v>
      </c>
      <c r="M74" s="651"/>
      <c r="N74" s="651"/>
      <c r="O74" s="483">
        <v>0</v>
      </c>
      <c r="P74" s="650" t="s">
        <v>42</v>
      </c>
      <c r="Q74" s="651"/>
      <c r="R74" s="651"/>
      <c r="S74" s="467" t="s">
        <v>24</v>
      </c>
      <c r="X74" s="547"/>
    </row>
    <row r="75" spans="1:24" s="389" customFormat="1" ht="16" customHeight="1" thickBot="1" x14ac:dyDescent="0.4">
      <c r="A75" s="29"/>
      <c r="I75" s="464"/>
      <c r="J75" s="464"/>
      <c r="L75" s="392"/>
      <c r="M75" s="468"/>
      <c r="N75" s="392"/>
      <c r="O75" s="392"/>
      <c r="P75" s="392"/>
      <c r="Q75" s="392"/>
      <c r="R75" s="392"/>
      <c r="S75" s="392"/>
      <c r="X75" s="547"/>
    </row>
    <row r="76" spans="1:24" s="389" customFormat="1" x14ac:dyDescent="0.35">
      <c r="A76" s="21" t="s">
        <v>26</v>
      </c>
      <c r="B76" s="404" t="s">
        <v>912</v>
      </c>
      <c r="C76" s="469" t="s">
        <v>487</v>
      </c>
      <c r="D76" s="469"/>
      <c r="E76" s="404"/>
      <c r="F76" s="404"/>
      <c r="G76" s="472"/>
      <c r="H76" s="472"/>
      <c r="I76" s="406"/>
      <c r="J76" s="406"/>
      <c r="K76" s="416"/>
      <c r="L76" s="409" t="s">
        <v>243</v>
      </c>
      <c r="M76" s="548">
        <v>0</v>
      </c>
      <c r="N76" s="411">
        <v>17</v>
      </c>
      <c r="O76" s="473">
        <v>0</v>
      </c>
      <c r="P76" s="499" t="s">
        <v>242</v>
      </c>
      <c r="Q76" s="411">
        <v>0</v>
      </c>
      <c r="R76" s="413">
        <v>20</v>
      </c>
      <c r="S76" s="473">
        <v>0</v>
      </c>
      <c r="T76" s="403" t="s">
        <v>25</v>
      </c>
      <c r="U76" s="414" t="s">
        <v>200</v>
      </c>
      <c r="V76" s="415">
        <v>0</v>
      </c>
      <c r="W76" s="408">
        <v>0</v>
      </c>
      <c r="X76" s="475" t="s">
        <v>911</v>
      </c>
    </row>
    <row r="77" spans="1:24" s="389" customFormat="1" ht="16" thickBot="1" x14ac:dyDescent="0.4">
      <c r="A77" s="37"/>
      <c r="B77" s="453"/>
      <c r="C77" s="453"/>
      <c r="D77" s="453"/>
      <c r="E77" s="453"/>
      <c r="F77" s="453"/>
      <c r="G77" s="455"/>
      <c r="H77" s="455"/>
      <c r="I77" s="456"/>
      <c r="J77" s="456"/>
      <c r="K77" s="461"/>
      <c r="L77" s="426"/>
      <c r="M77" s="428"/>
      <c r="N77" s="428"/>
      <c r="O77" s="442"/>
      <c r="P77" s="445"/>
      <c r="Q77" s="428"/>
      <c r="R77" s="430"/>
      <c r="S77" s="442"/>
      <c r="T77" s="452"/>
      <c r="U77" s="459"/>
      <c r="V77" s="460"/>
      <c r="W77" s="458"/>
      <c r="X77" s="481" t="s">
        <v>1013</v>
      </c>
    </row>
    <row r="78" spans="1:24" s="389" customFormat="1" ht="17.5" customHeight="1" x14ac:dyDescent="0.35">
      <c r="A78" s="29"/>
      <c r="I78" s="464"/>
      <c r="L78" s="445" t="s">
        <v>612</v>
      </c>
      <c r="M78" s="444">
        <v>0</v>
      </c>
      <c r="N78" s="430" t="s">
        <v>613</v>
      </c>
      <c r="O78" s="442">
        <v>0</v>
      </c>
      <c r="P78" s="445" t="s">
        <v>614</v>
      </c>
      <c r="Q78" s="430">
        <v>0</v>
      </c>
      <c r="R78" s="430" t="s">
        <v>615</v>
      </c>
      <c r="S78" s="429">
        <v>0</v>
      </c>
      <c r="V78" s="464"/>
      <c r="W78" s="464"/>
      <c r="X78" s="547"/>
    </row>
    <row r="79" spans="1:24" s="389" customFormat="1" ht="16" customHeight="1" thickBot="1" x14ac:dyDescent="0.4">
      <c r="A79" s="29"/>
      <c r="I79" s="464"/>
      <c r="J79" s="464"/>
      <c r="L79" s="650" t="s">
        <v>43</v>
      </c>
      <c r="M79" s="651"/>
      <c r="N79" s="651"/>
      <c r="O79" s="519">
        <v>0</v>
      </c>
      <c r="P79" s="650" t="s">
        <v>42</v>
      </c>
      <c r="Q79" s="651"/>
      <c r="R79" s="651"/>
      <c r="S79" s="467">
        <v>0</v>
      </c>
      <c r="V79" s="464"/>
      <c r="W79" s="464"/>
      <c r="X79" s="547"/>
    </row>
    <row r="80" spans="1:24" s="389" customFormat="1" ht="16" customHeight="1" thickBot="1" x14ac:dyDescent="0.4">
      <c r="A80" s="29"/>
      <c r="I80" s="464"/>
      <c r="J80" s="464"/>
      <c r="L80" s="392"/>
      <c r="M80" s="392"/>
      <c r="N80" s="392"/>
      <c r="O80" s="542"/>
      <c r="P80" s="392"/>
      <c r="Q80" s="392"/>
      <c r="R80" s="392"/>
      <c r="S80" s="392"/>
      <c r="V80" s="464"/>
      <c r="W80" s="464"/>
      <c r="X80" s="547"/>
    </row>
    <row r="81" spans="1:24" s="389" customFormat="1" x14ac:dyDescent="0.35">
      <c r="A81" s="21" t="s">
        <v>27</v>
      </c>
      <c r="B81" s="404" t="s">
        <v>913</v>
      </c>
      <c r="C81" s="404"/>
      <c r="D81" s="404"/>
      <c r="E81" s="404"/>
      <c r="F81" s="404"/>
      <c r="G81" s="472"/>
      <c r="H81" s="472"/>
      <c r="I81" s="406"/>
      <c r="J81" s="406"/>
      <c r="K81" s="416"/>
      <c r="L81" s="409" t="s">
        <v>847</v>
      </c>
      <c r="M81" s="411">
        <v>0</v>
      </c>
      <c r="N81" s="413">
        <v>17</v>
      </c>
      <c r="O81" s="473">
        <v>0</v>
      </c>
      <c r="P81" s="492" t="s">
        <v>216</v>
      </c>
      <c r="Q81" s="413">
        <v>0</v>
      </c>
      <c r="R81" s="413">
        <v>20</v>
      </c>
      <c r="S81" s="473">
        <v>0</v>
      </c>
      <c r="T81" s="403" t="s">
        <v>25</v>
      </c>
      <c r="U81" s="414" t="s">
        <v>24</v>
      </c>
      <c r="V81" s="415">
        <v>0</v>
      </c>
      <c r="W81" s="408">
        <v>0</v>
      </c>
      <c r="X81" s="475" t="s">
        <v>965</v>
      </c>
    </row>
    <row r="82" spans="1:24" s="389" customFormat="1" ht="15.5" customHeight="1" x14ac:dyDescent="0.35">
      <c r="A82" s="30"/>
      <c r="B82" s="420"/>
      <c r="C82" s="420"/>
      <c r="D82" s="420"/>
      <c r="E82" s="420"/>
      <c r="F82" s="420"/>
      <c r="G82" s="422"/>
      <c r="H82" s="549"/>
      <c r="I82" s="424"/>
      <c r="J82" s="446"/>
      <c r="K82" s="550"/>
      <c r="L82" s="426" t="s">
        <v>848</v>
      </c>
      <c r="M82" s="428">
        <v>0</v>
      </c>
      <c r="N82" s="430">
        <v>17</v>
      </c>
      <c r="O82" s="442">
        <v>0</v>
      </c>
      <c r="P82" s="445" t="s">
        <v>249</v>
      </c>
      <c r="Q82" s="430">
        <v>0</v>
      </c>
      <c r="R82" s="430">
        <v>20</v>
      </c>
      <c r="S82" s="442">
        <v>0</v>
      </c>
      <c r="T82" s="419"/>
      <c r="U82" s="431"/>
      <c r="V82" s="432"/>
      <c r="W82" s="425"/>
      <c r="X82" s="477"/>
    </row>
    <row r="83" spans="1:24" s="389" customFormat="1" x14ac:dyDescent="0.35">
      <c r="A83" s="30"/>
      <c r="B83" s="420"/>
      <c r="C83" s="420"/>
      <c r="D83" s="420"/>
      <c r="E83" s="420"/>
      <c r="F83" s="420"/>
      <c r="G83" s="440"/>
      <c r="H83" s="420"/>
      <c r="I83" s="446"/>
      <c r="J83" s="446"/>
      <c r="K83" s="433"/>
      <c r="L83" s="426"/>
      <c r="M83" s="428"/>
      <c r="N83" s="430"/>
      <c r="O83" s="442"/>
      <c r="P83" s="445"/>
      <c r="Q83" s="430"/>
      <c r="R83" s="430"/>
      <c r="S83" s="442"/>
      <c r="T83" s="419"/>
      <c r="U83" s="431"/>
      <c r="V83" s="432"/>
      <c r="W83" s="425"/>
      <c r="X83" s="504"/>
    </row>
    <row r="84" spans="1:24" s="389" customFormat="1" ht="15.5" customHeight="1" x14ac:dyDescent="0.35">
      <c r="A84" s="30"/>
      <c r="B84" s="420"/>
      <c r="C84" s="420"/>
      <c r="D84" s="420"/>
      <c r="E84" s="420"/>
      <c r="F84" s="420"/>
      <c r="G84" s="420"/>
      <c r="H84" s="440"/>
      <c r="I84" s="424"/>
      <c r="J84" s="424"/>
      <c r="K84" s="433"/>
      <c r="L84" s="426"/>
      <c r="M84" s="540"/>
      <c r="N84" s="430"/>
      <c r="O84" s="442"/>
      <c r="P84" s="445"/>
      <c r="Q84" s="430"/>
      <c r="R84" s="430"/>
      <c r="S84" s="442"/>
      <c r="T84" s="419"/>
      <c r="U84" s="431"/>
      <c r="V84" s="432"/>
      <c r="W84" s="425"/>
      <c r="X84" s="504"/>
    </row>
    <row r="85" spans="1:24" s="389" customFormat="1" ht="16" customHeight="1" thickBot="1" x14ac:dyDescent="0.4">
      <c r="A85" s="37"/>
      <c r="B85" s="453"/>
      <c r="C85" s="478"/>
      <c r="D85" s="478"/>
      <c r="E85" s="478"/>
      <c r="F85" s="478"/>
      <c r="G85" s="479"/>
      <c r="H85" s="478"/>
      <c r="I85" s="480"/>
      <c r="J85" s="480"/>
      <c r="K85" s="551"/>
      <c r="L85" s="426"/>
      <c r="M85" s="540"/>
      <c r="N85" s="430"/>
      <c r="O85" s="442"/>
      <c r="P85" s="426"/>
      <c r="Q85" s="430"/>
      <c r="R85" s="430"/>
      <c r="S85" s="442"/>
      <c r="T85" s="452"/>
      <c r="U85" s="459"/>
      <c r="V85" s="460"/>
      <c r="W85" s="458"/>
      <c r="X85" s="268"/>
    </row>
    <row r="86" spans="1:24" s="389" customFormat="1" ht="17.5" customHeight="1" x14ac:dyDescent="0.35">
      <c r="A86" s="29"/>
      <c r="C86" s="394"/>
      <c r="D86" s="394"/>
      <c r="E86" s="394"/>
      <c r="F86" s="394"/>
      <c r="G86" s="394"/>
      <c r="H86" s="394"/>
      <c r="I86" s="464"/>
      <c r="J86" s="464"/>
      <c r="K86" s="464"/>
      <c r="L86" s="445" t="s">
        <v>612</v>
      </c>
      <c r="M86" s="444">
        <v>0</v>
      </c>
      <c r="N86" s="430" t="s">
        <v>613</v>
      </c>
      <c r="O86" s="442">
        <v>0</v>
      </c>
      <c r="P86" s="445" t="s">
        <v>614</v>
      </c>
      <c r="Q86" s="430">
        <v>0</v>
      </c>
      <c r="R86" s="430" t="s">
        <v>615</v>
      </c>
      <c r="S86" s="429">
        <v>0</v>
      </c>
      <c r="V86" s="464"/>
      <c r="W86" s="464"/>
      <c r="X86" s="547"/>
    </row>
    <row r="87" spans="1:24" s="389" customFormat="1" ht="16" customHeight="1" thickBot="1" x14ac:dyDescent="0.4">
      <c r="A87" s="29"/>
      <c r="I87" s="464"/>
      <c r="J87" s="464"/>
      <c r="L87" s="650" t="s">
        <v>43</v>
      </c>
      <c r="M87" s="651"/>
      <c r="N87" s="651"/>
      <c r="O87" s="519">
        <v>0</v>
      </c>
      <c r="P87" s="650" t="s">
        <v>42</v>
      </c>
      <c r="Q87" s="651"/>
      <c r="R87" s="651"/>
      <c r="S87" s="467">
        <v>0</v>
      </c>
      <c r="V87" s="464"/>
      <c r="W87" s="464"/>
      <c r="X87" s="547"/>
    </row>
    <row r="88" spans="1:24" s="389" customFormat="1" ht="16" customHeight="1" thickBot="1" x14ac:dyDescent="0.4">
      <c r="A88" s="29"/>
      <c r="I88" s="464"/>
      <c r="J88" s="464"/>
      <c r="L88" s="392"/>
      <c r="M88" s="392"/>
      <c r="N88" s="392"/>
      <c r="O88" s="542"/>
      <c r="P88" s="392"/>
      <c r="Q88" s="392"/>
      <c r="R88" s="392"/>
      <c r="S88" s="392"/>
      <c r="V88" s="464"/>
      <c r="W88" s="464"/>
      <c r="X88" s="547"/>
    </row>
    <row r="89" spans="1:24" s="389" customFormat="1" ht="47" customHeight="1" thickBot="1" x14ac:dyDescent="0.4">
      <c r="A89" s="74" t="s">
        <v>51</v>
      </c>
      <c r="B89" s="486"/>
      <c r="C89" s="552"/>
      <c r="D89" s="553" t="s">
        <v>639</v>
      </c>
      <c r="E89" s="486"/>
      <c r="F89" s="552"/>
      <c r="G89" s="554"/>
      <c r="H89" s="554"/>
      <c r="I89" s="555"/>
      <c r="J89" s="555"/>
      <c r="K89" s="489"/>
      <c r="L89" s="409"/>
      <c r="M89" s="411"/>
      <c r="N89" s="411"/>
      <c r="O89" s="473"/>
      <c r="P89" s="535"/>
      <c r="Q89" s="411"/>
      <c r="R89" s="413"/>
      <c r="S89" s="473"/>
      <c r="T89" s="485"/>
      <c r="U89" s="493"/>
      <c r="V89" s="545"/>
      <c r="W89" s="546"/>
      <c r="X89" s="556" t="s">
        <v>571</v>
      </c>
    </row>
    <row r="90" spans="1:24" s="389" customFormat="1" ht="17.5" customHeight="1" x14ac:dyDescent="0.35">
      <c r="A90" s="105"/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445" t="s">
        <v>612</v>
      </c>
      <c r="M90" s="444">
        <v>0</v>
      </c>
      <c r="N90" s="430" t="s">
        <v>613</v>
      </c>
      <c r="O90" s="442">
        <v>0</v>
      </c>
      <c r="P90" s="445" t="s">
        <v>614</v>
      </c>
      <c r="Q90" s="430">
        <v>0</v>
      </c>
      <c r="R90" s="430" t="s">
        <v>615</v>
      </c>
      <c r="S90" s="429">
        <v>0</v>
      </c>
      <c r="T90" s="386"/>
      <c r="U90" s="386"/>
      <c r="V90" s="557"/>
      <c r="W90" s="557"/>
      <c r="X90" s="529"/>
    </row>
    <row r="91" spans="1:24" s="389" customFormat="1" ht="16" customHeight="1" thickBot="1" x14ac:dyDescent="0.4">
      <c r="A91" s="105"/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650" t="s">
        <v>43</v>
      </c>
      <c r="M91" s="651"/>
      <c r="N91" s="651"/>
      <c r="O91" s="519">
        <v>0</v>
      </c>
      <c r="P91" s="650" t="s">
        <v>42</v>
      </c>
      <c r="Q91" s="651"/>
      <c r="R91" s="651"/>
      <c r="S91" s="467">
        <v>0</v>
      </c>
      <c r="T91" s="386"/>
      <c r="U91" s="386"/>
      <c r="V91" s="557"/>
      <c r="W91" s="557"/>
      <c r="X91" s="558"/>
    </row>
    <row r="92" spans="1:24" s="389" customFormat="1" ht="16" customHeight="1" thickBot="1" x14ac:dyDescent="0.4">
      <c r="A92" s="1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92"/>
      <c r="M92" s="392"/>
      <c r="N92" s="392"/>
      <c r="O92" s="542"/>
      <c r="P92" s="392"/>
      <c r="Q92" s="392"/>
      <c r="R92" s="392"/>
      <c r="S92" s="392"/>
      <c r="T92" s="386"/>
      <c r="U92" s="386"/>
      <c r="V92" s="557"/>
      <c r="W92" s="557"/>
      <c r="X92" s="558"/>
    </row>
    <row r="93" spans="1:24" s="389" customFormat="1" x14ac:dyDescent="0.35">
      <c r="A93" s="21" t="s">
        <v>126</v>
      </c>
      <c r="B93" s="469" t="s">
        <v>915</v>
      </c>
      <c r="C93" s="404">
        <v>432</v>
      </c>
      <c r="D93" s="404"/>
      <c r="E93" s="469"/>
      <c r="F93" s="404"/>
      <c r="G93" s="472"/>
      <c r="H93" s="559"/>
      <c r="I93" s="406"/>
      <c r="J93" s="406"/>
      <c r="K93" s="416"/>
      <c r="L93" s="560" t="s">
        <v>256</v>
      </c>
      <c r="M93" s="561">
        <v>0</v>
      </c>
      <c r="N93" s="404">
        <v>20</v>
      </c>
      <c r="O93" s="414">
        <v>0</v>
      </c>
      <c r="P93" s="403" t="s">
        <v>476</v>
      </c>
      <c r="Q93" s="561">
        <v>0</v>
      </c>
      <c r="R93" s="561">
        <v>20</v>
      </c>
      <c r="S93" s="414">
        <v>0</v>
      </c>
      <c r="T93" s="403" t="s">
        <v>25</v>
      </c>
      <c r="U93" s="414" t="s">
        <v>24</v>
      </c>
      <c r="V93" s="415"/>
      <c r="W93" s="408"/>
      <c r="X93" s="475" t="s">
        <v>1004</v>
      </c>
    </row>
    <row r="94" spans="1:24" s="389" customFormat="1" x14ac:dyDescent="0.35">
      <c r="A94" s="30"/>
      <c r="B94" s="420"/>
      <c r="C94" s="420"/>
      <c r="D94" s="420"/>
      <c r="E94" s="420"/>
      <c r="F94" s="420"/>
      <c r="G94" s="506"/>
      <c r="H94" s="506"/>
      <c r="I94" s="446"/>
      <c r="J94" s="446"/>
      <c r="K94" s="433"/>
      <c r="L94" s="562" t="s">
        <v>276</v>
      </c>
      <c r="M94" s="563">
        <v>0</v>
      </c>
      <c r="N94" s="420">
        <v>20</v>
      </c>
      <c r="O94" s="431">
        <v>0</v>
      </c>
      <c r="P94" s="419" t="s">
        <v>752</v>
      </c>
      <c r="Q94" s="563">
        <v>0</v>
      </c>
      <c r="R94" s="563">
        <v>20</v>
      </c>
      <c r="S94" s="431">
        <v>0</v>
      </c>
      <c r="T94" s="419"/>
      <c r="U94" s="431"/>
      <c r="V94" s="432"/>
      <c r="W94" s="425"/>
      <c r="X94" s="504"/>
    </row>
    <row r="95" spans="1:24" s="389" customFormat="1" x14ac:dyDescent="0.35">
      <c r="A95" s="30"/>
      <c r="B95" s="420"/>
      <c r="C95" s="420"/>
      <c r="D95" s="420"/>
      <c r="E95" s="420"/>
      <c r="F95" s="420"/>
      <c r="G95" s="440"/>
      <c r="H95" s="506"/>
      <c r="I95" s="446"/>
      <c r="J95" s="446"/>
      <c r="K95" s="433"/>
      <c r="L95" s="562" t="s">
        <v>277</v>
      </c>
      <c r="M95" s="563">
        <v>0</v>
      </c>
      <c r="N95" s="420">
        <v>20</v>
      </c>
      <c r="O95" s="431">
        <v>0</v>
      </c>
      <c r="P95" s="419" t="s">
        <v>594</v>
      </c>
      <c r="Q95" s="563">
        <v>0</v>
      </c>
      <c r="R95" s="563">
        <v>20</v>
      </c>
      <c r="S95" s="431">
        <v>0</v>
      </c>
      <c r="T95" s="419"/>
      <c r="U95" s="431"/>
      <c r="V95" s="432"/>
      <c r="W95" s="425"/>
      <c r="X95" s="504"/>
    </row>
    <row r="96" spans="1:24" s="389" customFormat="1" ht="16" customHeight="1" thickBot="1" x14ac:dyDescent="0.4">
      <c r="A96" s="37"/>
      <c r="B96" s="453"/>
      <c r="C96" s="453"/>
      <c r="D96" s="453"/>
      <c r="E96" s="453"/>
      <c r="F96" s="453"/>
      <c r="G96" s="564"/>
      <c r="H96" s="564"/>
      <c r="I96" s="456"/>
      <c r="J96" s="456"/>
      <c r="K96" s="461"/>
      <c r="L96" s="562" t="s">
        <v>278</v>
      </c>
      <c r="M96" s="563">
        <v>0</v>
      </c>
      <c r="N96" s="420">
        <v>20</v>
      </c>
      <c r="O96" s="431">
        <v>0</v>
      </c>
      <c r="P96" s="419"/>
      <c r="Q96" s="420"/>
      <c r="R96" s="420"/>
      <c r="S96" s="431"/>
      <c r="T96" s="452"/>
      <c r="U96" s="459"/>
      <c r="V96" s="460"/>
      <c r="W96" s="458"/>
      <c r="X96" s="513"/>
    </row>
    <row r="97" spans="1:56" s="389" customFormat="1" ht="17.5" customHeight="1" x14ac:dyDescent="0.35">
      <c r="A97" s="29"/>
      <c r="I97" s="464"/>
      <c r="J97" s="464"/>
      <c r="L97" s="419" t="s">
        <v>135</v>
      </c>
      <c r="M97" s="444">
        <v>0</v>
      </c>
      <c r="N97" s="420" t="s">
        <v>136</v>
      </c>
      <c r="O97" s="431">
        <v>0</v>
      </c>
      <c r="P97" s="419" t="s">
        <v>137</v>
      </c>
      <c r="Q97" s="420">
        <v>0</v>
      </c>
      <c r="R97" s="420" t="s">
        <v>138</v>
      </c>
      <c r="S97" s="534">
        <v>0</v>
      </c>
      <c r="V97" s="464"/>
      <c r="W97" s="464"/>
      <c r="X97" s="529"/>
    </row>
    <row r="98" spans="1:56" s="389" customFormat="1" ht="16" customHeight="1" thickBot="1" x14ac:dyDescent="0.4">
      <c r="A98" s="29"/>
      <c r="I98" s="464"/>
      <c r="J98" s="464"/>
      <c r="L98" s="668" t="s">
        <v>43</v>
      </c>
      <c r="M98" s="669"/>
      <c r="N98" s="669"/>
      <c r="O98" s="459">
        <v>0</v>
      </c>
      <c r="P98" s="668" t="s">
        <v>42</v>
      </c>
      <c r="Q98" s="669"/>
      <c r="R98" s="669"/>
      <c r="S98" s="512">
        <v>0</v>
      </c>
      <c r="V98" s="464"/>
      <c r="W98" s="464"/>
      <c r="X98" s="547"/>
    </row>
    <row r="99" spans="1:56" s="389" customFormat="1" ht="16" customHeight="1" thickBot="1" x14ac:dyDescent="0.4">
      <c r="A99" s="102"/>
      <c r="B99" s="394"/>
      <c r="C99" s="394"/>
      <c r="D99" s="394"/>
      <c r="E99" s="394"/>
      <c r="F99" s="394"/>
      <c r="G99" s="394"/>
      <c r="H99" s="394"/>
      <c r="I99" s="482"/>
      <c r="J99" s="394"/>
      <c r="K99" s="394"/>
      <c r="L99" s="565"/>
      <c r="M99" s="565"/>
      <c r="N99" s="565"/>
      <c r="O99" s="565"/>
      <c r="P99" s="565"/>
      <c r="Q99" s="565"/>
      <c r="R99" s="565"/>
      <c r="S99" s="565"/>
      <c r="V99" s="464"/>
      <c r="W99" s="464"/>
      <c r="X99" s="547"/>
    </row>
    <row r="100" spans="1:56" s="389" customFormat="1" ht="16" customHeight="1" thickBot="1" x14ac:dyDescent="0.4">
      <c r="A100" s="74" t="s">
        <v>206</v>
      </c>
      <c r="B100" s="486"/>
      <c r="C100" s="486"/>
      <c r="D100" s="486" t="s">
        <v>24</v>
      </c>
      <c r="E100" s="486"/>
      <c r="F100" s="486"/>
      <c r="G100" s="543"/>
      <c r="H100" s="486"/>
      <c r="I100" s="488"/>
      <c r="J100" s="488"/>
      <c r="K100" s="489"/>
      <c r="L100" s="499"/>
      <c r="M100" s="544"/>
      <c r="N100" s="413"/>
      <c r="O100" s="473"/>
      <c r="P100" s="499"/>
      <c r="Q100" s="413"/>
      <c r="R100" s="413"/>
      <c r="S100" s="473"/>
      <c r="T100" s="485" t="s">
        <v>25</v>
      </c>
      <c r="U100" s="493" t="s">
        <v>24</v>
      </c>
      <c r="V100" s="485"/>
      <c r="W100" s="494"/>
      <c r="X100" s="495" t="s">
        <v>640</v>
      </c>
    </row>
    <row r="101" spans="1:56" s="389" customFormat="1" ht="17.5" customHeight="1" x14ac:dyDescent="0.35">
      <c r="A101" s="29"/>
      <c r="I101" s="464"/>
      <c r="J101" s="464"/>
      <c r="L101" s="445" t="s">
        <v>612</v>
      </c>
      <c r="M101" s="444">
        <v>0</v>
      </c>
      <c r="N101" s="430" t="s">
        <v>613</v>
      </c>
      <c r="O101" s="442">
        <v>0</v>
      </c>
      <c r="P101" s="445" t="s">
        <v>614</v>
      </c>
      <c r="Q101" s="430">
        <v>0</v>
      </c>
      <c r="R101" s="430" t="s">
        <v>615</v>
      </c>
      <c r="S101" s="429">
        <v>0</v>
      </c>
      <c r="X101" s="547"/>
    </row>
    <row r="102" spans="1:56" s="389" customFormat="1" ht="16" customHeight="1" thickBot="1" x14ac:dyDescent="0.4">
      <c r="A102" s="29"/>
      <c r="I102" s="464"/>
      <c r="J102" s="464"/>
      <c r="L102" s="650" t="s">
        <v>43</v>
      </c>
      <c r="M102" s="651"/>
      <c r="N102" s="651"/>
      <c r="O102" s="483" t="s">
        <v>24</v>
      </c>
      <c r="P102" s="650" t="s">
        <v>42</v>
      </c>
      <c r="Q102" s="651"/>
      <c r="R102" s="651"/>
      <c r="S102" s="467" t="s">
        <v>24</v>
      </c>
      <c r="X102" s="547"/>
    </row>
    <row r="103" spans="1:56" s="389" customFormat="1" ht="15.5" customHeight="1" x14ac:dyDescent="0.35">
      <c r="A103" s="102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565"/>
      <c r="M103" s="565"/>
      <c r="N103" s="565"/>
      <c r="O103" s="565"/>
      <c r="P103" s="565"/>
      <c r="Q103" s="565"/>
      <c r="R103" s="565"/>
      <c r="S103" s="565"/>
      <c r="X103" s="547"/>
    </row>
    <row r="104" spans="1:56" s="394" customFormat="1" ht="15.5" customHeight="1" x14ac:dyDescent="0.35">
      <c r="A104" s="102"/>
      <c r="L104" s="565"/>
      <c r="M104" s="565"/>
      <c r="N104" s="565"/>
      <c r="O104" s="565"/>
      <c r="P104" s="565"/>
      <c r="Q104" s="565"/>
      <c r="R104" s="565"/>
      <c r="S104" s="565"/>
      <c r="T104" s="389"/>
      <c r="U104" s="389"/>
      <c r="V104" s="389"/>
      <c r="W104" s="389"/>
      <c r="X104" s="547"/>
      <c r="Y104" s="389"/>
      <c r="Z104" s="389"/>
      <c r="AA104" s="389"/>
      <c r="AB104" s="389"/>
      <c r="AC104" s="389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  <c r="AU104" s="389"/>
      <c r="AV104" s="389"/>
      <c r="AW104" s="389"/>
      <c r="AX104" s="389"/>
      <c r="AY104" s="389"/>
      <c r="AZ104" s="389"/>
      <c r="BA104" s="389"/>
      <c r="BB104" s="389"/>
      <c r="BC104" s="389"/>
      <c r="BD104" s="389"/>
    </row>
    <row r="105" spans="1:56" s="102" customFormat="1" ht="15.5" customHeight="1" x14ac:dyDescent="0.35">
      <c r="L105" s="284"/>
      <c r="M105" s="284"/>
      <c r="N105" s="284"/>
      <c r="O105" s="284"/>
      <c r="P105" s="284"/>
      <c r="Q105" s="284"/>
      <c r="R105" s="284"/>
      <c r="S105" s="284"/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5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5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5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x14ac:dyDescent="0.35">
      <c r="X127" s="257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x14ac:dyDescent="0.35">
      <c r="X128" s="257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79:N79"/>
    <mergeCell ref="P79:R79"/>
    <mergeCell ref="L87:N87"/>
    <mergeCell ref="P87:R87"/>
    <mergeCell ref="L91:N91"/>
    <mergeCell ref="P91:R91"/>
    <mergeCell ref="L98:N98"/>
    <mergeCell ref="P98:R98"/>
    <mergeCell ref="L102:N102"/>
    <mergeCell ref="P102:R102"/>
  </mergeCells>
  <conditionalFormatting sqref="K1:K22">
    <cfRule type="cellIs" dxfId="112" priority="2" operator="lessThan">
      <formula>0</formula>
    </cfRule>
  </conditionalFormatting>
  <conditionalFormatting sqref="K26:K44">
    <cfRule type="cellIs" dxfId="111" priority="3" operator="lessThan">
      <formula>0</formula>
    </cfRule>
  </conditionalFormatting>
  <conditionalFormatting sqref="K46:K54 K86:K89 K100:K102">
    <cfRule type="cellIs" dxfId="110" priority="8" operator="lessThan">
      <formula>0</formula>
    </cfRule>
  </conditionalFormatting>
  <conditionalFormatting sqref="K58:K68">
    <cfRule type="cellIs" dxfId="109" priority="1" operator="lessThan">
      <formula>0</formula>
    </cfRule>
  </conditionalFormatting>
  <conditionalFormatting sqref="K72:K77">
    <cfRule type="cellIs" dxfId="108" priority="5" operator="lessThan">
      <formula>0</formula>
    </cfRule>
  </conditionalFormatting>
  <conditionalFormatting sqref="K79:K81">
    <cfRule type="cellIs" dxfId="107" priority="4" operator="lessThan">
      <formula>0</formula>
    </cfRule>
  </conditionalFormatting>
  <conditionalFormatting sqref="K83:K84">
    <cfRule type="cellIs" dxfId="106" priority="7" operator="lessThan">
      <formula>0</formula>
    </cfRule>
  </conditionalFormatting>
  <conditionalFormatting sqref="K93:K98">
    <cfRule type="cellIs" dxfId="105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78DC-D703-4B9C-B60B-A9148D6AD7A8}">
  <sheetPr codeName="Лист39"/>
  <dimension ref="A1:BD127"/>
  <sheetViews>
    <sheetView topLeftCell="A22" zoomScale="50" zoomScaleNormal="50" workbookViewId="0">
      <selection activeCell="O66" sqref="O6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1015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1016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1182</v>
      </c>
      <c r="D6" s="22" t="s">
        <v>957</v>
      </c>
      <c r="E6" s="22" t="s">
        <v>1017</v>
      </c>
      <c r="F6" s="22">
        <v>1</v>
      </c>
      <c r="G6" s="59">
        <v>45035.541666666664</v>
      </c>
      <c r="H6" s="59" t="s">
        <v>1002</v>
      </c>
      <c r="I6" s="306">
        <v>23.416666666686069</v>
      </c>
      <c r="J6" s="60">
        <v>14</v>
      </c>
      <c r="K6" s="61">
        <f t="shared" ref="K6" si="0">J6-I6</f>
        <v>-9.4166666666860692</v>
      </c>
      <c r="L6" s="288" t="s">
        <v>132</v>
      </c>
      <c r="M6" s="289">
        <v>2</v>
      </c>
      <c r="N6" s="290">
        <v>17</v>
      </c>
      <c r="O6" s="291">
        <f t="shared" ref="O6:O11" si="1">N6*M6</f>
        <v>34</v>
      </c>
      <c r="P6" s="326" t="s">
        <v>214</v>
      </c>
      <c r="Q6" s="290">
        <v>1</v>
      </c>
      <c r="R6" s="228">
        <v>20</v>
      </c>
      <c r="S6" s="291">
        <f>R6*Q6</f>
        <v>20</v>
      </c>
      <c r="T6" s="21" t="s">
        <v>25</v>
      </c>
      <c r="U6" s="26" t="s">
        <v>24</v>
      </c>
      <c r="V6" s="27">
        <f t="shared" ref="V6:V7" si="2">-IF(K6&gt;0,K6*0,K6)</f>
        <v>9.4166666666860692</v>
      </c>
      <c r="W6" s="28">
        <v>9.4166666666860692</v>
      </c>
      <c r="X6" s="141" t="s">
        <v>1021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1002</v>
      </c>
      <c r="H7" s="63">
        <v>45037.142361111109</v>
      </c>
      <c r="I7" s="68">
        <f>(H7-G7)*24</f>
        <v>15</v>
      </c>
      <c r="J7" s="64">
        <v>14</v>
      </c>
      <c r="K7" s="65">
        <f>J7-I7</f>
        <v>-1</v>
      </c>
      <c r="L7" s="292" t="s">
        <v>111</v>
      </c>
      <c r="M7" s="293">
        <v>2</v>
      </c>
      <c r="N7" s="294">
        <v>10</v>
      </c>
      <c r="O7" s="295">
        <f t="shared" si="1"/>
        <v>20</v>
      </c>
      <c r="P7" s="328" t="s">
        <v>1019</v>
      </c>
      <c r="Q7" s="294">
        <v>1</v>
      </c>
      <c r="R7" s="231">
        <v>20</v>
      </c>
      <c r="S7" s="295">
        <f>R7*Q7</f>
        <v>20</v>
      </c>
      <c r="T7" s="30"/>
      <c r="U7" s="34"/>
      <c r="V7" s="35">
        <f t="shared" si="2"/>
        <v>1</v>
      </c>
      <c r="W7" s="43">
        <f>V7+W6</f>
        <v>10.416666666686069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45037.142361111109</v>
      </c>
      <c r="H8" s="67" t="s">
        <v>36</v>
      </c>
      <c r="I8" s="68">
        <f>(X2-G8)*24</f>
        <v>14.583333333372138</v>
      </c>
      <c r="J8" s="64">
        <f>'Нормативы времени'!J8</f>
        <v>14</v>
      </c>
      <c r="K8" s="65">
        <f t="shared" ref="K8" si="3">J8-I8</f>
        <v>-0.58333333337213844</v>
      </c>
      <c r="L8" s="292" t="s">
        <v>98</v>
      </c>
      <c r="M8" s="294">
        <v>1</v>
      </c>
      <c r="N8" s="294">
        <v>17</v>
      </c>
      <c r="O8" s="295">
        <f t="shared" si="1"/>
        <v>17</v>
      </c>
      <c r="P8" s="328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>
        <f t="shared" ref="V8" si="4">-IF(K8&gt;0,K8*0,K8)</f>
        <v>0.58333333337213844</v>
      </c>
      <c r="W8" s="43">
        <f>V8+W7</f>
        <v>11.000000000058208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1</v>
      </c>
      <c r="N9" s="294">
        <v>17</v>
      </c>
      <c r="O9" s="295">
        <f t="shared" si="1"/>
        <v>17</v>
      </c>
      <c r="P9" s="328" t="s">
        <v>479</v>
      </c>
      <c r="Q9" s="231">
        <v>1</v>
      </c>
      <c r="R9" s="231">
        <v>20</v>
      </c>
      <c r="S9" s="295">
        <f>R9*Q9</f>
        <v>20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1</v>
      </c>
      <c r="N10" s="294">
        <v>17</v>
      </c>
      <c r="O10" s="295">
        <f t="shared" si="1"/>
        <v>17</v>
      </c>
      <c r="P10" s="328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5">
        <f t="shared" si="1"/>
        <v>0</v>
      </c>
      <c r="P11" s="586"/>
      <c r="Q11" s="231"/>
      <c r="R11" s="231"/>
      <c r="S11" s="301"/>
      <c r="T11" s="30"/>
      <c r="U11" s="34"/>
      <c r="V11" s="35"/>
      <c r="W11" s="43"/>
      <c r="X11" s="114"/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SUM(M6:M12)</f>
        <v>7</v>
      </c>
      <c r="N13" s="231" t="s">
        <v>613</v>
      </c>
      <c r="O13" s="295">
        <f>SUM(O6:O12)</f>
        <v>105</v>
      </c>
      <c r="P13" s="586" t="s">
        <v>614</v>
      </c>
      <c r="Q13" s="231">
        <f>SUM(Q6:Q12)</f>
        <v>3</v>
      </c>
      <c r="R13" s="231" t="s">
        <v>615</v>
      </c>
      <c r="S13" s="295">
        <f>SUM(S6:S12)</f>
        <v>60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159</v>
      </c>
      <c r="P14" s="672" t="s">
        <v>42</v>
      </c>
      <c r="Q14" s="637"/>
      <c r="R14" s="637"/>
      <c r="S14" s="297">
        <v>100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1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295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295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295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295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295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1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1">
        <v>0</v>
      </c>
      <c r="T29" s="21" t="s">
        <v>25</v>
      </c>
      <c r="U29" s="26" t="s">
        <v>24</v>
      </c>
      <c r="V29" s="27">
        <v>22.100000000058209</v>
      </c>
      <c r="W29" s="28">
        <v>22.100000000058209</v>
      </c>
      <c r="X29" s="141" t="s">
        <v>324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295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589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590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590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590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904</v>
      </c>
      <c r="C38" s="58">
        <v>2954</v>
      </c>
      <c r="D38" s="22" t="s">
        <v>664</v>
      </c>
      <c r="E38" s="58" t="s">
        <v>766</v>
      </c>
      <c r="F38" s="58">
        <v>1</v>
      </c>
      <c r="G38" s="59">
        <v>45035.416666666664</v>
      </c>
      <c r="H38" s="59">
        <v>45036.03125</v>
      </c>
      <c r="I38" s="25">
        <f>(H38-G38)*24</f>
        <v>14.750000000058208</v>
      </c>
      <c r="J38" s="60">
        <v>14</v>
      </c>
      <c r="K38" s="61">
        <f t="shared" ref="K38" si="5">J38-I38</f>
        <v>-0.75000000005820766</v>
      </c>
      <c r="L38" s="288" t="s">
        <v>48</v>
      </c>
      <c r="M38" s="290">
        <v>0</v>
      </c>
      <c r="N38" s="290">
        <v>17</v>
      </c>
      <c r="O38" s="298">
        <f>N38*M38</f>
        <v>0</v>
      </c>
      <c r="P38" s="288" t="s">
        <v>271</v>
      </c>
      <c r="Q38" s="290">
        <v>0</v>
      </c>
      <c r="R38" s="290">
        <v>20</v>
      </c>
      <c r="S38" s="291">
        <f t="shared" ref="S38:S43" si="6">R38*Q38</f>
        <v>0</v>
      </c>
      <c r="T38" s="21" t="s">
        <v>816</v>
      </c>
      <c r="U38" s="26" t="s">
        <v>24</v>
      </c>
      <c r="V38" s="27">
        <f t="shared" ref="V38:V39" si="7">-IF(K38&gt;0,K38*0,K38)</f>
        <v>0.75000000005820766</v>
      </c>
      <c r="W38" s="28">
        <v>0.75000000005820766</v>
      </c>
      <c r="X38" s="233" t="s">
        <v>1022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>
        <v>2</v>
      </c>
      <c r="G39" s="63">
        <v>45036.03125</v>
      </c>
      <c r="H39" s="63">
        <v>45036.739583333336</v>
      </c>
      <c r="I39" s="68">
        <f>(H39-G39)*24</f>
        <v>17.000000000058208</v>
      </c>
      <c r="J39" s="64">
        <v>14</v>
      </c>
      <c r="K39" s="65">
        <f>J39-I39</f>
        <v>-3.0000000000582077</v>
      </c>
      <c r="L39" s="292" t="s">
        <v>198</v>
      </c>
      <c r="M39" s="294">
        <v>4</v>
      </c>
      <c r="N39" s="294">
        <v>14</v>
      </c>
      <c r="O39" s="301">
        <f>N39*M39</f>
        <v>56</v>
      </c>
      <c r="P39" s="292" t="s">
        <v>197</v>
      </c>
      <c r="Q39" s="294">
        <v>0</v>
      </c>
      <c r="R39" s="294">
        <v>20</v>
      </c>
      <c r="S39" s="295">
        <f t="shared" si="6"/>
        <v>0</v>
      </c>
      <c r="T39" s="30"/>
      <c r="U39" s="34"/>
      <c r="V39" s="35">
        <f t="shared" si="7"/>
        <v>3.0000000000582077</v>
      </c>
      <c r="W39" s="43">
        <f>V39+W38</f>
        <v>3.7500000001164153</v>
      </c>
      <c r="X39" s="346" t="s">
        <v>983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>
        <v>3</v>
      </c>
      <c r="G40" s="63">
        <v>45036.739583333336</v>
      </c>
      <c r="H40" s="63">
        <v>45037.072916666664</v>
      </c>
      <c r="I40" s="68">
        <f>(H40-G40)*24</f>
        <v>7.9999999998835847</v>
      </c>
      <c r="J40" s="64">
        <v>14</v>
      </c>
      <c r="K40" s="65">
        <f>J40-I40</f>
        <v>6.0000000001164153</v>
      </c>
      <c r="L40" s="292" t="s">
        <v>229</v>
      </c>
      <c r="M40" s="294">
        <v>5</v>
      </c>
      <c r="N40" s="294">
        <v>17</v>
      </c>
      <c r="O40" s="301">
        <f>N40*M40</f>
        <v>85</v>
      </c>
      <c r="P40" s="292" t="s">
        <v>590</v>
      </c>
      <c r="Q40" s="294">
        <v>0</v>
      </c>
      <c r="R40" s="294">
        <v>20</v>
      </c>
      <c r="S40" s="295">
        <f t="shared" si="6"/>
        <v>0</v>
      </c>
      <c r="T40" s="30"/>
      <c r="U40" s="34"/>
      <c r="V40" s="35">
        <f t="shared" ref="V40" si="8">-IF(K40&gt;0,K40*0,K40)</f>
        <v>0</v>
      </c>
      <c r="W40" s="43">
        <f>V40+W39</f>
        <v>3.7500000001164153</v>
      </c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>
        <v>4</v>
      </c>
      <c r="G41" s="63">
        <f>H40</f>
        <v>45037.072916666664</v>
      </c>
      <c r="H41" s="63">
        <v>45037.607638888891</v>
      </c>
      <c r="I41" s="64">
        <f>(H41-G41)*24</f>
        <v>12.833333333430346</v>
      </c>
      <c r="J41" s="64">
        <f>'Нормативы времени'!I9</f>
        <v>14</v>
      </c>
      <c r="K41" s="65">
        <f>J41-I41</f>
        <v>1.1666666665696539</v>
      </c>
      <c r="L41" s="292" t="s">
        <v>230</v>
      </c>
      <c r="M41" s="294">
        <v>0</v>
      </c>
      <c r="N41" s="294">
        <v>17</v>
      </c>
      <c r="O41" s="301">
        <f>N41*M41</f>
        <v>0</v>
      </c>
      <c r="P41" s="292" t="s">
        <v>906</v>
      </c>
      <c r="Q41" s="294">
        <v>0</v>
      </c>
      <c r="R41" s="294">
        <v>20</v>
      </c>
      <c r="S41" s="295">
        <f t="shared" si="6"/>
        <v>0</v>
      </c>
      <c r="T41" s="30"/>
      <c r="U41" s="34"/>
      <c r="V41" s="35">
        <f t="shared" ref="V41" si="9">-IF(K41&gt;0,K41*0,K41)</f>
        <v>0</v>
      </c>
      <c r="W41" s="43">
        <f>V41+W40</f>
        <v>3.7500000001164153</v>
      </c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>
        <v>5</v>
      </c>
      <c r="G42" s="32">
        <f>H41</f>
        <v>45037.607638888891</v>
      </c>
      <c r="H42" s="32" t="s">
        <v>36</v>
      </c>
      <c r="I42" s="68">
        <f>(X2-G42)*24</f>
        <v>3.4166666666278616</v>
      </c>
      <c r="J42" s="64">
        <f>'Нормативы времени'!J9</f>
        <v>14</v>
      </c>
      <c r="K42" s="65">
        <f>J42-I42</f>
        <v>10.583333333372138</v>
      </c>
      <c r="L42" s="292" t="s">
        <v>105</v>
      </c>
      <c r="M42" s="294">
        <v>5</v>
      </c>
      <c r="N42" s="294">
        <v>17</v>
      </c>
      <c r="O42" s="301">
        <f>N42*M42</f>
        <v>85</v>
      </c>
      <c r="P42" s="292" t="s">
        <v>273</v>
      </c>
      <c r="Q42" s="294">
        <v>0</v>
      </c>
      <c r="R42" s="294">
        <v>20</v>
      </c>
      <c r="S42" s="295">
        <f t="shared" si="6"/>
        <v>0</v>
      </c>
      <c r="T42" s="30"/>
      <c r="U42" s="34"/>
      <c r="V42" s="35">
        <f t="shared" ref="V42" si="10">-IF(K42&gt;0,K42*0,K42)</f>
        <v>0</v>
      </c>
      <c r="W42" s="43">
        <f>V42+W41</f>
        <v>3.7500000001164153</v>
      </c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295">
        <f t="shared" si="6"/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SUM(M38:M42)</f>
        <v>14</v>
      </c>
      <c r="N44" s="231" t="s">
        <v>613</v>
      </c>
      <c r="O44" s="301">
        <f>SUM(O38:O42)</f>
        <v>226</v>
      </c>
      <c r="P44" s="296" t="s">
        <v>614</v>
      </c>
      <c r="Q44" s="231">
        <f>SUM(Q38:Q43)</f>
        <v>0</v>
      </c>
      <c r="R44" s="231" t="s">
        <v>615</v>
      </c>
      <c r="S44" s="295">
        <f>SUM(S38:S43)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144</v>
      </c>
      <c r="P45" s="636" t="s">
        <v>42</v>
      </c>
      <c r="Q45" s="637"/>
      <c r="R45" s="637"/>
      <c r="S45" s="297">
        <v>60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1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295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295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ht="16" thickBot="1" x14ac:dyDescent="0.4">
      <c r="A50" s="30"/>
      <c r="B50" s="31"/>
      <c r="C50" s="31"/>
      <c r="D50" s="31"/>
      <c r="E50" s="31"/>
      <c r="F50" s="197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295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ht="16" thickBot="1" x14ac:dyDescent="0.4">
      <c r="A51" s="30"/>
      <c r="B51" s="31"/>
      <c r="C51" s="31"/>
      <c r="D51" s="31"/>
      <c r="E51" s="34"/>
      <c r="F51" s="213"/>
      <c r="G51" s="591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295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242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295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1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1026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295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295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ht="31" x14ac:dyDescent="0.35">
      <c r="A63" s="21" t="s">
        <v>22</v>
      </c>
      <c r="B63" s="22" t="s">
        <v>962</v>
      </c>
      <c r="C63" s="22">
        <v>280</v>
      </c>
      <c r="D63" s="22"/>
      <c r="E63" s="23"/>
      <c r="F63" s="22"/>
      <c r="G63" s="59" t="s">
        <v>195</v>
      </c>
      <c r="H63" s="24"/>
      <c r="I63" s="25"/>
      <c r="J63" s="60"/>
      <c r="K63" s="61"/>
      <c r="L63" s="288" t="s">
        <v>525</v>
      </c>
      <c r="M63" s="290">
        <v>0</v>
      </c>
      <c r="N63" s="317">
        <v>20</v>
      </c>
      <c r="O63" s="298">
        <v>0</v>
      </c>
      <c r="P63" s="320" t="s">
        <v>794</v>
      </c>
      <c r="Q63" s="290">
        <v>0</v>
      </c>
      <c r="R63" s="228">
        <v>20</v>
      </c>
      <c r="S63" s="291">
        <v>0</v>
      </c>
      <c r="T63" s="21" t="s">
        <v>25</v>
      </c>
      <c r="U63" s="26" t="s">
        <v>24</v>
      </c>
      <c r="V63" s="27"/>
      <c r="W63" s="28"/>
      <c r="X63" s="592" t="s">
        <v>1023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v>0</v>
      </c>
      <c r="P64" s="321" t="s">
        <v>593</v>
      </c>
      <c r="Q64" s="294">
        <v>0</v>
      </c>
      <c r="R64" s="231">
        <v>20</v>
      </c>
      <c r="S64" s="589">
        <v>0</v>
      </c>
      <c r="T64" s="30"/>
      <c r="U64" s="34"/>
      <c r="V64" s="35"/>
      <c r="W64" s="43"/>
      <c r="X64" s="370"/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589"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v>0</v>
      </c>
      <c r="P66" s="321" t="s">
        <v>476</v>
      </c>
      <c r="Q66" s="294">
        <v>0</v>
      </c>
      <c r="R66" s="231">
        <v>20</v>
      </c>
      <c r="S66" s="589"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589"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0</v>
      </c>
      <c r="N68" s="231" t="s">
        <v>613</v>
      </c>
      <c r="O68" s="301">
        <v>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31.5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968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 t="s">
        <v>487</v>
      </c>
      <c r="D75" s="23" t="s">
        <v>467</v>
      </c>
      <c r="E75" s="22" t="s">
        <v>488</v>
      </c>
      <c r="F75" s="22">
        <v>1</v>
      </c>
      <c r="G75" s="24">
        <v>45037.25</v>
      </c>
      <c r="H75" s="24" t="s">
        <v>36</v>
      </c>
      <c r="I75" s="25">
        <f>(X2-G75)*24</f>
        <v>12</v>
      </c>
      <c r="J75" s="25">
        <f>'Нормативы времени'!E15</f>
        <v>8.4499999999999993</v>
      </c>
      <c r="K75" s="61">
        <f t="shared" ref="K75" si="11">J75-I75</f>
        <v>-3.5500000000000007</v>
      </c>
      <c r="L75" s="288" t="s">
        <v>243</v>
      </c>
      <c r="M75" s="324">
        <v>3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>
        <f t="shared" ref="V75" si="12">-IF(K75&gt;0,K75*0,K75)</f>
        <v>3.5500000000000007</v>
      </c>
      <c r="W75" s="28">
        <f>V75</f>
        <v>3.5500000000000007</v>
      </c>
      <c r="X75" s="141" t="s">
        <v>1024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965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252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v>0</v>
      </c>
      <c r="N83" s="231" t="s">
        <v>613</v>
      </c>
      <c r="O83" s="301">
        <v>0</v>
      </c>
      <c r="P83" s="296" t="s">
        <v>614</v>
      </c>
      <c r="Q83" s="231">
        <v>0</v>
      </c>
      <c r="R83" s="231" t="s">
        <v>615</v>
      </c>
      <c r="S83" s="295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0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255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x14ac:dyDescent="0.35">
      <c r="A90" s="21" t="s">
        <v>126</v>
      </c>
      <c r="B90" s="23" t="s">
        <v>915</v>
      </c>
      <c r="C90" s="22"/>
      <c r="D90" s="22" t="s">
        <v>1025</v>
      </c>
      <c r="E90" s="23"/>
      <c r="F90" s="22"/>
      <c r="G90" s="24"/>
      <c r="H90" s="182"/>
      <c r="I90" s="25"/>
      <c r="J90" s="25"/>
      <c r="K90" s="61"/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/>
      <c r="W90" s="28"/>
      <c r="X90" s="141" t="s">
        <v>324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161"/>
      <c r="H91" s="161"/>
      <c r="I91" s="33"/>
      <c r="J91" s="33"/>
      <c r="K91" s="65"/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30" t="s">
        <v>135</v>
      </c>
      <c r="M94" s="230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V94" s="47"/>
      <c r="W94" s="47"/>
      <c r="X94" s="255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0</v>
      </c>
      <c r="P95" s="613" t="s">
        <v>42</v>
      </c>
      <c r="Q95" s="614"/>
      <c r="R95" s="614"/>
      <c r="S95" s="72">
        <v>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394" customFormat="1" ht="15.5" customHeight="1" x14ac:dyDescent="0.35">
      <c r="A101" s="102"/>
      <c r="L101" s="565"/>
      <c r="M101" s="565"/>
      <c r="N101" s="565"/>
      <c r="O101" s="565"/>
      <c r="P101" s="565"/>
      <c r="Q101" s="565"/>
      <c r="R101" s="565"/>
      <c r="S101" s="565"/>
      <c r="T101" s="389"/>
      <c r="U101" s="389"/>
      <c r="V101" s="389"/>
      <c r="W101" s="389"/>
      <c r="X101" s="547"/>
      <c r="Y101" s="389"/>
      <c r="Z101" s="389"/>
      <c r="AA101" s="389"/>
      <c r="AB101" s="389"/>
      <c r="AC101" s="389"/>
      <c r="AD101" s="389"/>
      <c r="AE101" s="389"/>
      <c r="AF101" s="389"/>
      <c r="AG101" s="389"/>
      <c r="AH101" s="389"/>
      <c r="AI101" s="389"/>
      <c r="AJ101" s="389"/>
      <c r="AK101" s="389"/>
      <c r="AL101" s="389"/>
      <c r="AM101" s="389"/>
      <c r="AN101" s="389"/>
      <c r="AO101" s="389"/>
      <c r="AP101" s="389"/>
      <c r="AQ101" s="389"/>
      <c r="AR101" s="389"/>
      <c r="AS101" s="389"/>
      <c r="AT101" s="389"/>
      <c r="AU101" s="389"/>
      <c r="AV101" s="389"/>
      <c r="AW101" s="389"/>
      <c r="AX101" s="389"/>
      <c r="AY101" s="389"/>
      <c r="AZ101" s="389"/>
      <c r="BA101" s="389"/>
      <c r="BB101" s="389"/>
      <c r="BC101" s="389"/>
      <c r="BD101" s="38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4:N84"/>
    <mergeCell ref="P84:R84"/>
    <mergeCell ref="L88:N88"/>
    <mergeCell ref="P88:R88"/>
    <mergeCell ref="L95:N95"/>
    <mergeCell ref="P95:R95"/>
    <mergeCell ref="L99:N99"/>
    <mergeCell ref="P99:R99"/>
  </mergeCells>
  <conditionalFormatting sqref="K1:K21">
    <cfRule type="cellIs" dxfId="104" priority="7" operator="lessThan">
      <formula>0</formula>
    </cfRule>
  </conditionalFormatting>
  <conditionalFormatting sqref="K25:K43">
    <cfRule type="cellIs" dxfId="103" priority="2" operator="lessThan">
      <formula>0</formula>
    </cfRule>
  </conditionalFormatting>
  <conditionalFormatting sqref="K45:K53 K83:K86 K97:K99">
    <cfRule type="cellIs" dxfId="102" priority="17" operator="lessThan">
      <formula>0</formula>
    </cfRule>
  </conditionalFormatting>
  <conditionalFormatting sqref="K57:K67">
    <cfRule type="cellIs" dxfId="101" priority="10" operator="lessThan">
      <formula>0</formula>
    </cfRule>
  </conditionalFormatting>
  <conditionalFormatting sqref="K71:K76">
    <cfRule type="cellIs" dxfId="100" priority="1" operator="lessThan">
      <formula>0</formula>
    </cfRule>
  </conditionalFormatting>
  <conditionalFormatting sqref="K78:K80">
    <cfRule type="cellIs" dxfId="99" priority="13" operator="lessThan">
      <formula>0</formula>
    </cfRule>
  </conditionalFormatting>
  <conditionalFormatting sqref="K90:K95">
    <cfRule type="cellIs" dxfId="98" priority="1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410D-29DF-47A4-9F32-AE46C2B9D9E9}">
  <sheetPr codeName="Лист40"/>
  <dimension ref="A1:BD127"/>
  <sheetViews>
    <sheetView topLeftCell="A40" zoomScale="57" zoomScaleNormal="57" workbookViewId="0">
      <selection activeCell="P13" sqref="P13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14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1027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45038.25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1182</v>
      </c>
      <c r="D6" s="22" t="s">
        <v>957</v>
      </c>
      <c r="E6" s="22" t="s">
        <v>1017</v>
      </c>
      <c r="F6" s="22">
        <v>1</v>
      </c>
      <c r="G6" s="59">
        <v>45035.541666666664</v>
      </c>
      <c r="H6" s="59" t="s">
        <v>1002</v>
      </c>
      <c r="I6" s="306">
        <f xml:space="preserve"> ($H$6 - $G$6) * 24</f>
        <v>23.416666666686069</v>
      </c>
      <c r="J6" s="60">
        <v>14</v>
      </c>
      <c r="K6" s="61">
        <f>$J$6 - $I$6</f>
        <v>-9.4166666666860692</v>
      </c>
      <c r="L6" s="288" t="s">
        <v>132</v>
      </c>
      <c r="M6" s="289">
        <v>3</v>
      </c>
      <c r="N6" s="290">
        <v>17</v>
      </c>
      <c r="O6" s="298">
        <f xml:space="preserve"> $M$6 * $N$6</f>
        <v>51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9.4166666666860692</v>
      </c>
      <c r="W6" s="28">
        <f>$V$6</f>
        <v>9.4166666666860692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1002</v>
      </c>
      <c r="H7" s="63">
        <v>45037.142361111109</v>
      </c>
      <c r="I7" s="68">
        <f xml:space="preserve"> ($H$7 - $G$7) * 24</f>
        <v>15</v>
      </c>
      <c r="J7" s="64">
        <v>14</v>
      </c>
      <c r="K7" s="65">
        <f>$J$7 - $I$7</f>
        <v>-1</v>
      </c>
      <c r="L7" s="292" t="s">
        <v>111</v>
      </c>
      <c r="M7" s="293">
        <v>2</v>
      </c>
      <c r="N7" s="294">
        <v>10</v>
      </c>
      <c r="O7" s="301">
        <f xml:space="preserve"> $M$7 * $N$7</f>
        <v>20</v>
      </c>
      <c r="P7" s="292" t="s">
        <v>97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1</v>
      </c>
      <c r="W7" s="43">
        <f>$V$7 + $W$6</f>
        <v>10.416666666686069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>
        <v>45037.142361111109</v>
      </c>
      <c r="H8" s="67" t="s">
        <v>1028</v>
      </c>
      <c r="I8" s="68">
        <f xml:space="preserve"> ($H$8 - $G$8) * 24</f>
        <v>17.583333333372138</v>
      </c>
      <c r="J8" s="64">
        <v>14</v>
      </c>
      <c r="K8" s="65">
        <f>$J$8 - $I$8</f>
        <v>-3.5833333333721384</v>
      </c>
      <c r="L8" s="292" t="s">
        <v>98</v>
      </c>
      <c r="M8" s="294">
        <v>4</v>
      </c>
      <c r="N8" s="294">
        <v>17</v>
      </c>
      <c r="O8" s="301">
        <f xml:space="preserve"> $M$8 * $N$8</f>
        <v>68</v>
      </c>
      <c r="P8" s="292" t="s">
        <v>753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3.5833333333721384</v>
      </c>
      <c r="W8" s="43">
        <f>$V$8 + $W$7</f>
        <v>14.000000000058208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3</v>
      </c>
      <c r="N9" s="294">
        <v>17</v>
      </c>
      <c r="O9" s="301">
        <f xml:space="preserve"> $M$9 * $N$9</f>
        <v>51</v>
      </c>
      <c r="P9" s="292" t="s">
        <v>142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113</v>
      </c>
      <c r="M10" s="294">
        <v>4</v>
      </c>
      <c r="N10" s="294">
        <v>17</v>
      </c>
      <c r="O10" s="301">
        <f xml:space="preserve"> $M$10 * $N$10</f>
        <v>68</v>
      </c>
      <c r="P10" s="292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114"/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16</v>
      </c>
      <c r="N13" s="231" t="s">
        <v>613</v>
      </c>
      <c r="O13" s="301">
        <f>SUM($O$6:$O$12)</f>
        <v>258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159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>
        <v>22.100000000058209</v>
      </c>
      <c r="W29" s="28">
        <v>22.100000000058209</v>
      </c>
      <c r="X29" s="141" t="s">
        <v>324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904</v>
      </c>
      <c r="C38" s="58">
        <v>2954</v>
      </c>
      <c r="D38" s="22" t="s">
        <v>664</v>
      </c>
      <c r="E38" s="58" t="s">
        <v>766</v>
      </c>
      <c r="F38" s="58">
        <v>1</v>
      </c>
      <c r="G38" s="59">
        <v>45035.416666666664</v>
      </c>
      <c r="H38" s="59">
        <v>45036.03125</v>
      </c>
      <c r="I38" s="25">
        <f xml:space="preserve"> ($H$38 - $G$38) * 24</f>
        <v>14.750000000058208</v>
      </c>
      <c r="J38" s="60">
        <v>14</v>
      </c>
      <c r="K38" s="61">
        <f>$J$38 - $I$38</f>
        <v>-0.75000000005820766</v>
      </c>
      <c r="L38" s="288" t="s">
        <v>48</v>
      </c>
      <c r="M38" s="290">
        <v>5</v>
      </c>
      <c r="N38" s="290">
        <v>17</v>
      </c>
      <c r="O38" s="298">
        <f xml:space="preserve"> $M$38 * $N$38</f>
        <v>85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0.75000000005820766</v>
      </c>
      <c r="W38" s="28">
        <f>$V$38</f>
        <v>0.75000000005820766</v>
      </c>
      <c r="X38" s="233" t="s">
        <v>1022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>
        <v>2</v>
      </c>
      <c r="G39" s="63">
        <v>45036.03125</v>
      </c>
      <c r="H39" s="63">
        <v>45036.739583333336</v>
      </c>
      <c r="I39" s="68">
        <f xml:space="preserve"> ($H$39 - $G$39) * 24</f>
        <v>17.000000000058208</v>
      </c>
      <c r="J39" s="64">
        <v>14</v>
      </c>
      <c r="K39" s="65">
        <f>$J$39 - $I$39</f>
        <v>-3.0000000000582077</v>
      </c>
      <c r="L39" s="292" t="s">
        <v>198</v>
      </c>
      <c r="M39" s="294">
        <v>5</v>
      </c>
      <c r="N39" s="294">
        <v>14</v>
      </c>
      <c r="O39" s="301">
        <f xml:space="preserve"> $M$39 * $N$39</f>
        <v>70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>
        <f>$K$39 * -1</f>
        <v>3.0000000000582077</v>
      </c>
      <c r="W39" s="43">
        <f>$V$39 + $W$38</f>
        <v>3.7500000001164153</v>
      </c>
      <c r="X39" s="346" t="s">
        <v>983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>
        <v>3</v>
      </c>
      <c r="G40" s="63">
        <v>45036.739583333336</v>
      </c>
      <c r="H40" s="63">
        <v>45037.072916666664</v>
      </c>
      <c r="I40" s="68">
        <f xml:space="preserve"> ($H$40 - $G$40) * 24</f>
        <v>7.9999999998835847</v>
      </c>
      <c r="J40" s="64">
        <v>14</v>
      </c>
      <c r="K40" s="65">
        <f>$J$40 - $I$40</f>
        <v>6.0000000001164153</v>
      </c>
      <c r="L40" s="292" t="s">
        <v>229</v>
      </c>
      <c r="M40" s="294">
        <v>5</v>
      </c>
      <c r="N40" s="294">
        <v>17</v>
      </c>
      <c r="O40" s="301">
        <f xml:space="preserve"> $M$40 * $N$40</f>
        <v>85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>
        <f>$K$40 * 0</f>
        <v>0</v>
      </c>
      <c r="W40" s="43">
        <f>$V$40 + $W$39</f>
        <v>3.7500000001164153</v>
      </c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>
        <v>4</v>
      </c>
      <c r="G41" s="63">
        <v>45037.072916666664</v>
      </c>
      <c r="H41" s="63">
        <v>45037.607638888891</v>
      </c>
      <c r="I41" s="64">
        <f xml:space="preserve"> ($H$41 - $G$41) * 24</f>
        <v>12.833333333430346</v>
      </c>
      <c r="J41" s="64">
        <v>14</v>
      </c>
      <c r="K41" s="65">
        <f>$J$41 - $I$41</f>
        <v>1.1666666665696539</v>
      </c>
      <c r="L41" s="292" t="s">
        <v>105</v>
      </c>
      <c r="M41" s="294">
        <v>5</v>
      </c>
      <c r="N41" s="294">
        <v>17</v>
      </c>
      <c r="O41" s="301">
        <f xml:space="preserve"> $M$41 * $N$41</f>
        <v>85</v>
      </c>
      <c r="P41" s="292" t="s">
        <v>906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>
        <f>$K$41 * 0</f>
        <v>0</v>
      </c>
      <c r="W41" s="43">
        <f>$V$41 + $W$40</f>
        <v>3.7500000001164153</v>
      </c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>
        <v>5</v>
      </c>
      <c r="G42" s="32">
        <v>45037.607638888891</v>
      </c>
      <c r="H42" s="32" t="s">
        <v>1029</v>
      </c>
      <c r="I42" s="68">
        <f xml:space="preserve"> ($H$42 - $G$42) * 24</f>
        <v>12.416666666627862</v>
      </c>
      <c r="J42" s="64">
        <v>14</v>
      </c>
      <c r="K42" s="65">
        <f>$J$42 - $I$42</f>
        <v>1.5833333333721384</v>
      </c>
      <c r="L42" s="82"/>
      <c r="M42" s="66"/>
      <c r="N42" s="66"/>
      <c r="O42" s="83"/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>
        <f>$K$42 * 0</f>
        <v>0</v>
      </c>
      <c r="W42" s="43">
        <f>$V$42 + $W$41</f>
        <v>3.7500000001164153</v>
      </c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20</v>
      </c>
      <c r="N44" s="231" t="s">
        <v>613</v>
      </c>
      <c r="O44" s="301">
        <f>SUM($O$38:$O$43)</f>
        <v>325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1026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ht="31" x14ac:dyDescent="0.35">
      <c r="A63" s="21" t="s">
        <v>22</v>
      </c>
      <c r="B63" s="22" t="s">
        <v>962</v>
      </c>
      <c r="C63" s="22">
        <v>280</v>
      </c>
      <c r="D63" s="22" t="s">
        <v>1030</v>
      </c>
      <c r="E63" s="23" t="s">
        <v>461</v>
      </c>
      <c r="F63" s="22">
        <v>1</v>
      </c>
      <c r="G63" s="59" t="s">
        <v>1031</v>
      </c>
      <c r="H63" s="24" t="s">
        <v>36</v>
      </c>
      <c r="I63" s="25">
        <f xml:space="preserve"> ($X$2 - $G$63) * 24</f>
        <v>3.9999999999417923</v>
      </c>
      <c r="J63" s="60">
        <v>10.45</v>
      </c>
      <c r="K63" s="61">
        <f>$J$63 - $I$63</f>
        <v>6.450000000058207</v>
      </c>
      <c r="L63" s="288" t="s">
        <v>525</v>
      </c>
      <c r="M63" s="290">
        <v>0</v>
      </c>
      <c r="N63" s="317">
        <v>20</v>
      </c>
      <c r="O63" s="298">
        <f xml:space="preserve"> $M$63 * $N$63</f>
        <v>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0</f>
        <v>0</v>
      </c>
      <c r="W63" s="28">
        <f>$V$63</f>
        <v>0</v>
      </c>
      <c r="X63" s="592" t="s">
        <v>1023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f xml:space="preserve"> $M$64 * $N$64</f>
        <v>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370"/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f xml:space="preserve"> $M$66 * $N$66</f>
        <v>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0</v>
      </c>
      <c r="N68" s="231" t="s">
        <v>613</v>
      </c>
      <c r="O68" s="301">
        <f>SUM($O$63:$O$67)</f>
        <v>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31.5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968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 t="s">
        <v>487</v>
      </c>
      <c r="D75" s="23" t="s">
        <v>467</v>
      </c>
      <c r="E75" s="22" t="s">
        <v>488</v>
      </c>
      <c r="F75" s="22">
        <v>1</v>
      </c>
      <c r="G75" s="24">
        <v>45037.25</v>
      </c>
      <c r="H75" s="24" t="s">
        <v>1032</v>
      </c>
      <c r="I75" s="25">
        <f xml:space="preserve"> ($H$75 - $G$75) * 24</f>
        <v>21.249999999941792</v>
      </c>
      <c r="J75" s="25">
        <v>8.4499999999999993</v>
      </c>
      <c r="K75" s="61">
        <f>$J$75 - $I$75</f>
        <v>-12.799999999941793</v>
      </c>
      <c r="L75" s="288" t="s">
        <v>243</v>
      </c>
      <c r="M75" s="324">
        <v>0</v>
      </c>
      <c r="N75" s="290">
        <v>17</v>
      </c>
      <c r="O75" s="298">
        <f xml:space="preserve"> $M$75 * $N$75</f>
        <v>0</v>
      </c>
      <c r="P75" s="309" t="s">
        <v>242</v>
      </c>
      <c r="Q75" s="290">
        <v>0</v>
      </c>
      <c r="R75" s="228">
        <v>20</v>
      </c>
      <c r="S75" s="298">
        <f xml:space="preserve"> $Q$75 * $R$75</f>
        <v>0</v>
      </c>
      <c r="T75" s="21" t="s">
        <v>25</v>
      </c>
      <c r="U75" s="26" t="s">
        <v>200</v>
      </c>
      <c r="V75" s="27">
        <f>$K$75 * -1</f>
        <v>12.799999999941793</v>
      </c>
      <c r="W75" s="28">
        <f>$V$75</f>
        <v>12.799999999941793</v>
      </c>
      <c r="X75" s="141" t="s">
        <v>1024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f>SUM($M$75:$M$76)</f>
        <v>0</v>
      </c>
      <c r="N77" s="231" t="s">
        <v>613</v>
      </c>
      <c r="O77" s="301">
        <f>SUM($O$75:$O$76)</f>
        <v>0</v>
      </c>
      <c r="P77" s="296" t="s">
        <v>614</v>
      </c>
      <c r="Q77" s="231">
        <f>SUM($Q$75:$Q$76)</f>
        <v>0</v>
      </c>
      <c r="R77" s="231" t="s">
        <v>615</v>
      </c>
      <c r="S77" s="295">
        <f>SUM($S$75:$S$76)</f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965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252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v>0</v>
      </c>
      <c r="N83" s="231" t="s">
        <v>613</v>
      </c>
      <c r="O83" s="301">
        <v>0</v>
      </c>
      <c r="P83" s="296" t="s">
        <v>614</v>
      </c>
      <c r="Q83" s="231">
        <v>0</v>
      </c>
      <c r="R83" s="231" t="s">
        <v>615</v>
      </c>
      <c r="S83" s="295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0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255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x14ac:dyDescent="0.35">
      <c r="A90" s="21" t="s">
        <v>126</v>
      </c>
      <c r="B90" s="23" t="s">
        <v>915</v>
      </c>
      <c r="C90" s="22"/>
      <c r="D90" s="22" t="s">
        <v>1025</v>
      </c>
      <c r="E90" s="23"/>
      <c r="F90" s="22"/>
      <c r="G90" s="24"/>
      <c r="H90" s="182"/>
      <c r="I90" s="25"/>
      <c r="J90" s="25"/>
      <c r="K90" s="61"/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/>
      <c r="W90" s="28"/>
      <c r="X90" s="141" t="s">
        <v>324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161"/>
      <c r="H91" s="161"/>
      <c r="I91" s="33"/>
      <c r="J91" s="33"/>
      <c r="K91" s="65"/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30" t="s">
        <v>135</v>
      </c>
      <c r="M94" s="230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V94" s="47"/>
      <c r="W94" s="47"/>
      <c r="X94" s="255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0</v>
      </c>
      <c r="P95" s="613" t="s">
        <v>42</v>
      </c>
      <c r="Q95" s="614"/>
      <c r="R95" s="614"/>
      <c r="S95" s="72">
        <v>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394" customFormat="1" ht="15.5" customHeight="1" x14ac:dyDescent="0.35">
      <c r="A101" s="102"/>
      <c r="L101" s="565"/>
      <c r="M101" s="565"/>
      <c r="N101" s="565"/>
      <c r="O101" s="565"/>
      <c r="P101" s="565"/>
      <c r="Q101" s="565"/>
      <c r="R101" s="565"/>
      <c r="S101" s="565"/>
      <c r="T101" s="389"/>
      <c r="U101" s="389"/>
      <c r="V101" s="389"/>
      <c r="W101" s="389"/>
      <c r="X101" s="547"/>
      <c r="Y101" s="389"/>
      <c r="Z101" s="389"/>
      <c r="AA101" s="389"/>
      <c r="AB101" s="389"/>
      <c r="AC101" s="389"/>
      <c r="AD101" s="389"/>
      <c r="AE101" s="389"/>
      <c r="AF101" s="389"/>
      <c r="AG101" s="389"/>
      <c r="AH101" s="389"/>
      <c r="AI101" s="389"/>
      <c r="AJ101" s="389"/>
      <c r="AK101" s="389"/>
      <c r="AL101" s="389"/>
      <c r="AM101" s="389"/>
      <c r="AN101" s="389"/>
      <c r="AO101" s="389"/>
      <c r="AP101" s="389"/>
      <c r="AQ101" s="389"/>
      <c r="AR101" s="389"/>
      <c r="AS101" s="389"/>
      <c r="AT101" s="389"/>
      <c r="AU101" s="389"/>
      <c r="AV101" s="389"/>
      <c r="AW101" s="389"/>
      <c r="AX101" s="389"/>
      <c r="AY101" s="389"/>
      <c r="AZ101" s="389"/>
      <c r="BA101" s="389"/>
      <c r="BB101" s="389"/>
      <c r="BC101" s="389"/>
      <c r="BD101" s="38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4:N84"/>
    <mergeCell ref="P84:R84"/>
    <mergeCell ref="L88:N88"/>
    <mergeCell ref="P88:R88"/>
    <mergeCell ref="L95:N95"/>
    <mergeCell ref="P95:R95"/>
    <mergeCell ref="L99:N99"/>
    <mergeCell ref="P99:R99"/>
  </mergeCells>
  <conditionalFormatting sqref="K1:K21">
    <cfRule type="cellIs" dxfId="97" priority="3" operator="lessThan">
      <formula>0</formula>
    </cfRule>
  </conditionalFormatting>
  <conditionalFormatting sqref="K25:K43">
    <cfRule type="cellIs" dxfId="96" priority="2" operator="lessThan">
      <formula>0</formula>
    </cfRule>
  </conditionalFormatting>
  <conditionalFormatting sqref="K45:K53 K83:K86 K97:K99">
    <cfRule type="cellIs" dxfId="95" priority="7" operator="lessThan">
      <formula>0</formula>
    </cfRule>
  </conditionalFormatting>
  <conditionalFormatting sqref="K57:K67">
    <cfRule type="cellIs" dxfId="94" priority="4" operator="lessThan">
      <formula>0</formula>
    </cfRule>
  </conditionalFormatting>
  <conditionalFormatting sqref="K71:K76">
    <cfRule type="cellIs" dxfId="93" priority="1" operator="lessThan">
      <formula>0</formula>
    </cfRule>
  </conditionalFormatting>
  <conditionalFormatting sqref="K78:K80">
    <cfRule type="cellIs" dxfId="92" priority="5" operator="lessThan">
      <formula>0</formula>
    </cfRule>
  </conditionalFormatting>
  <conditionalFormatting sqref="K90:K95">
    <cfRule type="cellIs" dxfId="91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C571-DDF1-452B-84DE-19E2569B8578}">
  <sheetPr codeName="Лист5"/>
  <dimension ref="A1:BD118"/>
  <sheetViews>
    <sheetView zoomScale="57" zoomScaleNormal="57" workbookViewId="0">
      <selection activeCell="K7" sqref="K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9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341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316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 t="s">
        <v>315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1252</v>
      </c>
      <c r="D6" s="22" t="s">
        <v>209</v>
      </c>
      <c r="E6" s="22" t="s">
        <v>287</v>
      </c>
      <c r="F6" s="22">
        <v>1</v>
      </c>
      <c r="G6" s="59" t="s">
        <v>289</v>
      </c>
      <c r="H6" s="59">
        <v>45019.336805555555</v>
      </c>
      <c r="I6" s="60">
        <v>30</v>
      </c>
      <c r="J6" s="60">
        <v>12</v>
      </c>
      <c r="K6" s="61">
        <v>-18</v>
      </c>
      <c r="L6" s="111" t="s">
        <v>132</v>
      </c>
      <c r="M6" s="144">
        <v>0</v>
      </c>
      <c r="N6" s="108">
        <v>17</v>
      </c>
      <c r="O6" s="26">
        <v>0</v>
      </c>
      <c r="P6" s="111" t="s">
        <v>214</v>
      </c>
      <c r="Q6" s="144">
        <v>0</v>
      </c>
      <c r="R6" s="22">
        <v>20</v>
      </c>
      <c r="S6" s="26">
        <v>0</v>
      </c>
      <c r="T6" s="21" t="s">
        <v>25</v>
      </c>
      <c r="U6" s="26" t="s">
        <v>24</v>
      </c>
      <c r="V6" s="27">
        <v>0</v>
      </c>
      <c r="W6" s="28">
        <v>0</v>
      </c>
      <c r="X6" s="141" t="s">
        <v>342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45019.336805555555</v>
      </c>
      <c r="H7" s="63" t="s">
        <v>36</v>
      </c>
      <c r="I7" s="64"/>
      <c r="J7" s="64">
        <v>12</v>
      </c>
      <c r="K7" s="65">
        <v>0</v>
      </c>
      <c r="L7" s="110" t="s">
        <v>111</v>
      </c>
      <c r="M7" s="127">
        <v>0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0</v>
      </c>
      <c r="W7" s="43">
        <v>0</v>
      </c>
      <c r="X7" s="114" t="s">
        <v>343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7"/>
      <c r="H8" s="67"/>
      <c r="I8" s="64"/>
      <c r="J8" s="64"/>
      <c r="K8" s="65">
        <v>0</v>
      </c>
      <c r="L8" s="110" t="s">
        <v>98</v>
      </c>
      <c r="M8" s="127">
        <v>4</v>
      </c>
      <c r="N8" s="109">
        <v>17</v>
      </c>
      <c r="O8" s="34">
        <v>68</v>
      </c>
      <c r="P8" s="13" t="s">
        <v>215</v>
      </c>
      <c r="Q8" s="127">
        <v>0</v>
      </c>
      <c r="R8" s="31">
        <v>10</v>
      </c>
      <c r="S8" s="34">
        <v>0</v>
      </c>
      <c r="T8" s="30"/>
      <c r="U8" s="34"/>
      <c r="V8" s="35">
        <v>0</v>
      </c>
      <c r="W8" s="43">
        <v>0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6"/>
      <c r="G9" s="67"/>
      <c r="H9" s="32"/>
      <c r="I9" s="33"/>
      <c r="J9" s="33"/>
      <c r="K9" s="65">
        <v>0</v>
      </c>
      <c r="L9" s="110" t="s">
        <v>99</v>
      </c>
      <c r="M9" s="127">
        <v>2</v>
      </c>
      <c r="N9" s="109">
        <v>17</v>
      </c>
      <c r="O9" s="34">
        <v>68</v>
      </c>
      <c r="P9" s="30"/>
      <c r="Q9" s="31"/>
      <c r="R9" s="31"/>
      <c r="S9" s="34"/>
      <c r="T9" s="30"/>
      <c r="U9" s="34"/>
      <c r="V9" s="35">
        <v>0</v>
      </c>
      <c r="W9" s="43">
        <v>0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>
        <v>0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0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>
        <v>0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0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>
        <v>0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0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8</v>
      </c>
      <c r="N14" s="31" t="s">
        <v>136</v>
      </c>
      <c r="O14" s="34">
        <v>136</v>
      </c>
      <c r="P14" s="30" t="s">
        <v>137</v>
      </c>
      <c r="Q14" s="31">
        <v>0</v>
      </c>
      <c r="R14" s="31" t="s">
        <v>138</v>
      </c>
      <c r="S14" s="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102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x14ac:dyDescent="0.35">
      <c r="A17" s="21" t="s">
        <v>16</v>
      </c>
      <c r="B17" s="22"/>
      <c r="C17" s="58"/>
      <c r="D17" s="98"/>
      <c r="E17" s="98"/>
      <c r="F17" s="58"/>
      <c r="G17" s="59"/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 t="s">
        <v>344</v>
      </c>
      <c r="Y17" s="29"/>
      <c r="Z17" s="36"/>
      <c r="AA17" s="29"/>
    </row>
    <row r="18" spans="1:27" s="102" customFormat="1" ht="3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 t="s">
        <v>345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36</v>
      </c>
      <c r="I30" s="60"/>
      <c r="J30" s="25"/>
      <c r="K30" s="61">
        <v>0</v>
      </c>
      <c r="L30" s="117" t="s">
        <v>224</v>
      </c>
      <c r="M30" s="108">
        <v>1</v>
      </c>
      <c r="N30" s="108">
        <v>10</v>
      </c>
      <c r="O30" s="26">
        <v>0</v>
      </c>
      <c r="P30" s="21" t="s">
        <v>47</v>
      </c>
      <c r="Q30" s="22">
        <v>0</v>
      </c>
      <c r="R30" s="22">
        <v>17</v>
      </c>
      <c r="S30" s="26">
        <v>0</v>
      </c>
      <c r="T30" s="21" t="s">
        <v>25</v>
      </c>
      <c r="U30" s="26" t="s">
        <v>24</v>
      </c>
      <c r="V30" s="27">
        <v>0</v>
      </c>
      <c r="W30" s="28">
        <v>0</v>
      </c>
      <c r="X30" s="141" t="s">
        <v>346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>
        <v>0</v>
      </c>
      <c r="L31" s="118" t="s">
        <v>225</v>
      </c>
      <c r="M31" s="109">
        <v>1</v>
      </c>
      <c r="N31" s="109">
        <v>10</v>
      </c>
      <c r="O31" s="34">
        <v>10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0</v>
      </c>
      <c r="X31" s="189" t="s">
        <v>347</v>
      </c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>
        <v>0</v>
      </c>
      <c r="L32" s="110" t="s">
        <v>121</v>
      </c>
      <c r="M32" s="109">
        <v>1</v>
      </c>
      <c r="N32" s="31">
        <v>10</v>
      </c>
      <c r="O32" s="34">
        <v>10</v>
      </c>
      <c r="P32" s="30" t="s">
        <v>117</v>
      </c>
      <c r="Q32" s="31">
        <v>0</v>
      </c>
      <c r="R32" s="62">
        <v>16</v>
      </c>
      <c r="S32" s="81">
        <v>0</v>
      </c>
      <c r="T32" s="30"/>
      <c r="U32" s="34"/>
      <c r="V32" s="35">
        <v>0</v>
      </c>
      <c r="W32" s="43">
        <v>0</v>
      </c>
      <c r="X32" s="189" t="s">
        <v>348</v>
      </c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>
        <v>0</v>
      </c>
      <c r="L33" s="110" t="s">
        <v>112</v>
      </c>
      <c r="M33" s="109">
        <v>1</v>
      </c>
      <c r="N33" s="31">
        <v>10</v>
      </c>
      <c r="O33" s="34">
        <v>10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>
        <v>0</v>
      </c>
      <c r="W33" s="43">
        <v>0</v>
      </c>
      <c r="X33" s="142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>
        <v>0</v>
      </c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>
        <v>0</v>
      </c>
      <c r="W34" s="43"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3</v>
      </c>
      <c r="N36" s="31" t="s">
        <v>136</v>
      </c>
      <c r="O36" s="34">
        <v>30</v>
      </c>
      <c r="P36" s="30" t="s">
        <v>137</v>
      </c>
      <c r="Q36" s="31">
        <v>0</v>
      </c>
      <c r="R36" s="31" t="s">
        <v>138</v>
      </c>
      <c r="S36" s="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4836</v>
      </c>
      <c r="D39" s="22" t="s">
        <v>228</v>
      </c>
      <c r="E39" s="98" t="s">
        <v>349</v>
      </c>
      <c r="F39" s="58">
        <v>1</v>
      </c>
      <c r="G39" s="59">
        <v>45019.791666666664</v>
      </c>
      <c r="H39" s="59" t="s">
        <v>36</v>
      </c>
      <c r="I39" s="60"/>
      <c r="J39" s="60">
        <v>14</v>
      </c>
      <c r="K39" s="61">
        <v>-4.6666666667442769</v>
      </c>
      <c r="L39" s="162" t="s">
        <v>48</v>
      </c>
      <c r="M39" s="107">
        <v>1</v>
      </c>
      <c r="N39" s="144">
        <v>17</v>
      </c>
      <c r="O39" s="26">
        <v>0</v>
      </c>
      <c r="P39" s="187" t="s">
        <v>271</v>
      </c>
      <c r="Q39" s="163">
        <v>0</v>
      </c>
      <c r="R39" s="107">
        <v>20</v>
      </c>
      <c r="S39" s="26">
        <v>0</v>
      </c>
      <c r="T39" s="21" t="s">
        <v>25</v>
      </c>
      <c r="U39" s="26" t="s">
        <v>24</v>
      </c>
      <c r="V39" s="27">
        <v>4.6666666667442769</v>
      </c>
      <c r="W39" s="28">
        <v>4.6666666667442769</v>
      </c>
      <c r="X39" s="190" t="s">
        <v>324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v>0</v>
      </c>
      <c r="P40" s="13" t="s">
        <v>197</v>
      </c>
      <c r="Q40" s="165">
        <v>0</v>
      </c>
      <c r="R40" s="14">
        <v>20</v>
      </c>
      <c r="S40" s="34">
        <v>0</v>
      </c>
      <c r="T40" s="30"/>
      <c r="U40" s="34"/>
      <c r="V40" s="30"/>
      <c r="W40" s="97"/>
      <c r="X40" s="189" t="s">
        <v>325</v>
      </c>
      <c r="Y40" s="29"/>
      <c r="Z40" s="36"/>
      <c r="AA40" s="29"/>
    </row>
    <row r="41" spans="1:28" s="49" customFormat="1" ht="3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v>17</v>
      </c>
      <c r="P41" s="192" t="s">
        <v>143</v>
      </c>
      <c r="Q41" s="165">
        <v>0</v>
      </c>
      <c r="R41" s="14">
        <v>20</v>
      </c>
      <c r="S41" s="34">
        <v>0</v>
      </c>
      <c r="T41" s="30"/>
      <c r="U41" s="34"/>
      <c r="V41" s="30"/>
      <c r="W41" s="97"/>
      <c r="X41" s="189" t="s">
        <v>350</v>
      </c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1</v>
      </c>
      <c r="N42" s="127">
        <v>17</v>
      </c>
      <c r="O42" s="34">
        <v>0</v>
      </c>
      <c r="P42" s="13" t="s">
        <v>272</v>
      </c>
      <c r="Q42" s="165">
        <v>0</v>
      </c>
      <c r="R42" s="14">
        <v>20</v>
      </c>
      <c r="S42" s="34">
        <v>0</v>
      </c>
      <c r="T42" s="30"/>
      <c r="U42" s="34"/>
      <c r="V42" s="30"/>
      <c r="W42" s="97"/>
      <c r="X42" s="189" t="s">
        <v>351</v>
      </c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v>17</v>
      </c>
      <c r="P43" s="13" t="s">
        <v>273</v>
      </c>
      <c r="Q43" s="165">
        <v>0</v>
      </c>
      <c r="R43" s="14">
        <v>20</v>
      </c>
      <c r="S43" s="34">
        <v>0</v>
      </c>
      <c r="T43" s="30"/>
      <c r="U43" s="34"/>
      <c r="V43" s="30"/>
      <c r="W43" s="97"/>
      <c r="X43" s="189" t="s">
        <v>339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v>0</v>
      </c>
      <c r="T44" s="37"/>
      <c r="U44" s="41"/>
      <c r="V44" s="37"/>
      <c r="W44" s="72"/>
      <c r="X44" s="191"/>
      <c r="Y44" s="29"/>
      <c r="Z44" s="29"/>
      <c r="AA44" s="29"/>
    </row>
    <row r="45" spans="1:28" s="29" customFormat="1" ht="17.5" x14ac:dyDescent="0.35">
      <c r="L45" s="30" t="s">
        <v>135</v>
      </c>
      <c r="M45" s="85">
        <v>2</v>
      </c>
      <c r="N45" s="31" t="s">
        <v>136</v>
      </c>
      <c r="O45" s="34">
        <v>34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102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>
        <v>3151</v>
      </c>
      <c r="D48" s="22" t="s">
        <v>232</v>
      </c>
      <c r="E48" s="23" t="s">
        <v>233</v>
      </c>
      <c r="F48" s="22">
        <v>1</v>
      </c>
      <c r="G48" s="24">
        <v>45016.375</v>
      </c>
      <c r="H48" s="24">
        <v>45017.003472222219</v>
      </c>
      <c r="I48" s="25">
        <v>15.083333333255723</v>
      </c>
      <c r="J48" s="25">
        <v>8.4499999999999993</v>
      </c>
      <c r="K48" s="61">
        <v>-6.6333333332557238</v>
      </c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>
        <v>6.6333333332557238</v>
      </c>
      <c r="W48" s="28">
        <v>6.6333333332557238</v>
      </c>
      <c r="X48" s="141" t="s">
        <v>352</v>
      </c>
      <c r="AB48" s="102"/>
    </row>
    <row r="49" spans="1:56" s="29" customFormat="1" x14ac:dyDescent="0.35">
      <c r="A49" s="30"/>
      <c r="B49" s="31"/>
      <c r="C49" s="62"/>
      <c r="D49" s="62"/>
      <c r="E49" s="62"/>
      <c r="F49" s="31">
        <v>2</v>
      </c>
      <c r="G49" s="63">
        <v>45017.003472222219</v>
      </c>
      <c r="H49" s="63" t="s">
        <v>263</v>
      </c>
      <c r="I49" s="64">
        <v>13.333333333488554</v>
      </c>
      <c r="J49" s="64">
        <v>8.5</v>
      </c>
      <c r="K49" s="65">
        <v>-4.8333333334885538</v>
      </c>
      <c r="L49" s="193" t="s">
        <v>97</v>
      </c>
      <c r="M49" s="14">
        <v>2</v>
      </c>
      <c r="N49" s="168">
        <v>17</v>
      </c>
      <c r="O49" s="34">
        <v>34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>
        <v>4.8333333334885538</v>
      </c>
      <c r="W49" s="43">
        <v>11.466666666744278</v>
      </c>
      <c r="X49" s="189" t="s">
        <v>353</v>
      </c>
      <c r="Z49" s="36"/>
      <c r="AB49" s="49"/>
    </row>
    <row r="50" spans="1:56" s="29" customFormat="1" x14ac:dyDescent="0.35">
      <c r="A50" s="30"/>
      <c r="B50" s="31"/>
      <c r="C50" s="31"/>
      <c r="D50" s="31"/>
      <c r="E50" s="80"/>
      <c r="F50" s="31">
        <v>3</v>
      </c>
      <c r="G50" s="32" t="s">
        <v>263</v>
      </c>
      <c r="H50" s="106" t="s">
        <v>264</v>
      </c>
      <c r="I50" s="33">
        <v>9.4166666666278616</v>
      </c>
      <c r="J50" s="33">
        <v>8.4499999999999993</v>
      </c>
      <c r="K50" s="65">
        <v>-0.96666666662786227</v>
      </c>
      <c r="L50" s="193" t="s">
        <v>100</v>
      </c>
      <c r="M50" s="14">
        <v>1</v>
      </c>
      <c r="N50" s="168">
        <v>17</v>
      </c>
      <c r="O50" s="34">
        <v>34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>
        <v>0.96666666662786227</v>
      </c>
      <c r="W50" s="43">
        <v>12.43333333337214</v>
      </c>
      <c r="X50" s="189" t="s">
        <v>354</v>
      </c>
      <c r="Y50" s="36"/>
      <c r="AB50" s="102"/>
    </row>
    <row r="51" spans="1:56" s="29" customFormat="1" x14ac:dyDescent="0.35">
      <c r="A51" s="30"/>
      <c r="B51" s="31"/>
      <c r="C51" s="31"/>
      <c r="D51" s="31"/>
      <c r="E51" s="31"/>
      <c r="F51" s="31">
        <v>4</v>
      </c>
      <c r="G51" s="32" t="s">
        <v>264</v>
      </c>
      <c r="H51" s="32" t="s">
        <v>284</v>
      </c>
      <c r="I51" s="33">
        <v>12.416666666627862</v>
      </c>
      <c r="J51" s="33">
        <v>8.4499999999999993</v>
      </c>
      <c r="K51" s="65">
        <v>-3.9666666666278623</v>
      </c>
      <c r="L51" s="193" t="s">
        <v>236</v>
      </c>
      <c r="M51" s="14">
        <v>1</v>
      </c>
      <c r="N51" s="168">
        <v>10</v>
      </c>
      <c r="O51" s="34">
        <v>20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>
        <v>3.9666666666278623</v>
      </c>
      <c r="W51" s="43">
        <v>16.400000000000002</v>
      </c>
      <c r="X51" s="189"/>
      <c r="Z51" s="36"/>
      <c r="AB51" s="102"/>
    </row>
    <row r="52" spans="1:56" s="29" customFormat="1" x14ac:dyDescent="0.35">
      <c r="A52" s="30"/>
      <c r="B52" s="31"/>
      <c r="C52" s="31"/>
      <c r="D52" s="31"/>
      <c r="E52" s="31"/>
      <c r="F52" s="31">
        <v>5</v>
      </c>
      <c r="G52" s="32" t="s">
        <v>284</v>
      </c>
      <c r="H52" s="32" t="s">
        <v>292</v>
      </c>
      <c r="I52" s="33">
        <v>7.2500000000582077</v>
      </c>
      <c r="J52" s="33">
        <v>8.5</v>
      </c>
      <c r="K52" s="65">
        <v>1.2499999999417923</v>
      </c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>
        <v>6.9666666666278596</v>
      </c>
      <c r="W52" s="43">
        <v>16.400000000000002</v>
      </c>
      <c r="X52" s="142"/>
      <c r="Z52" s="36"/>
      <c r="AB52" s="102"/>
    </row>
    <row r="53" spans="1:56" s="29" customFormat="1" ht="16" thickBot="1" x14ac:dyDescent="0.4">
      <c r="A53" s="196"/>
      <c r="B53" s="197"/>
      <c r="C53" s="197"/>
      <c r="D53" s="197"/>
      <c r="E53" s="197"/>
      <c r="F53" s="197">
        <v>6</v>
      </c>
      <c r="G53" s="198" t="s">
        <v>292</v>
      </c>
      <c r="H53" s="198" t="s">
        <v>313</v>
      </c>
      <c r="I53" s="199">
        <v>4.9999999998835847</v>
      </c>
      <c r="J53" s="199">
        <v>8.5</v>
      </c>
      <c r="K53" s="200">
        <v>3.5000000001164153</v>
      </c>
      <c r="L53" s="201"/>
      <c r="M53" s="202"/>
      <c r="N53" s="202"/>
      <c r="O53" s="203"/>
      <c r="P53" s="204" t="s">
        <v>140</v>
      </c>
      <c r="Q53" s="202">
        <v>0</v>
      </c>
      <c r="R53" s="197">
        <v>20</v>
      </c>
      <c r="S53" s="203">
        <v>0</v>
      </c>
      <c r="T53" s="196"/>
      <c r="U53" s="203"/>
      <c r="V53" s="35">
        <v>9.9666666666278605</v>
      </c>
      <c r="W53" s="205">
        <v>16.400000000000002</v>
      </c>
      <c r="X53" s="206"/>
      <c r="Z53" s="36"/>
      <c r="AB53" s="102"/>
    </row>
    <row r="54" spans="1:56" s="197" customFormat="1" x14ac:dyDescent="0.35">
      <c r="F54" s="197">
        <v>7</v>
      </c>
      <c r="G54" s="198" t="s">
        <v>313</v>
      </c>
      <c r="H54" s="198">
        <v>45019.621527777781</v>
      </c>
      <c r="I54" s="199">
        <f>(G54-H54)*24</f>
        <v>-15.416666666802485</v>
      </c>
      <c r="J54" s="199">
        <v>8.5</v>
      </c>
      <c r="K54" s="199">
        <f>I54-J54</f>
        <v>-23.916666666802485</v>
      </c>
      <c r="L54" s="202"/>
      <c r="M54" s="202"/>
      <c r="N54" s="202"/>
      <c r="P54" s="218"/>
      <c r="Q54" s="202"/>
      <c r="W54" s="200"/>
      <c r="X54" s="219"/>
      <c r="Y54" s="29"/>
      <c r="Z54" s="36"/>
      <c r="AA54" s="29"/>
      <c r="AB54" s="102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s="31" customFormat="1" x14ac:dyDescent="0.35">
      <c r="F55" s="31">
        <v>8</v>
      </c>
      <c r="G55" s="32">
        <f>H54</f>
        <v>45019.621527777781</v>
      </c>
      <c r="H55" s="32" t="s">
        <v>36</v>
      </c>
      <c r="I55" s="33"/>
      <c r="J55" s="33"/>
      <c r="K55" s="33"/>
      <c r="L55" s="109"/>
      <c r="M55" s="109"/>
      <c r="N55" s="109"/>
      <c r="P55" s="212"/>
      <c r="Q55" s="109"/>
      <c r="W55" s="33"/>
      <c r="Z55" s="80"/>
      <c r="AB55" s="66"/>
    </row>
    <row r="56" spans="1:56" s="29" customFormat="1" ht="17.5" x14ac:dyDescent="0.35">
      <c r="G56" s="71"/>
      <c r="H56" s="71"/>
      <c r="I56" s="47"/>
      <c r="K56" s="47"/>
      <c r="L56" s="207" t="s">
        <v>135</v>
      </c>
      <c r="M56" s="208">
        <v>6</v>
      </c>
      <c r="N56" s="209" t="s">
        <v>136</v>
      </c>
      <c r="O56" s="210">
        <v>88</v>
      </c>
      <c r="P56" s="207" t="s">
        <v>137</v>
      </c>
      <c r="Q56" s="209">
        <v>0</v>
      </c>
      <c r="R56" s="209" t="s">
        <v>138</v>
      </c>
      <c r="S56" s="211">
        <v>0</v>
      </c>
      <c r="Z56" s="36"/>
      <c r="AB56" s="102"/>
    </row>
    <row r="57" spans="1:56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613" t="s">
        <v>43</v>
      </c>
      <c r="M57" s="614"/>
      <c r="N57" s="614"/>
      <c r="O57" s="41">
        <v>88</v>
      </c>
      <c r="P57" s="613" t="s">
        <v>42</v>
      </c>
      <c r="Q57" s="614"/>
      <c r="R57" s="614"/>
      <c r="S57" s="72">
        <v>0</v>
      </c>
      <c r="AB57" s="102"/>
    </row>
    <row r="58" spans="1:56" s="29" customFormat="1" x14ac:dyDescent="0.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AB58" s="102"/>
    </row>
    <row r="59" spans="1:56" s="29" customFormat="1" ht="16" thickBot="1" x14ac:dyDescent="0.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AB59" s="102"/>
    </row>
    <row r="60" spans="1:56" s="29" customFormat="1" x14ac:dyDescent="0.35">
      <c r="A60" s="21" t="s">
        <v>21</v>
      </c>
      <c r="B60" s="22" t="s">
        <v>192</v>
      </c>
      <c r="C60" s="23" t="s">
        <v>125</v>
      </c>
      <c r="D60" s="23" t="s">
        <v>123</v>
      </c>
      <c r="E60" s="23"/>
      <c r="F60" s="22"/>
      <c r="G60" s="24"/>
      <c r="H60" s="24"/>
      <c r="I60" s="25"/>
      <c r="J60" s="25"/>
      <c r="K60" s="61"/>
      <c r="L60" s="21" t="s">
        <v>40</v>
      </c>
      <c r="M60" s="22">
        <v>0</v>
      </c>
      <c r="N60" s="22">
        <v>10</v>
      </c>
      <c r="O60" s="26">
        <v>0</v>
      </c>
      <c r="P60" s="21" t="s">
        <v>122</v>
      </c>
      <c r="Q60" s="22">
        <v>0</v>
      </c>
      <c r="R60" s="22">
        <v>20</v>
      </c>
      <c r="S60" s="26">
        <v>0</v>
      </c>
      <c r="T60" s="21" t="s">
        <v>25</v>
      </c>
      <c r="U60" s="26" t="s">
        <v>24</v>
      </c>
      <c r="V60" s="21">
        <v>0</v>
      </c>
      <c r="W60" s="99">
        <v>0</v>
      </c>
      <c r="X60" s="150" t="s">
        <v>139</v>
      </c>
      <c r="AB60" s="102"/>
    </row>
    <row r="61" spans="1:56" s="29" customFormat="1" ht="230" customHeight="1" x14ac:dyDescent="0.35">
      <c r="A61" s="30"/>
      <c r="B61" s="31"/>
      <c r="C61" s="31"/>
      <c r="D61" s="31"/>
      <c r="E61" s="31"/>
      <c r="F61" s="31"/>
      <c r="G61" s="32"/>
      <c r="H61" s="32"/>
      <c r="I61" s="33"/>
      <c r="J61" s="33"/>
      <c r="K61" s="65"/>
      <c r="L61" s="30" t="s">
        <v>41</v>
      </c>
      <c r="M61" s="31">
        <v>0</v>
      </c>
      <c r="N61" s="31">
        <v>10</v>
      </c>
      <c r="O61" s="34">
        <v>0</v>
      </c>
      <c r="P61" s="86"/>
      <c r="Q61" s="31"/>
      <c r="R61" s="31"/>
      <c r="S61" s="34"/>
      <c r="T61" s="30"/>
      <c r="U61" s="34"/>
      <c r="V61" s="30"/>
      <c r="W61" s="97"/>
      <c r="X61" s="169" t="s">
        <v>302</v>
      </c>
      <c r="Y61" s="36"/>
      <c r="AB61" s="102"/>
    </row>
    <row r="62" spans="1:56" s="29" customFormat="1" ht="16" thickBot="1" x14ac:dyDescent="0.4">
      <c r="A62" s="37"/>
      <c r="B62" s="38"/>
      <c r="C62" s="38"/>
      <c r="D62" s="38"/>
      <c r="E62" s="38"/>
      <c r="F62" s="38"/>
      <c r="G62" s="39"/>
      <c r="H62" s="39"/>
      <c r="I62" s="40"/>
      <c r="J62" s="40"/>
      <c r="K62" s="70"/>
      <c r="L62" s="30" t="s">
        <v>109</v>
      </c>
      <c r="M62" s="31">
        <v>0</v>
      </c>
      <c r="N62" s="31">
        <v>10</v>
      </c>
      <c r="O62" s="34">
        <v>0</v>
      </c>
      <c r="P62" s="86"/>
      <c r="Q62" s="31"/>
      <c r="R62" s="31"/>
      <c r="S62" s="34"/>
      <c r="T62" s="37"/>
      <c r="U62" s="41"/>
      <c r="V62" s="37"/>
      <c r="W62" s="72"/>
      <c r="X62" s="143"/>
      <c r="Y62" s="36"/>
      <c r="AB62" s="102"/>
    </row>
    <row r="63" spans="1:56" s="29" customFormat="1" ht="17.5" x14ac:dyDescent="0.35">
      <c r="I63" s="47"/>
      <c r="J63" s="47"/>
      <c r="L63" s="30" t="s">
        <v>135</v>
      </c>
      <c r="M63" s="85">
        <v>0</v>
      </c>
      <c r="N63" s="31" t="s">
        <v>136</v>
      </c>
      <c r="O63" s="34">
        <v>0</v>
      </c>
      <c r="P63" s="30" t="s">
        <v>137</v>
      </c>
      <c r="Q63" s="31">
        <v>0</v>
      </c>
      <c r="R63" s="31" t="s">
        <v>138</v>
      </c>
      <c r="S63" s="97">
        <v>0</v>
      </c>
      <c r="AB63" s="102"/>
    </row>
    <row r="64" spans="1:56" s="29" customFormat="1" ht="16" thickBot="1" x14ac:dyDescent="0.4">
      <c r="I64" s="47"/>
      <c r="J64" s="47"/>
      <c r="L64" s="613" t="s">
        <v>43</v>
      </c>
      <c r="M64" s="614"/>
      <c r="N64" s="614"/>
      <c r="O64" s="41">
        <v>0</v>
      </c>
      <c r="P64" s="613" t="s">
        <v>42</v>
      </c>
      <c r="Q64" s="614"/>
      <c r="R64" s="614"/>
      <c r="S64" s="72">
        <v>0</v>
      </c>
      <c r="AB64" s="102"/>
    </row>
    <row r="65" spans="1:28" s="29" customFormat="1" ht="16" thickBot="1" x14ac:dyDescent="0.4">
      <c r="I65" s="47"/>
      <c r="J65" s="47"/>
      <c r="AB65" s="102"/>
    </row>
    <row r="66" spans="1:28" s="29" customFormat="1" ht="18.5" x14ac:dyDescent="0.35">
      <c r="A66" s="21" t="s">
        <v>22</v>
      </c>
      <c r="B66" s="22" t="s">
        <v>303</v>
      </c>
      <c r="C66" s="22">
        <v>2502</v>
      </c>
      <c r="D66" s="22" t="s">
        <v>254</v>
      </c>
      <c r="E66" s="23" t="s">
        <v>304</v>
      </c>
      <c r="F66" s="22">
        <v>3</v>
      </c>
      <c r="G66" s="24"/>
      <c r="H66" s="24"/>
      <c r="I66" s="25"/>
      <c r="J66" s="60"/>
      <c r="K66" s="61"/>
      <c r="L66" s="170" t="s">
        <v>101</v>
      </c>
      <c r="M66" s="107">
        <v>0</v>
      </c>
      <c r="N66" s="167">
        <v>17</v>
      </c>
      <c r="O66" s="26">
        <v>0</v>
      </c>
      <c r="P66" s="112" t="s">
        <v>202</v>
      </c>
      <c r="Q66" s="108">
        <v>0</v>
      </c>
      <c r="R66" s="22">
        <v>20</v>
      </c>
      <c r="S66" s="26">
        <v>0</v>
      </c>
      <c r="T66" s="21" t="s">
        <v>25</v>
      </c>
      <c r="U66" s="26" t="s">
        <v>24</v>
      </c>
      <c r="V66" s="21"/>
      <c r="W66" s="99"/>
      <c r="X66" s="141" t="s">
        <v>329</v>
      </c>
      <c r="AB66" s="102"/>
    </row>
    <row r="67" spans="1:28" s="29" customFormat="1" ht="18.5" x14ac:dyDescent="0.35">
      <c r="A67" s="86"/>
      <c r="B67" s="62"/>
      <c r="C67" s="62"/>
      <c r="D67" s="62"/>
      <c r="E67" s="62"/>
      <c r="F67" s="62"/>
      <c r="G67" s="63"/>
      <c r="H67" s="32"/>
      <c r="I67" s="64"/>
      <c r="J67" s="64"/>
      <c r="K67" s="65"/>
      <c r="L67" s="171" t="s">
        <v>50</v>
      </c>
      <c r="M67" s="14">
        <v>0</v>
      </c>
      <c r="N67" s="168">
        <v>17</v>
      </c>
      <c r="O67" s="81">
        <v>0</v>
      </c>
      <c r="P67" s="3" t="s">
        <v>39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89" t="s">
        <v>355</v>
      </c>
      <c r="AB67" s="102"/>
    </row>
    <row r="68" spans="1:28" s="29" customFormat="1" ht="18.5" x14ac:dyDescent="0.35">
      <c r="A68" s="86"/>
      <c r="B68" s="62"/>
      <c r="C68" s="62"/>
      <c r="D68" s="62"/>
      <c r="E68" s="62"/>
      <c r="F68" s="62"/>
      <c r="G68" s="63"/>
      <c r="H68" s="63"/>
      <c r="I68" s="64"/>
      <c r="J68" s="64"/>
      <c r="K68" s="65"/>
      <c r="L68" s="171" t="s">
        <v>238</v>
      </c>
      <c r="M68" s="14">
        <v>0</v>
      </c>
      <c r="N68" s="168">
        <v>17</v>
      </c>
      <c r="O68" s="34">
        <v>0</v>
      </c>
      <c r="P68" s="3" t="s">
        <v>141</v>
      </c>
      <c r="Q68" s="109">
        <v>0</v>
      </c>
      <c r="R68" s="31">
        <v>20</v>
      </c>
      <c r="S68" s="81">
        <v>0</v>
      </c>
      <c r="T68" s="30"/>
      <c r="U68" s="34"/>
      <c r="V68" s="30"/>
      <c r="W68" s="97"/>
      <c r="X68" s="142"/>
      <c r="AB68" s="102"/>
    </row>
    <row r="69" spans="1:28" s="29" customFormat="1" ht="18.5" x14ac:dyDescent="0.35">
      <c r="A69" s="86"/>
      <c r="B69" s="62"/>
      <c r="C69" s="62"/>
      <c r="D69" s="62"/>
      <c r="E69" s="62"/>
      <c r="F69" s="62"/>
      <c r="G69" s="63"/>
      <c r="H69" s="63"/>
      <c r="I69" s="64"/>
      <c r="J69" s="64"/>
      <c r="K69" s="65"/>
      <c r="L69" s="171" t="s">
        <v>120</v>
      </c>
      <c r="M69" s="14">
        <v>0</v>
      </c>
      <c r="N69" s="168">
        <v>17</v>
      </c>
      <c r="O69" s="81">
        <v>0</v>
      </c>
      <c r="P69" s="3" t="s">
        <v>110</v>
      </c>
      <c r="Q69" s="109">
        <v>0</v>
      </c>
      <c r="R69" s="31">
        <v>20</v>
      </c>
      <c r="S69" s="81">
        <v>0</v>
      </c>
      <c r="T69" s="30"/>
      <c r="U69" s="34"/>
      <c r="V69" s="30"/>
      <c r="W69" s="97"/>
      <c r="X69" s="142"/>
      <c r="AB69" s="102"/>
    </row>
    <row r="70" spans="1:28" s="29" customFormat="1" ht="16" thickBot="1" x14ac:dyDescent="0.4">
      <c r="A70" s="89"/>
      <c r="B70" s="87"/>
      <c r="C70" s="87"/>
      <c r="D70" s="87"/>
      <c r="E70" s="87"/>
      <c r="F70" s="87"/>
      <c r="G70" s="90"/>
      <c r="H70" s="90"/>
      <c r="I70" s="91"/>
      <c r="J70" s="91"/>
      <c r="K70" s="70"/>
      <c r="L70" s="110"/>
      <c r="M70" s="139"/>
      <c r="N70" s="109"/>
      <c r="O70" s="81"/>
      <c r="P70" s="172" t="s">
        <v>104</v>
      </c>
      <c r="Q70" s="109">
        <v>0</v>
      </c>
      <c r="R70" s="31">
        <v>20</v>
      </c>
      <c r="S70" s="81">
        <v>0</v>
      </c>
      <c r="T70" s="37"/>
      <c r="U70" s="41"/>
      <c r="V70" s="37"/>
      <c r="W70" s="72"/>
      <c r="X70" s="143"/>
      <c r="AB70" s="102"/>
    </row>
    <row r="71" spans="1:28" s="29" customFormat="1" ht="17.5" x14ac:dyDescent="0.35">
      <c r="A71" s="36"/>
      <c r="G71" s="71"/>
      <c r="H71" s="71"/>
      <c r="I71" s="47"/>
      <c r="K71" s="47"/>
      <c r="L71" s="30" t="s">
        <v>135</v>
      </c>
      <c r="M71" s="85">
        <v>0</v>
      </c>
      <c r="N71" s="31" t="s">
        <v>136</v>
      </c>
      <c r="O71" s="34">
        <v>0</v>
      </c>
      <c r="P71" s="30" t="s">
        <v>137</v>
      </c>
      <c r="Q71" s="31">
        <v>0</v>
      </c>
      <c r="R71" s="31" t="s">
        <v>138</v>
      </c>
      <c r="S71" s="97">
        <v>0</v>
      </c>
      <c r="AB71" s="102"/>
    </row>
    <row r="72" spans="1:28" s="29" customFormat="1" ht="16" thickBot="1" x14ac:dyDescent="0.4">
      <c r="A72" s="36"/>
      <c r="I72" s="47"/>
      <c r="L72" s="613" t="s">
        <v>43</v>
      </c>
      <c r="M72" s="614"/>
      <c r="N72" s="614"/>
      <c r="O72" s="92">
        <v>0</v>
      </c>
      <c r="P72" s="613" t="s">
        <v>42</v>
      </c>
      <c r="Q72" s="614"/>
      <c r="R72" s="614"/>
      <c r="S72" s="72">
        <v>0</v>
      </c>
      <c r="AB72" s="102"/>
    </row>
    <row r="73" spans="1:28" s="29" customFormat="1" ht="16" thickBot="1" x14ac:dyDescent="0.4">
      <c r="A73" s="36"/>
      <c r="I73" s="47"/>
      <c r="O73" s="49"/>
      <c r="AB73" s="102"/>
    </row>
    <row r="74" spans="1:28" s="29" customFormat="1" ht="280" customHeight="1" thickBot="1" x14ac:dyDescent="0.4">
      <c r="A74" s="74" t="s">
        <v>23</v>
      </c>
      <c r="B74" s="75" t="s">
        <v>114</v>
      </c>
      <c r="C74" s="75">
        <v>1</v>
      </c>
      <c r="D74" s="75" t="s">
        <v>130</v>
      </c>
      <c r="E74" s="75"/>
      <c r="F74" s="75"/>
      <c r="G74" s="93"/>
      <c r="H74" s="93"/>
      <c r="I74" s="77"/>
      <c r="J74" s="77"/>
      <c r="K74" s="78"/>
      <c r="L74" s="21"/>
      <c r="M74" s="94"/>
      <c r="N74" s="22"/>
      <c r="O74" s="26"/>
      <c r="P74" s="21"/>
      <c r="Q74" s="22"/>
      <c r="R74" s="22"/>
      <c r="S74" s="26"/>
      <c r="T74" s="74" t="s">
        <v>25</v>
      </c>
      <c r="U74" s="151" t="s">
        <v>24</v>
      </c>
      <c r="V74" s="74">
        <v>0</v>
      </c>
      <c r="W74" s="152">
        <v>0</v>
      </c>
      <c r="X74" s="153" t="s">
        <v>356</v>
      </c>
      <c r="AB74" s="102"/>
    </row>
    <row r="75" spans="1:28" s="29" customFormat="1" ht="17.5" x14ac:dyDescent="0.35">
      <c r="I75" s="47"/>
      <c r="J75" s="47"/>
      <c r="L75" s="30" t="s">
        <v>135</v>
      </c>
      <c r="M75" s="85">
        <v>0</v>
      </c>
      <c r="N75" s="31" t="s">
        <v>136</v>
      </c>
      <c r="O75" s="34">
        <v>0</v>
      </c>
      <c r="P75" s="30" t="s">
        <v>137</v>
      </c>
      <c r="Q75" s="31">
        <v>0</v>
      </c>
      <c r="R75" s="31" t="s">
        <v>138</v>
      </c>
      <c r="S75" s="97">
        <v>0</v>
      </c>
      <c r="AB75" s="102"/>
    </row>
    <row r="76" spans="1:28" s="29" customFormat="1" ht="16" thickBot="1" x14ac:dyDescent="0.4">
      <c r="I76" s="47"/>
      <c r="J76" s="47"/>
      <c r="L76" s="613" t="s">
        <v>43</v>
      </c>
      <c r="M76" s="614"/>
      <c r="N76" s="614"/>
      <c r="O76" s="41">
        <v>0</v>
      </c>
      <c r="P76" s="613" t="s">
        <v>42</v>
      </c>
      <c r="Q76" s="614"/>
      <c r="R76" s="614"/>
      <c r="S76" s="72" t="s">
        <v>24</v>
      </c>
      <c r="AB76" s="102"/>
    </row>
    <row r="77" spans="1:28" s="29" customFormat="1" ht="16" thickBot="1" x14ac:dyDescent="0.4">
      <c r="I77" s="47"/>
      <c r="J77" s="47"/>
      <c r="M77" s="48"/>
      <c r="AB77" s="102"/>
    </row>
    <row r="78" spans="1:28" s="29" customFormat="1" x14ac:dyDescent="0.35">
      <c r="A78" s="21" t="s">
        <v>26</v>
      </c>
      <c r="B78" s="22" t="s">
        <v>199</v>
      </c>
      <c r="C78" s="23" t="s">
        <v>239</v>
      </c>
      <c r="D78" s="23" t="s">
        <v>240</v>
      </c>
      <c r="E78" s="22" t="s">
        <v>241</v>
      </c>
      <c r="F78" s="22">
        <v>1</v>
      </c>
      <c r="G78" s="24" t="s">
        <v>266</v>
      </c>
      <c r="H78" s="24">
        <v>45019.065972222219</v>
      </c>
      <c r="I78" s="25">
        <v>48</v>
      </c>
      <c r="J78" s="25">
        <v>8.4499999999999993</v>
      </c>
      <c r="K78" s="61">
        <v>-39.549999999999997</v>
      </c>
      <c r="L78" s="111" t="s">
        <v>115</v>
      </c>
      <c r="M78" s="138">
        <v>0</v>
      </c>
      <c r="N78" s="108">
        <v>17</v>
      </c>
      <c r="O78" s="26">
        <v>0</v>
      </c>
      <c r="P78" s="21" t="s">
        <v>242</v>
      </c>
      <c r="Q78" s="108">
        <v>0</v>
      </c>
      <c r="R78" s="22">
        <v>20</v>
      </c>
      <c r="S78" s="26">
        <v>0</v>
      </c>
      <c r="T78" s="21" t="s">
        <v>25</v>
      </c>
      <c r="U78" s="26" t="s">
        <v>200</v>
      </c>
      <c r="V78" s="21">
        <v>39.549999999999997</v>
      </c>
      <c r="W78" s="99">
        <v>39.549999999999997</v>
      </c>
      <c r="X78" s="141" t="s">
        <v>357</v>
      </c>
      <c r="AA78" s="632"/>
      <c r="AB78" s="102"/>
    </row>
    <row r="79" spans="1:28" s="29" customForma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124</v>
      </c>
      <c r="M79" s="139">
        <v>0</v>
      </c>
      <c r="N79" s="109">
        <v>17</v>
      </c>
      <c r="O79" s="34">
        <v>0</v>
      </c>
      <c r="P79" s="30" t="s">
        <v>46</v>
      </c>
      <c r="Q79" s="109">
        <v>0</v>
      </c>
      <c r="R79" s="31">
        <v>20</v>
      </c>
      <c r="S79" s="34">
        <v>0</v>
      </c>
      <c r="T79" s="30"/>
      <c r="U79" s="34"/>
      <c r="V79" s="30"/>
      <c r="W79" s="97"/>
      <c r="X79" s="189" t="s">
        <v>358</v>
      </c>
      <c r="Z79" s="36"/>
      <c r="AA79" s="632"/>
      <c r="AB79" s="102"/>
    </row>
    <row r="80" spans="1:28" s="29" customFormat="1" ht="31" x14ac:dyDescent="0.35">
      <c r="A80" s="30"/>
      <c r="B80" s="31"/>
      <c r="C80" s="31"/>
      <c r="D80" s="31"/>
      <c r="E80" s="31"/>
      <c r="F80" s="31"/>
      <c r="G80" s="32"/>
      <c r="H80" s="32"/>
      <c r="I80" s="33"/>
      <c r="J80" s="33"/>
      <c r="K80" s="65"/>
      <c r="L80" s="116" t="s">
        <v>105</v>
      </c>
      <c r="M80" s="109">
        <v>0</v>
      </c>
      <c r="N80" s="109">
        <v>17</v>
      </c>
      <c r="O80" s="34">
        <v>0</v>
      </c>
      <c r="P80" s="30" t="s">
        <v>116</v>
      </c>
      <c r="Q80" s="109">
        <v>0</v>
      </c>
      <c r="R80" s="31">
        <v>20</v>
      </c>
      <c r="S80" s="34">
        <v>0</v>
      </c>
      <c r="T80" s="30"/>
      <c r="U80" s="34"/>
      <c r="V80" s="30"/>
      <c r="W80" s="97"/>
      <c r="X80" s="189" t="s">
        <v>359</v>
      </c>
      <c r="Y80" s="36"/>
      <c r="AA80" s="632"/>
      <c r="AB80" s="102"/>
    </row>
    <row r="81" spans="1:28" s="29" customFormat="1" x14ac:dyDescent="0.35">
      <c r="A81" s="30"/>
      <c r="B81" s="31"/>
      <c r="C81" s="31"/>
      <c r="D81" s="31"/>
      <c r="E81" s="31"/>
      <c r="F81" s="31"/>
      <c r="G81" s="32"/>
      <c r="H81" s="32"/>
      <c r="I81" s="33"/>
      <c r="J81" s="33"/>
      <c r="K81" s="65"/>
      <c r="L81" s="116" t="s">
        <v>243</v>
      </c>
      <c r="M81" s="109">
        <v>0</v>
      </c>
      <c r="N81" s="109">
        <v>17</v>
      </c>
      <c r="O81" s="34">
        <v>0</v>
      </c>
      <c r="P81" s="30" t="s">
        <v>100</v>
      </c>
      <c r="Q81" s="109">
        <v>0</v>
      </c>
      <c r="R81" s="31">
        <v>20</v>
      </c>
      <c r="S81" s="34">
        <v>0</v>
      </c>
      <c r="T81" s="30"/>
      <c r="U81" s="34"/>
      <c r="V81" s="30"/>
      <c r="W81" s="97"/>
      <c r="X81" s="189" t="s">
        <v>298</v>
      </c>
      <c r="Z81" s="95"/>
      <c r="AB81" s="102"/>
    </row>
    <row r="82" spans="1:28" s="29" customFormat="1" ht="16" thickBot="1" x14ac:dyDescent="0.4">
      <c r="A82" s="37"/>
      <c r="B82" s="38"/>
      <c r="C82" s="38"/>
      <c r="D82" s="38"/>
      <c r="E82" s="38"/>
      <c r="F82" s="38"/>
      <c r="G82" s="39"/>
      <c r="H82" s="39"/>
      <c r="I82" s="40"/>
      <c r="J82" s="40"/>
      <c r="K82" s="70"/>
      <c r="L82" s="110" t="s">
        <v>142</v>
      </c>
      <c r="M82" s="109">
        <v>0</v>
      </c>
      <c r="N82" s="109">
        <v>10</v>
      </c>
      <c r="O82" s="34">
        <v>0</v>
      </c>
      <c r="P82" s="30" t="s">
        <v>45</v>
      </c>
      <c r="Q82" s="109">
        <v>0</v>
      </c>
      <c r="R82" s="31">
        <v>5</v>
      </c>
      <c r="S82" s="34">
        <v>0</v>
      </c>
      <c r="T82" s="37"/>
      <c r="U82" s="41"/>
      <c r="V82" s="37"/>
      <c r="W82" s="72"/>
      <c r="X82" s="191"/>
      <c r="Z82" s="95"/>
      <c r="AB82" s="102"/>
    </row>
    <row r="83" spans="1:28" s="29" customFormat="1" ht="17.5" x14ac:dyDescent="0.35">
      <c r="I83" s="47"/>
      <c r="L83" s="30" t="s">
        <v>135</v>
      </c>
      <c r="M83" s="85">
        <v>0</v>
      </c>
      <c r="N83" s="31" t="s">
        <v>136</v>
      </c>
      <c r="O83" s="34">
        <v>0</v>
      </c>
      <c r="P83" s="30" t="s">
        <v>137</v>
      </c>
      <c r="Q83" s="31">
        <v>0</v>
      </c>
      <c r="R83" s="31" t="s">
        <v>138</v>
      </c>
      <c r="S83" s="97">
        <v>0</v>
      </c>
      <c r="AB83" s="102"/>
    </row>
    <row r="84" spans="1:28" s="29" customFormat="1" ht="16" thickBot="1" x14ac:dyDescent="0.4">
      <c r="I84" s="47"/>
      <c r="J84" s="47"/>
      <c r="L84" s="613" t="s">
        <v>43</v>
      </c>
      <c r="M84" s="614"/>
      <c r="N84" s="614"/>
      <c r="O84" s="92">
        <v>85</v>
      </c>
      <c r="P84" s="613" t="s">
        <v>42</v>
      </c>
      <c r="Q84" s="614"/>
      <c r="R84" s="614"/>
      <c r="S84" s="72" t="s">
        <v>49</v>
      </c>
      <c r="AB84" s="102"/>
    </row>
    <row r="85" spans="1:28" s="29" customFormat="1" ht="16" thickBot="1" x14ac:dyDescent="0.4">
      <c r="I85" s="47"/>
      <c r="J85" s="47"/>
      <c r="O85" s="49"/>
      <c r="AB85" s="102"/>
    </row>
    <row r="86" spans="1:28" s="29" customFormat="1" ht="31" x14ac:dyDescent="0.35">
      <c r="A86" s="21" t="s">
        <v>27</v>
      </c>
      <c r="B86" s="22" t="s">
        <v>244</v>
      </c>
      <c r="C86" s="22" t="s">
        <v>245</v>
      </c>
      <c r="D86" s="22" t="s">
        <v>246</v>
      </c>
      <c r="E86" s="22" t="s">
        <v>247</v>
      </c>
      <c r="F86" s="22">
        <v>1</v>
      </c>
      <c r="G86" s="24" t="s">
        <v>248</v>
      </c>
      <c r="H86" s="24">
        <v>45018.770833333336</v>
      </c>
      <c r="I86" s="25">
        <v>363.99999999994179</v>
      </c>
      <c r="J86" s="25">
        <v>8.4499999999999993</v>
      </c>
      <c r="K86" s="61">
        <v>-355.5499999999418</v>
      </c>
      <c r="L86" s="111" t="s">
        <v>50</v>
      </c>
      <c r="M86" s="108">
        <v>0</v>
      </c>
      <c r="N86" s="22">
        <v>17</v>
      </c>
      <c r="O86" s="26">
        <v>17</v>
      </c>
      <c r="P86" s="79" t="s">
        <v>216</v>
      </c>
      <c r="Q86" s="22">
        <v>0</v>
      </c>
      <c r="R86" s="22">
        <v>20</v>
      </c>
      <c r="S86" s="26">
        <v>0</v>
      </c>
      <c r="T86" s="21" t="s">
        <v>25</v>
      </c>
      <c r="U86" s="26" t="s">
        <v>24</v>
      </c>
      <c r="V86" s="21">
        <v>355.5499999999418</v>
      </c>
      <c r="W86" s="99">
        <v>355.5499999999418</v>
      </c>
      <c r="X86" s="141" t="s">
        <v>360</v>
      </c>
      <c r="Y86" s="36"/>
      <c r="Z86" s="36"/>
      <c r="AB86" s="102"/>
    </row>
    <row r="87" spans="1:28" s="29" customFormat="1" x14ac:dyDescent="0.35">
      <c r="A87" s="30"/>
      <c r="B87" s="31"/>
      <c r="C87" s="31"/>
      <c r="D87" s="31"/>
      <c r="E87" s="31"/>
      <c r="F87" s="31">
        <v>2</v>
      </c>
      <c r="G87" s="63">
        <f>H86</f>
        <v>45018.770833333336</v>
      </c>
      <c r="H87" s="220">
        <v>45019.409722222219</v>
      </c>
      <c r="I87" s="64">
        <f>(G87-H87)*24</f>
        <v>-15.333333333197515</v>
      </c>
      <c r="J87" s="33">
        <v>8.5</v>
      </c>
      <c r="K87" s="96">
        <f>I87-J87</f>
        <v>-23.833333333197515</v>
      </c>
      <c r="L87" s="110" t="s">
        <v>101</v>
      </c>
      <c r="M87" s="109">
        <v>0</v>
      </c>
      <c r="N87" s="31">
        <v>17</v>
      </c>
      <c r="O87" s="34">
        <v>17</v>
      </c>
      <c r="P87" s="30" t="s">
        <v>249</v>
      </c>
      <c r="Q87" s="31">
        <v>0</v>
      </c>
      <c r="R87" s="31">
        <v>20</v>
      </c>
      <c r="S87" s="34">
        <v>0</v>
      </c>
      <c r="T87" s="30"/>
      <c r="U87" s="34"/>
      <c r="V87" s="30"/>
      <c r="W87" s="97"/>
      <c r="X87" s="189" t="s">
        <v>335</v>
      </c>
      <c r="Z87" s="36"/>
      <c r="AB87" s="102"/>
    </row>
    <row r="88" spans="1:28" s="29" customFormat="1" x14ac:dyDescent="0.35">
      <c r="A88" s="30"/>
      <c r="B88" s="31"/>
      <c r="C88" s="31"/>
      <c r="D88" s="31"/>
      <c r="E88" s="31"/>
      <c r="F88" s="31">
        <v>3</v>
      </c>
      <c r="G88" s="32">
        <f>H87</f>
        <v>45019.409722222219</v>
      </c>
      <c r="H88" s="31" t="s">
        <v>36</v>
      </c>
      <c r="I88" s="33"/>
      <c r="J88" s="33">
        <v>8.5</v>
      </c>
      <c r="K88" s="65"/>
      <c r="L88" s="110" t="s">
        <v>48</v>
      </c>
      <c r="M88" s="109">
        <v>1</v>
      </c>
      <c r="N88" s="31">
        <v>17</v>
      </c>
      <c r="O88" s="34">
        <v>0</v>
      </c>
      <c r="P88" s="30" t="s">
        <v>102</v>
      </c>
      <c r="Q88" s="31">
        <v>0</v>
      </c>
      <c r="R88" s="31">
        <v>20</v>
      </c>
      <c r="S88" s="34">
        <v>0</v>
      </c>
      <c r="T88" s="30"/>
      <c r="U88" s="34"/>
      <c r="V88" s="30"/>
      <c r="W88" s="97"/>
      <c r="X88" s="189"/>
      <c r="AB88" s="102"/>
    </row>
    <row r="89" spans="1:28" s="29" customFormat="1" x14ac:dyDescent="0.35">
      <c r="A89" s="30"/>
      <c r="B89" s="31"/>
      <c r="C89" s="31"/>
      <c r="D89" s="31"/>
      <c r="E89" s="31"/>
      <c r="F89" s="31"/>
      <c r="G89" s="31"/>
      <c r="H89" s="32"/>
      <c r="I89" s="64"/>
      <c r="J89" s="64"/>
      <c r="K89" s="65"/>
      <c r="L89" s="110"/>
      <c r="M89" s="139"/>
      <c r="N89" s="31"/>
      <c r="O89" s="34"/>
      <c r="P89" s="30"/>
      <c r="Q89" s="31"/>
      <c r="R89" s="31"/>
      <c r="S89" s="34"/>
      <c r="T89" s="30"/>
      <c r="U89" s="34"/>
      <c r="V89" s="30"/>
      <c r="W89" s="97"/>
      <c r="X89" s="189"/>
      <c r="AB89" s="102"/>
    </row>
    <row r="90" spans="1:28" s="29" customFormat="1" ht="16" thickBot="1" x14ac:dyDescent="0.4">
      <c r="A90" s="37"/>
      <c r="B90" s="38"/>
      <c r="C90" s="69"/>
      <c r="D90" s="69"/>
      <c r="E90" s="69"/>
      <c r="F90" s="69"/>
      <c r="G90" s="69"/>
      <c r="H90" s="69"/>
      <c r="I90" s="88"/>
      <c r="J90" s="88"/>
      <c r="K90" s="104"/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37"/>
      <c r="W90" s="72"/>
      <c r="X90" s="195" t="s">
        <v>308</v>
      </c>
      <c r="AB90" s="102"/>
    </row>
    <row r="91" spans="1:28" s="29" customFormat="1" ht="17.5" x14ac:dyDescent="0.35">
      <c r="I91" s="47"/>
      <c r="L91" s="30" t="s">
        <v>135</v>
      </c>
      <c r="M91" s="85">
        <v>2</v>
      </c>
      <c r="N91" s="31" t="s">
        <v>136</v>
      </c>
      <c r="O91" s="34">
        <v>34</v>
      </c>
      <c r="P91" s="30" t="s">
        <v>137</v>
      </c>
      <c r="Q91" s="31">
        <v>0</v>
      </c>
      <c r="R91" s="31" t="s">
        <v>138</v>
      </c>
      <c r="S91" s="97">
        <v>0</v>
      </c>
      <c r="AB91" s="102"/>
    </row>
    <row r="92" spans="1:28" s="29" customFormat="1" ht="16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AB92" s="102"/>
    </row>
    <row r="93" spans="1:28" s="29" customFormat="1" ht="16" thickBot="1" x14ac:dyDescent="0.4">
      <c r="I93" s="47"/>
      <c r="J93" s="47"/>
      <c r="O93" s="49"/>
      <c r="AB93" s="102"/>
    </row>
    <row r="94" spans="1:28" s="29" customFormat="1" ht="47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74"/>
      <c r="W94" s="152"/>
      <c r="X94" s="194" t="s">
        <v>309</v>
      </c>
      <c r="AB94" s="102"/>
    </row>
    <row r="95" spans="1:28" s="29" customFormat="1" ht="17.5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105"/>
      <c r="W95" s="105"/>
      <c r="X95" s="105"/>
      <c r="Y95" s="102"/>
      <c r="Z95" s="102"/>
      <c r="AA95" s="102"/>
      <c r="AB95" s="102"/>
    </row>
    <row r="96" spans="1:28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105"/>
      <c r="W96" s="105"/>
      <c r="X96" s="105"/>
      <c r="Y96" s="102"/>
      <c r="Z96" s="102"/>
      <c r="AA96" s="102"/>
      <c r="AB96" s="102"/>
    </row>
    <row r="97" spans="1:28" s="29" customFormat="1" ht="62" x14ac:dyDescent="0.35">
      <c r="A97" s="216" t="s">
        <v>126</v>
      </c>
      <c r="B97" s="22" t="s">
        <v>253</v>
      </c>
      <c r="C97" s="22">
        <v>840</v>
      </c>
      <c r="D97" s="22" t="s">
        <v>254</v>
      </c>
      <c r="E97" s="23" t="s">
        <v>268</v>
      </c>
      <c r="F97" s="22">
        <v>1</v>
      </c>
      <c r="G97" s="24" t="s">
        <v>269</v>
      </c>
      <c r="H97" s="182" t="s">
        <v>288</v>
      </c>
      <c r="I97" s="25">
        <v>15.583333333313931</v>
      </c>
      <c r="J97" s="25">
        <v>12.4</v>
      </c>
      <c r="K97" s="61">
        <v>-3.1833333333139304</v>
      </c>
      <c r="L97" s="217" t="s">
        <v>256</v>
      </c>
      <c r="M97" s="94">
        <v>0</v>
      </c>
      <c r="N97" s="22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3.1833333333139304</v>
      </c>
      <c r="W97" s="28">
        <v>3.1833333333139304</v>
      </c>
      <c r="X97" s="214" t="s">
        <v>361</v>
      </c>
      <c r="Y97" s="102"/>
      <c r="Z97" s="102"/>
      <c r="AA97" s="102"/>
      <c r="AB97" s="102"/>
    </row>
    <row r="98" spans="1:28" s="29" customFormat="1" x14ac:dyDescent="0.35">
      <c r="A98" s="30"/>
      <c r="B98" s="31"/>
      <c r="C98" s="31"/>
      <c r="D98" s="31"/>
      <c r="E98" s="31"/>
      <c r="F98" s="31">
        <v>2</v>
      </c>
      <c r="G98" s="161" t="s">
        <v>288</v>
      </c>
      <c r="H98" s="161">
        <v>45019.131944444445</v>
      </c>
      <c r="I98" s="33">
        <v>31.416666666744277</v>
      </c>
      <c r="J98" s="33">
        <v>12.4</v>
      </c>
      <c r="K98" s="65">
        <v>-19.016666666744278</v>
      </c>
      <c r="L98" s="185" t="s">
        <v>276</v>
      </c>
      <c r="M98" s="85">
        <v>0</v>
      </c>
      <c r="N98" s="31">
        <v>17</v>
      </c>
      <c r="O98" s="34">
        <v>0</v>
      </c>
      <c r="P98" s="30"/>
      <c r="Q98" s="31"/>
      <c r="R98" s="31"/>
      <c r="S98" s="34"/>
      <c r="T98" s="30"/>
      <c r="U98" s="34"/>
      <c r="V98" s="30">
        <v>0</v>
      </c>
      <c r="W98" s="43">
        <v>3.1833333333139304</v>
      </c>
      <c r="X98" s="215" t="s">
        <v>362</v>
      </c>
      <c r="Y98" s="102"/>
      <c r="Z98" s="102"/>
      <c r="AA98" s="102"/>
      <c r="AB98" s="102"/>
    </row>
    <row r="99" spans="1:28" s="29" customFormat="1" x14ac:dyDescent="0.35">
      <c r="A99" s="30"/>
      <c r="B99" s="31"/>
      <c r="C99" s="31"/>
      <c r="D99" s="31"/>
      <c r="E99" s="31"/>
      <c r="F99" s="31">
        <v>3</v>
      </c>
      <c r="G99" s="32">
        <v>45019.131944444445</v>
      </c>
      <c r="H99" s="161" t="s">
        <v>36</v>
      </c>
      <c r="I99" s="33"/>
      <c r="J99" s="33">
        <v>12.4</v>
      </c>
      <c r="K99" s="65"/>
      <c r="L99" s="184" t="s">
        <v>277</v>
      </c>
      <c r="M99" s="85">
        <v>0</v>
      </c>
      <c r="N99" s="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0"/>
      <c r="W99" s="97"/>
      <c r="X99" s="215"/>
      <c r="Y99" s="102"/>
      <c r="Z99" s="102"/>
      <c r="AA99" s="102"/>
      <c r="AB99" s="102"/>
    </row>
    <row r="100" spans="1:28" s="29" customFormat="1" ht="16" thickBot="1" x14ac:dyDescent="0.4">
      <c r="A100" s="37"/>
      <c r="B100" s="38"/>
      <c r="C100" s="38"/>
      <c r="D100" s="38"/>
      <c r="E100" s="38"/>
      <c r="F100" s="38"/>
      <c r="G100" s="39"/>
      <c r="H100" s="183"/>
      <c r="I100" s="40"/>
      <c r="J100" s="40"/>
      <c r="K100" s="70"/>
      <c r="L100" s="184" t="s">
        <v>278</v>
      </c>
      <c r="M100" s="85">
        <v>0</v>
      </c>
      <c r="N100" s="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37"/>
      <c r="W100" s="72"/>
      <c r="X100" s="143" t="s">
        <v>340</v>
      </c>
      <c r="Y100" s="102"/>
      <c r="Z100" s="102"/>
      <c r="AA100" s="102"/>
      <c r="AB100" s="102"/>
    </row>
    <row r="101" spans="1:28" s="29" customFormat="1" ht="17.5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Y101" s="102"/>
      <c r="Z101" s="102"/>
      <c r="AA101" s="102"/>
      <c r="AB101" s="102"/>
    </row>
    <row r="102" spans="1:28" s="29" customFormat="1" ht="16" thickBot="1" x14ac:dyDescent="0.4">
      <c r="I102" s="47"/>
      <c r="J102" s="47"/>
      <c r="L102" s="613" t="s">
        <v>43</v>
      </c>
      <c r="M102" s="614"/>
      <c r="N102" s="614"/>
      <c r="O102" s="41">
        <v>60</v>
      </c>
      <c r="P102" s="613" t="s">
        <v>42</v>
      </c>
      <c r="Q102" s="614"/>
      <c r="R102" s="614"/>
      <c r="S102" s="72">
        <v>0</v>
      </c>
      <c r="Y102" s="102"/>
      <c r="Z102" s="102"/>
      <c r="AA102" s="102"/>
      <c r="AB102" s="102"/>
    </row>
    <row r="103" spans="1:28" s="29" customFormat="1" ht="16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Y103" s="102"/>
      <c r="Z103" s="102"/>
      <c r="AA103" s="102"/>
      <c r="AB103" s="102"/>
    </row>
    <row r="104" spans="1:28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  <c r="Y104" s="102"/>
      <c r="Z104" s="102"/>
      <c r="AA104" s="102"/>
      <c r="AB104" s="102"/>
    </row>
    <row r="105" spans="1:28" s="29" customFormat="1" ht="17.5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  <c r="Y105" s="102"/>
      <c r="Z105" s="102"/>
      <c r="AA105" s="102"/>
      <c r="AB105" s="102"/>
    </row>
    <row r="106" spans="1:28" s="29" customFormat="1" ht="16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  <c r="Y106" s="102"/>
      <c r="Z106" s="102"/>
      <c r="AA106" s="102"/>
      <c r="AB106" s="102"/>
    </row>
    <row r="107" spans="1:28" s="29" customForma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Y107" s="102"/>
      <c r="Z107" s="102"/>
      <c r="AA107" s="102"/>
      <c r="AB107" s="102"/>
    </row>
    <row r="108" spans="1:28" s="102" customFormat="1" x14ac:dyDescent="0.35">
      <c r="T108" s="29"/>
      <c r="U108" s="29"/>
      <c r="V108" s="29"/>
      <c r="W108" s="29"/>
      <c r="X108" s="29"/>
    </row>
    <row r="109" spans="1:28" s="102" customFormat="1" x14ac:dyDescent="0.35">
      <c r="T109" s="29"/>
      <c r="U109" s="29"/>
      <c r="V109" s="29"/>
      <c r="W109" s="29"/>
      <c r="X109" s="29"/>
    </row>
    <row r="110" spans="1:28" x14ac:dyDescent="0.35">
      <c r="T110" s="29"/>
      <c r="U110" s="29"/>
      <c r="V110" s="29"/>
      <c r="W110" s="29"/>
      <c r="X110" s="29"/>
    </row>
    <row r="111" spans="1:28" x14ac:dyDescent="0.35">
      <c r="T111" s="29"/>
      <c r="U111" s="29"/>
      <c r="V111" s="29"/>
      <c r="W111" s="29"/>
      <c r="X111" s="29"/>
    </row>
    <row r="112" spans="1:28" x14ac:dyDescent="0.35">
      <c r="T112" s="29"/>
      <c r="U112" s="29"/>
      <c r="V112" s="29"/>
      <c r="W112" s="29"/>
      <c r="X112" s="29"/>
    </row>
    <row r="113" spans="20:24" x14ac:dyDescent="0.35">
      <c r="T113" s="29"/>
      <c r="U113" s="29"/>
      <c r="V113" s="29"/>
      <c r="W113" s="29"/>
      <c r="X113" s="29"/>
    </row>
    <row r="114" spans="20:24" x14ac:dyDescent="0.35">
      <c r="T114" s="29"/>
      <c r="U114" s="29"/>
      <c r="V114" s="29"/>
      <c r="W114" s="29"/>
      <c r="X114" s="29"/>
    </row>
    <row r="115" spans="20:24" x14ac:dyDescent="0.35">
      <c r="T115" s="29"/>
      <c r="U115" s="29"/>
      <c r="V115" s="29"/>
      <c r="W115" s="29"/>
      <c r="X115" s="29"/>
    </row>
    <row r="116" spans="20:24" x14ac:dyDescent="0.35">
      <c r="T116" s="29"/>
      <c r="U116" s="29"/>
      <c r="V116" s="29"/>
      <c r="W116" s="29"/>
      <c r="X116" s="29"/>
    </row>
    <row r="117" spans="20:24" x14ac:dyDescent="0.35">
      <c r="T117" s="29"/>
      <c r="U117" s="29"/>
      <c r="V117" s="29"/>
      <c r="W117" s="29"/>
      <c r="X117" s="29"/>
    </row>
    <row r="118" spans="20:24" x14ac:dyDescent="0.35">
      <c r="T118" s="29"/>
      <c r="U118" s="29"/>
      <c r="V118" s="29"/>
      <c r="W118" s="29"/>
      <c r="X118" s="29"/>
    </row>
  </sheetData>
  <mergeCells count="48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76:N76"/>
    <mergeCell ref="P76:R76"/>
    <mergeCell ref="L28:N28"/>
    <mergeCell ref="P28:R28"/>
    <mergeCell ref="L37:N37"/>
    <mergeCell ref="P37:R37"/>
    <mergeCell ref="L46:N46"/>
    <mergeCell ref="P46:R46"/>
    <mergeCell ref="L57:N57"/>
    <mergeCell ref="P57:R57"/>
    <mergeCell ref="L64:N64"/>
    <mergeCell ref="P64:R64"/>
    <mergeCell ref="L72:N72"/>
    <mergeCell ref="P72:R72"/>
    <mergeCell ref="L102:N102"/>
    <mergeCell ref="P102:R102"/>
    <mergeCell ref="L106:N106"/>
    <mergeCell ref="P106:R106"/>
    <mergeCell ref="AA78:AA80"/>
    <mergeCell ref="L84:N84"/>
    <mergeCell ref="P84:R84"/>
    <mergeCell ref="L96:N96"/>
    <mergeCell ref="P96:R96"/>
    <mergeCell ref="L92:N92"/>
    <mergeCell ref="P92:R92"/>
  </mergeCells>
  <conditionalFormatting sqref="K1:K13 K26:K44 K92:K94 K97:K102 K104:K106">
    <cfRule type="cellIs" dxfId="367" priority="2" operator="lessThan">
      <formula>0</formula>
    </cfRule>
  </conditionalFormatting>
  <conditionalFormatting sqref="K15:K22">
    <cfRule type="cellIs" dxfId="366" priority="5" operator="lessThan">
      <formula>0</formula>
    </cfRule>
  </conditionalFormatting>
  <conditionalFormatting sqref="K46:K56">
    <cfRule type="cellIs" dxfId="365" priority="7" operator="lessThan">
      <formula>0</formula>
    </cfRule>
  </conditionalFormatting>
  <conditionalFormatting sqref="K60:K70">
    <cfRule type="cellIs" dxfId="364" priority="6" operator="lessThan">
      <formula>0</formula>
    </cfRule>
  </conditionalFormatting>
  <conditionalFormatting sqref="K74:K82">
    <cfRule type="cellIs" dxfId="363" priority="3" operator="lessThan">
      <formula>0</formula>
    </cfRule>
  </conditionalFormatting>
  <conditionalFormatting sqref="K84:K86">
    <cfRule type="cellIs" dxfId="362" priority="4" operator="lessThan">
      <formula>0</formula>
    </cfRule>
  </conditionalFormatting>
  <conditionalFormatting sqref="K88:K89">
    <cfRule type="cellIs" dxfId="36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24C6-082A-49B5-9A45-FACB998637E8}">
  <sheetPr codeName="Лист41"/>
  <dimension ref="A1:BD127"/>
  <sheetViews>
    <sheetView topLeftCell="A40" zoomScale="50" zoomScaleNormal="50" workbookViewId="0">
      <selection activeCell="S90" sqref="S9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8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1033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45038.75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 t="s">
        <v>36</v>
      </c>
      <c r="I6" s="306">
        <f xml:space="preserve"> ($X$2 - $G$6) * 24</f>
        <v>6</v>
      </c>
      <c r="J6" s="60">
        <v>12</v>
      </c>
      <c r="K6" s="61">
        <f>$J$6 - $I$6</f>
        <v>6</v>
      </c>
      <c r="L6" s="288" t="s">
        <v>132</v>
      </c>
      <c r="M6" s="289">
        <v>3</v>
      </c>
      <c r="N6" s="290">
        <v>17</v>
      </c>
      <c r="O6" s="298">
        <f xml:space="preserve"> $M$6 * $N$6</f>
        <v>51</v>
      </c>
      <c r="P6" s="288" t="s">
        <v>214</v>
      </c>
      <c r="Q6" s="290">
        <v>1</v>
      </c>
      <c r="R6" s="228">
        <v>20</v>
      </c>
      <c r="S6" s="298">
        <f xml:space="preserve"> $Q$6 * $R$6</f>
        <v>20</v>
      </c>
      <c r="T6" s="21" t="s">
        <v>25</v>
      </c>
      <c r="U6" s="26" t="s">
        <v>24</v>
      </c>
      <c r="V6" s="27">
        <f>$K$6 * 0</f>
        <v>0</v>
      </c>
      <c r="W6" s="28">
        <f>$V$6</f>
        <v>0</v>
      </c>
      <c r="X6" s="141" t="s">
        <v>1050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8"/>
      <c r="J7" s="64"/>
      <c r="K7" s="65"/>
      <c r="L7" s="292" t="s">
        <v>111</v>
      </c>
      <c r="M7" s="293">
        <v>3</v>
      </c>
      <c r="N7" s="294">
        <v>10</v>
      </c>
      <c r="O7" s="301">
        <f xml:space="preserve"> $M$7 * $N$7</f>
        <v>30</v>
      </c>
      <c r="P7" s="292" t="s">
        <v>97</v>
      </c>
      <c r="Q7" s="294">
        <v>1</v>
      </c>
      <c r="R7" s="231">
        <v>20</v>
      </c>
      <c r="S7" s="301">
        <f xml:space="preserve"> $Q$7 * $R$7</f>
        <v>20</v>
      </c>
      <c r="T7" s="30"/>
      <c r="U7" s="34"/>
      <c r="V7" s="35">
        <f>$K$7 * -1</f>
        <v>0</v>
      </c>
      <c r="W7" s="43">
        <f>$V$7 + $W$6</f>
        <v>0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8"/>
      <c r="J8" s="64"/>
      <c r="K8" s="65"/>
      <c r="L8" s="292" t="s">
        <v>98</v>
      </c>
      <c r="M8" s="294">
        <v>1</v>
      </c>
      <c r="N8" s="294">
        <v>17</v>
      </c>
      <c r="O8" s="301">
        <f xml:space="preserve"> $M$8 * $N$8</f>
        <v>17</v>
      </c>
      <c r="P8" s="292" t="s">
        <v>753</v>
      </c>
      <c r="Q8" s="294">
        <v>0</v>
      </c>
      <c r="R8" s="231">
        <v>20</v>
      </c>
      <c r="S8" s="301">
        <f xml:space="preserve"> $Q$8 * $R$8</f>
        <v>0</v>
      </c>
      <c r="T8" s="30"/>
      <c r="U8" s="34"/>
      <c r="V8" s="35">
        <f>$K$8 * -1</f>
        <v>0</v>
      </c>
      <c r="W8" s="43">
        <f>$V$8 + $W$7</f>
        <v>0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1</v>
      </c>
      <c r="N9" s="294">
        <v>17</v>
      </c>
      <c r="O9" s="301">
        <f xml:space="preserve"> $M$9 * $N$9</f>
        <v>17</v>
      </c>
      <c r="P9" s="292" t="s">
        <v>142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113</v>
      </c>
      <c r="M10" s="294">
        <v>1</v>
      </c>
      <c r="N10" s="294">
        <v>17</v>
      </c>
      <c r="O10" s="301">
        <f xml:space="preserve"> $M$10 * $N$10</f>
        <v>17</v>
      </c>
      <c r="P10" s="292" t="s">
        <v>106</v>
      </c>
      <c r="Q10" s="231">
        <v>1</v>
      </c>
      <c r="R10" s="231">
        <v>20</v>
      </c>
      <c r="S10" s="301">
        <f xml:space="preserve"> $Q$10 * $R$10</f>
        <v>20</v>
      </c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114"/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9</v>
      </c>
      <c r="N13" s="231" t="s">
        <v>613</v>
      </c>
      <c r="O13" s="301">
        <f>SUM($O$6:$O$12)</f>
        <v>132</v>
      </c>
      <c r="P13" s="296" t="s">
        <v>614</v>
      </c>
      <c r="Q13" s="231">
        <f>SUM($Q$6:$Q$12)</f>
        <v>3</v>
      </c>
      <c r="R13" s="231" t="s">
        <v>615</v>
      </c>
      <c r="S13" s="295">
        <f>SUM($S$6:$S$12)</f>
        <v>60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88</v>
      </c>
      <c r="P14" s="636" t="s">
        <v>42</v>
      </c>
      <c r="Q14" s="637"/>
      <c r="R14" s="637"/>
      <c r="S14" s="297">
        <v>120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 t="s">
        <v>1043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3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>
        <v>22.100000000058209</v>
      </c>
      <c r="W29" s="28">
        <v>22.100000000058209</v>
      </c>
      <c r="X29" s="141" t="s">
        <v>1044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904</v>
      </c>
      <c r="C38" s="58">
        <v>3084</v>
      </c>
      <c r="D38" s="22" t="s">
        <v>664</v>
      </c>
      <c r="E38" s="58" t="s">
        <v>713</v>
      </c>
      <c r="F38" s="58"/>
      <c r="G38" s="59" t="s">
        <v>1035</v>
      </c>
      <c r="H38" s="59" t="s">
        <v>36</v>
      </c>
      <c r="I38" s="25">
        <f xml:space="preserve"> ($X$2 - $G$38) * 24</f>
        <v>6</v>
      </c>
      <c r="J38" s="60">
        <v>16</v>
      </c>
      <c r="K38" s="61">
        <f>$J$38 - $I$38</f>
        <v>10</v>
      </c>
      <c r="L38" s="288" t="s">
        <v>48</v>
      </c>
      <c r="M38" s="290">
        <v>0</v>
      </c>
      <c r="N38" s="290">
        <v>17</v>
      </c>
      <c r="O38" s="298">
        <f xml:space="preserve"> $M$38 * $N$38</f>
        <v>0</v>
      </c>
      <c r="P38" s="187" t="s">
        <v>1036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0</f>
        <v>0</v>
      </c>
      <c r="W38" s="28">
        <f>$V$38</f>
        <v>0</v>
      </c>
      <c r="X38" s="233" t="s">
        <v>1038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>
        <f>$J$39 - $I$39</f>
        <v>0</v>
      </c>
      <c r="L39" s="292" t="s">
        <v>198</v>
      </c>
      <c r="M39" s="294">
        <v>2</v>
      </c>
      <c r="N39" s="294">
        <v>14</v>
      </c>
      <c r="O39" s="301">
        <f xml:space="preserve"> $M$39 * $N$39</f>
        <v>28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>
        <f>$K$39 * -1</f>
        <v>0</v>
      </c>
      <c r="W39" s="43">
        <f>$V$39 + $W$38</f>
        <v>0</v>
      </c>
      <c r="X39" s="346" t="s">
        <v>1049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>
        <f>$J$40 - $I$40</f>
        <v>0</v>
      </c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593" t="s">
        <v>274</v>
      </c>
      <c r="Q40" s="294">
        <v>0</v>
      </c>
      <c r="R40" s="294">
        <v>10</v>
      </c>
      <c r="S40" s="301">
        <f xml:space="preserve"> $Q$40 * $R$40</f>
        <v>0</v>
      </c>
      <c r="T40" s="30"/>
      <c r="U40" s="34"/>
      <c r="V40" s="35">
        <f>$K$40 * -1</f>
        <v>0</v>
      </c>
      <c r="W40" s="43">
        <f>$V$40 + $W$39</f>
        <v>0</v>
      </c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>
        <f>$J$41 - $I$41</f>
        <v>0</v>
      </c>
      <c r="L41" s="292" t="s">
        <v>105</v>
      </c>
      <c r="M41" s="294">
        <v>5</v>
      </c>
      <c r="N41" s="294">
        <v>17</v>
      </c>
      <c r="O41" s="301">
        <f xml:space="preserve"> $M$41 * $N$41</f>
        <v>85</v>
      </c>
      <c r="P41" s="292" t="s">
        <v>906</v>
      </c>
      <c r="Q41" s="294">
        <v>0</v>
      </c>
      <c r="R41" s="294">
        <v>25</v>
      </c>
      <c r="S41" s="301">
        <f xml:space="preserve"> $Q$41 * $R$41</f>
        <v>0</v>
      </c>
      <c r="T41" s="30"/>
      <c r="U41" s="34"/>
      <c r="V41" s="35">
        <f>$K$41 * -1</f>
        <v>0</v>
      </c>
      <c r="W41" s="43">
        <f>$V$41 + $W$40</f>
        <v>0</v>
      </c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82"/>
      <c r="M42" s="66"/>
      <c r="N42" s="66"/>
      <c r="O42" s="83"/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>
        <f>$K$42 * 0</f>
        <v>0</v>
      </c>
      <c r="W42" s="43">
        <f>$V$42 + $W$41</f>
        <v>0</v>
      </c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25</v>
      </c>
      <c r="S43" s="301">
        <f xml:space="preserve"> $Q$43 * $R$43</f>
        <v>0</v>
      </c>
      <c r="T43" s="37"/>
      <c r="U43" s="41"/>
      <c r="V43" s="42"/>
      <c r="W43" s="44"/>
      <c r="X43" s="374" t="s">
        <v>1037</v>
      </c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7</v>
      </c>
      <c r="N44" s="231" t="s">
        <v>613</v>
      </c>
      <c r="O44" s="301">
        <f>SUM($O$38:$O$43)</f>
        <v>113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144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62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1045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ht="3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36</v>
      </c>
      <c r="I63" s="25">
        <f xml:space="preserve"> ($X$2 - $G$63) * 24</f>
        <v>15.999999999941792</v>
      </c>
      <c r="J63" s="60">
        <v>10.45</v>
      </c>
      <c r="K63" s="61">
        <f>$J$63 - $I$63</f>
        <v>-5.549999999941793</v>
      </c>
      <c r="L63" s="288" t="s">
        <v>525</v>
      </c>
      <c r="M63" s="290">
        <v>4</v>
      </c>
      <c r="N63" s="317">
        <v>20</v>
      </c>
      <c r="O63" s="298">
        <f xml:space="preserve"> $M$63 * $N$63</f>
        <v>80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5.549999999941793</v>
      </c>
      <c r="W63" s="28">
        <f>$V$63</f>
        <v>5.549999999941793</v>
      </c>
      <c r="X63" s="592" t="s">
        <v>1051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3</v>
      </c>
      <c r="N64" s="314">
        <v>20</v>
      </c>
      <c r="O64" s="301">
        <f xml:space="preserve"> $M$64 * $N$64</f>
        <v>60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370"/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3</v>
      </c>
      <c r="N66" s="314">
        <v>20</v>
      </c>
      <c r="O66" s="301">
        <f xml:space="preserve"> $M$66 * $N$66</f>
        <v>60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191" t="s">
        <v>1039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10</v>
      </c>
      <c r="N68" s="231" t="s">
        <v>613</v>
      </c>
      <c r="O68" s="301">
        <f>SUM($O$63:$O$67)</f>
        <v>200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340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1046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ht="46.5" x14ac:dyDescent="0.35">
      <c r="A75" s="21" t="s">
        <v>26</v>
      </c>
      <c r="B75" s="22" t="s">
        <v>912</v>
      </c>
      <c r="C75" s="23">
        <v>717</v>
      </c>
      <c r="D75" s="23" t="s">
        <v>1042</v>
      </c>
      <c r="E75" s="22" t="s">
        <v>1041</v>
      </c>
      <c r="F75" s="22"/>
      <c r="G75" s="24"/>
      <c r="H75" s="24"/>
      <c r="I75" s="25"/>
      <c r="J75" s="25"/>
      <c r="K75" s="61">
        <v>-12.799999999941793</v>
      </c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>
        <v>12.799999999941793</v>
      </c>
      <c r="W75" s="28">
        <v>12.799999999941793</v>
      </c>
      <c r="X75" s="141" t="s">
        <v>1047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965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252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v>0</v>
      </c>
      <c r="N83" s="231" t="s">
        <v>613</v>
      </c>
      <c r="O83" s="301">
        <v>0</v>
      </c>
      <c r="P83" s="296" t="s">
        <v>614</v>
      </c>
      <c r="Q83" s="231">
        <v>0</v>
      </c>
      <c r="R83" s="231" t="s">
        <v>615</v>
      </c>
      <c r="S83" s="295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0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255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ht="31" x14ac:dyDescent="0.35">
      <c r="A90" s="21" t="s">
        <v>126</v>
      </c>
      <c r="B90" s="23" t="s">
        <v>915</v>
      </c>
      <c r="C90" s="22"/>
      <c r="D90" s="22" t="s">
        <v>1025</v>
      </c>
      <c r="E90" s="23"/>
      <c r="F90" s="22"/>
      <c r="G90" s="24"/>
      <c r="H90" s="182"/>
      <c r="I90" s="25"/>
      <c r="J90" s="25"/>
      <c r="K90" s="61"/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/>
      <c r="W90" s="28"/>
      <c r="X90" s="141" t="s">
        <v>1048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161"/>
      <c r="H91" s="161"/>
      <c r="I91" s="33"/>
      <c r="J91" s="33"/>
      <c r="K91" s="65"/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30" t="s">
        <v>135</v>
      </c>
      <c r="M94" s="230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V94" s="47"/>
      <c r="W94" s="47"/>
      <c r="X94" s="255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0</v>
      </c>
      <c r="P95" s="613" t="s">
        <v>42</v>
      </c>
      <c r="Q95" s="614"/>
      <c r="R95" s="614"/>
      <c r="S95" s="72">
        <v>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394" customFormat="1" ht="15.5" customHeight="1" x14ac:dyDescent="0.35">
      <c r="A101" s="102"/>
      <c r="L101" s="565"/>
      <c r="M101" s="565"/>
      <c r="N101" s="565"/>
      <c r="O101" s="565"/>
      <c r="P101" s="565"/>
      <c r="Q101" s="565"/>
      <c r="R101" s="565"/>
      <c r="S101" s="565"/>
      <c r="T101" s="389"/>
      <c r="U101" s="389"/>
      <c r="V101" s="389"/>
      <c r="W101" s="389"/>
      <c r="X101" s="547"/>
      <c r="Y101" s="389"/>
      <c r="Z101" s="389"/>
      <c r="AA101" s="389"/>
      <c r="AB101" s="389"/>
      <c r="AC101" s="389"/>
      <c r="AD101" s="389"/>
      <c r="AE101" s="389"/>
      <c r="AF101" s="389"/>
      <c r="AG101" s="389"/>
      <c r="AH101" s="389"/>
      <c r="AI101" s="389"/>
      <c r="AJ101" s="389"/>
      <c r="AK101" s="389"/>
      <c r="AL101" s="389"/>
      <c r="AM101" s="389"/>
      <c r="AN101" s="389"/>
      <c r="AO101" s="389"/>
      <c r="AP101" s="389"/>
      <c r="AQ101" s="389"/>
      <c r="AR101" s="389"/>
      <c r="AS101" s="389"/>
      <c r="AT101" s="389"/>
      <c r="AU101" s="389"/>
      <c r="AV101" s="389"/>
      <c r="AW101" s="389"/>
      <c r="AX101" s="389"/>
      <c r="AY101" s="389"/>
      <c r="AZ101" s="389"/>
      <c r="BA101" s="389"/>
      <c r="BB101" s="389"/>
      <c r="BC101" s="389"/>
      <c r="BD101" s="38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4:N84"/>
    <mergeCell ref="P84:R84"/>
    <mergeCell ref="L88:N88"/>
    <mergeCell ref="P88:R88"/>
    <mergeCell ref="L95:N95"/>
    <mergeCell ref="P95:R95"/>
    <mergeCell ref="L99:N99"/>
    <mergeCell ref="P99:R99"/>
  </mergeCells>
  <conditionalFormatting sqref="K1:K21">
    <cfRule type="cellIs" dxfId="90" priority="3" operator="lessThan">
      <formula>0</formula>
    </cfRule>
  </conditionalFormatting>
  <conditionalFormatting sqref="K25:K43">
    <cfRule type="cellIs" dxfId="89" priority="2" operator="lessThan">
      <formula>0</formula>
    </cfRule>
  </conditionalFormatting>
  <conditionalFormatting sqref="K45:K53 K83:K86 K97:K99">
    <cfRule type="cellIs" dxfId="88" priority="7" operator="lessThan">
      <formula>0</formula>
    </cfRule>
  </conditionalFormatting>
  <conditionalFormatting sqref="K57:K67">
    <cfRule type="cellIs" dxfId="87" priority="4" operator="lessThan">
      <formula>0</formula>
    </cfRule>
  </conditionalFormatting>
  <conditionalFormatting sqref="K71:K76">
    <cfRule type="cellIs" dxfId="86" priority="1" operator="lessThan">
      <formula>0</formula>
    </cfRule>
  </conditionalFormatting>
  <conditionalFormatting sqref="K78:K80">
    <cfRule type="cellIs" dxfId="85" priority="5" operator="lessThan">
      <formula>0</formula>
    </cfRule>
  </conditionalFormatting>
  <conditionalFormatting sqref="K90:K95">
    <cfRule type="cellIs" dxfId="84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A13A-055B-4657-8E8A-A0EC2A448A41}">
  <sheetPr codeName="Лист42"/>
  <dimension ref="A1:BD127"/>
  <sheetViews>
    <sheetView zoomScale="50" zoomScaleNormal="50" workbookViewId="0">
      <selection activeCell="H30" sqref="H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8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1052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45039.25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 t="s">
        <v>36</v>
      </c>
      <c r="I6" s="306">
        <f>(X2-G6)*24</f>
        <v>18</v>
      </c>
      <c r="J6" s="60">
        <v>12</v>
      </c>
      <c r="K6" s="61">
        <f>J6-I6</f>
        <v>-6</v>
      </c>
      <c r="L6" s="288" t="s">
        <v>132</v>
      </c>
      <c r="M6" s="289">
        <v>0</v>
      </c>
      <c r="N6" s="290">
        <v>17</v>
      </c>
      <c r="O6" s="291">
        <f t="shared" ref="O6:O11" si="0">N6*M6</f>
        <v>0</v>
      </c>
      <c r="P6" s="326" t="s">
        <v>214</v>
      </c>
      <c r="Q6" s="290">
        <v>1</v>
      </c>
      <c r="R6" s="228">
        <v>20</v>
      </c>
      <c r="S6" s="291">
        <f>R6*Q6</f>
        <v>20</v>
      </c>
      <c r="T6" s="21" t="s">
        <v>25</v>
      </c>
      <c r="U6" s="26" t="s">
        <v>24</v>
      </c>
      <c r="V6" s="27">
        <f t="shared" ref="V6" si="1">-IF(K6&gt;0,K6*0,K6)</f>
        <v>6</v>
      </c>
      <c r="W6" s="28">
        <f>V6</f>
        <v>6</v>
      </c>
      <c r="X6" s="141" t="s">
        <v>1058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8"/>
      <c r="J7" s="64"/>
      <c r="K7" s="65"/>
      <c r="L7" s="292" t="s">
        <v>111</v>
      </c>
      <c r="M7" s="293">
        <v>0</v>
      </c>
      <c r="N7" s="294">
        <v>10</v>
      </c>
      <c r="O7" s="295">
        <f t="shared" si="0"/>
        <v>0</v>
      </c>
      <c r="P7" s="328" t="s">
        <v>1019</v>
      </c>
      <c r="Q7" s="294">
        <v>1</v>
      </c>
      <c r="R7" s="231">
        <v>20</v>
      </c>
      <c r="S7" s="295">
        <f>R7*Q7</f>
        <v>20</v>
      </c>
      <c r="T7" s="30"/>
      <c r="U7" s="34"/>
      <c r="V7" s="35"/>
      <c r="W7" s="43"/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8"/>
      <c r="J8" s="64"/>
      <c r="K8" s="65"/>
      <c r="L8" s="292" t="s">
        <v>98</v>
      </c>
      <c r="M8" s="294">
        <v>4</v>
      </c>
      <c r="N8" s="294">
        <v>17</v>
      </c>
      <c r="O8" s="295">
        <f t="shared" si="0"/>
        <v>68</v>
      </c>
      <c r="P8" s="328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4</v>
      </c>
      <c r="N9" s="294">
        <v>17</v>
      </c>
      <c r="O9" s="295">
        <f t="shared" si="0"/>
        <v>68</v>
      </c>
      <c r="P9" s="328" t="s">
        <v>479</v>
      </c>
      <c r="Q9" s="231">
        <v>1</v>
      </c>
      <c r="R9" s="231">
        <v>20</v>
      </c>
      <c r="S9" s="295">
        <f>R9*Q9</f>
        <v>20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4</v>
      </c>
      <c r="N10" s="294">
        <v>17</v>
      </c>
      <c r="O10" s="295">
        <f t="shared" si="0"/>
        <v>68</v>
      </c>
      <c r="P10" s="328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5">
        <f t="shared" si="0"/>
        <v>0</v>
      </c>
      <c r="P11" s="586"/>
      <c r="Q11" s="231"/>
      <c r="R11" s="231"/>
      <c r="S11" s="301"/>
      <c r="T11" s="30"/>
      <c r="U11" s="34"/>
      <c r="V11" s="35"/>
      <c r="W11" s="43"/>
      <c r="X11" s="114"/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SUM(M6:M12)</f>
        <v>12</v>
      </c>
      <c r="N13" s="231" t="s">
        <v>613</v>
      </c>
      <c r="O13" s="295">
        <f>SUM(O6:O12)</f>
        <v>204</v>
      </c>
      <c r="P13" s="586" t="s">
        <v>614</v>
      </c>
      <c r="Q13" s="231">
        <f>SUM(Q6:Q12)</f>
        <v>3</v>
      </c>
      <c r="R13" s="231" t="s">
        <v>615</v>
      </c>
      <c r="S13" s="295">
        <f>SUM(S6:S12)</f>
        <v>60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255</v>
      </c>
      <c r="P14" s="672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1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295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295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295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295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295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904</v>
      </c>
      <c r="C38" s="58">
        <v>3084</v>
      </c>
      <c r="D38" s="22" t="s">
        <v>664</v>
      </c>
      <c r="E38" s="58" t="s">
        <v>713</v>
      </c>
      <c r="F38" s="58">
        <v>1</v>
      </c>
      <c r="G38" s="59" t="s">
        <v>1035</v>
      </c>
      <c r="H38" s="59" t="s">
        <v>36</v>
      </c>
      <c r="I38" s="25">
        <f>(X2-G38)*24</f>
        <v>18</v>
      </c>
      <c r="J38" s="60">
        <v>16</v>
      </c>
      <c r="K38" s="61">
        <f>J38-I38</f>
        <v>-2</v>
      </c>
      <c r="L38" s="288" t="s">
        <v>48</v>
      </c>
      <c r="M38" s="290">
        <v>2</v>
      </c>
      <c r="N38" s="290">
        <v>17</v>
      </c>
      <c r="O38" s="298">
        <f>N38*M38</f>
        <v>34</v>
      </c>
      <c r="P38" s="288" t="s">
        <v>271</v>
      </c>
      <c r="Q38" s="290">
        <v>0</v>
      </c>
      <c r="R38" s="290">
        <v>20</v>
      </c>
      <c r="S38" s="291">
        <f t="shared" ref="S38:S43" si="2">R38*Q38</f>
        <v>0</v>
      </c>
      <c r="T38" s="21" t="s">
        <v>816</v>
      </c>
      <c r="U38" s="26" t="s">
        <v>24</v>
      </c>
      <c r="V38" s="27">
        <f t="shared" ref="V38" si="3">-IF(K38&gt;0,K38*0,K38)</f>
        <v>2</v>
      </c>
      <c r="W38" s="28">
        <f>V38</f>
        <v>2</v>
      </c>
      <c r="X38" s="233" t="s">
        <v>1060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>N39*M39</f>
        <v>0</v>
      </c>
      <c r="P39" s="292" t="s">
        <v>197</v>
      </c>
      <c r="Q39" s="294">
        <v>0</v>
      </c>
      <c r="R39" s="294">
        <v>20</v>
      </c>
      <c r="S39" s="295">
        <f t="shared" si="2"/>
        <v>0</v>
      </c>
      <c r="T39" s="30"/>
      <c r="U39" s="34"/>
      <c r="V39" s="35"/>
      <c r="W39" s="43"/>
      <c r="X39" s="346" t="s">
        <v>1053</v>
      </c>
      <c r="Y39" s="29"/>
      <c r="Z39" s="36"/>
      <c r="AA39" s="29"/>
    </row>
    <row r="40" spans="1:28" s="49" customFormat="1" ht="3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>N40*M40</f>
        <v>0</v>
      </c>
      <c r="P40" s="292" t="s">
        <v>590</v>
      </c>
      <c r="Q40" s="294">
        <v>0</v>
      </c>
      <c r="R40" s="294">
        <v>20</v>
      </c>
      <c r="S40" s="295">
        <f t="shared" si="2"/>
        <v>0</v>
      </c>
      <c r="T40" s="30"/>
      <c r="U40" s="34"/>
      <c r="V40" s="35"/>
      <c r="W40" s="43"/>
      <c r="X40" s="189" t="s">
        <v>1037</v>
      </c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230</v>
      </c>
      <c r="M41" s="294">
        <v>3</v>
      </c>
      <c r="N41" s="294">
        <v>17</v>
      </c>
      <c r="O41" s="301">
        <f>N41*M41</f>
        <v>51</v>
      </c>
      <c r="P41" s="292" t="s">
        <v>906</v>
      </c>
      <c r="Q41" s="294">
        <v>0</v>
      </c>
      <c r="R41" s="294">
        <v>20</v>
      </c>
      <c r="S41" s="295">
        <f t="shared" si="2"/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17</v>
      </c>
      <c r="O42" s="301">
        <f>N42*M42</f>
        <v>0</v>
      </c>
      <c r="P42" s="292" t="s">
        <v>273</v>
      </c>
      <c r="Q42" s="294">
        <v>0</v>
      </c>
      <c r="R42" s="294">
        <v>20</v>
      </c>
      <c r="S42" s="295">
        <f t="shared" si="2"/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295">
        <f t="shared" si="2"/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SUM(M38:M42)</f>
        <v>5</v>
      </c>
      <c r="N44" s="231" t="s">
        <v>613</v>
      </c>
      <c r="O44" s="301">
        <f>SUM(O38:O42)</f>
        <v>85</v>
      </c>
      <c r="P44" s="296" t="s">
        <v>614</v>
      </c>
      <c r="Q44" s="231">
        <f>SUM(Q38:Q43)</f>
        <v>0</v>
      </c>
      <c r="R44" s="231" t="s">
        <v>615</v>
      </c>
      <c r="S44" s="295">
        <f>SUM(S38:S43)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1057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36</v>
      </c>
      <c r="I63" s="25">
        <v>39.999999999941792</v>
      </c>
      <c r="J63" s="60">
        <v>10.45</v>
      </c>
      <c r="K63" s="61">
        <v>-29.549999999941793</v>
      </c>
      <c r="L63" s="288" t="s">
        <v>525</v>
      </c>
      <c r="M63" s="290">
        <v>0</v>
      </c>
      <c r="N63" s="317">
        <v>20</v>
      </c>
      <c r="O63" s="298">
        <f>N63*M63</f>
        <v>0</v>
      </c>
      <c r="P63" s="320" t="s">
        <v>794</v>
      </c>
      <c r="Q63" s="290">
        <v>0</v>
      </c>
      <c r="R63" s="228">
        <v>20</v>
      </c>
      <c r="S63" s="298">
        <f>R63*Q63</f>
        <v>0</v>
      </c>
      <c r="T63" s="21" t="s">
        <v>25</v>
      </c>
      <c r="U63" s="26" t="s">
        <v>24</v>
      </c>
      <c r="V63" s="27">
        <v>29.549999999941793</v>
      </c>
      <c r="W63" s="28">
        <v>29.549999999941793</v>
      </c>
      <c r="X63" s="592" t="s">
        <v>1061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f>N64*M64</f>
        <v>0</v>
      </c>
      <c r="P64" s="321" t="s">
        <v>593</v>
      </c>
      <c r="Q64" s="294">
        <v>0</v>
      </c>
      <c r="R64" s="231">
        <v>20</v>
      </c>
      <c r="S64" s="310">
        <f>R64*Q64</f>
        <v>0</v>
      </c>
      <c r="T64" s="30"/>
      <c r="U64" s="34"/>
      <c r="V64" s="35"/>
      <c r="W64" s="43"/>
      <c r="X64" s="370" t="s">
        <v>1055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f>N65*M65</f>
        <v>0</v>
      </c>
      <c r="P65" s="321" t="s">
        <v>594</v>
      </c>
      <c r="Q65" s="294">
        <v>0</v>
      </c>
      <c r="R65" s="231">
        <v>20</v>
      </c>
      <c r="S65" s="310">
        <f>R65*Q65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f>N66*M66</f>
        <v>0</v>
      </c>
      <c r="P66" s="321" t="s">
        <v>476</v>
      </c>
      <c r="Q66" s="294">
        <v>0</v>
      </c>
      <c r="R66" s="231">
        <v>20</v>
      </c>
      <c r="S66" s="310">
        <f>R66*Q66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>R67*Q67</f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SUM(M63:M67)</f>
        <v>0</v>
      </c>
      <c r="N68" s="231" t="s">
        <v>613</v>
      </c>
      <c r="O68" s="301">
        <f>SUM(O63:O67)</f>
        <v>0</v>
      </c>
      <c r="P68" s="296" t="s">
        <v>614</v>
      </c>
      <c r="Q68" s="231">
        <f>SUM(Q63:Q67)</f>
        <v>0</v>
      </c>
      <c r="R68" s="231" t="s">
        <v>615</v>
      </c>
      <c r="S68" s="295">
        <f>SUM(S63:S67)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180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1056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1062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965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252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v>0</v>
      </c>
      <c r="N83" s="231" t="s">
        <v>613</v>
      </c>
      <c r="O83" s="301">
        <v>0</v>
      </c>
      <c r="P83" s="296" t="s">
        <v>614</v>
      </c>
      <c r="Q83" s="231">
        <v>0</v>
      </c>
      <c r="R83" s="231" t="s">
        <v>615</v>
      </c>
      <c r="S83" s="295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0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255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x14ac:dyDescent="0.35">
      <c r="A90" s="21" t="s">
        <v>126</v>
      </c>
      <c r="B90" s="23" t="s">
        <v>915</v>
      </c>
      <c r="C90" s="22"/>
      <c r="D90" s="22" t="s">
        <v>1025</v>
      </c>
      <c r="E90" s="23"/>
      <c r="F90" s="22"/>
      <c r="G90" s="24"/>
      <c r="H90" s="182"/>
      <c r="I90" s="25"/>
      <c r="J90" s="25"/>
      <c r="K90" s="61"/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/>
      <c r="W90" s="28"/>
      <c r="X90" s="141" t="s">
        <v>1054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161"/>
      <c r="H91" s="161"/>
      <c r="I91" s="33"/>
      <c r="J91" s="33"/>
      <c r="K91" s="65"/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30" t="s">
        <v>135</v>
      </c>
      <c r="M94" s="230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V94" s="47"/>
      <c r="W94" s="47"/>
      <c r="X94" s="255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0</v>
      </c>
      <c r="P95" s="613" t="s">
        <v>42</v>
      </c>
      <c r="Q95" s="614"/>
      <c r="R95" s="614"/>
      <c r="S95" s="72">
        <v>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L88:N88"/>
    <mergeCell ref="P88:R88"/>
    <mergeCell ref="L95:N95"/>
    <mergeCell ref="P95:R95"/>
    <mergeCell ref="L99:N99"/>
    <mergeCell ref="P99:R99"/>
    <mergeCell ref="L73:N73"/>
    <mergeCell ref="P73:R73"/>
    <mergeCell ref="L78:N78"/>
    <mergeCell ref="P78:R78"/>
    <mergeCell ref="L84:N84"/>
    <mergeCell ref="P84:R84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83" priority="2" operator="lessThan">
      <formula>0</formula>
    </cfRule>
  </conditionalFormatting>
  <conditionalFormatting sqref="K25:K43">
    <cfRule type="cellIs" dxfId="82" priority="1" operator="lessThan">
      <formula>0</formula>
    </cfRule>
  </conditionalFormatting>
  <conditionalFormatting sqref="K45:K53 K83:K86 K97:K99">
    <cfRule type="cellIs" dxfId="81" priority="9" operator="lessThan">
      <formula>0</formula>
    </cfRule>
  </conditionalFormatting>
  <conditionalFormatting sqref="K57:K67">
    <cfRule type="cellIs" dxfId="80" priority="6" operator="lessThan">
      <formula>0</formula>
    </cfRule>
  </conditionalFormatting>
  <conditionalFormatting sqref="K71:K76">
    <cfRule type="cellIs" dxfId="79" priority="3" operator="lessThan">
      <formula>0</formula>
    </cfRule>
  </conditionalFormatting>
  <conditionalFormatting sqref="K78:K80">
    <cfRule type="cellIs" dxfId="78" priority="7" operator="lessThan">
      <formula>0</formula>
    </cfRule>
  </conditionalFormatting>
  <conditionalFormatting sqref="K90:K95">
    <cfRule type="cellIs" dxfId="77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6965-4956-4FBE-B2E2-E0D823B621A9}">
  <sheetPr codeName="Лист43"/>
  <dimension ref="A1:BD127"/>
  <sheetViews>
    <sheetView zoomScale="50" zoomScaleNormal="50" workbookViewId="0">
      <selection activeCell="X78" sqref="X7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8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1063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1064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v>30</v>
      </c>
      <c r="J6" s="60">
        <v>12</v>
      </c>
      <c r="K6" s="61">
        <v>-18</v>
      </c>
      <c r="L6" s="288" t="s">
        <v>132</v>
      </c>
      <c r="M6" s="289">
        <v>0</v>
      </c>
      <c r="N6" s="290">
        <v>17</v>
      </c>
      <c r="O6" s="291">
        <v>0</v>
      </c>
      <c r="P6" s="326" t="s">
        <v>214</v>
      </c>
      <c r="Q6" s="290">
        <v>0</v>
      </c>
      <c r="R6" s="228">
        <v>20</v>
      </c>
      <c r="S6" s="291">
        <v>20</v>
      </c>
      <c r="T6" s="21" t="s">
        <v>25</v>
      </c>
      <c r="U6" s="26" t="s">
        <v>24</v>
      </c>
      <c r="V6" s="27">
        <v>18</v>
      </c>
      <c r="W6" s="28">
        <v>18</v>
      </c>
      <c r="X6" s="141" t="s">
        <v>1065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f>H6</f>
        <v>45039.479166666664</v>
      </c>
      <c r="H7" s="63" t="s">
        <v>36</v>
      </c>
      <c r="I7" s="68"/>
      <c r="J7" s="64"/>
      <c r="K7" s="65"/>
      <c r="L7" s="292" t="s">
        <v>111</v>
      </c>
      <c r="M7" s="293">
        <v>0</v>
      </c>
      <c r="N7" s="294">
        <v>10</v>
      </c>
      <c r="O7" s="295">
        <v>0</v>
      </c>
      <c r="P7" s="328" t="s">
        <v>1019</v>
      </c>
      <c r="Q7" s="294">
        <v>0</v>
      </c>
      <c r="R7" s="231">
        <v>20</v>
      </c>
      <c r="S7" s="295">
        <v>20</v>
      </c>
      <c r="T7" s="30"/>
      <c r="U7" s="34"/>
      <c r="V7" s="35"/>
      <c r="W7" s="43"/>
      <c r="X7" s="252" t="s">
        <v>1066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8"/>
      <c r="J8" s="64"/>
      <c r="K8" s="65"/>
      <c r="L8" s="292" t="s">
        <v>98</v>
      </c>
      <c r="M8" s="294">
        <v>1</v>
      </c>
      <c r="N8" s="294">
        <v>17</v>
      </c>
      <c r="O8" s="295">
        <v>68</v>
      </c>
      <c r="P8" s="328" t="s">
        <v>215</v>
      </c>
      <c r="Q8" s="294">
        <v>0</v>
      </c>
      <c r="R8" s="231">
        <v>10</v>
      </c>
      <c r="S8" s="295">
        <v>0</v>
      </c>
      <c r="T8" s="30"/>
      <c r="U8" s="34"/>
      <c r="V8" s="35"/>
      <c r="W8" s="43"/>
      <c r="X8" s="113" t="s">
        <v>1067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0</v>
      </c>
      <c r="N9" s="294">
        <v>17</v>
      </c>
      <c r="O9" s="295">
        <v>68</v>
      </c>
      <c r="P9" s="328" t="s">
        <v>479</v>
      </c>
      <c r="Q9" s="231">
        <v>0</v>
      </c>
      <c r="R9" s="231">
        <v>20</v>
      </c>
      <c r="S9" s="295">
        <v>20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0</v>
      </c>
      <c r="N10" s="294">
        <v>17</v>
      </c>
      <c r="O10" s="295">
        <v>68</v>
      </c>
      <c r="P10" s="328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5">
        <v>0</v>
      </c>
      <c r="P11" s="586"/>
      <c r="Q11" s="231"/>
      <c r="R11" s="231"/>
      <c r="S11" s="301"/>
      <c r="T11" s="30"/>
      <c r="U11" s="34"/>
      <c r="V11" s="35"/>
      <c r="W11" s="43"/>
      <c r="X11" s="594" t="s">
        <v>1020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v>12</v>
      </c>
      <c r="N13" s="231" t="s">
        <v>613</v>
      </c>
      <c r="O13" s="295">
        <v>204</v>
      </c>
      <c r="P13" s="586" t="s">
        <v>614</v>
      </c>
      <c r="Q13" s="231">
        <v>3</v>
      </c>
      <c r="R13" s="231" t="s">
        <v>615</v>
      </c>
      <c r="S13" s="295">
        <v>60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255</v>
      </c>
      <c r="P14" s="672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1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295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295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295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295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295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/>
      <c r="N26" s="231" t="s">
        <v>613</v>
      </c>
      <c r="O26" s="301"/>
      <c r="P26" s="296" t="s">
        <v>614</v>
      </c>
      <c r="Q26" s="231"/>
      <c r="R26" s="231" t="s">
        <v>615</v>
      </c>
      <c r="S26" s="295"/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25.5" customHeight="1" x14ac:dyDescent="0.35">
      <c r="A38" s="21" t="s">
        <v>19</v>
      </c>
      <c r="B38" s="22" t="s">
        <v>904</v>
      </c>
      <c r="C38" s="58">
        <v>3084</v>
      </c>
      <c r="D38" s="22" t="s">
        <v>664</v>
      </c>
      <c r="E38" s="58" t="s">
        <v>713</v>
      </c>
      <c r="F38" s="58">
        <v>1</v>
      </c>
      <c r="G38" s="59" t="s">
        <v>1035</v>
      </c>
      <c r="H38" s="59">
        <v>45039.4375</v>
      </c>
      <c r="I38" s="25">
        <v>30</v>
      </c>
      <c r="J38" s="60">
        <v>16</v>
      </c>
      <c r="K38" s="61">
        <v>-14</v>
      </c>
      <c r="L38" s="288" t="s">
        <v>48</v>
      </c>
      <c r="M38" s="290">
        <v>0</v>
      </c>
      <c r="N38" s="290">
        <v>17</v>
      </c>
      <c r="O38" s="298">
        <v>34</v>
      </c>
      <c r="P38" s="288" t="s">
        <v>271</v>
      </c>
      <c r="Q38" s="290">
        <v>0</v>
      </c>
      <c r="R38" s="290">
        <v>20</v>
      </c>
      <c r="S38" s="291">
        <v>0</v>
      </c>
      <c r="T38" s="21" t="s">
        <v>816</v>
      </c>
      <c r="U38" s="26" t="s">
        <v>24</v>
      </c>
      <c r="V38" s="27">
        <v>14</v>
      </c>
      <c r="W38" s="28">
        <v>14</v>
      </c>
      <c r="X38" s="233" t="s">
        <v>1068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1</v>
      </c>
      <c r="N39" s="294">
        <v>14</v>
      </c>
      <c r="O39" s="301">
        <v>0</v>
      </c>
      <c r="P39" s="292" t="s">
        <v>197</v>
      </c>
      <c r="Q39" s="294">
        <v>0</v>
      </c>
      <c r="R39" s="294">
        <v>20</v>
      </c>
      <c r="S39" s="295">
        <v>0</v>
      </c>
      <c r="T39" s="30"/>
      <c r="U39" s="34"/>
      <c r="V39" s="35"/>
      <c r="W39" s="43"/>
      <c r="X39" s="346" t="s">
        <v>1069</v>
      </c>
      <c r="Y39" s="29"/>
      <c r="Z39" s="36"/>
      <c r="AA39" s="29"/>
    </row>
    <row r="40" spans="1:28" s="49" customFormat="1" x14ac:dyDescent="0.35">
      <c r="A40" s="86"/>
      <c r="B40" s="62"/>
      <c r="C40" s="62">
        <v>4970</v>
      </c>
      <c r="D40" s="62" t="s">
        <v>664</v>
      </c>
      <c r="E40" s="62" t="s">
        <v>1071</v>
      </c>
      <c r="F40" s="62">
        <v>1</v>
      </c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v>0</v>
      </c>
      <c r="P40" s="292" t="s">
        <v>590</v>
      </c>
      <c r="Q40" s="294">
        <v>0</v>
      </c>
      <c r="R40" s="294">
        <v>20</v>
      </c>
      <c r="S40" s="295">
        <v>0</v>
      </c>
      <c r="T40" s="30"/>
      <c r="U40" s="34"/>
      <c r="V40" s="35"/>
      <c r="W40" s="43"/>
      <c r="X40" s="189" t="s">
        <v>1070</v>
      </c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230</v>
      </c>
      <c r="M41" s="294">
        <v>0</v>
      </c>
      <c r="N41" s="294">
        <v>17</v>
      </c>
      <c r="O41" s="301">
        <v>51</v>
      </c>
      <c r="P41" s="292" t="s">
        <v>906</v>
      </c>
      <c r="Q41" s="294">
        <v>0</v>
      </c>
      <c r="R41" s="294">
        <v>20</v>
      </c>
      <c r="S41" s="295"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2</v>
      </c>
      <c r="N42" s="294">
        <v>17</v>
      </c>
      <c r="O42" s="301">
        <v>0</v>
      </c>
      <c r="P42" s="292" t="s">
        <v>273</v>
      </c>
      <c r="Q42" s="294">
        <v>0</v>
      </c>
      <c r="R42" s="294">
        <v>20</v>
      </c>
      <c r="S42" s="295">
        <v>0</v>
      </c>
      <c r="T42" s="30"/>
      <c r="U42" s="34"/>
      <c r="V42" s="35"/>
      <c r="W42" s="43"/>
      <c r="X42" s="189" t="s">
        <v>1053</v>
      </c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295">
        <v>0</v>
      </c>
      <c r="T43" s="37"/>
      <c r="U43" s="41"/>
      <c r="V43" s="42"/>
      <c r="W43" s="44"/>
      <c r="X43" s="374" t="s">
        <v>1037</v>
      </c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v>5</v>
      </c>
      <c r="N44" s="231" t="s">
        <v>613</v>
      </c>
      <c r="O44" s="301">
        <v>85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1057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36</v>
      </c>
      <c r="I63" s="25">
        <v>39.999999999941792</v>
      </c>
      <c r="J63" s="60">
        <v>10.45</v>
      </c>
      <c r="K63" s="61">
        <v>-29.549999999941793</v>
      </c>
      <c r="L63" s="288" t="s">
        <v>525</v>
      </c>
      <c r="M63" s="290">
        <v>0</v>
      </c>
      <c r="N63" s="317">
        <v>20</v>
      </c>
      <c r="O63" s="298">
        <v>0</v>
      </c>
      <c r="P63" s="320" t="s">
        <v>794</v>
      </c>
      <c r="Q63" s="290">
        <v>0</v>
      </c>
      <c r="R63" s="228">
        <v>20</v>
      </c>
      <c r="S63" s="298">
        <v>0</v>
      </c>
      <c r="T63" s="21" t="s">
        <v>25</v>
      </c>
      <c r="U63" s="26" t="s">
        <v>24</v>
      </c>
      <c r="V63" s="27">
        <v>29.549999999941793</v>
      </c>
      <c r="W63" s="28">
        <v>29.549999999941793</v>
      </c>
      <c r="X63" s="592" t="s">
        <v>1072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v>0</v>
      </c>
      <c r="P64" s="321" t="s">
        <v>593</v>
      </c>
      <c r="Q64" s="294">
        <v>0</v>
      </c>
      <c r="R64" s="231">
        <v>20</v>
      </c>
      <c r="S64" s="310">
        <v>0</v>
      </c>
      <c r="T64" s="30"/>
      <c r="U64" s="34"/>
      <c r="V64" s="35"/>
      <c r="W64" s="43"/>
      <c r="X64" s="370" t="s">
        <v>1055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310"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v>0</v>
      </c>
      <c r="P66" s="321" t="s">
        <v>476</v>
      </c>
      <c r="Q66" s="294">
        <v>0</v>
      </c>
      <c r="R66" s="231">
        <v>20</v>
      </c>
      <c r="S66" s="310"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v>0</v>
      </c>
      <c r="T67" s="37"/>
      <c r="U67" s="41"/>
      <c r="V67" s="37"/>
      <c r="W67" s="72"/>
      <c r="X67" s="191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0</v>
      </c>
      <c r="N68" s="231" t="s">
        <v>613</v>
      </c>
      <c r="O68" s="301">
        <v>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180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1056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1062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965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63"/>
      <c r="H81" s="220"/>
      <c r="I81" s="64"/>
      <c r="J81" s="33"/>
      <c r="K81" s="96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0"/>
      <c r="U81" s="34"/>
      <c r="V81" s="35"/>
      <c r="W81" s="43"/>
      <c r="X81" s="252"/>
    </row>
    <row r="82" spans="1:24" s="29" customFormat="1" ht="16" customHeight="1" thickBot="1" x14ac:dyDescent="0.4">
      <c r="A82" s="37"/>
      <c r="B82" s="38"/>
      <c r="C82" s="69"/>
      <c r="D82" s="69"/>
      <c r="E82" s="69"/>
      <c r="F82" s="69"/>
      <c r="G82" s="119"/>
      <c r="H82" s="69"/>
      <c r="I82" s="88"/>
      <c r="J82" s="88"/>
      <c r="K82" s="104"/>
      <c r="L82" s="292"/>
      <c r="M82" s="322"/>
      <c r="N82" s="231"/>
      <c r="O82" s="301"/>
      <c r="P82" s="292"/>
      <c r="Q82" s="231"/>
      <c r="R82" s="231"/>
      <c r="S82" s="301"/>
      <c r="T82" s="37"/>
      <c r="U82" s="41"/>
      <c r="V82" s="42"/>
      <c r="W82" s="44"/>
      <c r="X82" s="325"/>
    </row>
    <row r="83" spans="1:24" s="29" customFormat="1" ht="17.5" customHeight="1" x14ac:dyDescent="0.35">
      <c r="C83" s="102"/>
      <c r="D83" s="102"/>
      <c r="E83" s="102"/>
      <c r="F83" s="102"/>
      <c r="G83" s="102"/>
      <c r="H83" s="102"/>
      <c r="I83" s="47"/>
      <c r="J83" s="47"/>
      <c r="K83" s="47"/>
      <c r="L83" s="296" t="s">
        <v>612</v>
      </c>
      <c r="M83" s="230">
        <v>0</v>
      </c>
      <c r="N83" s="231" t="s">
        <v>613</v>
      </c>
      <c r="O83" s="301">
        <v>0</v>
      </c>
      <c r="P83" s="296" t="s">
        <v>614</v>
      </c>
      <c r="Q83" s="231">
        <v>0</v>
      </c>
      <c r="R83" s="231" t="s">
        <v>615</v>
      </c>
      <c r="S83" s="295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636" t="s">
        <v>43</v>
      </c>
      <c r="M84" s="637"/>
      <c r="N84" s="637"/>
      <c r="O84" s="315">
        <v>0</v>
      </c>
      <c r="P84" s="636" t="s">
        <v>42</v>
      </c>
      <c r="Q84" s="637"/>
      <c r="R84" s="637"/>
      <c r="S84" s="297">
        <v>0</v>
      </c>
      <c r="V84" s="47"/>
      <c r="W84" s="47"/>
      <c r="X84" s="259"/>
    </row>
    <row r="85" spans="1:24" s="29" customFormat="1" ht="16" customHeight="1" thickBot="1" x14ac:dyDescent="0.4">
      <c r="I85" s="47"/>
      <c r="J85" s="47"/>
      <c r="L85" s="281"/>
      <c r="M85" s="281"/>
      <c r="N85" s="281"/>
      <c r="O85" s="283"/>
      <c r="P85" s="281"/>
      <c r="Q85" s="281"/>
      <c r="R85" s="281"/>
      <c r="S85" s="281"/>
      <c r="V85" s="47"/>
      <c r="W85" s="47"/>
      <c r="X85" s="259"/>
    </row>
    <row r="86" spans="1:24" s="29" customFormat="1" ht="47" customHeight="1" thickBot="1" x14ac:dyDescent="0.4">
      <c r="A86" s="74" t="s">
        <v>51</v>
      </c>
      <c r="B86" s="75"/>
      <c r="C86" s="173"/>
      <c r="D86" s="174" t="s">
        <v>639</v>
      </c>
      <c r="E86" s="75"/>
      <c r="F86" s="173"/>
      <c r="G86" s="177"/>
      <c r="H86" s="177"/>
      <c r="I86" s="178"/>
      <c r="J86" s="178"/>
      <c r="K86" s="78"/>
      <c r="L86" s="288"/>
      <c r="M86" s="290"/>
      <c r="N86" s="290"/>
      <c r="O86" s="298"/>
      <c r="P86" s="320"/>
      <c r="Q86" s="290"/>
      <c r="R86" s="228"/>
      <c r="S86" s="298"/>
      <c r="T86" s="74"/>
      <c r="U86" s="151"/>
      <c r="V86" s="222"/>
      <c r="W86" s="223"/>
      <c r="X86" s="194" t="s">
        <v>571</v>
      </c>
    </row>
    <row r="87" spans="1:24" s="29" customFormat="1" ht="17.5" customHeight="1" x14ac:dyDescent="0.3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296" t="s">
        <v>612</v>
      </c>
      <c r="M87" s="230">
        <v>0</v>
      </c>
      <c r="N87" s="231" t="s">
        <v>613</v>
      </c>
      <c r="O87" s="301">
        <v>0</v>
      </c>
      <c r="P87" s="296" t="s">
        <v>614</v>
      </c>
      <c r="Q87" s="231">
        <v>0</v>
      </c>
      <c r="R87" s="231" t="s">
        <v>615</v>
      </c>
      <c r="S87" s="295">
        <v>0</v>
      </c>
      <c r="T87" s="105"/>
      <c r="U87" s="105"/>
      <c r="V87" s="224"/>
      <c r="W87" s="224"/>
      <c r="X87" s="255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636" t="s">
        <v>43</v>
      </c>
      <c r="M88" s="637"/>
      <c r="N88" s="637"/>
      <c r="O88" s="315">
        <v>0</v>
      </c>
      <c r="P88" s="636" t="s">
        <v>42</v>
      </c>
      <c r="Q88" s="637"/>
      <c r="R88" s="637"/>
      <c r="S88" s="297">
        <v>0</v>
      </c>
      <c r="T88" s="105"/>
      <c r="U88" s="105"/>
      <c r="V88" s="224"/>
      <c r="W88" s="224"/>
      <c r="X88" s="123"/>
    </row>
    <row r="89" spans="1:24" s="29" customFormat="1" ht="16" customHeight="1" thickBot="1" x14ac:dyDescent="0.4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281"/>
      <c r="M89" s="281"/>
      <c r="N89" s="281"/>
      <c r="O89" s="283"/>
      <c r="P89" s="281"/>
      <c r="Q89" s="281"/>
      <c r="R89" s="281"/>
      <c r="S89" s="281"/>
      <c r="T89" s="105"/>
      <c r="U89" s="105"/>
      <c r="V89" s="224"/>
      <c r="W89" s="224"/>
      <c r="X89" s="123"/>
    </row>
    <row r="90" spans="1:24" s="29" customFormat="1" x14ac:dyDescent="0.35">
      <c r="A90" s="21" t="s">
        <v>126</v>
      </c>
      <c r="B90" s="23" t="s">
        <v>915</v>
      </c>
      <c r="C90" s="22"/>
      <c r="D90" s="22" t="s">
        <v>1025</v>
      </c>
      <c r="E90" s="23"/>
      <c r="F90" s="22"/>
      <c r="G90" s="24"/>
      <c r="H90" s="182"/>
      <c r="I90" s="25"/>
      <c r="J90" s="25"/>
      <c r="K90" s="61"/>
      <c r="L90" s="111" t="s">
        <v>256</v>
      </c>
      <c r="M90" s="108">
        <v>0</v>
      </c>
      <c r="N90" s="22">
        <v>20</v>
      </c>
      <c r="O90" s="26">
        <v>0</v>
      </c>
      <c r="P90" s="21" t="s">
        <v>476</v>
      </c>
      <c r="Q90" s="108">
        <v>0</v>
      </c>
      <c r="R90" s="108">
        <v>20</v>
      </c>
      <c r="S90" s="26">
        <v>0</v>
      </c>
      <c r="T90" s="21" t="s">
        <v>25</v>
      </c>
      <c r="U90" s="26" t="s">
        <v>24</v>
      </c>
      <c r="V90" s="27"/>
      <c r="W90" s="28"/>
      <c r="X90" s="141" t="s">
        <v>1054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161"/>
      <c r="H91" s="161"/>
      <c r="I91" s="33"/>
      <c r="J91" s="33"/>
      <c r="K91" s="65"/>
      <c r="L91" s="110" t="s">
        <v>276</v>
      </c>
      <c r="M91" s="109">
        <v>0</v>
      </c>
      <c r="N91" s="31">
        <v>20</v>
      </c>
      <c r="O91" s="34">
        <v>0</v>
      </c>
      <c r="P91" s="30" t="s">
        <v>752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x14ac:dyDescent="0.35">
      <c r="A92" s="30"/>
      <c r="B92" s="31"/>
      <c r="C92" s="31"/>
      <c r="D92" s="31"/>
      <c r="E92" s="31"/>
      <c r="F92" s="31"/>
      <c r="G92" s="32"/>
      <c r="H92" s="161"/>
      <c r="I92" s="33"/>
      <c r="J92" s="33"/>
      <c r="K92" s="65"/>
      <c r="L92" s="110" t="s">
        <v>277</v>
      </c>
      <c r="M92" s="109">
        <v>0</v>
      </c>
      <c r="N92" s="31">
        <v>20</v>
      </c>
      <c r="O92" s="34">
        <v>0</v>
      </c>
      <c r="P92" s="30" t="s">
        <v>594</v>
      </c>
      <c r="Q92" s="109">
        <v>0</v>
      </c>
      <c r="R92" s="109">
        <v>20</v>
      </c>
      <c r="S92" s="34">
        <v>0</v>
      </c>
      <c r="T92" s="30"/>
      <c r="U92" s="34"/>
      <c r="V92" s="35"/>
      <c r="W92" s="43"/>
      <c r="X92" s="189"/>
    </row>
    <row r="93" spans="1:24" s="29" customFormat="1" ht="16" customHeight="1" thickBot="1" x14ac:dyDescent="0.4">
      <c r="A93" s="37"/>
      <c r="B93" s="38"/>
      <c r="C93" s="38"/>
      <c r="D93" s="38"/>
      <c r="E93" s="38"/>
      <c r="F93" s="38"/>
      <c r="G93" s="183"/>
      <c r="H93" s="183"/>
      <c r="I93" s="40"/>
      <c r="J93" s="40"/>
      <c r="K93" s="70"/>
      <c r="L93" s="110" t="s">
        <v>278</v>
      </c>
      <c r="M93" s="109">
        <v>0</v>
      </c>
      <c r="N93" s="31">
        <v>20</v>
      </c>
      <c r="O93" s="34">
        <v>0</v>
      </c>
      <c r="P93" s="30"/>
      <c r="Q93" s="31"/>
      <c r="R93" s="31"/>
      <c r="S93" s="34"/>
      <c r="T93" s="37"/>
      <c r="U93" s="41"/>
      <c r="V93" s="42"/>
      <c r="W93" s="44"/>
      <c r="X93" s="191"/>
    </row>
    <row r="94" spans="1:24" s="29" customFormat="1" ht="17.5" customHeight="1" x14ac:dyDescent="0.35">
      <c r="I94" s="47"/>
      <c r="J94" s="47"/>
      <c r="L94" s="30" t="s">
        <v>135</v>
      </c>
      <c r="M94" s="230">
        <v>0</v>
      </c>
      <c r="N94" s="31" t="s">
        <v>136</v>
      </c>
      <c r="O94" s="34">
        <v>0</v>
      </c>
      <c r="P94" s="30" t="s">
        <v>137</v>
      </c>
      <c r="Q94" s="31">
        <v>0</v>
      </c>
      <c r="R94" s="31" t="s">
        <v>138</v>
      </c>
      <c r="S94" s="97">
        <v>0</v>
      </c>
      <c r="V94" s="47"/>
      <c r="W94" s="47"/>
      <c r="X94" s="255"/>
    </row>
    <row r="95" spans="1:24" s="29" customFormat="1" ht="16" customHeight="1" thickBot="1" x14ac:dyDescent="0.4">
      <c r="I95" s="47"/>
      <c r="J95" s="47"/>
      <c r="L95" s="613" t="s">
        <v>43</v>
      </c>
      <c r="M95" s="614"/>
      <c r="N95" s="614"/>
      <c r="O95" s="41">
        <v>0</v>
      </c>
      <c r="P95" s="613" t="s">
        <v>42</v>
      </c>
      <c r="Q95" s="614"/>
      <c r="R95" s="614"/>
      <c r="S95" s="72">
        <v>0</v>
      </c>
      <c r="V95" s="47"/>
      <c r="W95" s="47"/>
      <c r="X95" s="259"/>
    </row>
    <row r="96" spans="1:24" s="29" customFormat="1" ht="16" customHeight="1" thickBot="1" x14ac:dyDescent="0.4">
      <c r="A96" s="102"/>
      <c r="B96" s="102"/>
      <c r="C96" s="102"/>
      <c r="D96" s="102"/>
      <c r="E96" s="102"/>
      <c r="F96" s="102"/>
      <c r="G96" s="102"/>
      <c r="H96" s="102"/>
      <c r="I96" s="103"/>
      <c r="J96" s="102"/>
      <c r="K96" s="102"/>
      <c r="L96" s="284"/>
      <c r="M96" s="284"/>
      <c r="N96" s="284"/>
      <c r="O96" s="284"/>
      <c r="P96" s="284"/>
      <c r="Q96" s="284"/>
      <c r="R96" s="284"/>
      <c r="S96" s="284"/>
      <c r="V96" s="47"/>
      <c r="W96" s="47"/>
      <c r="X96" s="259"/>
    </row>
    <row r="97" spans="1:56" s="29" customFormat="1" ht="16" customHeight="1" thickBot="1" x14ac:dyDescent="0.4">
      <c r="A97" s="74" t="s">
        <v>206</v>
      </c>
      <c r="B97" s="75"/>
      <c r="C97" s="75"/>
      <c r="D97" s="75" t="s">
        <v>24</v>
      </c>
      <c r="E97" s="75"/>
      <c r="F97" s="75"/>
      <c r="G97" s="93"/>
      <c r="H97" s="75"/>
      <c r="I97" s="77"/>
      <c r="J97" s="77"/>
      <c r="K97" s="78"/>
      <c r="L97" s="309"/>
      <c r="M97" s="227"/>
      <c r="N97" s="228"/>
      <c r="O97" s="298"/>
      <c r="P97" s="309"/>
      <c r="Q97" s="228"/>
      <c r="R97" s="228"/>
      <c r="S97" s="298"/>
      <c r="T97" s="74" t="s">
        <v>25</v>
      </c>
      <c r="U97" s="151" t="s">
        <v>24</v>
      </c>
      <c r="V97" s="74"/>
      <c r="W97" s="152"/>
      <c r="X97" s="263" t="s">
        <v>640</v>
      </c>
    </row>
    <row r="98" spans="1:56" s="29" customFormat="1" ht="17.5" customHeight="1" x14ac:dyDescent="0.35">
      <c r="I98" s="47"/>
      <c r="J98" s="47"/>
      <c r="L98" s="296" t="s">
        <v>612</v>
      </c>
      <c r="M98" s="230">
        <v>0</v>
      </c>
      <c r="N98" s="231" t="s">
        <v>613</v>
      </c>
      <c r="O98" s="301">
        <v>0</v>
      </c>
      <c r="P98" s="296" t="s">
        <v>614</v>
      </c>
      <c r="Q98" s="231">
        <v>0</v>
      </c>
      <c r="R98" s="231" t="s">
        <v>615</v>
      </c>
      <c r="S98" s="295">
        <v>0</v>
      </c>
      <c r="X98" s="259"/>
    </row>
    <row r="99" spans="1:56" s="29" customFormat="1" ht="16" customHeight="1" thickBot="1" x14ac:dyDescent="0.4">
      <c r="I99" s="47"/>
      <c r="J99" s="47"/>
      <c r="L99" s="636" t="s">
        <v>43</v>
      </c>
      <c r="M99" s="637"/>
      <c r="N99" s="637"/>
      <c r="O99" s="304" t="s">
        <v>24</v>
      </c>
      <c r="P99" s="636" t="s">
        <v>42</v>
      </c>
      <c r="Q99" s="637"/>
      <c r="R99" s="637"/>
      <c r="S99" s="297" t="s">
        <v>24</v>
      </c>
      <c r="X99" s="259"/>
    </row>
    <row r="100" spans="1:56" s="29" customFormat="1" ht="15.5" customHeight="1" x14ac:dyDescent="0.3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284"/>
      <c r="M100" s="284"/>
      <c r="N100" s="284"/>
      <c r="O100" s="284"/>
      <c r="P100" s="284"/>
      <c r="Q100" s="284"/>
      <c r="R100" s="284"/>
      <c r="S100" s="284"/>
      <c r="X100" s="25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s="102" customFormat="1" ht="15.5" customHeight="1" x14ac:dyDescent="0.35">
      <c r="L102" s="284"/>
      <c r="M102" s="284"/>
      <c r="N102" s="284"/>
      <c r="O102" s="284"/>
      <c r="P102" s="284"/>
      <c r="Q102" s="284"/>
      <c r="R102" s="284"/>
      <c r="S102" s="284"/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5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X125" s="257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4:56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</sheetData>
  <mergeCells count="47">
    <mergeCell ref="L88:N88"/>
    <mergeCell ref="P88:R88"/>
    <mergeCell ref="L95:N95"/>
    <mergeCell ref="P95:R95"/>
    <mergeCell ref="L99:N99"/>
    <mergeCell ref="P99:R99"/>
    <mergeCell ref="L73:N73"/>
    <mergeCell ref="P73:R73"/>
    <mergeCell ref="L78:N78"/>
    <mergeCell ref="P78:R78"/>
    <mergeCell ref="L84:N84"/>
    <mergeCell ref="P84:R84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76" priority="2" operator="lessThan">
      <formula>0</formula>
    </cfRule>
  </conditionalFormatting>
  <conditionalFormatting sqref="K25:K43">
    <cfRule type="cellIs" dxfId="75" priority="1" operator="lessThan">
      <formula>0</formula>
    </cfRule>
  </conditionalFormatting>
  <conditionalFormatting sqref="K45:K53 K83:K86 K97:K99">
    <cfRule type="cellIs" dxfId="74" priority="7" operator="lessThan">
      <formula>0</formula>
    </cfRule>
  </conditionalFormatting>
  <conditionalFormatting sqref="K57:K67">
    <cfRule type="cellIs" dxfId="73" priority="4" operator="lessThan">
      <formula>0</formula>
    </cfRule>
  </conditionalFormatting>
  <conditionalFormatting sqref="K71:K76">
    <cfRule type="cellIs" dxfId="72" priority="3" operator="lessThan">
      <formula>0</formula>
    </cfRule>
  </conditionalFormatting>
  <conditionalFormatting sqref="K78:K80">
    <cfRule type="cellIs" dxfId="71" priority="5" operator="lessThan">
      <formula>0</formula>
    </cfRule>
  </conditionalFormatting>
  <conditionalFormatting sqref="K90:K95">
    <cfRule type="cellIs" dxfId="7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6835-31DC-46B7-9A09-01901B753066}">
  <sheetPr codeName="Лист44"/>
  <dimension ref="A1:BD126"/>
  <sheetViews>
    <sheetView zoomScale="50" zoomScaleNormal="50" workbookViewId="0">
      <selection sqref="A1:A104857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17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1073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45040.25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 xml:space="preserve"> ($H$6 - $G$6) * 24</f>
        <v>23.499999999941792</v>
      </c>
      <c r="J6" s="60">
        <v>12</v>
      </c>
      <c r="K6" s="61">
        <f>$J$6 - $I$6</f>
        <v>-11.499999999941792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11.499999999941792</v>
      </c>
      <c r="W6" s="28">
        <f>$V$6</f>
        <v>11.499999999941792</v>
      </c>
      <c r="X6" s="141" t="s">
        <v>1074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36</v>
      </c>
      <c r="I7" s="68">
        <f xml:space="preserve"> ($X$2 - $G$7) * 24</f>
        <v>18.500000000058208</v>
      </c>
      <c r="J7" s="64">
        <v>12</v>
      </c>
      <c r="K7" s="65">
        <f>$J$7 - $I$7</f>
        <v>-6.5000000000582077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1019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6.5000000000582077</v>
      </c>
      <c r="W7" s="43">
        <f>$V$7 + $W$6</f>
        <v>18</v>
      </c>
      <c r="X7" s="252" t="s">
        <v>1076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8"/>
      <c r="J8" s="64"/>
      <c r="K8" s="65"/>
      <c r="L8" s="292" t="s">
        <v>98</v>
      </c>
      <c r="M8" s="294">
        <v>4</v>
      </c>
      <c r="N8" s="294">
        <v>17</v>
      </c>
      <c r="O8" s="301">
        <f xml:space="preserve"> $M$8 * $N$8</f>
        <v>68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/>
      <c r="W8" s="43"/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3</v>
      </c>
      <c r="N9" s="294">
        <v>17</v>
      </c>
      <c r="O9" s="301">
        <f xml:space="preserve"> $M$9 * $N$9</f>
        <v>51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3</v>
      </c>
      <c r="N10" s="294">
        <v>17</v>
      </c>
      <c r="O10" s="301">
        <f xml:space="preserve"> $M$10 * $N$10</f>
        <v>51</v>
      </c>
      <c r="P10" s="292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594" t="s">
        <v>1020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10</v>
      </c>
      <c r="N13" s="231" t="s">
        <v>613</v>
      </c>
      <c r="O13" s="301">
        <f>SUM($O$6:$O$12)</f>
        <v>170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306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f xml:space="preserve"> $M$16 * $N$16</f>
        <v>0</v>
      </c>
      <c r="P16" s="299" t="s">
        <v>531</v>
      </c>
      <c r="Q16" s="290">
        <v>0</v>
      </c>
      <c r="R16" s="228">
        <v>10</v>
      </c>
      <c r="S16" s="298">
        <f xml:space="preserve"> $Q$16 * $R$16</f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f xml:space="preserve"> $M$17 * $N$17</f>
        <v>0</v>
      </c>
      <c r="P17" s="302" t="s">
        <v>118</v>
      </c>
      <c r="Q17" s="294">
        <v>0</v>
      </c>
      <c r="R17" s="231">
        <v>12</v>
      </c>
      <c r="S17" s="301">
        <f xml:space="preserve"> $Q$17 * $R$17</f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f xml:space="preserve"> $M$18 * $N$18</f>
        <v>0</v>
      </c>
      <c r="P18" s="302" t="s">
        <v>555</v>
      </c>
      <c r="Q18" s="294">
        <v>0</v>
      </c>
      <c r="R18" s="231">
        <v>20</v>
      </c>
      <c r="S18" s="301">
        <f xml:space="preserve"> $Q$18 * $R$18</f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f xml:space="preserve"> $M$19 * $N$19</f>
        <v>0</v>
      </c>
      <c r="P19" s="302" t="s">
        <v>118</v>
      </c>
      <c r="Q19" s="294">
        <v>0</v>
      </c>
      <c r="R19" s="231">
        <v>20</v>
      </c>
      <c r="S19" s="301">
        <f xml:space="preserve"> $Q$19 * $R$19</f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f xml:space="preserve"> $M$20 * $N$20</f>
        <v>0</v>
      </c>
      <c r="P20" s="302" t="s">
        <v>574</v>
      </c>
      <c r="Q20" s="294">
        <v>0</v>
      </c>
      <c r="R20" s="231">
        <v>20</v>
      </c>
      <c r="S20" s="301">
        <f xml:space="preserve"> $Q$20 * $R$20</f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f xml:space="preserve"> $Q$21 * $R$21</f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f>SUM($M$16:$M$21)</f>
        <v>0</v>
      </c>
      <c r="N22" s="231" t="s">
        <v>613</v>
      </c>
      <c r="O22" s="301">
        <f>SUM($O$16:$O$21)</f>
        <v>0</v>
      </c>
      <c r="P22" s="296" t="s">
        <v>614</v>
      </c>
      <c r="Q22" s="231">
        <f>SUM($Q$16:$Q$21)</f>
        <v>0</v>
      </c>
      <c r="R22" s="231" t="s">
        <v>615</v>
      </c>
      <c r="S22" s="295">
        <f>SUM($S$16:$S$21)</f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f>SUM($M$25:$M$25)</f>
        <v>0</v>
      </c>
      <c r="N26" s="231" t="s">
        <v>613</v>
      </c>
      <c r="O26" s="301">
        <f>SUM($O$25:$O$25)</f>
        <v>0</v>
      </c>
      <c r="P26" s="296" t="s">
        <v>614</v>
      </c>
      <c r="Q26" s="231">
        <f>SUM($Q$25:$Q$25)</f>
        <v>0</v>
      </c>
      <c r="R26" s="231" t="s">
        <v>615</v>
      </c>
      <c r="S26" s="295">
        <f>SUM($S$25:$S$25)</f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f xml:space="preserve"> $M$29 * $N$29</f>
        <v>0</v>
      </c>
      <c r="P29" s="309" t="s">
        <v>47</v>
      </c>
      <c r="Q29" s="228">
        <v>0</v>
      </c>
      <c r="R29" s="228">
        <v>17</v>
      </c>
      <c r="S29" s="298">
        <f xml:space="preserve"> $Q$29 * $R$29</f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f xml:space="preserve"> $M$30 * $N$30</f>
        <v>0</v>
      </c>
      <c r="P30" s="296" t="s">
        <v>131</v>
      </c>
      <c r="Q30" s="231">
        <v>0</v>
      </c>
      <c r="R30" s="231">
        <v>20</v>
      </c>
      <c r="S30" s="301">
        <f xml:space="preserve"> $Q$30 * $R$30</f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f xml:space="preserve"> $M$31 * $N$31</f>
        <v>0</v>
      </c>
      <c r="P31" s="296" t="s">
        <v>117</v>
      </c>
      <c r="Q31" s="231">
        <v>0</v>
      </c>
      <c r="R31" s="293">
        <v>16</v>
      </c>
      <c r="S31" s="310">
        <f xml:space="preserve"> $Q$31 * $R$31</f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f xml:space="preserve"> $M$32 * $N$32</f>
        <v>0</v>
      </c>
      <c r="P32" s="311" t="s">
        <v>107</v>
      </c>
      <c r="Q32" s="312">
        <v>0</v>
      </c>
      <c r="R32" s="312">
        <v>20</v>
      </c>
      <c r="S32" s="313">
        <f xml:space="preserve"> $Q$32 * $R$32</f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f xml:space="preserve"> $Q$33 * $R$33</f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f xml:space="preserve"> $Q$34 * $R$34</f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f>SUM($M$29:$M$34)</f>
        <v>0</v>
      </c>
      <c r="N35" s="231" t="s">
        <v>613</v>
      </c>
      <c r="O35" s="301">
        <f>SUM($O$29:$O$34)</f>
        <v>0</v>
      </c>
      <c r="P35" s="296" t="s">
        <v>614</v>
      </c>
      <c r="Q35" s="231">
        <f>SUM($Q$29:$Q$34)</f>
        <v>0</v>
      </c>
      <c r="R35" s="231" t="s">
        <v>615</v>
      </c>
      <c r="S35" s="295">
        <f>SUM($S$29:$S$34)</f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46.5" x14ac:dyDescent="0.35">
      <c r="A38" s="21" t="s">
        <v>19</v>
      </c>
      <c r="B38" s="22" t="s">
        <v>904</v>
      </c>
      <c r="C38" s="58">
        <v>4970</v>
      </c>
      <c r="D38" s="22" t="s">
        <v>664</v>
      </c>
      <c r="E38" s="58" t="s">
        <v>1071</v>
      </c>
      <c r="F38" s="58"/>
      <c r="G38" s="59" t="s">
        <v>1078</v>
      </c>
      <c r="H38" s="59" t="s">
        <v>36</v>
      </c>
      <c r="I38" s="25">
        <f xml:space="preserve"> ($X$2 - $G$38) * 24</f>
        <v>6</v>
      </c>
      <c r="J38" s="60">
        <v>14</v>
      </c>
      <c r="K38" s="61">
        <f>$J$38 - $I$38</f>
        <v>8</v>
      </c>
      <c r="L38" s="288" t="s">
        <v>48</v>
      </c>
      <c r="M38" s="290">
        <v>3</v>
      </c>
      <c r="N38" s="290">
        <v>17</v>
      </c>
      <c r="O38" s="298">
        <f xml:space="preserve"> $M$38 * $N$38</f>
        <v>51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0</f>
        <v>0</v>
      </c>
      <c r="W38" s="28">
        <f>$V$38</f>
        <v>0</v>
      </c>
      <c r="X38" s="233" t="s">
        <v>1080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 xml:space="preserve"> $M$39 * $N$39</f>
        <v>0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/>
      <c r="W39" s="43"/>
      <c r="X39" s="346"/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/>
      <c r="W40" s="43"/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230</v>
      </c>
      <c r="M41" s="294">
        <v>3</v>
      </c>
      <c r="N41" s="294">
        <v>17</v>
      </c>
      <c r="O41" s="301">
        <f xml:space="preserve"> $M$41 * $N$41</f>
        <v>51</v>
      </c>
      <c r="P41" s="292" t="s">
        <v>906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17</v>
      </c>
      <c r="O42" s="301">
        <f xml:space="preserve"> $M$42 * $N$42</f>
        <v>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/>
      <c r="W42" s="43"/>
      <c r="X42" s="189" t="s">
        <v>1053</v>
      </c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 t="s">
        <v>1077</v>
      </c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6</v>
      </c>
      <c r="N44" s="231" t="s">
        <v>613</v>
      </c>
      <c r="O44" s="301">
        <f>SUM($O$38:$O$43)</f>
        <v>102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1081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36</v>
      </c>
      <c r="I63" s="25">
        <f xml:space="preserve"> ($X$2 - $G$63) * 24</f>
        <v>51.999999999941792</v>
      </c>
      <c r="J63" s="60">
        <v>10.45</v>
      </c>
      <c r="K63" s="61">
        <f>$J$63 - $I$63</f>
        <v>-41.549999999941789</v>
      </c>
      <c r="L63" s="288" t="s">
        <v>525</v>
      </c>
      <c r="M63" s="290">
        <v>1</v>
      </c>
      <c r="N63" s="317">
        <v>20</v>
      </c>
      <c r="O63" s="298">
        <f xml:space="preserve"> $M$63 * $N$63</f>
        <v>20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41.549999999941789</v>
      </c>
      <c r="W63" s="28">
        <f>$V$63</f>
        <v>41.549999999941789</v>
      </c>
      <c r="X63" s="592" t="s">
        <v>1075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1</v>
      </c>
      <c r="N64" s="314">
        <v>20</v>
      </c>
      <c r="O64" s="301">
        <f xml:space="preserve"> $M$64 * $N$64</f>
        <v>20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370" t="s">
        <v>1082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1</v>
      </c>
      <c r="N66" s="314">
        <v>20</v>
      </c>
      <c r="O66" s="301">
        <f xml:space="preserve"> $M$66 * $N$66</f>
        <v>20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595" t="s">
        <v>1079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3</v>
      </c>
      <c r="N68" s="231" t="s">
        <v>613</v>
      </c>
      <c r="O68" s="301">
        <f>SUM($O$63:$O$67)</f>
        <v>60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1083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f>SUM($M$71:$M$71)</f>
        <v>0</v>
      </c>
      <c r="N72" s="231" t="s">
        <v>613</v>
      </c>
      <c r="O72" s="301">
        <f>SUM($O$71:$O$71)</f>
        <v>0</v>
      </c>
      <c r="P72" s="296" t="s">
        <v>614</v>
      </c>
      <c r="Q72" s="231">
        <f>SUM($Q$71:$Q$71)</f>
        <v>0</v>
      </c>
      <c r="R72" s="231" t="s">
        <v>615</v>
      </c>
      <c r="S72" s="295">
        <f>SUM($S$71:$S$71)</f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f xml:space="preserve"> $M$75 * $N$75</f>
        <v>0</v>
      </c>
      <c r="P75" s="309" t="s">
        <v>242</v>
      </c>
      <c r="Q75" s="290">
        <v>0</v>
      </c>
      <c r="R75" s="228">
        <v>20</v>
      </c>
      <c r="S75" s="298">
        <f xml:space="preserve"> $Q$75 * $R$75</f>
        <v>0</v>
      </c>
      <c r="T75" s="21" t="s">
        <v>25</v>
      </c>
      <c r="U75" s="26" t="s">
        <v>200</v>
      </c>
      <c r="V75" s="27"/>
      <c r="W75" s="28"/>
      <c r="X75" s="141" t="s">
        <v>1084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f>SUM($M$75:$M$76)</f>
        <v>0</v>
      </c>
      <c r="N77" s="231" t="s">
        <v>613</v>
      </c>
      <c r="O77" s="301">
        <f>SUM($O$75:$O$76)</f>
        <v>0</v>
      </c>
      <c r="P77" s="296" t="s">
        <v>614</v>
      </c>
      <c r="Q77" s="231">
        <f>SUM($Q$75:$Q$76)</f>
        <v>0</v>
      </c>
      <c r="R77" s="231" t="s">
        <v>615</v>
      </c>
      <c r="S77" s="295">
        <f>SUM($S$75:$S$76)</f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f xml:space="preserve"> $M$80 * $N$80</f>
        <v>0</v>
      </c>
      <c r="P80" s="307" t="s">
        <v>216</v>
      </c>
      <c r="Q80" s="228">
        <v>0</v>
      </c>
      <c r="R80" s="228">
        <v>20</v>
      </c>
      <c r="S80" s="298">
        <f xml:space="preserve"> $Q$80 * $R$80</f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1085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f xml:space="preserve"> $M$81 * $N$81</f>
        <v>0</v>
      </c>
      <c r="P81" s="296" t="s">
        <v>249</v>
      </c>
      <c r="Q81" s="231">
        <v>0</v>
      </c>
      <c r="R81" s="231">
        <v>20</v>
      </c>
      <c r="S81" s="301">
        <f xml:space="preserve"> $Q$81 * $R$81</f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f>SUM($M$80:$M$81)</f>
        <v>0</v>
      </c>
      <c r="N82" s="231" t="s">
        <v>613</v>
      </c>
      <c r="O82" s="301">
        <f>SUM($O$80:$O$81)</f>
        <v>0</v>
      </c>
      <c r="P82" s="296" t="s">
        <v>614</v>
      </c>
      <c r="Q82" s="231">
        <f>SUM($Q$80:$Q$81)</f>
        <v>0</v>
      </c>
      <c r="R82" s="231" t="s">
        <v>615</v>
      </c>
      <c r="S82" s="295">
        <f>SUM($S$80:$S$81)</f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3:N73"/>
    <mergeCell ref="P73:R73"/>
    <mergeCell ref="L78:N78"/>
    <mergeCell ref="P78:R78"/>
    <mergeCell ref="L83:N83"/>
    <mergeCell ref="P83:R83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69" priority="2" operator="lessThan">
      <formula>0</formula>
    </cfRule>
  </conditionalFormatting>
  <conditionalFormatting sqref="K25:K43">
    <cfRule type="cellIs" dxfId="68" priority="1" operator="lessThan">
      <formula>0</formula>
    </cfRule>
  </conditionalFormatting>
  <conditionalFormatting sqref="K45:K53 K82:K85 K96:K98">
    <cfRule type="cellIs" dxfId="67" priority="7" operator="lessThan">
      <formula>0</formula>
    </cfRule>
  </conditionalFormatting>
  <conditionalFormatting sqref="K57:K67">
    <cfRule type="cellIs" dxfId="66" priority="4" operator="lessThan">
      <formula>0</formula>
    </cfRule>
  </conditionalFormatting>
  <conditionalFormatting sqref="K71:K76">
    <cfRule type="cellIs" dxfId="65" priority="3" operator="lessThan">
      <formula>0</formula>
    </cfRule>
  </conditionalFormatting>
  <conditionalFormatting sqref="K78:K80">
    <cfRule type="cellIs" dxfId="64" priority="5" operator="lessThan">
      <formula>0</formula>
    </cfRule>
  </conditionalFormatting>
  <conditionalFormatting sqref="K89:K94">
    <cfRule type="cellIs" dxfId="63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F15-5B1A-48AA-8059-F7893C419D37}">
  <sheetPr codeName="Лист2"/>
  <dimension ref="B1:AB48"/>
  <sheetViews>
    <sheetView zoomScale="70" zoomScaleNormal="70" workbookViewId="0">
      <pane ySplit="3" topLeftCell="A4" activePane="bottomLeft" state="frozenSplit"/>
      <selection pane="bottomLeft" activeCell="I13" sqref="I13"/>
    </sheetView>
  </sheetViews>
  <sheetFormatPr defaultColWidth="9.1796875" defaultRowHeight="14.5" x14ac:dyDescent="0.35"/>
  <cols>
    <col min="1" max="1" width="9.1796875" style="5"/>
    <col min="2" max="2" width="21.453125" style="5" bestFit="1" customWidth="1"/>
    <col min="3" max="3" width="33.90625" style="5" bestFit="1" customWidth="1"/>
    <col min="4" max="4" width="15" style="5" bestFit="1" customWidth="1"/>
    <col min="5" max="5" width="14" style="5" customWidth="1"/>
    <col min="6" max="6" width="14.08984375" style="5" customWidth="1"/>
    <col min="7" max="7" width="15.36328125" style="5" customWidth="1"/>
    <col min="8" max="27" width="14.08984375" style="5" customWidth="1"/>
    <col min="28" max="28" width="10.453125" style="5" bestFit="1" customWidth="1"/>
    <col min="29" max="29" width="7.54296875" style="5" bestFit="1" customWidth="1"/>
    <col min="30" max="16384" width="9.1796875" style="5"/>
  </cols>
  <sheetData>
    <row r="1" spans="2:28" ht="74.25" customHeight="1" x14ac:dyDescent="0.35">
      <c r="B1" s="134" t="s">
        <v>52</v>
      </c>
      <c r="C1" s="134" t="s">
        <v>3</v>
      </c>
      <c r="D1" s="134" t="s">
        <v>53</v>
      </c>
      <c r="E1" s="134" t="s">
        <v>54</v>
      </c>
      <c r="F1" s="134" t="s">
        <v>160</v>
      </c>
      <c r="G1" s="134" t="s">
        <v>161</v>
      </c>
      <c r="H1" s="134" t="s">
        <v>162</v>
      </c>
      <c r="I1" s="134" t="s">
        <v>163</v>
      </c>
      <c r="J1" s="134" t="s">
        <v>164</v>
      </c>
      <c r="K1" s="134" t="s">
        <v>165</v>
      </c>
      <c r="L1" s="134" t="s">
        <v>166</v>
      </c>
      <c r="M1" s="134" t="s">
        <v>167</v>
      </c>
      <c r="N1" s="134" t="s">
        <v>168</v>
      </c>
      <c r="O1" s="134" t="s">
        <v>169</v>
      </c>
      <c r="P1" s="134" t="s">
        <v>170</v>
      </c>
      <c r="Q1" s="134" t="s">
        <v>171</v>
      </c>
      <c r="R1" s="134" t="s">
        <v>172</v>
      </c>
      <c r="S1" s="134" t="s">
        <v>173</v>
      </c>
      <c r="T1" s="134" t="s">
        <v>174</v>
      </c>
      <c r="U1" s="134" t="s">
        <v>175</v>
      </c>
      <c r="V1" s="134" t="s">
        <v>176</v>
      </c>
      <c r="W1" s="134" t="s">
        <v>177</v>
      </c>
      <c r="X1" s="134" t="s">
        <v>178</v>
      </c>
      <c r="Y1" s="134" t="s">
        <v>179</v>
      </c>
      <c r="Z1" s="134" t="s">
        <v>180</v>
      </c>
      <c r="AA1" s="134" t="s">
        <v>181</v>
      </c>
    </row>
    <row r="2" spans="2:28" ht="29" x14ac:dyDescent="0.35">
      <c r="B2" s="135" t="s">
        <v>148</v>
      </c>
      <c r="C2" s="127" t="s">
        <v>149</v>
      </c>
      <c r="D2" s="127">
        <v>15.5</v>
      </c>
      <c r="E2" s="126">
        <v>12.4</v>
      </c>
      <c r="F2" s="127">
        <v>12.4</v>
      </c>
      <c r="G2" s="127">
        <f t="shared" ref="G2:H4" si="0">F2+0.5</f>
        <v>12.9</v>
      </c>
      <c r="H2" s="127">
        <f t="shared" si="0"/>
        <v>13.4</v>
      </c>
      <c r="I2" s="127">
        <f t="shared" ref="I2:AA3" si="1">H2+0.5</f>
        <v>13.9</v>
      </c>
      <c r="J2" s="127">
        <f t="shared" si="1"/>
        <v>14.4</v>
      </c>
      <c r="K2" s="127">
        <f t="shared" si="1"/>
        <v>14.9</v>
      </c>
      <c r="L2" s="127">
        <f t="shared" si="1"/>
        <v>15.4</v>
      </c>
      <c r="M2" s="127">
        <f t="shared" si="1"/>
        <v>15.9</v>
      </c>
      <c r="N2" s="127">
        <f t="shared" si="1"/>
        <v>16.399999999999999</v>
      </c>
      <c r="O2" s="127">
        <f t="shared" si="1"/>
        <v>16.899999999999999</v>
      </c>
      <c r="P2" s="127">
        <f t="shared" si="1"/>
        <v>17.399999999999999</v>
      </c>
      <c r="Q2" s="127">
        <f t="shared" si="1"/>
        <v>17.899999999999999</v>
      </c>
      <c r="R2" s="127">
        <f t="shared" si="1"/>
        <v>18.399999999999999</v>
      </c>
      <c r="S2" s="127">
        <f t="shared" si="1"/>
        <v>18.899999999999999</v>
      </c>
      <c r="T2" s="127">
        <f t="shared" si="1"/>
        <v>19.399999999999999</v>
      </c>
      <c r="U2" s="127">
        <f t="shared" si="1"/>
        <v>19.899999999999999</v>
      </c>
      <c r="V2" s="127">
        <f t="shared" si="1"/>
        <v>20.399999999999999</v>
      </c>
      <c r="W2" s="127">
        <f t="shared" si="1"/>
        <v>20.9</v>
      </c>
      <c r="X2" s="127">
        <f t="shared" si="1"/>
        <v>21.4</v>
      </c>
      <c r="Y2" s="127">
        <f t="shared" si="1"/>
        <v>21.9</v>
      </c>
      <c r="Z2" s="127">
        <f t="shared" si="1"/>
        <v>22.4</v>
      </c>
      <c r="AA2" s="127">
        <f t="shared" si="1"/>
        <v>22.9</v>
      </c>
    </row>
    <row r="3" spans="2:28" ht="72.5" x14ac:dyDescent="0.35">
      <c r="B3" s="135" t="s">
        <v>150</v>
      </c>
      <c r="C3" s="127" t="s">
        <v>151</v>
      </c>
      <c r="D3" s="127">
        <v>15.5</v>
      </c>
      <c r="E3" s="126">
        <v>12.4</v>
      </c>
      <c r="F3" s="127">
        <v>12.4</v>
      </c>
      <c r="G3" s="127">
        <f t="shared" si="0"/>
        <v>12.9</v>
      </c>
      <c r="H3" s="127">
        <f t="shared" si="0"/>
        <v>13.4</v>
      </c>
      <c r="I3" s="127">
        <f t="shared" si="1"/>
        <v>13.9</v>
      </c>
      <c r="J3" s="127">
        <f t="shared" si="1"/>
        <v>14.4</v>
      </c>
      <c r="K3" s="127">
        <f t="shared" si="1"/>
        <v>14.9</v>
      </c>
      <c r="L3" s="127">
        <f t="shared" si="1"/>
        <v>15.4</v>
      </c>
      <c r="M3" s="127">
        <f t="shared" si="1"/>
        <v>15.9</v>
      </c>
      <c r="N3" s="127">
        <f t="shared" si="1"/>
        <v>16.399999999999999</v>
      </c>
      <c r="O3" s="127">
        <f t="shared" si="1"/>
        <v>16.899999999999999</v>
      </c>
      <c r="P3" s="127">
        <f t="shared" si="1"/>
        <v>17.399999999999999</v>
      </c>
      <c r="Q3" s="127">
        <f t="shared" si="1"/>
        <v>17.899999999999999</v>
      </c>
      <c r="R3" s="127">
        <f t="shared" si="1"/>
        <v>18.399999999999999</v>
      </c>
      <c r="S3" s="127">
        <f t="shared" si="1"/>
        <v>18.899999999999999</v>
      </c>
      <c r="T3" s="127">
        <f t="shared" si="1"/>
        <v>19.399999999999999</v>
      </c>
      <c r="U3" s="127">
        <f t="shared" si="1"/>
        <v>19.899999999999999</v>
      </c>
      <c r="V3" s="127">
        <f t="shared" si="1"/>
        <v>20.399999999999999</v>
      </c>
      <c r="W3" s="127">
        <f t="shared" si="1"/>
        <v>20.9</v>
      </c>
      <c r="X3" s="127">
        <f t="shared" si="1"/>
        <v>21.4</v>
      </c>
      <c r="Y3" s="127">
        <f t="shared" si="1"/>
        <v>21.9</v>
      </c>
      <c r="Z3" s="127">
        <f t="shared" si="1"/>
        <v>22.4</v>
      </c>
      <c r="AA3" s="127">
        <f t="shared" si="1"/>
        <v>22.9</v>
      </c>
    </row>
    <row r="4" spans="2:28" ht="58" x14ac:dyDescent="0.35">
      <c r="B4" s="135" t="s">
        <v>55</v>
      </c>
      <c r="C4" s="127" t="s">
        <v>191</v>
      </c>
      <c r="D4" s="127">
        <v>15.5</v>
      </c>
      <c r="E4" s="126">
        <v>12.4</v>
      </c>
      <c r="F4" s="127">
        <v>12.4</v>
      </c>
      <c r="G4" s="127">
        <f t="shared" si="0"/>
        <v>12.9</v>
      </c>
      <c r="H4" s="127">
        <f t="shared" si="0"/>
        <v>13.4</v>
      </c>
      <c r="I4" s="127">
        <f t="shared" ref="I4:AA4" si="2">H4+0.5</f>
        <v>13.9</v>
      </c>
      <c r="J4" s="127">
        <f t="shared" si="2"/>
        <v>14.4</v>
      </c>
      <c r="K4" s="127">
        <f t="shared" si="2"/>
        <v>14.9</v>
      </c>
      <c r="L4" s="127">
        <f t="shared" si="2"/>
        <v>15.4</v>
      </c>
      <c r="M4" s="127">
        <f t="shared" si="2"/>
        <v>15.9</v>
      </c>
      <c r="N4" s="127">
        <f t="shared" si="2"/>
        <v>16.399999999999999</v>
      </c>
      <c r="O4" s="127">
        <f t="shared" si="2"/>
        <v>16.899999999999999</v>
      </c>
      <c r="P4" s="127">
        <f t="shared" si="2"/>
        <v>17.399999999999999</v>
      </c>
      <c r="Q4" s="127">
        <f t="shared" si="2"/>
        <v>17.899999999999999</v>
      </c>
      <c r="R4" s="127">
        <f t="shared" si="2"/>
        <v>18.399999999999999</v>
      </c>
      <c r="S4" s="127">
        <f t="shared" si="2"/>
        <v>18.899999999999999</v>
      </c>
      <c r="T4" s="127">
        <f t="shared" si="2"/>
        <v>19.399999999999999</v>
      </c>
      <c r="U4" s="127">
        <f t="shared" si="2"/>
        <v>19.899999999999999</v>
      </c>
      <c r="V4" s="127">
        <f t="shared" si="2"/>
        <v>20.399999999999999</v>
      </c>
      <c r="W4" s="127">
        <f t="shared" si="2"/>
        <v>20.9</v>
      </c>
      <c r="X4" s="127">
        <f t="shared" si="2"/>
        <v>21.4</v>
      </c>
      <c r="Y4" s="127">
        <f t="shared" si="2"/>
        <v>21.9</v>
      </c>
      <c r="Z4" s="127">
        <f t="shared" si="2"/>
        <v>22.4</v>
      </c>
      <c r="AA4" s="127">
        <f t="shared" si="2"/>
        <v>22.9</v>
      </c>
    </row>
    <row r="5" spans="2:28" x14ac:dyDescent="0.35">
      <c r="C5" s="129"/>
      <c r="D5" s="129"/>
      <c r="E5" s="130"/>
      <c r="F5" s="131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</row>
    <row r="6" spans="2:28" ht="43.5" x14ac:dyDescent="0.35">
      <c r="B6" s="134" t="s">
        <v>52</v>
      </c>
      <c r="C6" s="134" t="s">
        <v>3</v>
      </c>
      <c r="D6" s="134" t="s">
        <v>159</v>
      </c>
      <c r="E6" s="134" t="s">
        <v>182</v>
      </c>
      <c r="F6" s="134" t="s">
        <v>183</v>
      </c>
      <c r="G6" s="134" t="s">
        <v>162</v>
      </c>
      <c r="H6" s="134" t="s">
        <v>163</v>
      </c>
      <c r="I6" s="134" t="s">
        <v>164</v>
      </c>
      <c r="J6" s="134" t="s">
        <v>184</v>
      </c>
      <c r="K6" s="134" t="s">
        <v>185</v>
      </c>
      <c r="L6" s="134" t="s">
        <v>186</v>
      </c>
      <c r="M6" s="134" t="s">
        <v>187</v>
      </c>
      <c r="N6" s="134" t="s">
        <v>188</v>
      </c>
      <c r="O6" s="134" t="s">
        <v>189</v>
      </c>
      <c r="P6" s="134" t="s">
        <v>190</v>
      </c>
    </row>
    <row r="7" spans="2:28" ht="29" x14ac:dyDescent="0.35">
      <c r="B7" s="135" t="s">
        <v>152</v>
      </c>
      <c r="C7" s="127" t="s">
        <v>153</v>
      </c>
      <c r="D7" s="127"/>
      <c r="E7" s="127">
        <v>12</v>
      </c>
      <c r="F7" s="127">
        <v>12</v>
      </c>
      <c r="G7" s="127">
        <v>12</v>
      </c>
      <c r="H7" s="127">
        <v>12</v>
      </c>
      <c r="I7" s="127">
        <v>14</v>
      </c>
      <c r="J7" s="127">
        <v>14</v>
      </c>
      <c r="K7" s="127">
        <v>16</v>
      </c>
      <c r="L7" s="127" t="s">
        <v>24</v>
      </c>
      <c r="M7" s="127" t="s">
        <v>24</v>
      </c>
      <c r="N7" s="127" t="s">
        <v>24</v>
      </c>
      <c r="O7" s="127" t="s">
        <v>24</v>
      </c>
      <c r="P7" s="127" t="s">
        <v>24</v>
      </c>
    </row>
    <row r="8" spans="2:28" x14ac:dyDescent="0.35">
      <c r="B8" s="135" t="s">
        <v>154</v>
      </c>
      <c r="C8" s="127" t="s">
        <v>194</v>
      </c>
      <c r="D8" s="127"/>
      <c r="E8" s="127">
        <v>12</v>
      </c>
      <c r="F8" s="127">
        <v>12</v>
      </c>
      <c r="G8" s="127">
        <v>12</v>
      </c>
      <c r="H8" s="127">
        <v>12</v>
      </c>
      <c r="I8" s="127">
        <v>14</v>
      </c>
      <c r="J8" s="127">
        <v>14</v>
      </c>
      <c r="K8" s="127">
        <v>16</v>
      </c>
      <c r="L8" s="127" t="s">
        <v>24</v>
      </c>
      <c r="M8" s="127" t="s">
        <v>24</v>
      </c>
      <c r="N8" s="127" t="s">
        <v>24</v>
      </c>
      <c r="O8" s="127" t="s">
        <v>24</v>
      </c>
      <c r="P8" s="127" t="s">
        <v>24</v>
      </c>
    </row>
    <row r="9" spans="2:28" x14ac:dyDescent="0.35">
      <c r="B9" s="140" t="s">
        <v>56</v>
      </c>
      <c r="C9" s="127" t="s">
        <v>57</v>
      </c>
      <c r="D9" s="127"/>
      <c r="E9" s="127">
        <v>8</v>
      </c>
      <c r="F9" s="127">
        <v>10</v>
      </c>
      <c r="G9" s="127">
        <v>12</v>
      </c>
      <c r="H9" s="127">
        <v>12</v>
      </c>
      <c r="I9" s="127">
        <v>14</v>
      </c>
      <c r="J9" s="127">
        <v>14</v>
      </c>
      <c r="K9" s="127">
        <v>16</v>
      </c>
      <c r="L9" s="127">
        <v>24</v>
      </c>
      <c r="M9" s="127">
        <v>24</v>
      </c>
      <c r="N9" s="127">
        <v>24</v>
      </c>
      <c r="O9" s="127">
        <v>24</v>
      </c>
      <c r="P9" s="127">
        <v>24</v>
      </c>
    </row>
    <row r="10" spans="2:28" x14ac:dyDescent="0.35">
      <c r="B10" s="673" t="s">
        <v>58</v>
      </c>
      <c r="C10" s="675" t="s">
        <v>147</v>
      </c>
      <c r="D10" s="127" t="s">
        <v>59</v>
      </c>
      <c r="E10" s="127">
        <v>11.3</v>
      </c>
      <c r="F10" s="127">
        <v>11.3</v>
      </c>
      <c r="G10" s="127">
        <v>11.3</v>
      </c>
      <c r="H10" s="127">
        <v>11.3</v>
      </c>
      <c r="I10" s="127">
        <v>11.3</v>
      </c>
      <c r="J10" s="127">
        <v>11.3</v>
      </c>
      <c r="K10" s="127">
        <v>14</v>
      </c>
      <c r="L10" s="127">
        <v>14</v>
      </c>
      <c r="M10" s="127">
        <v>14</v>
      </c>
      <c r="N10" s="127" t="s">
        <v>49</v>
      </c>
      <c r="O10" s="127" t="s">
        <v>49</v>
      </c>
      <c r="P10" s="127" t="s">
        <v>49</v>
      </c>
    </row>
    <row r="11" spans="2:28" x14ac:dyDescent="0.35">
      <c r="B11" s="674"/>
      <c r="C11" s="676"/>
      <c r="D11" s="127" t="s">
        <v>60</v>
      </c>
      <c r="E11" s="128">
        <v>14</v>
      </c>
      <c r="F11" s="128">
        <v>14</v>
      </c>
      <c r="G11" s="128">
        <v>14</v>
      </c>
      <c r="H11" s="128">
        <v>14</v>
      </c>
      <c r="I11" s="128">
        <v>14</v>
      </c>
      <c r="J11" s="128">
        <v>14</v>
      </c>
      <c r="K11" s="128">
        <v>17</v>
      </c>
      <c r="L11" s="128">
        <v>17</v>
      </c>
      <c r="M11" s="128">
        <v>17</v>
      </c>
      <c r="N11" s="128" t="s">
        <v>49</v>
      </c>
      <c r="O11" s="128" t="s">
        <v>49</v>
      </c>
      <c r="P11" s="128" t="s">
        <v>49</v>
      </c>
    </row>
    <row r="12" spans="2:28" x14ac:dyDescent="0.35">
      <c r="B12" s="135" t="s">
        <v>145</v>
      </c>
      <c r="C12" s="127" t="s">
        <v>146</v>
      </c>
      <c r="D12" s="127"/>
      <c r="E12" s="128">
        <v>72</v>
      </c>
      <c r="F12" s="128">
        <v>72</v>
      </c>
      <c r="G12" s="128">
        <v>72</v>
      </c>
      <c r="H12" s="128">
        <v>72</v>
      </c>
      <c r="I12" s="128">
        <v>72</v>
      </c>
      <c r="J12" s="128">
        <v>72</v>
      </c>
      <c r="K12" s="128">
        <v>72</v>
      </c>
      <c r="L12" s="128">
        <v>72</v>
      </c>
      <c r="M12" s="128">
        <v>72</v>
      </c>
      <c r="N12" s="128">
        <v>72</v>
      </c>
      <c r="O12" s="128">
        <v>72</v>
      </c>
      <c r="P12" s="128">
        <v>72</v>
      </c>
    </row>
    <row r="13" spans="2:28" ht="261" x14ac:dyDescent="0.35">
      <c r="B13" s="135" t="s">
        <v>155</v>
      </c>
      <c r="C13" s="127" t="s">
        <v>156</v>
      </c>
      <c r="D13" s="127"/>
      <c r="E13" s="128">
        <v>24</v>
      </c>
      <c r="F13" s="128">
        <v>24</v>
      </c>
      <c r="G13" s="128">
        <v>24</v>
      </c>
      <c r="H13" s="128">
        <v>24</v>
      </c>
      <c r="I13" s="128">
        <v>24</v>
      </c>
      <c r="J13" s="128">
        <v>24</v>
      </c>
      <c r="K13" s="128">
        <v>24</v>
      </c>
      <c r="L13" s="128">
        <v>36</v>
      </c>
      <c r="M13" s="128">
        <v>36</v>
      </c>
      <c r="N13" s="128">
        <v>36</v>
      </c>
      <c r="O13" s="127">
        <v>48</v>
      </c>
      <c r="P13" s="127">
        <v>48</v>
      </c>
    </row>
    <row r="14" spans="2:28" ht="29" x14ac:dyDescent="0.35">
      <c r="B14" s="136" t="s">
        <v>157</v>
      </c>
      <c r="C14" s="127" t="s">
        <v>158</v>
      </c>
      <c r="D14" s="127"/>
      <c r="E14" s="128">
        <v>48</v>
      </c>
      <c r="F14" s="128">
        <v>48</v>
      </c>
      <c r="G14" s="128">
        <v>48</v>
      </c>
      <c r="H14" s="128">
        <v>48</v>
      </c>
      <c r="I14" s="128">
        <v>48</v>
      </c>
      <c r="J14" s="128">
        <v>48</v>
      </c>
      <c r="K14" s="128">
        <v>48</v>
      </c>
      <c r="L14" s="128">
        <v>48</v>
      </c>
      <c r="M14" s="128">
        <v>48</v>
      </c>
      <c r="N14" s="128">
        <v>48</v>
      </c>
      <c r="O14" s="128">
        <v>48</v>
      </c>
      <c r="P14" s="128">
        <v>48</v>
      </c>
    </row>
    <row r="15" spans="2:28" x14ac:dyDescent="0.35">
      <c r="B15" s="135" t="s">
        <v>61</v>
      </c>
      <c r="C15" s="127"/>
      <c r="D15" s="127"/>
      <c r="E15" s="128">
        <v>8.4499999999999993</v>
      </c>
      <c r="F15" s="128">
        <v>8.4499999999999993</v>
      </c>
      <c r="G15" s="128">
        <v>8.4499999999999993</v>
      </c>
      <c r="H15" s="128">
        <v>10.45</v>
      </c>
      <c r="I15" s="128">
        <v>10.45</v>
      </c>
      <c r="J15" s="128">
        <v>10.45</v>
      </c>
      <c r="K15" s="128">
        <v>10.45</v>
      </c>
      <c r="L15" s="128">
        <v>13.45</v>
      </c>
      <c r="M15" s="128">
        <v>13.45</v>
      </c>
      <c r="N15" s="128">
        <v>13.45</v>
      </c>
      <c r="O15" s="128">
        <v>13.45</v>
      </c>
      <c r="P15" s="128">
        <v>13.45</v>
      </c>
    </row>
    <row r="16" spans="2:28" x14ac:dyDescent="0.35">
      <c r="C16" s="15"/>
      <c r="D16" s="15"/>
    </row>
    <row r="24" spans="3:28" x14ac:dyDescent="0.35">
      <c r="C24" s="5" t="s">
        <v>62</v>
      </c>
    </row>
    <row r="25" spans="3:28" x14ac:dyDescent="0.35">
      <c r="G25" s="16" t="s">
        <v>63</v>
      </c>
      <c r="H25" s="16" t="s">
        <v>64</v>
      </c>
      <c r="I25" s="16" t="s">
        <v>65</v>
      </c>
      <c r="J25" s="16" t="s">
        <v>66</v>
      </c>
      <c r="K25" s="16" t="s">
        <v>67</v>
      </c>
      <c r="L25" s="16" t="s">
        <v>68</v>
      </c>
      <c r="M25" s="16" t="s">
        <v>69</v>
      </c>
      <c r="N25" s="16" t="s">
        <v>70</v>
      </c>
      <c r="O25" s="16" t="s">
        <v>71</v>
      </c>
      <c r="P25" s="16" t="s">
        <v>72</v>
      </c>
      <c r="Q25" s="16" t="s">
        <v>73</v>
      </c>
      <c r="R25" s="16" t="s">
        <v>74</v>
      </c>
    </row>
    <row r="26" spans="3:28" x14ac:dyDescent="0.35">
      <c r="C26" s="17" t="s">
        <v>75</v>
      </c>
      <c r="D26" s="7"/>
      <c r="E26" s="8" t="s">
        <v>49</v>
      </c>
      <c r="F26" s="9" t="s">
        <v>49</v>
      </c>
      <c r="G26" s="10">
        <v>18</v>
      </c>
      <c r="H26" s="10">
        <v>18</v>
      </c>
      <c r="I26" s="10">
        <v>18</v>
      </c>
      <c r="J26" s="10">
        <v>18</v>
      </c>
      <c r="K26" s="10">
        <v>18</v>
      </c>
      <c r="L26" s="10">
        <v>22</v>
      </c>
      <c r="M26" s="10">
        <v>22</v>
      </c>
      <c r="N26" s="10">
        <v>22</v>
      </c>
      <c r="O26" s="10">
        <v>31</v>
      </c>
      <c r="P26" s="10">
        <v>31</v>
      </c>
      <c r="Q26" s="10">
        <v>43</v>
      </c>
      <c r="R26" s="10" t="s">
        <v>24</v>
      </c>
      <c r="S26" s="10" t="s">
        <v>24</v>
      </c>
      <c r="T26" s="10" t="s">
        <v>24</v>
      </c>
      <c r="U26" s="10" t="s">
        <v>24</v>
      </c>
      <c r="V26" s="10" t="s">
        <v>24</v>
      </c>
      <c r="W26" s="10" t="s">
        <v>24</v>
      </c>
      <c r="X26" s="10" t="s">
        <v>24</v>
      </c>
      <c r="Y26" s="10" t="s">
        <v>24</v>
      </c>
      <c r="Z26" s="10" t="s">
        <v>24</v>
      </c>
      <c r="AA26" s="10" t="s">
        <v>24</v>
      </c>
      <c r="AB26" s="6" t="s">
        <v>24</v>
      </c>
    </row>
    <row r="27" spans="3:28" x14ac:dyDescent="0.35">
      <c r="C27" s="17" t="s">
        <v>76</v>
      </c>
      <c r="D27" s="7"/>
      <c r="E27" s="8"/>
      <c r="F27" s="10"/>
      <c r="G27" s="10">
        <v>19</v>
      </c>
      <c r="H27" s="10">
        <v>19</v>
      </c>
      <c r="I27" s="10">
        <v>19</v>
      </c>
      <c r="J27" s="10">
        <v>19</v>
      </c>
      <c r="K27" s="10">
        <v>19</v>
      </c>
      <c r="L27" s="10">
        <v>23</v>
      </c>
      <c r="M27" s="10">
        <v>23</v>
      </c>
      <c r="N27" s="10">
        <v>23</v>
      </c>
      <c r="O27" s="10">
        <v>32</v>
      </c>
      <c r="P27" s="10">
        <v>32</v>
      </c>
      <c r="Q27" s="10">
        <v>43</v>
      </c>
      <c r="R27" s="10" t="s">
        <v>49</v>
      </c>
      <c r="S27" s="10" t="s">
        <v>49</v>
      </c>
      <c r="T27" s="10" t="s">
        <v>49</v>
      </c>
      <c r="U27" s="10" t="s">
        <v>49</v>
      </c>
      <c r="V27" s="10" t="s">
        <v>49</v>
      </c>
      <c r="W27" s="10" t="s">
        <v>49</v>
      </c>
      <c r="X27" s="10" t="s">
        <v>49</v>
      </c>
      <c r="Y27" s="10" t="s">
        <v>49</v>
      </c>
      <c r="Z27" s="10" t="s">
        <v>49</v>
      </c>
      <c r="AA27" s="10" t="s">
        <v>49</v>
      </c>
      <c r="AB27" s="6" t="s">
        <v>49</v>
      </c>
    </row>
    <row r="28" spans="3:28" x14ac:dyDescent="0.35">
      <c r="C28" s="17" t="s">
        <v>77</v>
      </c>
      <c r="D28" s="7"/>
      <c r="E28" s="8"/>
      <c r="F28" s="10"/>
      <c r="G28" s="10">
        <v>20</v>
      </c>
      <c r="H28" s="10">
        <v>20</v>
      </c>
      <c r="I28" s="10">
        <v>20</v>
      </c>
      <c r="J28" s="10">
        <v>20</v>
      </c>
      <c r="K28" s="10">
        <v>20</v>
      </c>
      <c r="L28" s="10">
        <v>24</v>
      </c>
      <c r="M28" s="10">
        <v>24</v>
      </c>
      <c r="N28" s="10">
        <v>24</v>
      </c>
      <c r="O28" s="10">
        <v>35</v>
      </c>
      <c r="P28" s="10">
        <v>35</v>
      </c>
      <c r="Q28" s="10">
        <v>46</v>
      </c>
      <c r="R28" s="10" t="s">
        <v>49</v>
      </c>
      <c r="S28" s="10" t="s">
        <v>49</v>
      </c>
      <c r="T28" s="10" t="s">
        <v>49</v>
      </c>
      <c r="U28" s="10" t="s">
        <v>49</v>
      </c>
      <c r="V28" s="10" t="s">
        <v>49</v>
      </c>
      <c r="W28" s="10" t="s">
        <v>49</v>
      </c>
      <c r="X28" s="10" t="s">
        <v>49</v>
      </c>
      <c r="Y28" s="10" t="s">
        <v>49</v>
      </c>
      <c r="Z28" s="10" t="s">
        <v>49</v>
      </c>
      <c r="AA28" s="10" t="s">
        <v>49</v>
      </c>
      <c r="AB28" s="6" t="s">
        <v>49</v>
      </c>
    </row>
    <row r="29" spans="3:28" x14ac:dyDescent="0.35">
      <c r="C29" s="17" t="s">
        <v>78</v>
      </c>
      <c r="D29" s="7"/>
      <c r="E29" s="8"/>
      <c r="F29" s="10"/>
      <c r="G29" s="10">
        <v>20</v>
      </c>
      <c r="H29" s="10">
        <v>20</v>
      </c>
      <c r="I29" s="10">
        <v>20</v>
      </c>
      <c r="J29" s="10">
        <v>20</v>
      </c>
      <c r="K29" s="10">
        <v>20</v>
      </c>
      <c r="L29" s="10">
        <v>24</v>
      </c>
      <c r="M29" s="10">
        <v>24</v>
      </c>
      <c r="N29" s="10">
        <v>24</v>
      </c>
      <c r="O29" s="10">
        <v>35</v>
      </c>
      <c r="P29" s="10">
        <v>35</v>
      </c>
      <c r="Q29" s="10">
        <v>46</v>
      </c>
      <c r="R29" s="10" t="s">
        <v>49</v>
      </c>
      <c r="S29" s="10" t="s">
        <v>49</v>
      </c>
      <c r="T29" s="10" t="s">
        <v>49</v>
      </c>
      <c r="U29" s="10" t="s">
        <v>49</v>
      </c>
      <c r="V29" s="10" t="s">
        <v>49</v>
      </c>
      <c r="W29" s="10" t="s">
        <v>49</v>
      </c>
      <c r="X29" s="10" t="s">
        <v>49</v>
      </c>
      <c r="Y29" s="10" t="s">
        <v>49</v>
      </c>
      <c r="Z29" s="10" t="s">
        <v>49</v>
      </c>
      <c r="AA29" s="10" t="s">
        <v>49</v>
      </c>
      <c r="AB29" s="6" t="s">
        <v>49</v>
      </c>
    </row>
    <row r="30" spans="3:28" x14ac:dyDescent="0.35">
      <c r="C30" s="18" t="s">
        <v>79</v>
      </c>
      <c r="D30" s="7"/>
      <c r="E30" s="8" t="s">
        <v>24</v>
      </c>
      <c r="F30" s="10" t="s">
        <v>24</v>
      </c>
      <c r="G30" s="10">
        <v>12</v>
      </c>
      <c r="H30" s="10">
        <v>12</v>
      </c>
      <c r="I30" s="10">
        <v>12</v>
      </c>
      <c r="J30" s="10">
        <v>12</v>
      </c>
      <c r="K30" s="10">
        <v>14</v>
      </c>
      <c r="L30" s="10">
        <v>14</v>
      </c>
      <c r="M30" s="10">
        <v>16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  <c r="X30" s="10" t="s">
        <v>24</v>
      </c>
      <c r="Y30" s="10" t="s">
        <v>24</v>
      </c>
      <c r="Z30" s="10" t="s">
        <v>24</v>
      </c>
      <c r="AA30" s="10" t="s">
        <v>24</v>
      </c>
      <c r="AB30" s="6" t="s">
        <v>24</v>
      </c>
    </row>
    <row r="31" spans="3:28" x14ac:dyDescent="0.35">
      <c r="C31" s="18" t="s">
        <v>80</v>
      </c>
      <c r="D31" s="7"/>
      <c r="E31" s="8" t="s">
        <v>24</v>
      </c>
      <c r="F31" s="10" t="s">
        <v>24</v>
      </c>
      <c r="G31" s="10">
        <v>12</v>
      </c>
      <c r="H31" s="10">
        <v>12</v>
      </c>
      <c r="I31" s="10">
        <v>12</v>
      </c>
      <c r="J31" s="10">
        <v>12</v>
      </c>
      <c r="K31" s="10">
        <v>14</v>
      </c>
      <c r="L31" s="10">
        <v>14</v>
      </c>
      <c r="M31" s="10">
        <v>16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0" t="s">
        <v>24</v>
      </c>
      <c r="T31" s="10" t="s">
        <v>24</v>
      </c>
      <c r="U31" s="10" t="s">
        <v>24</v>
      </c>
      <c r="V31" s="10" t="s">
        <v>24</v>
      </c>
      <c r="W31" s="10" t="s">
        <v>24</v>
      </c>
      <c r="X31" s="10" t="s">
        <v>24</v>
      </c>
      <c r="Y31" s="10" t="s">
        <v>24</v>
      </c>
      <c r="Z31" s="10" t="s">
        <v>24</v>
      </c>
      <c r="AA31" s="10" t="s">
        <v>24</v>
      </c>
      <c r="AB31" s="6" t="s">
        <v>24</v>
      </c>
    </row>
    <row r="32" spans="3:28" x14ac:dyDescent="0.35">
      <c r="C32" s="18" t="s">
        <v>81</v>
      </c>
      <c r="D32" s="7"/>
      <c r="E32" s="8" t="s">
        <v>24</v>
      </c>
      <c r="F32" s="10" t="s">
        <v>24</v>
      </c>
      <c r="G32" s="10">
        <v>12</v>
      </c>
      <c r="H32" s="10">
        <v>12</v>
      </c>
      <c r="I32" s="10">
        <v>12</v>
      </c>
      <c r="J32" s="10">
        <v>12</v>
      </c>
      <c r="K32" s="10">
        <v>14</v>
      </c>
      <c r="L32" s="10">
        <v>14</v>
      </c>
      <c r="M32" s="10">
        <v>16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0" t="s">
        <v>24</v>
      </c>
      <c r="T32" s="10" t="s">
        <v>24</v>
      </c>
      <c r="U32" s="10" t="s">
        <v>24</v>
      </c>
      <c r="V32" s="10" t="s">
        <v>24</v>
      </c>
      <c r="W32" s="10" t="s">
        <v>24</v>
      </c>
      <c r="X32" s="10" t="s">
        <v>24</v>
      </c>
      <c r="Y32" s="10" t="s">
        <v>24</v>
      </c>
      <c r="Z32" s="10" t="s">
        <v>24</v>
      </c>
      <c r="AA32" s="10" t="s">
        <v>24</v>
      </c>
      <c r="AB32" s="6" t="s">
        <v>24</v>
      </c>
    </row>
    <row r="33" spans="3:28" x14ac:dyDescent="0.35">
      <c r="C33" s="18" t="s">
        <v>82</v>
      </c>
      <c r="D33" s="7"/>
      <c r="E33" s="8" t="s">
        <v>24</v>
      </c>
      <c r="F33" s="10" t="s">
        <v>24</v>
      </c>
      <c r="G33" s="10">
        <v>12</v>
      </c>
      <c r="H33" s="10">
        <v>12</v>
      </c>
      <c r="I33" s="10">
        <v>12</v>
      </c>
      <c r="J33" s="10">
        <v>12</v>
      </c>
      <c r="K33" s="10">
        <v>14</v>
      </c>
      <c r="L33" s="10">
        <v>14</v>
      </c>
      <c r="M33" s="10">
        <v>16</v>
      </c>
      <c r="N33" s="10" t="s">
        <v>24</v>
      </c>
      <c r="O33" s="10" t="s">
        <v>24</v>
      </c>
      <c r="P33" s="10" t="s">
        <v>24</v>
      </c>
      <c r="Q33" s="10" t="s">
        <v>24</v>
      </c>
      <c r="R33" s="10" t="s">
        <v>24</v>
      </c>
      <c r="S33" s="10" t="s">
        <v>24</v>
      </c>
      <c r="T33" s="10" t="s">
        <v>24</v>
      </c>
      <c r="U33" s="10" t="s">
        <v>24</v>
      </c>
      <c r="V33" s="10" t="s">
        <v>24</v>
      </c>
      <c r="W33" s="10" t="s">
        <v>24</v>
      </c>
      <c r="X33" s="10" t="s">
        <v>24</v>
      </c>
      <c r="Y33" s="10" t="s">
        <v>24</v>
      </c>
      <c r="Z33" s="10" t="s">
        <v>24</v>
      </c>
      <c r="AA33" s="10" t="s">
        <v>24</v>
      </c>
      <c r="AB33" s="6" t="s">
        <v>24</v>
      </c>
    </row>
    <row r="34" spans="3:28" x14ac:dyDescent="0.35">
      <c r="C34" s="19" t="s">
        <v>83</v>
      </c>
      <c r="E34" s="8" t="s">
        <v>24</v>
      </c>
      <c r="F34" s="10" t="s">
        <v>24</v>
      </c>
      <c r="G34" s="10">
        <v>10</v>
      </c>
      <c r="H34" s="10">
        <v>12</v>
      </c>
      <c r="I34" s="10">
        <v>14</v>
      </c>
      <c r="J34" s="10">
        <v>14</v>
      </c>
      <c r="K34" s="10">
        <v>18</v>
      </c>
      <c r="L34" s="10">
        <v>18</v>
      </c>
      <c r="M34" s="10">
        <v>24</v>
      </c>
      <c r="N34" s="10">
        <v>36</v>
      </c>
      <c r="O34" s="10">
        <v>36</v>
      </c>
      <c r="P34" s="10">
        <v>36</v>
      </c>
      <c r="Q34" s="10">
        <v>36</v>
      </c>
      <c r="R34" s="10">
        <v>36</v>
      </c>
      <c r="S34" s="10" t="s">
        <v>24</v>
      </c>
      <c r="T34" s="10" t="s">
        <v>24</v>
      </c>
      <c r="U34" s="10" t="s">
        <v>24</v>
      </c>
      <c r="V34" s="10" t="s">
        <v>24</v>
      </c>
      <c r="W34" s="10" t="s">
        <v>24</v>
      </c>
      <c r="X34" s="10" t="s">
        <v>24</v>
      </c>
      <c r="Y34" s="10" t="s">
        <v>24</v>
      </c>
      <c r="Z34" s="10" t="s">
        <v>24</v>
      </c>
      <c r="AA34" s="10" t="s">
        <v>24</v>
      </c>
      <c r="AB34" s="6" t="s">
        <v>24</v>
      </c>
    </row>
    <row r="35" spans="3:28" x14ac:dyDescent="0.35">
      <c r="C35" s="19" t="s">
        <v>84</v>
      </c>
      <c r="E35" s="8" t="s">
        <v>24</v>
      </c>
      <c r="F35" s="10" t="s">
        <v>24</v>
      </c>
      <c r="G35" s="10">
        <v>10</v>
      </c>
      <c r="H35" s="10">
        <v>12</v>
      </c>
      <c r="I35" s="10">
        <v>14</v>
      </c>
      <c r="J35" s="10">
        <v>14</v>
      </c>
      <c r="K35" s="10">
        <v>18</v>
      </c>
      <c r="L35" s="10">
        <v>18</v>
      </c>
      <c r="M35" s="10">
        <v>24</v>
      </c>
      <c r="N35" s="10">
        <v>36</v>
      </c>
      <c r="O35" s="10">
        <v>36</v>
      </c>
      <c r="P35" s="10">
        <v>36</v>
      </c>
      <c r="Q35" s="10">
        <v>36</v>
      </c>
      <c r="R35" s="10">
        <v>36</v>
      </c>
      <c r="S35" s="10" t="s">
        <v>24</v>
      </c>
      <c r="T35" s="10" t="s">
        <v>24</v>
      </c>
      <c r="U35" s="10" t="s">
        <v>24</v>
      </c>
      <c r="V35" s="10" t="s">
        <v>24</v>
      </c>
      <c r="W35" s="10" t="s">
        <v>24</v>
      </c>
      <c r="X35" s="10" t="s">
        <v>24</v>
      </c>
      <c r="Y35" s="10" t="s">
        <v>24</v>
      </c>
      <c r="Z35" s="10" t="s">
        <v>24</v>
      </c>
      <c r="AA35" s="10" t="s">
        <v>24</v>
      </c>
      <c r="AB35" s="6" t="s">
        <v>24</v>
      </c>
    </row>
    <row r="36" spans="3:28" x14ac:dyDescent="0.35">
      <c r="C36" s="19" t="s">
        <v>85</v>
      </c>
      <c r="E36" s="8" t="s">
        <v>24</v>
      </c>
      <c r="F36" s="10" t="s">
        <v>24</v>
      </c>
      <c r="G36" s="10">
        <v>10</v>
      </c>
      <c r="H36" s="10">
        <v>12</v>
      </c>
      <c r="I36" s="10">
        <v>14</v>
      </c>
      <c r="J36" s="10">
        <v>14</v>
      </c>
      <c r="K36" s="10">
        <v>18</v>
      </c>
      <c r="L36" s="10">
        <v>18</v>
      </c>
      <c r="M36" s="10">
        <v>24</v>
      </c>
      <c r="N36" s="10">
        <v>36</v>
      </c>
      <c r="O36" s="10">
        <v>36</v>
      </c>
      <c r="P36" s="10">
        <v>36</v>
      </c>
      <c r="Q36" s="10">
        <v>36</v>
      </c>
      <c r="R36" s="10">
        <v>36</v>
      </c>
      <c r="S36" s="10" t="s">
        <v>24</v>
      </c>
      <c r="T36" s="10" t="s">
        <v>24</v>
      </c>
      <c r="U36" s="10" t="s">
        <v>24</v>
      </c>
      <c r="V36" s="10" t="s">
        <v>24</v>
      </c>
      <c r="W36" s="10" t="s">
        <v>24</v>
      </c>
      <c r="X36" s="10" t="s">
        <v>24</v>
      </c>
      <c r="Y36" s="10" t="s">
        <v>24</v>
      </c>
      <c r="Z36" s="10" t="s">
        <v>24</v>
      </c>
      <c r="AA36" s="10" t="s">
        <v>24</v>
      </c>
      <c r="AB36" s="6" t="s">
        <v>24</v>
      </c>
    </row>
    <row r="37" spans="3:28" x14ac:dyDescent="0.35">
      <c r="C37" s="19" t="s">
        <v>86</v>
      </c>
      <c r="E37" s="8" t="s">
        <v>24</v>
      </c>
      <c r="F37" s="10" t="s">
        <v>24</v>
      </c>
      <c r="G37" s="10">
        <v>10</v>
      </c>
      <c r="H37" s="10">
        <v>12</v>
      </c>
      <c r="I37" s="10">
        <v>14</v>
      </c>
      <c r="J37" s="10">
        <v>14</v>
      </c>
      <c r="K37" s="10">
        <v>18</v>
      </c>
      <c r="L37" s="10">
        <v>18</v>
      </c>
      <c r="M37" s="10">
        <v>24</v>
      </c>
      <c r="N37" s="10">
        <v>36</v>
      </c>
      <c r="O37" s="10">
        <v>36</v>
      </c>
      <c r="P37" s="10">
        <v>36</v>
      </c>
      <c r="Q37" s="10">
        <v>36</v>
      </c>
      <c r="R37" s="10">
        <v>36</v>
      </c>
      <c r="S37" s="10" t="s">
        <v>24</v>
      </c>
      <c r="T37" s="10" t="s">
        <v>24</v>
      </c>
      <c r="U37" s="10" t="s">
        <v>24</v>
      </c>
      <c r="V37" s="10" t="s">
        <v>24</v>
      </c>
      <c r="W37" s="10" t="s">
        <v>24</v>
      </c>
      <c r="X37" s="10" t="s">
        <v>24</v>
      </c>
      <c r="Y37" s="10" t="s">
        <v>24</v>
      </c>
      <c r="Z37" s="10" t="s">
        <v>24</v>
      </c>
      <c r="AA37" s="10" t="s">
        <v>24</v>
      </c>
      <c r="AB37" s="6" t="s">
        <v>24</v>
      </c>
    </row>
    <row r="38" spans="3:28" x14ac:dyDescent="0.35">
      <c r="C38" s="19" t="s">
        <v>87</v>
      </c>
      <c r="E38" s="8" t="s">
        <v>24</v>
      </c>
      <c r="F38" s="10" t="s">
        <v>24</v>
      </c>
      <c r="G38" s="10">
        <v>10</v>
      </c>
      <c r="H38" s="10">
        <v>12</v>
      </c>
      <c r="I38" s="10">
        <v>14</v>
      </c>
      <c r="J38" s="10">
        <v>14</v>
      </c>
      <c r="K38" s="10">
        <v>18</v>
      </c>
      <c r="L38" s="10">
        <v>18</v>
      </c>
      <c r="M38" s="10">
        <v>24</v>
      </c>
      <c r="N38" s="10">
        <v>36</v>
      </c>
      <c r="O38" s="10">
        <v>36</v>
      </c>
      <c r="P38" s="10">
        <v>36</v>
      </c>
      <c r="Q38" s="10">
        <v>36</v>
      </c>
      <c r="R38" s="10">
        <v>36</v>
      </c>
      <c r="S38" s="10" t="s">
        <v>24</v>
      </c>
      <c r="T38" s="10" t="s">
        <v>24</v>
      </c>
      <c r="U38" s="10" t="s">
        <v>24</v>
      </c>
      <c r="V38" s="10" t="s">
        <v>24</v>
      </c>
      <c r="W38" s="10" t="s">
        <v>24</v>
      </c>
      <c r="X38" s="10" t="s">
        <v>24</v>
      </c>
      <c r="Y38" s="10" t="s">
        <v>24</v>
      </c>
      <c r="Z38" s="10" t="s">
        <v>24</v>
      </c>
      <c r="AA38" s="10" t="s">
        <v>24</v>
      </c>
      <c r="AB38" s="6" t="s">
        <v>24</v>
      </c>
    </row>
    <row r="39" spans="3:28" x14ac:dyDescent="0.35">
      <c r="C39" s="19" t="s">
        <v>88</v>
      </c>
      <c r="E39" s="8" t="s">
        <v>24</v>
      </c>
      <c r="F39" s="10" t="s">
        <v>24</v>
      </c>
      <c r="G39" s="10">
        <v>10</v>
      </c>
      <c r="H39" s="10">
        <v>12</v>
      </c>
      <c r="I39" s="10">
        <v>14</v>
      </c>
      <c r="J39" s="10">
        <v>14</v>
      </c>
      <c r="K39" s="10">
        <v>18</v>
      </c>
      <c r="L39" s="10">
        <v>18</v>
      </c>
      <c r="M39" s="10">
        <v>24</v>
      </c>
      <c r="N39" s="10">
        <v>36</v>
      </c>
      <c r="O39" s="10">
        <v>36</v>
      </c>
      <c r="P39" s="10">
        <v>36</v>
      </c>
      <c r="Q39" s="10">
        <v>36</v>
      </c>
      <c r="R39" s="10">
        <v>36</v>
      </c>
      <c r="S39" s="10" t="s">
        <v>24</v>
      </c>
      <c r="T39" s="10" t="s">
        <v>24</v>
      </c>
      <c r="U39" s="10" t="s">
        <v>24</v>
      </c>
      <c r="V39" s="10" t="s">
        <v>24</v>
      </c>
      <c r="W39" s="10" t="s">
        <v>24</v>
      </c>
      <c r="X39" s="10" t="s">
        <v>24</v>
      </c>
      <c r="Y39" s="10" t="s">
        <v>24</v>
      </c>
      <c r="Z39" s="10" t="s">
        <v>24</v>
      </c>
      <c r="AA39" s="10" t="s">
        <v>24</v>
      </c>
      <c r="AB39" s="6" t="s">
        <v>24</v>
      </c>
    </row>
    <row r="40" spans="3:28" x14ac:dyDescent="0.35">
      <c r="C40" s="20" t="s">
        <v>89</v>
      </c>
      <c r="E40" s="8" t="s">
        <v>24</v>
      </c>
      <c r="F40" s="10" t="s">
        <v>24</v>
      </c>
      <c r="G40" s="10">
        <v>8</v>
      </c>
      <c r="H40" s="10">
        <v>10</v>
      </c>
      <c r="I40" s="10">
        <v>12</v>
      </c>
      <c r="J40" s="10">
        <v>12</v>
      </c>
      <c r="K40" s="10">
        <v>14</v>
      </c>
      <c r="L40" s="10">
        <v>14</v>
      </c>
      <c r="M40" s="10">
        <v>16</v>
      </c>
      <c r="N40" s="10">
        <v>24</v>
      </c>
      <c r="O40" s="10">
        <v>24</v>
      </c>
      <c r="P40" s="10">
        <v>24</v>
      </c>
      <c r="Q40" s="10">
        <v>24</v>
      </c>
      <c r="R40" s="10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 t="s">
        <v>24</v>
      </c>
      <c r="X40" s="10" t="s">
        <v>24</v>
      </c>
      <c r="Y40" s="10" t="s">
        <v>24</v>
      </c>
      <c r="Z40" s="10" t="s">
        <v>24</v>
      </c>
      <c r="AA40" s="10" t="s">
        <v>24</v>
      </c>
      <c r="AB40" s="6" t="s">
        <v>24</v>
      </c>
    </row>
    <row r="41" spans="3:28" x14ac:dyDescent="0.35">
      <c r="C41" s="20" t="s">
        <v>90</v>
      </c>
      <c r="E41" s="8" t="s">
        <v>24</v>
      </c>
      <c r="F41" s="10" t="s">
        <v>24</v>
      </c>
      <c r="G41" s="10">
        <v>8</v>
      </c>
      <c r="H41" s="10">
        <v>10</v>
      </c>
      <c r="I41" s="10">
        <v>12</v>
      </c>
      <c r="J41" s="10">
        <v>12</v>
      </c>
      <c r="K41" s="10">
        <v>14</v>
      </c>
      <c r="L41" s="10">
        <v>14</v>
      </c>
      <c r="M41" s="10">
        <v>16</v>
      </c>
      <c r="N41" s="10">
        <v>24</v>
      </c>
      <c r="O41" s="10">
        <v>24</v>
      </c>
      <c r="P41" s="10">
        <v>24</v>
      </c>
      <c r="Q41" s="10">
        <v>24</v>
      </c>
      <c r="R41" s="10">
        <v>24</v>
      </c>
      <c r="S41" s="10" t="s">
        <v>24</v>
      </c>
      <c r="T41" s="10" t="s">
        <v>24</v>
      </c>
      <c r="U41" s="10" t="s">
        <v>24</v>
      </c>
      <c r="V41" s="10" t="s">
        <v>24</v>
      </c>
      <c r="W41" s="10" t="s">
        <v>24</v>
      </c>
      <c r="X41" s="10" t="s">
        <v>24</v>
      </c>
      <c r="Y41" s="10" t="s">
        <v>24</v>
      </c>
      <c r="Z41" s="10" t="s">
        <v>24</v>
      </c>
      <c r="AA41" s="10" t="s">
        <v>24</v>
      </c>
      <c r="AB41" s="6" t="s">
        <v>24</v>
      </c>
    </row>
    <row r="42" spans="3:28" x14ac:dyDescent="0.35">
      <c r="C42" s="5" t="s">
        <v>91</v>
      </c>
      <c r="D42" s="5" t="s">
        <v>92</v>
      </c>
      <c r="E42" s="8"/>
      <c r="F42" s="10"/>
      <c r="G42" s="10">
        <v>11.3</v>
      </c>
      <c r="H42" s="10">
        <v>11.3</v>
      </c>
      <c r="I42" s="10">
        <v>11.3</v>
      </c>
      <c r="J42" s="10">
        <v>11.3</v>
      </c>
      <c r="K42" s="10">
        <v>11.3</v>
      </c>
      <c r="L42" s="10">
        <v>11.3</v>
      </c>
      <c r="M42" s="10">
        <v>14</v>
      </c>
      <c r="N42" s="10">
        <v>14</v>
      </c>
      <c r="O42" s="10">
        <v>14</v>
      </c>
      <c r="P42" s="10" t="s">
        <v>49</v>
      </c>
      <c r="Q42" s="10" t="s">
        <v>49</v>
      </c>
      <c r="R42" s="10" t="s">
        <v>49</v>
      </c>
      <c r="S42" s="10" t="s">
        <v>49</v>
      </c>
      <c r="T42" s="10" t="s">
        <v>49</v>
      </c>
      <c r="U42" s="10" t="s">
        <v>49</v>
      </c>
      <c r="V42" s="10" t="s">
        <v>49</v>
      </c>
      <c r="W42" s="10" t="s">
        <v>49</v>
      </c>
      <c r="X42" s="10" t="s">
        <v>49</v>
      </c>
      <c r="Y42" s="10" t="s">
        <v>49</v>
      </c>
      <c r="Z42" s="10" t="s">
        <v>49</v>
      </c>
      <c r="AA42" s="10" t="s">
        <v>49</v>
      </c>
      <c r="AB42" s="6" t="s">
        <v>49</v>
      </c>
    </row>
    <row r="43" spans="3:28" x14ac:dyDescent="0.35">
      <c r="C43" s="5" t="s">
        <v>91</v>
      </c>
      <c r="D43" s="5" t="s">
        <v>93</v>
      </c>
      <c r="E43" s="11" t="s">
        <v>24</v>
      </c>
      <c r="F43" s="12" t="s">
        <v>24</v>
      </c>
      <c r="G43" s="12">
        <v>14</v>
      </c>
      <c r="H43" s="12">
        <v>14</v>
      </c>
      <c r="I43" s="12">
        <v>14</v>
      </c>
      <c r="J43" s="12">
        <v>14</v>
      </c>
      <c r="K43" s="12">
        <v>14</v>
      </c>
      <c r="L43" s="12">
        <v>14</v>
      </c>
      <c r="M43" s="12">
        <v>17</v>
      </c>
      <c r="N43" s="12">
        <v>17</v>
      </c>
      <c r="O43" s="12">
        <v>17</v>
      </c>
      <c r="P43" s="12" t="s">
        <v>49</v>
      </c>
      <c r="Q43" s="12" t="s">
        <v>49</v>
      </c>
      <c r="R43" s="12" t="s">
        <v>49</v>
      </c>
      <c r="S43" s="10" t="s">
        <v>24</v>
      </c>
      <c r="T43" s="10" t="s">
        <v>24</v>
      </c>
      <c r="U43" s="10" t="s">
        <v>24</v>
      </c>
      <c r="V43" s="10" t="s">
        <v>24</v>
      </c>
      <c r="W43" s="10" t="s">
        <v>24</v>
      </c>
      <c r="X43" s="10" t="s">
        <v>24</v>
      </c>
      <c r="Y43" s="10" t="s">
        <v>24</v>
      </c>
      <c r="Z43" s="10" t="s">
        <v>24</v>
      </c>
      <c r="AA43" s="10" t="s">
        <v>24</v>
      </c>
      <c r="AB43" s="6" t="s">
        <v>24</v>
      </c>
    </row>
    <row r="44" spans="3:28" x14ac:dyDescent="0.35">
      <c r="C44" s="5" t="s">
        <v>94</v>
      </c>
      <c r="D44" s="5" t="s">
        <v>92</v>
      </c>
      <c r="E44" s="8"/>
      <c r="F44" s="10"/>
      <c r="G44" s="10">
        <v>11.3</v>
      </c>
      <c r="H44" s="10">
        <v>11.3</v>
      </c>
      <c r="I44" s="10">
        <v>11.3</v>
      </c>
      <c r="J44" s="10">
        <v>11.3</v>
      </c>
      <c r="K44" s="10">
        <v>11.3</v>
      </c>
      <c r="L44" s="10">
        <v>11.3</v>
      </c>
      <c r="M44" s="10">
        <v>14</v>
      </c>
      <c r="N44" s="10">
        <v>14</v>
      </c>
      <c r="O44" s="10">
        <v>14</v>
      </c>
      <c r="P44" s="10" t="s">
        <v>49</v>
      </c>
      <c r="Q44" s="10" t="s">
        <v>49</v>
      </c>
      <c r="R44" s="10" t="s">
        <v>49</v>
      </c>
      <c r="S44" s="10" t="s">
        <v>49</v>
      </c>
      <c r="T44" s="10" t="s">
        <v>49</v>
      </c>
      <c r="U44" s="10" t="s">
        <v>49</v>
      </c>
      <c r="V44" s="10" t="s">
        <v>49</v>
      </c>
      <c r="W44" s="10" t="s">
        <v>49</v>
      </c>
      <c r="X44" s="10" t="s">
        <v>49</v>
      </c>
      <c r="Y44" s="10" t="s">
        <v>49</v>
      </c>
      <c r="Z44" s="10" t="s">
        <v>49</v>
      </c>
      <c r="AA44" s="10" t="s">
        <v>49</v>
      </c>
      <c r="AB44" s="6" t="s">
        <v>49</v>
      </c>
    </row>
    <row r="45" spans="3:28" x14ac:dyDescent="0.35">
      <c r="C45" s="5" t="s">
        <v>94</v>
      </c>
      <c r="D45" s="5" t="s">
        <v>93</v>
      </c>
      <c r="E45" s="11" t="s">
        <v>24</v>
      </c>
      <c r="F45" s="12" t="s">
        <v>24</v>
      </c>
      <c r="G45" s="12">
        <v>14</v>
      </c>
      <c r="H45" s="12">
        <v>14</v>
      </c>
      <c r="I45" s="12">
        <v>14</v>
      </c>
      <c r="J45" s="12">
        <v>14</v>
      </c>
      <c r="K45" s="12">
        <v>14</v>
      </c>
      <c r="L45" s="12">
        <v>14</v>
      </c>
      <c r="M45" s="12">
        <v>17</v>
      </c>
      <c r="N45" s="12">
        <v>17</v>
      </c>
      <c r="O45" s="12">
        <v>17</v>
      </c>
      <c r="P45" s="12" t="s">
        <v>49</v>
      </c>
      <c r="Q45" s="12" t="s">
        <v>49</v>
      </c>
      <c r="R45" s="12" t="s">
        <v>49</v>
      </c>
      <c r="S45" s="10" t="s">
        <v>24</v>
      </c>
      <c r="T45" s="10" t="s">
        <v>24</v>
      </c>
      <c r="U45" s="10" t="s">
        <v>24</v>
      </c>
      <c r="V45" s="10" t="s">
        <v>24</v>
      </c>
      <c r="W45" s="10" t="s">
        <v>24</v>
      </c>
      <c r="X45" s="10" t="s">
        <v>24</v>
      </c>
      <c r="Y45" s="10" t="s">
        <v>24</v>
      </c>
      <c r="Z45" s="10" t="s">
        <v>24</v>
      </c>
      <c r="AA45" s="10" t="s">
        <v>24</v>
      </c>
      <c r="AB45" s="6" t="s">
        <v>24</v>
      </c>
    </row>
    <row r="46" spans="3:28" x14ac:dyDescent="0.35">
      <c r="C46" s="5" t="s">
        <v>95</v>
      </c>
      <c r="D46" s="5" t="s">
        <v>92</v>
      </c>
      <c r="E46" s="8"/>
      <c r="F46" s="10"/>
      <c r="G46" s="10">
        <v>11.3</v>
      </c>
      <c r="H46" s="10">
        <v>11.3</v>
      </c>
      <c r="I46" s="10">
        <v>11.3</v>
      </c>
      <c r="J46" s="10">
        <v>11.3</v>
      </c>
      <c r="K46" s="10">
        <v>11.3</v>
      </c>
      <c r="L46" s="10">
        <v>11.3</v>
      </c>
      <c r="M46" s="10">
        <v>14</v>
      </c>
      <c r="N46" s="10">
        <v>14</v>
      </c>
      <c r="O46" s="10">
        <v>14</v>
      </c>
      <c r="P46" s="10" t="s">
        <v>49</v>
      </c>
      <c r="Q46" s="10" t="s">
        <v>49</v>
      </c>
      <c r="R46" s="10" t="s">
        <v>49</v>
      </c>
      <c r="S46" s="10" t="s">
        <v>49</v>
      </c>
      <c r="T46" s="10" t="s">
        <v>49</v>
      </c>
      <c r="U46" s="10" t="s">
        <v>49</v>
      </c>
      <c r="V46" s="10" t="s">
        <v>49</v>
      </c>
      <c r="W46" s="10" t="s">
        <v>49</v>
      </c>
      <c r="X46" s="10" t="s">
        <v>49</v>
      </c>
      <c r="Y46" s="10" t="s">
        <v>49</v>
      </c>
      <c r="Z46" s="10" t="s">
        <v>49</v>
      </c>
      <c r="AA46" s="10" t="s">
        <v>49</v>
      </c>
      <c r="AB46" s="6" t="s">
        <v>49</v>
      </c>
    </row>
    <row r="47" spans="3:28" x14ac:dyDescent="0.35">
      <c r="C47" s="5" t="s">
        <v>95</v>
      </c>
      <c r="D47" s="5" t="s">
        <v>93</v>
      </c>
      <c r="E47" s="11" t="s">
        <v>24</v>
      </c>
      <c r="F47" s="12" t="s">
        <v>24</v>
      </c>
      <c r="G47" s="12">
        <v>14</v>
      </c>
      <c r="H47" s="12">
        <v>14</v>
      </c>
      <c r="I47" s="12">
        <v>14</v>
      </c>
      <c r="J47" s="12">
        <v>14</v>
      </c>
      <c r="K47" s="12">
        <v>14</v>
      </c>
      <c r="L47" s="12">
        <v>14</v>
      </c>
      <c r="M47" s="12">
        <v>17</v>
      </c>
      <c r="N47" s="12">
        <v>17</v>
      </c>
      <c r="O47" s="12">
        <v>17</v>
      </c>
      <c r="P47" s="12" t="s">
        <v>49</v>
      </c>
      <c r="Q47" s="12" t="s">
        <v>49</v>
      </c>
      <c r="R47" s="12" t="s">
        <v>49</v>
      </c>
      <c r="S47" s="10" t="s">
        <v>24</v>
      </c>
      <c r="T47" s="10" t="s">
        <v>24</v>
      </c>
      <c r="U47" s="10" t="s">
        <v>24</v>
      </c>
      <c r="V47" s="10" t="s">
        <v>24</v>
      </c>
      <c r="W47" s="10" t="s">
        <v>24</v>
      </c>
      <c r="X47" s="10" t="s">
        <v>24</v>
      </c>
      <c r="Y47" s="10" t="s">
        <v>24</v>
      </c>
      <c r="Z47" s="10" t="s">
        <v>24</v>
      </c>
      <c r="AA47" s="10" t="s">
        <v>24</v>
      </c>
      <c r="AB47" s="6" t="s">
        <v>24</v>
      </c>
    </row>
    <row r="48" spans="3:28" x14ac:dyDescent="0.35">
      <c r="C48" s="5" t="s">
        <v>96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16A-19E4-4974-B9EF-081AB1EB1349}">
  <sheetPr codeName="Лист45"/>
  <dimension ref="A1:BD126"/>
  <sheetViews>
    <sheetView topLeftCell="A43" zoomScale="57" zoomScaleNormal="57" workbookViewId="0">
      <selection activeCell="T35" sqref="S35:T3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5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1086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45040.75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 xml:space="preserve"> ($H$6 - $G$6) * 24</f>
        <v>23.499999999941792</v>
      </c>
      <c r="J6" s="60">
        <v>12</v>
      </c>
      <c r="K6" s="61">
        <f>$J$6 - $I$6</f>
        <v>-11.499999999941792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11.499999999941792</v>
      </c>
      <c r="W6" s="28">
        <f>$V$6</f>
        <v>11.499999999941792</v>
      </c>
      <c r="X6" s="141" t="s">
        <v>1074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 xml:space="preserve"> ($H$7 - $G$7) * 24</f>
        <v>24.666666666744277</v>
      </c>
      <c r="J7" s="64">
        <v>12</v>
      </c>
      <c r="K7" s="65">
        <f>$J$7 - $I$7</f>
        <v>-12.666666666744277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1019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12.666666666744277</v>
      </c>
      <c r="W7" s="43">
        <f>$V$7 + $W$6</f>
        <v>24.166666666686069</v>
      </c>
      <c r="X7" s="252" t="s">
        <v>1076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tr">
        <f>H7</f>
        <v>24.04.2023 12:10</v>
      </c>
      <c r="H8" s="67" t="s">
        <v>36</v>
      </c>
      <c r="I8" s="68">
        <f xml:space="preserve"> ($X$2 - $G$8) * 24</f>
        <v>5.8333333333139308</v>
      </c>
      <c r="J8" s="64">
        <v>12</v>
      </c>
      <c r="K8" s="65">
        <f>$J$8 - $I$8</f>
        <v>6.1666666666860692</v>
      </c>
      <c r="L8" s="292" t="s">
        <v>98</v>
      </c>
      <c r="M8" s="294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0</f>
        <v>0</v>
      </c>
      <c r="W8" s="43">
        <f>$V$8 + $W$7</f>
        <v>24.166666666686069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7"/>
      <c r="H9" s="32"/>
      <c r="I9" s="68"/>
      <c r="J9" s="64"/>
      <c r="K9" s="65"/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0</v>
      </c>
      <c r="N10" s="294">
        <v>17</v>
      </c>
      <c r="O10" s="301">
        <f xml:space="preserve"> $M$10 * $N$10</f>
        <v>0</v>
      </c>
      <c r="P10" s="292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594" t="s">
        <v>1020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0</v>
      </c>
      <c r="N13" s="231" t="s">
        <v>613</v>
      </c>
      <c r="O13" s="301">
        <f>SUM($O$6:$O$12)</f>
        <v>0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0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46.5" x14ac:dyDescent="0.35">
      <c r="A38" s="21" t="s">
        <v>19</v>
      </c>
      <c r="B38" s="22" t="s">
        <v>904</v>
      </c>
      <c r="C38" s="58">
        <v>4970</v>
      </c>
      <c r="D38" s="22" t="s">
        <v>664</v>
      </c>
      <c r="E38" s="58" t="s">
        <v>1071</v>
      </c>
      <c r="F38" s="58"/>
      <c r="G38" s="59" t="s">
        <v>1078</v>
      </c>
      <c r="H38" s="59" t="s">
        <v>36</v>
      </c>
      <c r="I38" s="25">
        <f xml:space="preserve"> ($X$2 - $G$38) * 24</f>
        <v>18</v>
      </c>
      <c r="J38" s="60">
        <v>14</v>
      </c>
      <c r="K38" s="61">
        <f>$J$38 - $I$38</f>
        <v>-4</v>
      </c>
      <c r="L38" s="288" t="s">
        <v>48</v>
      </c>
      <c r="M38" s="290">
        <v>0</v>
      </c>
      <c r="N38" s="290">
        <v>17</v>
      </c>
      <c r="O38" s="298">
        <f xml:space="preserve"> $M$38 * $N$38</f>
        <v>0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4</v>
      </c>
      <c r="W38" s="28">
        <f>$V$38</f>
        <v>4</v>
      </c>
      <c r="X38" s="233" t="s">
        <v>1080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3</v>
      </c>
      <c r="N39" s="294">
        <v>14</v>
      </c>
      <c r="O39" s="301">
        <f xml:space="preserve"> $M$39 * $N$39</f>
        <v>42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/>
      <c r="W39" s="43"/>
      <c r="X39" s="346"/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3</v>
      </c>
      <c r="N40" s="294">
        <v>17</v>
      </c>
      <c r="O40" s="301">
        <f xml:space="preserve"> $M$40 * $N$40</f>
        <v>51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/>
      <c r="W40" s="43"/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13" t="s">
        <v>105</v>
      </c>
      <c r="M41" s="294">
        <v>3</v>
      </c>
      <c r="N41" s="294">
        <v>17</v>
      </c>
      <c r="O41" s="301">
        <f xml:space="preserve"> $M$41 * $N$41</f>
        <v>51</v>
      </c>
      <c r="P41" s="292" t="s">
        <v>591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13" t="s">
        <v>121</v>
      </c>
      <c r="M42" s="294">
        <v>3</v>
      </c>
      <c r="N42" s="294">
        <v>10</v>
      </c>
      <c r="O42" s="301">
        <f xml:space="preserve"> $M$42 * $N$42</f>
        <v>30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/>
      <c r="W42" s="43"/>
      <c r="X42" s="189" t="s">
        <v>1053</v>
      </c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 t="s">
        <v>1077</v>
      </c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12</v>
      </c>
      <c r="N44" s="231" t="s">
        <v>613</v>
      </c>
      <c r="O44" s="301">
        <f>SUM($O$38:$O$43)</f>
        <v>174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174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1081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1088</v>
      </c>
      <c r="I63" s="25">
        <f xml:space="preserve"> ($H$63 - $G$63) * 24</f>
        <v>57.75</v>
      </c>
      <c r="J63" s="60">
        <v>10.45</v>
      </c>
      <c r="K63" s="61">
        <f>$J$63 - $I$63</f>
        <v>-47.3</v>
      </c>
      <c r="L63" s="288" t="s">
        <v>525</v>
      </c>
      <c r="M63" s="290">
        <v>1</v>
      </c>
      <c r="N63" s="317">
        <v>20</v>
      </c>
      <c r="O63" s="298">
        <f xml:space="preserve"> $M$63 * $N$63</f>
        <v>20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47.3</v>
      </c>
      <c r="W63" s="28">
        <f>$V$63</f>
        <v>47.3</v>
      </c>
      <c r="X63" s="592" t="s">
        <v>1075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1</v>
      </c>
      <c r="N64" s="314">
        <v>20</v>
      </c>
      <c r="O64" s="301">
        <f xml:space="preserve"> $M$64 * $N$64</f>
        <v>20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370" t="s">
        <v>1082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1</v>
      </c>
      <c r="N66" s="314">
        <v>20</v>
      </c>
      <c r="O66" s="301">
        <f xml:space="preserve"> $M$66 * $N$66</f>
        <v>20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595" t="s">
        <v>1079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3</v>
      </c>
      <c r="N68" s="231" t="s">
        <v>613</v>
      </c>
      <c r="O68" s="301">
        <f>SUM($O$63:$O$67)</f>
        <v>60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1083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1084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1085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3:N73"/>
    <mergeCell ref="P73:R73"/>
    <mergeCell ref="L78:N78"/>
    <mergeCell ref="P78:R78"/>
    <mergeCell ref="L83:N83"/>
    <mergeCell ref="P83:R83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62" priority="2" operator="lessThan">
      <formula>0</formula>
    </cfRule>
  </conditionalFormatting>
  <conditionalFormatting sqref="K25:K43">
    <cfRule type="cellIs" dxfId="61" priority="1" operator="lessThan">
      <formula>0</formula>
    </cfRule>
  </conditionalFormatting>
  <conditionalFormatting sqref="K45:K53 K82:K85 K96:K98">
    <cfRule type="cellIs" dxfId="60" priority="7" operator="lessThan">
      <formula>0</formula>
    </cfRule>
  </conditionalFormatting>
  <conditionalFormatting sqref="K57:K67">
    <cfRule type="cellIs" dxfId="59" priority="4" operator="lessThan">
      <formula>0</formula>
    </cfRule>
  </conditionalFormatting>
  <conditionalFormatting sqref="K71:K76">
    <cfRule type="cellIs" dxfId="58" priority="3" operator="lessThan">
      <formula>0</formula>
    </cfRule>
  </conditionalFormatting>
  <conditionalFormatting sqref="K78:K80">
    <cfRule type="cellIs" dxfId="57" priority="5" operator="lessThan">
      <formula>0</formula>
    </cfRule>
  </conditionalFormatting>
  <conditionalFormatting sqref="K89:K94">
    <cfRule type="cellIs" dxfId="56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B709-2C47-4325-B980-1F6F038CE80A}">
  <sheetPr codeName="Лист46"/>
  <dimension ref="A1:BD126"/>
  <sheetViews>
    <sheetView topLeftCell="A13" zoomScale="57" zoomScaleNormal="57" workbookViewId="0">
      <selection activeCell="D16" sqref="D1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96.9062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s="386" customFormat="1" x14ac:dyDescent="0.35">
      <c r="A1" s="4">
        <v>5</v>
      </c>
      <c r="B1" s="382"/>
      <c r="C1" s="382"/>
      <c r="D1" s="382"/>
      <c r="E1" s="382"/>
      <c r="F1" s="382"/>
      <c r="G1" s="382"/>
      <c r="H1" s="382"/>
      <c r="I1" s="382"/>
      <c r="J1" s="383"/>
      <c r="K1" s="382"/>
      <c r="L1" s="384"/>
      <c r="M1" s="384"/>
      <c r="N1" s="384"/>
      <c r="O1" s="384"/>
      <c r="P1" s="384"/>
      <c r="Q1" s="384"/>
      <c r="R1" s="384"/>
      <c r="S1" s="384"/>
      <c r="T1" s="382"/>
      <c r="U1" s="382"/>
      <c r="V1" s="382"/>
      <c r="W1" s="382"/>
      <c r="X1" s="385"/>
      <c r="Y1" s="382"/>
      <c r="Z1" s="382"/>
      <c r="AA1" s="382"/>
    </row>
    <row r="2" spans="1:27" s="102" customFormat="1" ht="16" thickBot="1" x14ac:dyDescent="0.4">
      <c r="A2" s="601" t="s">
        <v>1089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45041.25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ht="16" thickBot="1" x14ac:dyDescent="0.4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v>23.499999999941792</v>
      </c>
      <c r="J6" s="60">
        <v>12</v>
      </c>
      <c r="K6" s="61">
        <v>-11.499999999941792</v>
      </c>
      <c r="L6" s="288" t="s">
        <v>132</v>
      </c>
      <c r="M6" s="289">
        <v>0</v>
      </c>
      <c r="N6" s="290">
        <v>17</v>
      </c>
      <c r="O6" s="298">
        <f>M6*N6</f>
        <v>0</v>
      </c>
      <c r="P6" s="288" t="s">
        <v>214</v>
      </c>
      <c r="Q6" s="290">
        <v>0</v>
      </c>
      <c r="R6" s="228">
        <v>20</v>
      </c>
      <c r="S6" s="298">
        <v>0</v>
      </c>
      <c r="T6" s="21" t="s">
        <v>25</v>
      </c>
      <c r="U6" s="26" t="s">
        <v>24</v>
      </c>
      <c r="V6" s="27">
        <v>11.499999999941792</v>
      </c>
      <c r="W6" s="28">
        <v>11.499999999941792</v>
      </c>
      <c r="X6" s="141" t="s">
        <v>1090</v>
      </c>
      <c r="Y6" s="29"/>
      <c r="Z6" s="36"/>
      <c r="AA6" s="29"/>
    </row>
    <row r="7" spans="1:27" s="49" customFormat="1" ht="16" thickBot="1" x14ac:dyDescent="0.4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v>24.666666666744277</v>
      </c>
      <c r="J7" s="64">
        <v>12</v>
      </c>
      <c r="K7" s="65">
        <v>-12.666666666744277</v>
      </c>
      <c r="L7" s="292" t="s">
        <v>111</v>
      </c>
      <c r="M7" s="293">
        <v>0</v>
      </c>
      <c r="N7" s="294">
        <v>10</v>
      </c>
      <c r="O7" s="298">
        <f t="shared" ref="O7:O11" si="0">M7*N7</f>
        <v>0</v>
      </c>
      <c r="P7" s="292" t="s">
        <v>1019</v>
      </c>
      <c r="Q7" s="294">
        <v>0</v>
      </c>
      <c r="R7" s="231">
        <v>20</v>
      </c>
      <c r="S7" s="301">
        <v>0</v>
      </c>
      <c r="T7" s="30"/>
      <c r="U7" s="34"/>
      <c r="V7" s="35">
        <v>12.666666666744277</v>
      </c>
      <c r="W7" s="43">
        <v>24.166666666686069</v>
      </c>
      <c r="X7" s="252" t="s">
        <v>1091</v>
      </c>
      <c r="Y7" s="29"/>
      <c r="Z7" s="29"/>
      <c r="AA7" s="29"/>
    </row>
    <row r="8" spans="1:27" s="102" customFormat="1" ht="16" thickBot="1" x14ac:dyDescent="0.4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v>29.833333333313931</v>
      </c>
      <c r="J8" s="64">
        <v>12</v>
      </c>
      <c r="K8" s="65">
        <v>-17.833333333313931</v>
      </c>
      <c r="L8" s="292" t="s">
        <v>98</v>
      </c>
      <c r="M8" s="294">
        <v>3</v>
      </c>
      <c r="N8" s="294">
        <v>17</v>
      </c>
      <c r="O8" s="298">
        <f t="shared" si="0"/>
        <v>51</v>
      </c>
      <c r="P8" s="292" t="s">
        <v>215</v>
      </c>
      <c r="Q8" s="294">
        <v>0</v>
      </c>
      <c r="R8" s="231">
        <v>10</v>
      </c>
      <c r="S8" s="301">
        <v>0</v>
      </c>
      <c r="T8" s="30"/>
      <c r="U8" s="34"/>
      <c r="V8" s="35">
        <v>0</v>
      </c>
      <c r="W8" s="43">
        <v>24.166666666686069</v>
      </c>
      <c r="X8" s="113"/>
      <c r="Y8" s="29"/>
      <c r="Z8" s="36"/>
      <c r="AA8" s="29"/>
    </row>
    <row r="9" spans="1:27" s="102" customFormat="1" ht="16" thickBot="1" x14ac:dyDescent="0.4">
      <c r="A9" s="30"/>
      <c r="B9" s="31"/>
      <c r="C9" s="66"/>
      <c r="D9" s="66"/>
      <c r="E9" s="66"/>
      <c r="F9" s="62">
        <v>4</v>
      </c>
      <c r="G9" s="67">
        <f>H8</f>
        <v>45041.236111111109</v>
      </c>
      <c r="H9" s="32" t="s">
        <v>36</v>
      </c>
      <c r="I9" s="68"/>
      <c r="J9" s="64"/>
      <c r="K9" s="65"/>
      <c r="L9" s="292" t="s">
        <v>99</v>
      </c>
      <c r="M9" s="294">
        <v>3</v>
      </c>
      <c r="N9" s="294">
        <v>17</v>
      </c>
      <c r="O9" s="298">
        <f t="shared" si="0"/>
        <v>51</v>
      </c>
      <c r="P9" s="292" t="s">
        <v>479</v>
      </c>
      <c r="Q9" s="231">
        <v>0</v>
      </c>
      <c r="R9" s="231">
        <v>20</v>
      </c>
      <c r="S9" s="301">
        <v>0</v>
      </c>
      <c r="T9" s="30"/>
      <c r="U9" s="34"/>
      <c r="V9" s="35"/>
      <c r="W9" s="43"/>
      <c r="X9" s="114"/>
      <c r="Y9" s="29"/>
      <c r="Z9" s="36"/>
      <c r="AA9" s="29"/>
    </row>
    <row r="10" spans="1:27" s="102" customFormat="1" ht="16" thickBot="1" x14ac:dyDescent="0.4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3</v>
      </c>
      <c r="N10" s="294">
        <v>17</v>
      </c>
      <c r="O10" s="298">
        <f t="shared" si="0"/>
        <v>51</v>
      </c>
      <c r="P10" s="292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8">
        <f t="shared" si="0"/>
        <v>0</v>
      </c>
      <c r="P11" s="296"/>
      <c r="Q11" s="231"/>
      <c r="R11" s="231"/>
      <c r="S11" s="301"/>
      <c r="T11" s="30"/>
      <c r="U11" s="34"/>
      <c r="V11" s="35"/>
      <c r="W11" s="43"/>
      <c r="X11" s="594" t="s">
        <v>1020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v>0</v>
      </c>
      <c r="N13" s="231" t="s">
        <v>613</v>
      </c>
      <c r="O13" s="301">
        <f>O6+O7+O8+O9+O10</f>
        <v>153</v>
      </c>
      <c r="P13" s="296" t="s">
        <v>614</v>
      </c>
      <c r="Q13" s="231">
        <v>0</v>
      </c>
      <c r="R13" s="231" t="s">
        <v>615</v>
      </c>
      <c r="S13" s="295"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0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691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16" thickBot="1" x14ac:dyDescent="0.4">
      <c r="A38" s="21" t="s">
        <v>19</v>
      </c>
      <c r="B38" s="22" t="s">
        <v>904</v>
      </c>
      <c r="C38" s="58">
        <v>4970</v>
      </c>
      <c r="D38" s="22" t="s">
        <v>664</v>
      </c>
      <c r="E38" s="58" t="s">
        <v>1071</v>
      </c>
      <c r="F38" s="58"/>
      <c r="G38" s="59" t="s">
        <v>1078</v>
      </c>
      <c r="H38" s="59">
        <v>45041.076388888891</v>
      </c>
      <c r="I38" s="25">
        <v>42</v>
      </c>
      <c r="J38" s="60">
        <v>14</v>
      </c>
      <c r="K38" s="61">
        <v>-28</v>
      </c>
      <c r="L38" s="288" t="s">
        <v>48</v>
      </c>
      <c r="M38" s="290">
        <v>2</v>
      </c>
      <c r="N38" s="290">
        <v>17</v>
      </c>
      <c r="O38" s="298">
        <f>M38*N38</f>
        <v>34</v>
      </c>
      <c r="P38" s="288" t="s">
        <v>271</v>
      </c>
      <c r="Q38" s="290">
        <v>0</v>
      </c>
      <c r="R38" s="290">
        <v>20</v>
      </c>
      <c r="S38" s="298">
        <v>0</v>
      </c>
      <c r="T38" s="21" t="s">
        <v>816</v>
      </c>
      <c r="U38" s="26" t="s">
        <v>24</v>
      </c>
      <c r="V38" s="27">
        <v>28</v>
      </c>
      <c r="W38" s="28">
        <v>28</v>
      </c>
      <c r="X38" s="233" t="s">
        <v>1092</v>
      </c>
      <c r="Y38" s="29"/>
      <c r="Z38" s="36"/>
      <c r="AA38" s="29"/>
    </row>
    <row r="39" spans="1:28" s="49" customFormat="1" ht="16" thickBot="1" x14ac:dyDescent="0.4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298">
        <f t="shared" ref="O39:O41" si="1">M39*N39</f>
        <v>0</v>
      </c>
      <c r="P39" s="292" t="s">
        <v>197</v>
      </c>
      <c r="Q39" s="294">
        <v>0</v>
      </c>
      <c r="R39" s="294">
        <v>20</v>
      </c>
      <c r="S39" s="301">
        <v>0</v>
      </c>
      <c r="T39" s="30"/>
      <c r="U39" s="34"/>
      <c r="V39" s="35"/>
      <c r="W39" s="43"/>
      <c r="X39" s="346" t="s">
        <v>1093</v>
      </c>
      <c r="Y39" s="29"/>
      <c r="Z39" s="36"/>
      <c r="AA39" s="29"/>
    </row>
    <row r="40" spans="1:28" s="49" customFormat="1" ht="16" thickBot="1" x14ac:dyDescent="0.4">
      <c r="A40" s="86"/>
      <c r="B40" s="62"/>
      <c r="C40" s="62">
        <v>4468</v>
      </c>
      <c r="D40" s="62" t="s">
        <v>664</v>
      </c>
      <c r="E40" s="62" t="s">
        <v>1071</v>
      </c>
      <c r="F40" s="62"/>
      <c r="G40" s="63"/>
      <c r="H40" s="63"/>
      <c r="I40" s="68"/>
      <c r="J40" s="64"/>
      <c r="K40" s="65"/>
      <c r="L40" s="292" t="s">
        <v>230</v>
      </c>
      <c r="M40" s="294">
        <v>2</v>
      </c>
      <c r="N40" s="294">
        <v>17</v>
      </c>
      <c r="O40" s="298">
        <f t="shared" si="1"/>
        <v>34</v>
      </c>
      <c r="P40" s="292" t="s">
        <v>590</v>
      </c>
      <c r="Q40" s="294">
        <v>0</v>
      </c>
      <c r="R40" s="294">
        <v>20</v>
      </c>
      <c r="S40" s="301">
        <v>0</v>
      </c>
      <c r="T40" s="30"/>
      <c r="U40" s="34"/>
      <c r="V40" s="35"/>
      <c r="W40" s="43"/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13" t="s">
        <v>105</v>
      </c>
      <c r="M41" s="294">
        <v>0</v>
      </c>
      <c r="N41" s="294">
        <v>17</v>
      </c>
      <c r="O41" s="298">
        <f t="shared" si="1"/>
        <v>0</v>
      </c>
      <c r="P41" s="292" t="s">
        <v>591</v>
      </c>
      <c r="Q41" s="294">
        <v>0</v>
      </c>
      <c r="R41" s="294">
        <v>20</v>
      </c>
      <c r="S41" s="301"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13" t="s">
        <v>121</v>
      </c>
      <c r="M42" s="294">
        <v>0</v>
      </c>
      <c r="N42" s="294">
        <v>10</v>
      </c>
      <c r="O42" s="301">
        <v>0</v>
      </c>
      <c r="P42" s="292" t="s">
        <v>273</v>
      </c>
      <c r="Q42" s="294">
        <v>0</v>
      </c>
      <c r="R42" s="294">
        <v>20</v>
      </c>
      <c r="S42" s="301">
        <v>0</v>
      </c>
      <c r="T42" s="30"/>
      <c r="U42" s="34"/>
      <c r="V42" s="35"/>
      <c r="W42" s="43"/>
      <c r="X42" s="189" t="s">
        <v>1053</v>
      </c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v>0</v>
      </c>
      <c r="T43" s="37"/>
      <c r="U43" s="41"/>
      <c r="V43" s="42"/>
      <c r="W43" s="44"/>
      <c r="X43" s="374" t="s">
        <v>1077</v>
      </c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v>12</v>
      </c>
      <c r="N44" s="231" t="s">
        <v>613</v>
      </c>
      <c r="O44" s="301">
        <f>O38+O39+O40+O41+O42</f>
        <v>68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174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961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46.5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1081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3029</v>
      </c>
      <c r="D63" s="22" t="s">
        <v>1030</v>
      </c>
      <c r="E63" s="23" t="s">
        <v>1040</v>
      </c>
      <c r="F63" s="22">
        <v>1</v>
      </c>
      <c r="G63" s="59" t="s">
        <v>1031</v>
      </c>
      <c r="H63" s="24" t="s">
        <v>1088</v>
      </c>
      <c r="I63" s="25">
        <v>57.75</v>
      </c>
      <c r="J63" s="60">
        <v>10.45</v>
      </c>
      <c r="K63" s="61">
        <v>-47.3</v>
      </c>
      <c r="L63" s="288" t="s">
        <v>525</v>
      </c>
      <c r="M63" s="290">
        <v>0</v>
      </c>
      <c r="N63" s="317">
        <v>20</v>
      </c>
      <c r="O63" s="298">
        <v>20</v>
      </c>
      <c r="P63" s="320" t="s">
        <v>794</v>
      </c>
      <c r="Q63" s="290">
        <v>0</v>
      </c>
      <c r="R63" s="228">
        <v>20</v>
      </c>
      <c r="S63" s="298">
        <v>0</v>
      </c>
      <c r="T63" s="21" t="s">
        <v>25</v>
      </c>
      <c r="U63" s="26" t="s">
        <v>24</v>
      </c>
      <c r="V63" s="27">
        <v>47.3</v>
      </c>
      <c r="W63" s="28">
        <v>47.3</v>
      </c>
      <c r="X63" s="592" t="s">
        <v>1095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v>20</v>
      </c>
      <c r="P64" s="321" t="s">
        <v>593</v>
      </c>
      <c r="Q64" s="294">
        <v>0</v>
      </c>
      <c r="R64" s="231">
        <v>20</v>
      </c>
      <c r="S64" s="310">
        <v>0</v>
      </c>
      <c r="T64" s="30"/>
      <c r="U64" s="34"/>
      <c r="V64" s="35"/>
      <c r="W64" s="43"/>
      <c r="X64" s="370" t="s">
        <v>1094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310"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v>20</v>
      </c>
      <c r="P66" s="321" t="s">
        <v>476</v>
      </c>
      <c r="Q66" s="294">
        <v>0</v>
      </c>
      <c r="R66" s="231">
        <v>20</v>
      </c>
      <c r="S66" s="310"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v>0</v>
      </c>
      <c r="T67" s="37"/>
      <c r="U67" s="41"/>
      <c r="V67" s="37"/>
      <c r="W67" s="72"/>
      <c r="X67" s="595" t="s">
        <v>1079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3</v>
      </c>
      <c r="N68" s="231" t="s">
        <v>613</v>
      </c>
      <c r="O68" s="301">
        <v>60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47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1083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1084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1085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3:N73"/>
    <mergeCell ref="P73:R73"/>
    <mergeCell ref="L78:N78"/>
    <mergeCell ref="P78:R78"/>
    <mergeCell ref="L83:N83"/>
    <mergeCell ref="P83:R83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55" priority="2" operator="lessThan">
      <formula>0</formula>
    </cfRule>
  </conditionalFormatting>
  <conditionalFormatting sqref="K25:K43">
    <cfRule type="cellIs" dxfId="54" priority="1" operator="lessThan">
      <formula>0</formula>
    </cfRule>
  </conditionalFormatting>
  <conditionalFormatting sqref="K45:K53 K82:K85 K96:K98">
    <cfRule type="cellIs" dxfId="53" priority="7" operator="lessThan">
      <formula>0</formula>
    </cfRule>
  </conditionalFormatting>
  <conditionalFormatting sqref="K57:K67">
    <cfRule type="cellIs" dxfId="52" priority="4" operator="lessThan">
      <formula>0</formula>
    </cfRule>
  </conditionalFormatting>
  <conditionalFormatting sqref="K71:K76">
    <cfRule type="cellIs" dxfId="51" priority="3" operator="lessThan">
      <formula>0</formula>
    </cfRule>
  </conditionalFormatting>
  <conditionalFormatting sqref="K78:K80">
    <cfRule type="cellIs" dxfId="50" priority="5" operator="lessThan">
      <formula>0</formula>
    </cfRule>
  </conditionalFormatting>
  <conditionalFormatting sqref="K89:K94">
    <cfRule type="cellIs" dxfId="49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CE7D-E7A6-4CC2-A555-50E1608DBF2C}">
  <sheetPr codeName="Лист47"/>
  <dimension ref="A1:BD126"/>
  <sheetViews>
    <sheetView topLeftCell="A31" zoomScale="50" zoomScaleNormal="50" workbookViewId="0">
      <selection activeCell="O65" sqref="O6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5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1096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1097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>(H6-G6)*24</f>
        <v>23.499999999941792</v>
      </c>
      <c r="J6" s="60">
        <v>12</v>
      </c>
      <c r="K6" s="61">
        <f t="shared" ref="K6" si="0">J6-I6</f>
        <v>-11.499999999941792</v>
      </c>
      <c r="L6" s="288" t="s">
        <v>132</v>
      </c>
      <c r="M6" s="289">
        <v>3</v>
      </c>
      <c r="N6" s="290">
        <v>17</v>
      </c>
      <c r="O6" s="291">
        <f t="shared" ref="O6:O11" si="1">N6*M6</f>
        <v>51</v>
      </c>
      <c r="P6" s="326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 t="shared" ref="V6:V7" si="2">-IF(K6&gt;0,K6*0,K6)</f>
        <v>11.499999999941792</v>
      </c>
      <c r="W6" s="28">
        <v>11.499999999941792</v>
      </c>
      <c r="X6" s="141" t="s">
        <v>1098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>(H7-G7)*24</f>
        <v>24.666666666744277</v>
      </c>
      <c r="J7" s="64">
        <v>12</v>
      </c>
      <c r="K7" s="65">
        <f>J7-I7</f>
        <v>-12.666666666744277</v>
      </c>
      <c r="L7" s="292" t="s">
        <v>111</v>
      </c>
      <c r="M7" s="293">
        <v>4</v>
      </c>
      <c r="N7" s="294">
        <v>10</v>
      </c>
      <c r="O7" s="295">
        <f t="shared" si="1"/>
        <v>40</v>
      </c>
      <c r="P7" s="328" t="s">
        <v>1019</v>
      </c>
      <c r="Q7" s="294">
        <v>0</v>
      </c>
      <c r="R7" s="231">
        <v>20</v>
      </c>
      <c r="S7" s="295">
        <f>R7*Q7</f>
        <v>0</v>
      </c>
      <c r="T7" s="30"/>
      <c r="U7" s="34"/>
      <c r="V7" s="35">
        <f t="shared" si="2"/>
        <v>12.666666666744277</v>
      </c>
      <c r="W7" s="43">
        <f>V7+W6</f>
        <v>24.166666666686069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f>(H8-G8)*24</f>
        <v>17.499999999941792</v>
      </c>
      <c r="J8" s="64">
        <v>12</v>
      </c>
      <c r="K8" s="65">
        <f>J8-I8</f>
        <v>-5.4999999999417923</v>
      </c>
      <c r="L8" s="292" t="s">
        <v>98</v>
      </c>
      <c r="M8" s="294">
        <v>0</v>
      </c>
      <c r="N8" s="294">
        <v>17</v>
      </c>
      <c r="O8" s="295">
        <f t="shared" si="1"/>
        <v>0</v>
      </c>
      <c r="P8" s="328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>
        <f t="shared" ref="V8" si="3">-IF(K8&gt;0,K8*0,K8)</f>
        <v>5.4999999999417923</v>
      </c>
      <c r="W8" s="43">
        <f>V8+W7</f>
        <v>29.666666666627862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36</v>
      </c>
      <c r="I9" s="68">
        <f>(X2-G9)*24</f>
        <v>12.333333333372138</v>
      </c>
      <c r="J9" s="64">
        <f>'Нормативы времени'!G8</f>
        <v>12</v>
      </c>
      <c r="K9" s="65">
        <f>J9-I9</f>
        <v>-0.33333333337213844</v>
      </c>
      <c r="L9" s="292" t="s">
        <v>99</v>
      </c>
      <c r="M9" s="294">
        <v>0</v>
      </c>
      <c r="N9" s="294">
        <v>17</v>
      </c>
      <c r="O9" s="295">
        <f t="shared" si="1"/>
        <v>0</v>
      </c>
      <c r="P9" s="328" t="s">
        <v>479</v>
      </c>
      <c r="Q9" s="231">
        <v>0</v>
      </c>
      <c r="R9" s="231">
        <v>20</v>
      </c>
      <c r="S9" s="295">
        <f>R9*Q9</f>
        <v>0</v>
      </c>
      <c r="T9" s="30"/>
      <c r="U9" s="34"/>
      <c r="V9" s="35">
        <f t="shared" ref="V9" si="4">-IF(K9&gt;0,K9*0,K9)</f>
        <v>0.33333333337213844</v>
      </c>
      <c r="W9" s="43">
        <f>V9+W8</f>
        <v>30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0</v>
      </c>
      <c r="N10" s="294">
        <v>17</v>
      </c>
      <c r="O10" s="295">
        <f t="shared" si="1"/>
        <v>0</v>
      </c>
      <c r="P10" s="328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5">
        <f t="shared" si="1"/>
        <v>0</v>
      </c>
      <c r="P11" s="586"/>
      <c r="Q11" s="231"/>
      <c r="R11" s="231"/>
      <c r="S11" s="301"/>
      <c r="T11" s="30"/>
      <c r="U11" s="34"/>
      <c r="V11" s="35"/>
      <c r="W11" s="43"/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SUM(M6:M12)</f>
        <v>7</v>
      </c>
      <c r="N13" s="231" t="s">
        <v>613</v>
      </c>
      <c r="O13" s="295">
        <f>SUM(O6:O12)</f>
        <v>91</v>
      </c>
      <c r="P13" s="586" t="s">
        <v>614</v>
      </c>
      <c r="Q13" s="231">
        <f>SUM(Q6:Q12)</f>
        <v>0</v>
      </c>
      <c r="R13" s="231" t="s">
        <v>615</v>
      </c>
      <c r="S13" s="295">
        <f>SUM(S6:S12)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176</v>
      </c>
      <c r="P14" s="672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4468</v>
      </c>
      <c r="D38" s="22" t="s">
        <v>664</v>
      </c>
      <c r="E38" s="58" t="s">
        <v>1071</v>
      </c>
      <c r="F38" s="58">
        <v>1</v>
      </c>
      <c r="G38" s="59">
        <v>45041.583333333336</v>
      </c>
      <c r="H38" s="59" t="s">
        <v>36</v>
      </c>
      <c r="I38" s="25">
        <f>(X2-G38)*24</f>
        <v>3.9999999999417923</v>
      </c>
      <c r="J38" s="60">
        <v>14</v>
      </c>
      <c r="K38" s="61">
        <f t="shared" ref="K38" si="5">J38-I38</f>
        <v>10.000000000058208</v>
      </c>
      <c r="L38" s="288" t="s">
        <v>48</v>
      </c>
      <c r="M38" s="290">
        <v>0</v>
      </c>
      <c r="N38" s="290">
        <v>17</v>
      </c>
      <c r="O38" s="298">
        <f>N38*M38</f>
        <v>0</v>
      </c>
      <c r="P38" s="288" t="s">
        <v>271</v>
      </c>
      <c r="Q38" s="290">
        <v>0</v>
      </c>
      <c r="R38" s="290">
        <v>20</v>
      </c>
      <c r="S38" s="291">
        <f t="shared" ref="S38:S43" si="6">R38*Q38</f>
        <v>0</v>
      </c>
      <c r="T38" s="21" t="s">
        <v>816</v>
      </c>
      <c r="U38" s="26" t="s">
        <v>24</v>
      </c>
      <c r="V38" s="27">
        <f t="shared" ref="V38" si="7">-IF(K38&gt;0,K38*0,K38)</f>
        <v>0</v>
      </c>
      <c r="W38" s="28">
        <f>V38</f>
        <v>0</v>
      </c>
      <c r="X38" s="233" t="s">
        <v>1100</v>
      </c>
      <c r="Y38" s="29"/>
      <c r="Z38" s="36"/>
      <c r="AA38" s="29"/>
    </row>
    <row r="39" spans="1:28" s="49" customFormat="1" ht="3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>N39*M39</f>
        <v>0</v>
      </c>
      <c r="P39" s="292" t="s">
        <v>197</v>
      </c>
      <c r="Q39" s="294">
        <v>0</v>
      </c>
      <c r="R39" s="294">
        <v>20</v>
      </c>
      <c r="S39" s="295">
        <f t="shared" si="6"/>
        <v>0</v>
      </c>
      <c r="T39" s="30"/>
      <c r="U39" s="34"/>
      <c r="V39" s="35"/>
      <c r="W39" s="43"/>
      <c r="X39" s="189" t="s">
        <v>1077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>N40*M40</f>
        <v>0</v>
      </c>
      <c r="P40" s="292" t="s">
        <v>590</v>
      </c>
      <c r="Q40" s="294">
        <v>0</v>
      </c>
      <c r="R40" s="294">
        <v>20</v>
      </c>
      <c r="S40" s="295">
        <f t="shared" si="6"/>
        <v>0</v>
      </c>
      <c r="T40" s="30"/>
      <c r="U40" s="34"/>
      <c r="V40" s="35"/>
      <c r="W40" s="43"/>
      <c r="X40" s="189"/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1106</v>
      </c>
      <c r="M41" s="294">
        <v>3</v>
      </c>
      <c r="N41" s="294">
        <v>17</v>
      </c>
      <c r="O41" s="301">
        <f>N41*M41</f>
        <v>51</v>
      </c>
      <c r="P41" s="292" t="s">
        <v>906</v>
      </c>
      <c r="Q41" s="294">
        <v>0</v>
      </c>
      <c r="R41" s="294">
        <v>20</v>
      </c>
      <c r="S41" s="295">
        <f t="shared" si="6"/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3</v>
      </c>
      <c r="N42" s="294">
        <v>10</v>
      </c>
      <c r="O42" s="301">
        <f>N42*M42</f>
        <v>30</v>
      </c>
      <c r="P42" s="292" t="s">
        <v>273</v>
      </c>
      <c r="Q42" s="294">
        <v>0</v>
      </c>
      <c r="R42" s="294">
        <v>20</v>
      </c>
      <c r="S42" s="295">
        <f t="shared" si="6"/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295">
        <f t="shared" si="6"/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SUM(M38:M42)</f>
        <v>6</v>
      </c>
      <c r="N44" s="231" t="s">
        <v>613</v>
      </c>
      <c r="O44" s="301">
        <f>SUM(O38:O42)</f>
        <v>81</v>
      </c>
      <c r="P44" s="296" t="s">
        <v>614</v>
      </c>
      <c r="Q44" s="231">
        <f>SUM(Q38:Q43)</f>
        <v>0</v>
      </c>
      <c r="R44" s="231" t="s">
        <v>615</v>
      </c>
      <c r="S44" s="295">
        <f>SUM(S38:S43)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174</v>
      </c>
      <c r="P45" s="636" t="s">
        <v>42</v>
      </c>
      <c r="Q45" s="637"/>
      <c r="R45" s="637"/>
      <c r="S45" s="297">
        <v>80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31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1107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36</v>
      </c>
      <c r="I63" s="25">
        <f>(X2-G63)*24</f>
        <v>0.99999999994179234</v>
      </c>
      <c r="J63" s="60">
        <f>'Нормативы времени'!H4</f>
        <v>13.4</v>
      </c>
      <c r="K63" s="61">
        <f t="shared" ref="K63" si="8">J63-I63</f>
        <v>12.400000000058208</v>
      </c>
      <c r="L63" s="288" t="s">
        <v>525</v>
      </c>
      <c r="M63" s="290">
        <v>0</v>
      </c>
      <c r="N63" s="317">
        <v>20</v>
      </c>
      <c r="O63" s="298">
        <v>0</v>
      </c>
      <c r="P63" s="320" t="s">
        <v>794</v>
      </c>
      <c r="Q63" s="290">
        <v>0</v>
      </c>
      <c r="R63" s="228">
        <v>20</v>
      </c>
      <c r="S63" s="291">
        <v>0</v>
      </c>
      <c r="T63" s="21" t="s">
        <v>25</v>
      </c>
      <c r="U63" s="26" t="s">
        <v>24</v>
      </c>
      <c r="V63" s="27">
        <f t="shared" ref="V63" si="9">-IF(K63&gt;0,K63*0,K63)</f>
        <v>0</v>
      </c>
      <c r="W63" s="28">
        <f>V63</f>
        <v>0</v>
      </c>
      <c r="X63" s="592" t="s">
        <v>1103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294">
        <v>0</v>
      </c>
      <c r="N64" s="314">
        <v>20</v>
      </c>
      <c r="O64" s="301">
        <v>0</v>
      </c>
      <c r="P64" s="321" t="s">
        <v>593</v>
      </c>
      <c r="Q64" s="294">
        <v>0</v>
      </c>
      <c r="R64" s="231">
        <v>20</v>
      </c>
      <c r="S64" s="589">
        <v>0</v>
      </c>
      <c r="T64" s="30"/>
      <c r="U64" s="34"/>
      <c r="V64" s="35"/>
      <c r="W64" s="43"/>
      <c r="X64" s="370"/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589"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0</v>
      </c>
      <c r="N66" s="314">
        <v>20</v>
      </c>
      <c r="O66" s="301">
        <v>0</v>
      </c>
      <c r="P66" s="321" t="s">
        <v>476</v>
      </c>
      <c r="Q66" s="294">
        <v>0</v>
      </c>
      <c r="R66" s="231">
        <v>20</v>
      </c>
      <c r="S66" s="589"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589">
        <v>0</v>
      </c>
      <c r="T67" s="37"/>
      <c r="U67" s="41"/>
      <c r="V67" s="37"/>
      <c r="W67" s="72"/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0</v>
      </c>
      <c r="N68" s="231" t="s">
        <v>613</v>
      </c>
      <c r="O68" s="301">
        <v>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1104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1084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1105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21">
    <cfRule type="cellIs" dxfId="48" priority="3" operator="lessThan">
      <formula>0</formula>
    </cfRule>
  </conditionalFormatting>
  <conditionalFormatting sqref="K25:K43">
    <cfRule type="cellIs" dxfId="47" priority="2" operator="lessThan">
      <formula>0</formula>
    </cfRule>
  </conditionalFormatting>
  <conditionalFormatting sqref="K45:K53 K82:K85 K96:K98">
    <cfRule type="cellIs" dxfId="46" priority="12" operator="lessThan">
      <formula>0</formula>
    </cfRule>
  </conditionalFormatting>
  <conditionalFormatting sqref="K57:K67">
    <cfRule type="cellIs" dxfId="45" priority="1" operator="lessThan">
      <formula>0</formula>
    </cfRule>
  </conditionalFormatting>
  <conditionalFormatting sqref="K71:K76">
    <cfRule type="cellIs" dxfId="44" priority="8" operator="lessThan">
      <formula>0</formula>
    </cfRule>
  </conditionalFormatting>
  <conditionalFormatting sqref="K78:K80">
    <cfRule type="cellIs" dxfId="43" priority="10" operator="lessThan">
      <formula>0</formula>
    </cfRule>
  </conditionalFormatting>
  <conditionalFormatting sqref="K89:K94">
    <cfRule type="cellIs" dxfId="42" priority="1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00EF-7C8F-4F3E-945B-FCB7F232731C}">
  <sheetPr codeName="Лист48"/>
  <dimension ref="A1:BD126"/>
  <sheetViews>
    <sheetView zoomScale="57" zoomScaleNormal="57" workbookViewId="0">
      <selection activeCell="Q18" sqref="Q1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1108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45042.25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 xml:space="preserve"> ($H$6 - $G$6) * 24</f>
        <v>23.499999999941792</v>
      </c>
      <c r="J6" s="60">
        <v>12</v>
      </c>
      <c r="K6" s="61">
        <f>$J$6 - $I$6</f>
        <v>-11.499999999941792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11.499999999941792</v>
      </c>
      <c r="W6" s="28">
        <f>$V$6</f>
        <v>11.499999999941792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 xml:space="preserve"> ($H$7 - $G$7) * 24</f>
        <v>24.666666666744277</v>
      </c>
      <c r="J7" s="64">
        <v>12</v>
      </c>
      <c r="K7" s="65">
        <f>$J$7 - $I$7</f>
        <v>-12.666666666744277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1019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12.666666666744277</v>
      </c>
      <c r="W7" s="43">
        <f>$V$7 + $W$6</f>
        <v>24.166666666686069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f xml:space="preserve"> ($H$8 - $G$8) * 24</f>
        <v>17.499999999941792</v>
      </c>
      <c r="J8" s="64">
        <v>12</v>
      </c>
      <c r="K8" s="65">
        <f>$J$8 - $I$8</f>
        <v>-5.4999999999417923</v>
      </c>
      <c r="L8" s="292" t="s">
        <v>98</v>
      </c>
      <c r="M8" s="294">
        <v>3</v>
      </c>
      <c r="N8" s="294">
        <v>17</v>
      </c>
      <c r="O8" s="301">
        <f xml:space="preserve"> $M$8 * $N$8</f>
        <v>51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5.4999999999417923</v>
      </c>
      <c r="W8" s="43">
        <f>$V$8 + $W$7</f>
        <v>29.666666666627862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36</v>
      </c>
      <c r="I9" s="68">
        <f xml:space="preserve"> ($X$2 - $G$9) * 24</f>
        <v>24.333333333372138</v>
      </c>
      <c r="J9" s="64">
        <v>12</v>
      </c>
      <c r="K9" s="65">
        <f>$J$9 - $I$9</f>
        <v>-12.333333333372138</v>
      </c>
      <c r="L9" s="292" t="s">
        <v>99</v>
      </c>
      <c r="M9" s="294">
        <v>3</v>
      </c>
      <c r="N9" s="294">
        <v>17</v>
      </c>
      <c r="O9" s="301">
        <f xml:space="preserve"> $M$9 * $N$9</f>
        <v>51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>
        <f>$K$9 * -1</f>
        <v>12.333333333372138</v>
      </c>
      <c r="W9" s="43">
        <f>$V$9 + $W$8</f>
        <v>42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/>
      <c r="G10" s="67"/>
      <c r="H10" s="32"/>
      <c r="I10" s="68"/>
      <c r="J10" s="64"/>
      <c r="K10" s="65"/>
      <c r="L10" s="292" t="s">
        <v>1009</v>
      </c>
      <c r="M10" s="294">
        <v>4</v>
      </c>
      <c r="N10" s="294">
        <v>17</v>
      </c>
      <c r="O10" s="301">
        <f xml:space="preserve"> $M$10 * $N$10</f>
        <v>68</v>
      </c>
      <c r="P10" s="292"/>
      <c r="Q10" s="231"/>
      <c r="R10" s="231"/>
      <c r="S10" s="301"/>
      <c r="T10" s="30"/>
      <c r="U10" s="34"/>
      <c r="V10" s="35"/>
      <c r="W10" s="43"/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10</v>
      </c>
      <c r="N13" s="231" t="s">
        <v>613</v>
      </c>
      <c r="O13" s="301">
        <f>SUM($O$6:$O$12)</f>
        <v>170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204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4468</v>
      </c>
      <c r="D38" s="22" t="s">
        <v>664</v>
      </c>
      <c r="E38" s="58" t="s">
        <v>1071</v>
      </c>
      <c r="F38" s="58">
        <v>1</v>
      </c>
      <c r="G38" s="59">
        <v>45041.583333333336</v>
      </c>
      <c r="H38" s="59" t="s">
        <v>36</v>
      </c>
      <c r="I38" s="25">
        <f xml:space="preserve"> ($X$2 - $G$38) * 24</f>
        <v>15.999999999941792</v>
      </c>
      <c r="J38" s="60">
        <v>14</v>
      </c>
      <c r="K38" s="61">
        <f>$J$38 - $I$38</f>
        <v>-1.9999999999417923</v>
      </c>
      <c r="L38" s="288" t="s">
        <v>48</v>
      </c>
      <c r="M38" s="290">
        <v>6</v>
      </c>
      <c r="N38" s="290">
        <v>17</v>
      </c>
      <c r="O38" s="298">
        <f xml:space="preserve"> $M$38 * $N$38</f>
        <v>102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1.9999999999417923</v>
      </c>
      <c r="W38" s="28">
        <f>$V$38</f>
        <v>1.9999999999417923</v>
      </c>
      <c r="X38" s="233" t="s">
        <v>1100</v>
      </c>
      <c r="Y38" s="29"/>
      <c r="Z38" s="36"/>
      <c r="AA38" s="29"/>
    </row>
    <row r="39" spans="1:28" s="49" customFormat="1" ht="3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 xml:space="preserve"> $M$39 * $N$39</f>
        <v>0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/>
      <c r="W39" s="43"/>
      <c r="X39" s="189" t="s">
        <v>1077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/>
      <c r="W40" s="43"/>
      <c r="X40" s="189" t="s">
        <v>1110</v>
      </c>
      <c r="Y40" s="29"/>
      <c r="Z40" s="29"/>
      <c r="AA40" s="29"/>
    </row>
    <row r="41" spans="1:28" s="102" customFormat="1" ht="19.5" customHeigh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1106</v>
      </c>
      <c r="M41" s="294">
        <v>0</v>
      </c>
      <c r="N41" s="294">
        <v>17</v>
      </c>
      <c r="O41" s="301">
        <f xml:space="preserve"> $M$41 * $N$41</f>
        <v>0</v>
      </c>
      <c r="P41" s="292" t="s">
        <v>906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10</v>
      </c>
      <c r="O42" s="301">
        <f xml:space="preserve"> $M$42 * $N$42</f>
        <v>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6</v>
      </c>
      <c r="N44" s="231" t="s">
        <v>613</v>
      </c>
      <c r="O44" s="301">
        <f>SUM($O$38:$O$43)</f>
        <v>102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80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ht="31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1107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36</v>
      </c>
      <c r="I63" s="25">
        <f xml:space="preserve"> ($X$2 - $G$63) * 24</f>
        <v>12.999999999941792</v>
      </c>
      <c r="J63" s="60">
        <v>13.4</v>
      </c>
      <c r="K63" s="61">
        <f>$J$63 - $I$63</f>
        <v>0.40000000005820802</v>
      </c>
      <c r="L63" s="288" t="s">
        <v>525</v>
      </c>
      <c r="M63" s="107">
        <v>1</v>
      </c>
      <c r="N63" s="317">
        <v>20</v>
      </c>
      <c r="O63" s="298">
        <f xml:space="preserve"> $M$63 * $N$63</f>
        <v>20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0</f>
        <v>0</v>
      </c>
      <c r="W63" s="28">
        <f>$V$63</f>
        <v>0</v>
      </c>
      <c r="X63" s="592" t="s">
        <v>1103</v>
      </c>
    </row>
    <row r="64" spans="1:28" s="29" customFormat="1" x14ac:dyDescent="0.35">
      <c r="A64" s="86"/>
      <c r="B64" s="62"/>
      <c r="C64" s="62"/>
      <c r="D64" s="62"/>
      <c r="E64" s="62"/>
      <c r="F64" s="62"/>
      <c r="G64" s="32"/>
      <c r="H64" s="32"/>
      <c r="I64" s="68"/>
      <c r="J64" s="64"/>
      <c r="K64" s="65"/>
      <c r="L64" s="292" t="s">
        <v>526</v>
      </c>
      <c r="M64" s="14">
        <v>1</v>
      </c>
      <c r="N64" s="314">
        <v>20</v>
      </c>
      <c r="O64" s="301">
        <f xml:space="preserve"> $M$64 * $N$64</f>
        <v>20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/>
      <c r="W64" s="43"/>
      <c r="X64" s="370"/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14">
        <v>1</v>
      </c>
      <c r="N65" s="314">
        <v>20</v>
      </c>
      <c r="O65" s="301">
        <f xml:space="preserve"> $M$65 * $N$65</f>
        <v>20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14">
        <v>1</v>
      </c>
      <c r="N66" s="314">
        <v>20</v>
      </c>
      <c r="O66" s="301">
        <f xml:space="preserve"> $M$66 * $N$66</f>
        <v>20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4</v>
      </c>
      <c r="N68" s="231" t="s">
        <v>613</v>
      </c>
      <c r="O68" s="301">
        <f>SUM($O$63:$O$67)</f>
        <v>80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120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1104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1109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3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1105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21">
    <cfRule type="cellIs" dxfId="41" priority="3" operator="lessThan">
      <formula>0</formula>
    </cfRule>
  </conditionalFormatting>
  <conditionalFormatting sqref="K25:K43">
    <cfRule type="cellIs" dxfId="40" priority="2" operator="lessThan">
      <formula>0</formula>
    </cfRule>
  </conditionalFormatting>
  <conditionalFormatting sqref="K45:K53 K82:K85 K96:K98">
    <cfRule type="cellIs" dxfId="39" priority="7" operator="lessThan">
      <formula>0</formula>
    </cfRule>
  </conditionalFormatting>
  <conditionalFormatting sqref="K57:K67">
    <cfRule type="cellIs" dxfId="38" priority="1" operator="lessThan">
      <formula>0</formula>
    </cfRule>
  </conditionalFormatting>
  <conditionalFormatting sqref="K71:K76">
    <cfRule type="cellIs" dxfId="37" priority="4" operator="lessThan">
      <formula>0</formula>
    </cfRule>
  </conditionalFormatting>
  <conditionalFormatting sqref="K78:K80">
    <cfRule type="cellIs" dxfId="36" priority="5" operator="lessThan">
      <formula>0</formula>
    </cfRule>
  </conditionalFormatting>
  <conditionalFormatting sqref="K89:K94">
    <cfRule type="cellIs" dxfId="35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BE59-8765-4513-B2F5-896C6879B129}">
  <sheetPr codeName="Лист49"/>
  <dimension ref="A1:BD126"/>
  <sheetViews>
    <sheetView topLeftCell="A4" zoomScale="50" zoomScaleNormal="50" workbookViewId="0">
      <selection activeCell="H26" sqref="H2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1111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45042.75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 xml:space="preserve"> ($H$6 - $G$6) * 24</f>
        <v>23.499999999941792</v>
      </c>
      <c r="J6" s="60">
        <v>12</v>
      </c>
      <c r="K6" s="61">
        <f>$J$6 - $I$6</f>
        <v>-11.499999999941792</v>
      </c>
      <c r="L6" s="288" t="s">
        <v>132</v>
      </c>
      <c r="M6" s="289">
        <v>3</v>
      </c>
      <c r="N6" s="290">
        <v>17</v>
      </c>
      <c r="O6" s="298">
        <f xml:space="preserve"> $M$6 * $N$6</f>
        <v>51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11.499999999941792</v>
      </c>
      <c r="W6" s="28">
        <f>$V$6</f>
        <v>11.499999999941792</v>
      </c>
      <c r="X6" s="141" t="s">
        <v>1112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 xml:space="preserve"> ($H$7 - $G$7) * 24</f>
        <v>24.666666666744277</v>
      </c>
      <c r="J7" s="64">
        <v>12</v>
      </c>
      <c r="K7" s="65">
        <f>$J$7 - $I$7</f>
        <v>-12.666666666744277</v>
      </c>
      <c r="L7" s="292" t="s">
        <v>111</v>
      </c>
      <c r="M7" s="293">
        <v>3</v>
      </c>
      <c r="N7" s="294">
        <v>10</v>
      </c>
      <c r="O7" s="301">
        <f xml:space="preserve"> $M$7 * $N$7</f>
        <v>30</v>
      </c>
      <c r="P7" s="292" t="s">
        <v>1019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12.666666666744277</v>
      </c>
      <c r="W7" s="43">
        <f>$V$7 + $W$6</f>
        <v>24.166666666686069</v>
      </c>
      <c r="X7" s="252" t="s">
        <v>1114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f xml:space="preserve"> ($H$8 - $G$8) * 24</f>
        <v>17.499999999941792</v>
      </c>
      <c r="J8" s="64">
        <v>12</v>
      </c>
      <c r="K8" s="65">
        <f>$J$8 - $I$8</f>
        <v>-5.4999999999417923</v>
      </c>
      <c r="L8" s="292" t="s">
        <v>98</v>
      </c>
      <c r="M8" s="294">
        <v>0</v>
      </c>
      <c r="N8" s="294">
        <v>17</v>
      </c>
      <c r="O8" s="301">
        <f xml:space="preserve"> $M$8 * $N$8</f>
        <v>0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5.4999999999417923</v>
      </c>
      <c r="W8" s="43">
        <f>$V$8 + $W$7</f>
        <v>29.666666666627862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1113</v>
      </c>
      <c r="I9" s="68">
        <f xml:space="preserve"> ($H$9 - $G$9) * 24</f>
        <v>27.500000000058208</v>
      </c>
      <c r="J9" s="64">
        <v>12</v>
      </c>
      <c r="K9" s="65">
        <f>$J$9 - $I$9</f>
        <v>-15.500000000058208</v>
      </c>
      <c r="L9" s="292" t="s">
        <v>99</v>
      </c>
      <c r="M9" s="294">
        <v>0</v>
      </c>
      <c r="N9" s="294">
        <v>17</v>
      </c>
      <c r="O9" s="301">
        <f xml:space="preserve"> $M$9 * $N$9</f>
        <v>0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>
        <f>$K$9 * -1</f>
        <v>15.500000000058208</v>
      </c>
      <c r="W9" s="43">
        <f>$V$9 + $W$8</f>
        <v>45.166666666686069</v>
      </c>
      <c r="X9" s="252" t="s">
        <v>1020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>
        <v>5</v>
      </c>
      <c r="G10" s="32" t="s">
        <v>1113</v>
      </c>
      <c r="H10" s="32" t="s">
        <v>36</v>
      </c>
      <c r="I10" s="68">
        <f xml:space="preserve"> ($X$2 - $G$10) * 24</f>
        <v>8.8333333333139308</v>
      </c>
      <c r="J10" s="64">
        <v>12</v>
      </c>
      <c r="K10" s="65">
        <f>$J$10 - $I$10</f>
        <v>3.1666666666860692</v>
      </c>
      <c r="L10" s="292" t="s">
        <v>1009</v>
      </c>
      <c r="M10" s="294">
        <v>0</v>
      </c>
      <c r="N10" s="294">
        <v>17</v>
      </c>
      <c r="O10" s="301">
        <f xml:space="preserve"> $M$10 * $N$10</f>
        <v>0</v>
      </c>
      <c r="P10" s="292"/>
      <c r="Q10" s="231"/>
      <c r="R10" s="231"/>
      <c r="S10" s="301"/>
      <c r="T10" s="30"/>
      <c r="U10" s="34"/>
      <c r="V10" s="35">
        <f>$K$10 * 0</f>
        <v>0</v>
      </c>
      <c r="W10" s="43">
        <f>$V$10 + $W$9</f>
        <v>45.166666666686069</v>
      </c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/>
      <c r="W11" s="43"/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6</v>
      </c>
      <c r="N13" s="231" t="s">
        <v>613</v>
      </c>
      <c r="O13" s="301">
        <f>SUM($O$6:$O$12)</f>
        <v>81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204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f xml:space="preserve"> $M$16 * $N$16</f>
        <v>0</v>
      </c>
      <c r="P16" s="299" t="s">
        <v>531</v>
      </c>
      <c r="Q16" s="290">
        <v>0</v>
      </c>
      <c r="R16" s="228">
        <v>10</v>
      </c>
      <c r="S16" s="298">
        <f xml:space="preserve"> $Q$16 * $R$16</f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f xml:space="preserve"> $M$17 * $N$17</f>
        <v>0</v>
      </c>
      <c r="P17" s="302" t="s">
        <v>118</v>
      </c>
      <c r="Q17" s="294">
        <v>0</v>
      </c>
      <c r="R17" s="231">
        <v>12</v>
      </c>
      <c r="S17" s="301">
        <f xml:space="preserve"> $Q$17 * $R$17</f>
        <v>0</v>
      </c>
      <c r="T17" s="30"/>
      <c r="U17" s="34"/>
      <c r="V17" s="35"/>
      <c r="W17" s="43"/>
      <c r="X17" s="252" t="s">
        <v>1043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f xml:space="preserve"> $M$18 * $N$18</f>
        <v>0</v>
      </c>
      <c r="P18" s="302" t="s">
        <v>555</v>
      </c>
      <c r="Q18" s="294">
        <v>0</v>
      </c>
      <c r="R18" s="231">
        <v>20</v>
      </c>
      <c r="S18" s="301">
        <f xml:space="preserve"> $Q$18 * $R$18</f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f xml:space="preserve"> $M$19 * $N$19</f>
        <v>0</v>
      </c>
      <c r="P19" s="302" t="s">
        <v>118</v>
      </c>
      <c r="Q19" s="294">
        <v>0</v>
      </c>
      <c r="R19" s="231">
        <v>20</v>
      </c>
      <c r="S19" s="301">
        <f xml:space="preserve"> $Q$19 * $R$19</f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f xml:space="preserve"> $M$20 * $N$20</f>
        <v>0</v>
      </c>
      <c r="P20" s="302" t="s">
        <v>574</v>
      </c>
      <c r="Q20" s="294">
        <v>0</v>
      </c>
      <c r="R20" s="231">
        <v>20</v>
      </c>
      <c r="S20" s="301">
        <f xml:space="preserve"> $Q$20 * $R$20</f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f xml:space="preserve"> $Q$21 * $R$21</f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f>SUM($M$16:$M$21)</f>
        <v>0</v>
      </c>
      <c r="N22" s="231" t="s">
        <v>613</v>
      </c>
      <c r="O22" s="301">
        <f>SUM($O$16:$O$21)</f>
        <v>0</v>
      </c>
      <c r="P22" s="296" t="s">
        <v>614</v>
      </c>
      <c r="Q22" s="231">
        <f>SUM($Q$16:$Q$21)</f>
        <v>0</v>
      </c>
      <c r="R22" s="231" t="s">
        <v>615</v>
      </c>
      <c r="S22" s="295">
        <f>SUM($S$16:$S$21)</f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1059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 t="s">
        <v>1005</v>
      </c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4468</v>
      </c>
      <c r="D38" s="22" t="s">
        <v>664</v>
      </c>
      <c r="E38" s="58" t="s">
        <v>1071</v>
      </c>
      <c r="F38" s="58">
        <v>1</v>
      </c>
      <c r="G38" s="59">
        <v>45041.583333333336</v>
      </c>
      <c r="H38" s="59" t="s">
        <v>1119</v>
      </c>
      <c r="I38" s="25">
        <f xml:space="preserve"> ($H$38 - $G$38) * 24</f>
        <v>21.75</v>
      </c>
      <c r="J38" s="60">
        <v>14</v>
      </c>
      <c r="K38" s="61">
        <f>$J$38 - $I$38</f>
        <v>-7.75</v>
      </c>
      <c r="L38" s="288" t="s">
        <v>48</v>
      </c>
      <c r="M38" s="290">
        <v>0</v>
      </c>
      <c r="N38" s="290">
        <v>17</v>
      </c>
      <c r="O38" s="298">
        <f xml:space="preserve"> $M$38 * $N$38</f>
        <v>0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7.75</v>
      </c>
      <c r="W38" s="28">
        <f>$V$38</f>
        <v>7.75</v>
      </c>
      <c r="X38" s="233" t="s">
        <v>1115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1</v>
      </c>
      <c r="N39" s="294">
        <v>14</v>
      </c>
      <c r="O39" s="301">
        <f xml:space="preserve"> $M$39 * $N$39</f>
        <v>14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/>
      <c r="W39" s="43"/>
      <c r="X39" s="598" t="s">
        <v>1120</v>
      </c>
      <c r="Y39" s="29"/>
      <c r="Z39" s="36"/>
      <c r="AA39" s="29"/>
    </row>
    <row r="40" spans="1:28" s="49" customFormat="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/>
      <c r="W40" s="43"/>
      <c r="X40" s="189" t="s">
        <v>1110</v>
      </c>
      <c r="Y40" s="29"/>
      <c r="Z40" s="29"/>
      <c r="AA40" s="29"/>
    </row>
    <row r="41" spans="1:28" s="102" customFormat="1" ht="3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1106</v>
      </c>
      <c r="M41" s="294">
        <v>1</v>
      </c>
      <c r="N41" s="294">
        <v>17</v>
      </c>
      <c r="O41" s="301">
        <f xml:space="preserve"> $M$41 * $N$41</f>
        <v>17</v>
      </c>
      <c r="P41" s="292" t="s">
        <v>906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/>
      <c r="W41" s="43"/>
      <c r="X41" s="189" t="s">
        <v>1077</v>
      </c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1</v>
      </c>
      <c r="N42" s="294">
        <v>10</v>
      </c>
      <c r="O42" s="301">
        <f xml:space="preserve"> $M$42 * $N$42</f>
        <v>10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3</v>
      </c>
      <c r="N44" s="231" t="s">
        <v>613</v>
      </c>
      <c r="O44" s="301">
        <f>SUM($O$38:$O$43)</f>
        <v>41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136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x14ac:dyDescent="0.35">
      <c r="A57" s="21" t="s">
        <v>21</v>
      </c>
      <c r="B57" s="22" t="s">
        <v>630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1121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1117</v>
      </c>
      <c r="I63" s="25">
        <f xml:space="preserve"> ($H$63 - $G$63) * 24</f>
        <v>20.499999999941792</v>
      </c>
      <c r="J63" s="60">
        <v>13.4</v>
      </c>
      <c r="K63" s="61">
        <f>$J$63 - $I$63</f>
        <v>-7.099999999941792</v>
      </c>
      <c r="L63" s="288" t="s">
        <v>525</v>
      </c>
      <c r="M63" s="107">
        <v>0</v>
      </c>
      <c r="N63" s="317">
        <v>20</v>
      </c>
      <c r="O63" s="298">
        <f xml:space="preserve"> $M$63 * $N$63</f>
        <v>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7.099999999941792</v>
      </c>
      <c r="W63" s="28">
        <f>$V$63</f>
        <v>7.099999999941792</v>
      </c>
      <c r="X63" s="592" t="s">
        <v>1116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 t="s">
        <v>1117</v>
      </c>
      <c r="H64" s="32" t="s">
        <v>1123</v>
      </c>
      <c r="I64" s="68">
        <f xml:space="preserve"> ($H$64 - $G$64) * 24</f>
        <v>7.0833333333721384</v>
      </c>
      <c r="J64" s="64">
        <v>13.4</v>
      </c>
      <c r="K64" s="65">
        <f>$J$64 - $I$64</f>
        <v>6.3166666666278619</v>
      </c>
      <c r="L64" s="292" t="s">
        <v>526</v>
      </c>
      <c r="M64" s="14">
        <v>2</v>
      </c>
      <c r="N64" s="314">
        <v>20</v>
      </c>
      <c r="O64" s="301">
        <f xml:space="preserve"> $M$64 * $N$64</f>
        <v>40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>
        <f>$K$64 * 0</f>
        <v>0</v>
      </c>
      <c r="W64" s="43">
        <f>$V$64 + $W$63</f>
        <v>7.099999999941792</v>
      </c>
      <c r="X64" s="370" t="s">
        <v>1118</v>
      </c>
    </row>
    <row r="65" spans="1:24" s="29" customFormat="1" x14ac:dyDescent="0.35">
      <c r="A65" s="86"/>
      <c r="B65" s="62"/>
      <c r="C65" s="62"/>
      <c r="D65" s="62"/>
      <c r="E65" s="62"/>
      <c r="F65" s="62"/>
      <c r="G65" s="32"/>
      <c r="H65" s="63"/>
      <c r="I65" s="68"/>
      <c r="J65" s="64"/>
      <c r="K65" s="65"/>
      <c r="L65" s="292" t="s">
        <v>527</v>
      </c>
      <c r="M65" s="1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/>
      <c r="W65" s="43"/>
      <c r="X65" s="189" t="s">
        <v>1122</v>
      </c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14">
        <v>2</v>
      </c>
      <c r="N66" s="314">
        <v>20</v>
      </c>
      <c r="O66" s="301">
        <f xml:space="preserve"> $M$66 * $N$66</f>
        <v>40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/>
      <c r="W67" s="72"/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4</v>
      </c>
      <c r="N68" s="231" t="s">
        <v>613</v>
      </c>
      <c r="O68" s="301">
        <f>SUM($O$63:$O$67)</f>
        <v>80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120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1104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1125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1054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 t="s">
        <v>1126</v>
      </c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21">
    <cfRule type="cellIs" dxfId="34" priority="3" operator="lessThan">
      <formula>0</formula>
    </cfRule>
  </conditionalFormatting>
  <conditionalFormatting sqref="K25:K43">
    <cfRule type="cellIs" dxfId="33" priority="2" operator="lessThan">
      <formula>0</formula>
    </cfRule>
  </conditionalFormatting>
  <conditionalFormatting sqref="K45:K53 K82:K85 K96:K98">
    <cfRule type="cellIs" dxfId="32" priority="7" operator="lessThan">
      <formula>0</formula>
    </cfRule>
  </conditionalFormatting>
  <conditionalFormatting sqref="K57:K67">
    <cfRule type="cellIs" dxfId="31" priority="1" operator="lessThan">
      <formula>0</formula>
    </cfRule>
  </conditionalFormatting>
  <conditionalFormatting sqref="K71:K76">
    <cfRule type="cellIs" dxfId="30" priority="4" operator="lessThan">
      <formula>0</formula>
    </cfRule>
  </conditionalFormatting>
  <conditionalFormatting sqref="K78:K80">
    <cfRule type="cellIs" dxfId="29" priority="5" operator="lessThan">
      <formula>0</formula>
    </cfRule>
  </conditionalFormatting>
  <conditionalFormatting sqref="K89:K94">
    <cfRule type="cellIs" dxfId="28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D864-042F-45EA-917C-253945BE2358}">
  <sheetPr codeName="Лист6"/>
  <dimension ref="A1:BD118"/>
  <sheetViews>
    <sheetView zoomScale="57" zoomScaleNormal="57" workbookViewId="0">
      <selection activeCell="K6" sqref="K6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363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283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45020.25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1252</v>
      </c>
      <c r="D6" s="22" t="s">
        <v>209</v>
      </c>
      <c r="E6" s="22" t="s">
        <v>287</v>
      </c>
      <c r="F6" s="22">
        <v>1</v>
      </c>
      <c r="G6" s="59" t="s">
        <v>289</v>
      </c>
      <c r="H6" s="59">
        <v>45019.336805555555</v>
      </c>
      <c r="I6" s="60">
        <f xml:space="preserve"> ($H$6 - $G$6) * 24</f>
        <v>20.083333333313931</v>
      </c>
      <c r="J6" s="60">
        <v>12</v>
      </c>
      <c r="K6" s="61">
        <f>$J$6 - $I$6</f>
        <v>-8.0833333333139308</v>
      </c>
      <c r="L6" s="111" t="s">
        <v>132</v>
      </c>
      <c r="M6" s="144">
        <v>2</v>
      </c>
      <c r="N6" s="108">
        <v>17</v>
      </c>
      <c r="O6" s="26">
        <f xml:space="preserve"> $M$6 * $N$6</f>
        <v>34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-1</f>
        <v>8.0833333333139308</v>
      </c>
      <c r="W6" s="28">
        <f>$V$6</f>
        <v>8.0833333333139308</v>
      </c>
      <c r="X6" s="141" t="s">
        <v>364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45019.336805555555</v>
      </c>
      <c r="H7" s="63" t="s">
        <v>365</v>
      </c>
      <c r="I7" s="64">
        <f xml:space="preserve"> ($H$7 - $G$7) * 24</f>
        <v>9.5833333333139308</v>
      </c>
      <c r="J7" s="64">
        <v>12</v>
      </c>
      <c r="K7" s="65">
        <f>$J$7 - $I$7</f>
        <v>2.4166666666860692</v>
      </c>
      <c r="L7" s="110" t="s">
        <v>111</v>
      </c>
      <c r="M7" s="127">
        <v>4</v>
      </c>
      <c r="N7" s="109">
        <v>10</v>
      </c>
      <c r="O7" s="34">
        <f xml:space="preserve"> $M$7 * $N$7</f>
        <v>40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0</f>
        <v>0</v>
      </c>
      <c r="W7" s="43">
        <f>$V$7 + $W$6</f>
        <v>8.0833333333139308</v>
      </c>
      <c r="X7" s="114" t="s">
        <v>376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365</v>
      </c>
      <c r="H8" s="67" t="s">
        <v>375</v>
      </c>
      <c r="I8" s="64">
        <f xml:space="preserve"> ($H$8 - $G$8) * 24</f>
        <v>9.5000000000582077</v>
      </c>
      <c r="J8" s="64">
        <v>12</v>
      </c>
      <c r="K8" s="65">
        <f>$J$8 - $I$8</f>
        <v>2.4999999999417923</v>
      </c>
      <c r="L8" s="110" t="s">
        <v>98</v>
      </c>
      <c r="M8" s="127">
        <v>0</v>
      </c>
      <c r="N8" s="109">
        <v>17</v>
      </c>
      <c r="O8" s="34">
        <f xml:space="preserve"> $M$8 * $N$8</f>
        <v>0</v>
      </c>
      <c r="P8" s="13" t="s">
        <v>215</v>
      </c>
      <c r="Q8" s="127">
        <v>0</v>
      </c>
      <c r="R8" s="31">
        <v>10</v>
      </c>
      <c r="S8" s="34">
        <f xml:space="preserve"> $Q$8 * $R$8</f>
        <v>0</v>
      </c>
      <c r="T8" s="30"/>
      <c r="U8" s="34"/>
      <c r="V8" s="35">
        <f>$K$8 * 0</f>
        <v>0</v>
      </c>
      <c r="W8" s="43">
        <f>$V$8 + $W$7</f>
        <v>8.0833333333139308</v>
      </c>
      <c r="X8" s="113" t="s">
        <v>378</v>
      </c>
      <c r="Y8" s="29"/>
      <c r="Z8" s="36"/>
      <c r="AA8" s="29"/>
    </row>
    <row r="9" spans="1:27" s="102" customFormat="1" ht="31" x14ac:dyDescent="0.35">
      <c r="A9" s="30"/>
      <c r="B9" s="31"/>
      <c r="C9" s="66"/>
      <c r="D9" s="66"/>
      <c r="E9" s="66"/>
      <c r="F9" s="66">
        <v>4</v>
      </c>
      <c r="G9" s="67" t="s">
        <v>375</v>
      </c>
      <c r="H9" s="32" t="s">
        <v>36</v>
      </c>
      <c r="I9" s="33">
        <f xml:space="preserve"> ($X$2 - $G$9) * 24</f>
        <v>2.8333333333139308</v>
      </c>
      <c r="J9" s="33">
        <v>12</v>
      </c>
      <c r="K9" s="65">
        <f>$J$9 - $I$9</f>
        <v>9.1666666666860692</v>
      </c>
      <c r="L9" s="110" t="s">
        <v>99</v>
      </c>
      <c r="M9" s="127">
        <v>0</v>
      </c>
      <c r="N9" s="109">
        <v>17</v>
      </c>
      <c r="O9" s="34">
        <f xml:space="preserve"> $M$9 * $N$9</f>
        <v>0</v>
      </c>
      <c r="P9" s="30"/>
      <c r="Q9" s="31"/>
      <c r="R9" s="31"/>
      <c r="S9" s="34"/>
      <c r="T9" s="30"/>
      <c r="U9" s="34"/>
      <c r="V9" s="35">
        <f>$K$9 * 0</f>
        <v>0</v>
      </c>
      <c r="W9" s="43">
        <f>$V$9 + $W$8</f>
        <v>8.0833333333139308</v>
      </c>
      <c r="X9" s="114" t="s">
        <v>386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>
        <v>0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f>$K$10 * -1</f>
        <v>0</v>
      </c>
      <c r="W10" s="43">
        <f>$V$10 + $W$9</f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>
        <v>0</v>
      </c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f>$K$11 * -1</f>
        <v>0</v>
      </c>
      <c r="W11" s="43">
        <f>$V$11 + $W$10</f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>
        <v>0</v>
      </c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f>$K$12 * -1</f>
        <v>0</v>
      </c>
      <c r="W12" s="43">
        <f>$V$12 + $W$11</f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6</v>
      </c>
      <c r="N14" s="31" t="s">
        <v>136</v>
      </c>
      <c r="O14" s="34">
        <f>SUM($O$6:$O$13)</f>
        <v>74</v>
      </c>
      <c r="P14" s="30" t="s">
        <v>137</v>
      </c>
      <c r="Q14" s="31">
        <f>SUM($Q$6:$Q$13)</f>
        <v>0</v>
      </c>
      <c r="R14" s="31" t="s">
        <v>138</v>
      </c>
      <c r="S14" s="97">
        <f>SUM($S$6:$S$13)</f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136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62" x14ac:dyDescent="0.35">
      <c r="A17" s="21" t="s">
        <v>16</v>
      </c>
      <c r="B17" s="22"/>
      <c r="C17" s="58"/>
      <c r="D17" s="98" t="s">
        <v>380</v>
      </c>
      <c r="E17" s="98"/>
      <c r="F17" s="58"/>
      <c r="G17" s="59"/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 t="s">
        <v>379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36</v>
      </c>
      <c r="I30" s="60">
        <f xml:space="preserve"> ($X$2 - $G$30) * 24</f>
        <v>33</v>
      </c>
      <c r="J30" s="25"/>
      <c r="K30" s="61">
        <v>0</v>
      </c>
      <c r="L30" s="117" t="s">
        <v>224</v>
      </c>
      <c r="M30" s="108">
        <v>0</v>
      </c>
      <c r="N30" s="108">
        <v>10</v>
      </c>
      <c r="O30" s="26">
        <f xml:space="preserve"> $M$30 * $N$30</f>
        <v>0</v>
      </c>
      <c r="P30" s="21" t="s">
        <v>47</v>
      </c>
      <c r="Q30" s="22">
        <v>0</v>
      </c>
      <c r="R30" s="22">
        <v>17</v>
      </c>
      <c r="S30" s="26">
        <f xml:space="preserve"> $Q$30 * $R$30</f>
        <v>0</v>
      </c>
      <c r="T30" s="21" t="s">
        <v>25</v>
      </c>
      <c r="U30" s="26" t="s">
        <v>24</v>
      </c>
      <c r="V30" s="27">
        <f>$K$30 * -1</f>
        <v>0</v>
      </c>
      <c r="W30" s="28">
        <f>$V$30</f>
        <v>0</v>
      </c>
      <c r="X30" s="141" t="s">
        <v>346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>
        <v>0</v>
      </c>
      <c r="L31" s="118" t="s">
        <v>225</v>
      </c>
      <c r="M31" s="109">
        <v>0</v>
      </c>
      <c r="N31" s="109">
        <v>10</v>
      </c>
      <c r="O31" s="34">
        <f xml:space="preserve"> $M$31 * $N$31</f>
        <v>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>
        <f>$K$31 * -1</f>
        <v>0</v>
      </c>
      <c r="W31" s="43">
        <f>$V$31 + $W$30</f>
        <v>0</v>
      </c>
      <c r="X31" s="189" t="s">
        <v>347</v>
      </c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>
        <v>0</v>
      </c>
      <c r="L32" s="110" t="s">
        <v>121</v>
      </c>
      <c r="M32" s="109">
        <v>0</v>
      </c>
      <c r="N32" s="31">
        <v>10</v>
      </c>
      <c r="O32" s="34">
        <f xml:space="preserve"> $M$32 * $N$32</f>
        <v>0</v>
      </c>
      <c r="P32" s="30" t="s">
        <v>117</v>
      </c>
      <c r="Q32" s="31">
        <v>0</v>
      </c>
      <c r="R32" s="62">
        <v>16</v>
      </c>
      <c r="S32" s="81">
        <f xml:space="preserve"> $Q$32 * $R$32</f>
        <v>0</v>
      </c>
      <c r="T32" s="30"/>
      <c r="U32" s="34"/>
      <c r="V32" s="35">
        <f>$K$32 * -1</f>
        <v>0</v>
      </c>
      <c r="W32" s="43">
        <f>$V$32 + $W$31</f>
        <v>0</v>
      </c>
      <c r="X32" s="189" t="s">
        <v>348</v>
      </c>
      <c r="Y32" s="29"/>
      <c r="Z32" s="29"/>
      <c r="AA32" s="29"/>
    </row>
    <row r="33" spans="1:28" s="102" customFormat="1" ht="3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>
        <v>0</v>
      </c>
      <c r="L33" s="110" t="s">
        <v>112</v>
      </c>
      <c r="M33" s="109">
        <v>0</v>
      </c>
      <c r="N33" s="31">
        <v>10</v>
      </c>
      <c r="O33" s="34">
        <f xml:space="preserve"> $M$33 * $N$33</f>
        <v>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>
        <f>$K$33 * -1</f>
        <v>0</v>
      </c>
      <c r="W33" s="43">
        <f>$V$33 + $W$32</f>
        <v>0</v>
      </c>
      <c r="X33" s="189" t="s">
        <v>381</v>
      </c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>
        <v>0</v>
      </c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>
        <f>$K$34 * -1</f>
        <v>0</v>
      </c>
      <c r="W34" s="43">
        <f>$V$34 + $W$33</f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0</v>
      </c>
      <c r="N36" s="31" t="s">
        <v>136</v>
      </c>
      <c r="O36" s="34">
        <f>SUM($O$30:$O$35)</f>
        <v>0</v>
      </c>
      <c r="P36" s="30" t="s">
        <v>137</v>
      </c>
      <c r="Q36" s="31">
        <f>SUM($Q$30:$Q$35)</f>
        <v>0</v>
      </c>
      <c r="R36" s="31" t="s">
        <v>138</v>
      </c>
      <c r="S36" s="97">
        <f>SUM($S$30:$S$35)</f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4836</v>
      </c>
      <c r="D39" s="22" t="s">
        <v>228</v>
      </c>
      <c r="E39" s="98" t="s">
        <v>349</v>
      </c>
      <c r="F39" s="58">
        <v>1</v>
      </c>
      <c r="G39" s="59">
        <v>45019.791666666664</v>
      </c>
      <c r="H39" s="59" t="s">
        <v>36</v>
      </c>
      <c r="I39" s="60">
        <f xml:space="preserve"> ($X$2 - $G$39) * 24</f>
        <v>11.000000000058208</v>
      </c>
      <c r="J39" s="60">
        <v>14</v>
      </c>
      <c r="K39" s="61">
        <f>$J$39 - $I$39</f>
        <v>2.9999999999417923</v>
      </c>
      <c r="L39" s="162" t="s">
        <v>48</v>
      </c>
      <c r="M39" s="107">
        <v>6</v>
      </c>
      <c r="N39" s="144">
        <v>17</v>
      </c>
      <c r="O39" s="26">
        <f xml:space="preserve"> $M$39 * $N$39</f>
        <v>102</v>
      </c>
      <c r="P39" s="187" t="s">
        <v>271</v>
      </c>
      <c r="Q39" s="163">
        <v>0</v>
      </c>
      <c r="R39" s="107">
        <v>20</v>
      </c>
      <c r="S39" s="26">
        <f xml:space="preserve"> $Q$39 * $R$39</f>
        <v>0</v>
      </c>
      <c r="T39" s="21" t="s">
        <v>25</v>
      </c>
      <c r="U39" s="26" t="s">
        <v>24</v>
      </c>
      <c r="V39" s="27">
        <f>$K$39 * 0</f>
        <v>0</v>
      </c>
      <c r="W39" s="28">
        <f>$V$39</f>
        <v>0</v>
      </c>
      <c r="X39" s="190" t="s">
        <v>382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f xml:space="preserve"> $M$40 * $N$40</f>
        <v>0</v>
      </c>
      <c r="P40" s="13" t="s">
        <v>197</v>
      </c>
      <c r="Q40" s="165">
        <v>0</v>
      </c>
      <c r="R40" s="14">
        <v>20</v>
      </c>
      <c r="S40" s="34">
        <f xml:space="preserve"> $Q$40 * $R$40</f>
        <v>0</v>
      </c>
      <c r="T40" s="30"/>
      <c r="U40" s="34"/>
      <c r="V40" s="30"/>
      <c r="W40" s="97"/>
      <c r="X40" s="189" t="s">
        <v>383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f xml:space="preserve"> $M$41 * $N$41</f>
        <v>0</v>
      </c>
      <c r="P41" s="192" t="s">
        <v>143</v>
      </c>
      <c r="Q41" s="165">
        <v>0</v>
      </c>
      <c r="R41" s="14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6</v>
      </c>
      <c r="N42" s="127">
        <v>17</v>
      </c>
      <c r="O42" s="34">
        <f xml:space="preserve"> $M$42 * $N$42</f>
        <v>102</v>
      </c>
      <c r="P42" s="13" t="s">
        <v>272</v>
      </c>
      <c r="Q42" s="165">
        <v>0</v>
      </c>
      <c r="R42" s="14">
        <v>20</v>
      </c>
      <c r="S42" s="34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f xml:space="preserve"> $M$43 * $N$43</f>
        <v>0</v>
      </c>
      <c r="P43" s="13" t="s">
        <v>273</v>
      </c>
      <c r="Q43" s="165">
        <v>0</v>
      </c>
      <c r="R43" s="14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339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f xml:space="preserve"> $Q$44 * $R$44</f>
        <v>0</v>
      </c>
      <c r="T44" s="37"/>
      <c r="U44" s="41"/>
      <c r="V44" s="37"/>
      <c r="W44" s="72"/>
      <c r="X44" s="191"/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12</v>
      </c>
      <c r="N45" s="31" t="s">
        <v>136</v>
      </c>
      <c r="O45" s="34">
        <f>SUM($O$39:$O$44)</f>
        <v>204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102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>
        <v>3151</v>
      </c>
      <c r="D48" s="22" t="s">
        <v>232</v>
      </c>
      <c r="E48" s="23" t="s">
        <v>233</v>
      </c>
      <c r="F48" s="22">
        <v>1</v>
      </c>
      <c r="G48" s="24">
        <v>45016.375</v>
      </c>
      <c r="H48" s="24">
        <v>45017.003472222219</v>
      </c>
      <c r="I48" s="25">
        <f xml:space="preserve"> ($H$48 - $G$48) * 24</f>
        <v>15.083333333255723</v>
      </c>
      <c r="J48" s="25">
        <v>8.4499999999999993</v>
      </c>
      <c r="K48" s="61">
        <f>$J$48 - $I$48</f>
        <v>-6.6333333332557238</v>
      </c>
      <c r="L48" s="166" t="s">
        <v>234</v>
      </c>
      <c r="M48" s="107">
        <v>0</v>
      </c>
      <c r="N48" s="167">
        <v>10</v>
      </c>
      <c r="O48" s="26">
        <f xml:space="preserve"> $M$48 * $N$48</f>
        <v>0</v>
      </c>
      <c r="P48" s="115" t="s">
        <v>102</v>
      </c>
      <c r="Q48" s="108">
        <v>0</v>
      </c>
      <c r="R48" s="108">
        <v>18</v>
      </c>
      <c r="S48" s="26">
        <f xml:space="preserve"> $Q$48 * $R$48</f>
        <v>0</v>
      </c>
      <c r="T48" s="21" t="s">
        <v>25</v>
      </c>
      <c r="U48" s="26" t="s">
        <v>24</v>
      </c>
      <c r="V48" s="27">
        <f>$K$48 * -1</f>
        <v>6.6333333332557238</v>
      </c>
      <c r="W48" s="28">
        <f>$V$48</f>
        <v>6.6333333332557238</v>
      </c>
      <c r="X48" s="188" t="s">
        <v>366</v>
      </c>
      <c r="AB48" s="102"/>
    </row>
    <row r="49" spans="1:56" s="29" customFormat="1" ht="31" x14ac:dyDescent="0.35">
      <c r="A49" s="30"/>
      <c r="B49" s="31"/>
      <c r="C49" s="62"/>
      <c r="D49" s="62"/>
      <c r="E49" s="62"/>
      <c r="F49" s="31">
        <v>2</v>
      </c>
      <c r="G49" s="63">
        <v>45017.003472222219</v>
      </c>
      <c r="H49" s="63" t="s">
        <v>263</v>
      </c>
      <c r="I49" s="64">
        <f xml:space="preserve"> ($H$49 - $G$49) * 24</f>
        <v>13.333333333488554</v>
      </c>
      <c r="J49" s="64">
        <v>8.5</v>
      </c>
      <c r="K49" s="65">
        <f>$J$49 - $I$49</f>
        <v>-4.8333333334885538</v>
      </c>
      <c r="L49" s="193" t="s">
        <v>97</v>
      </c>
      <c r="M49" s="14">
        <v>0</v>
      </c>
      <c r="N49" s="168">
        <v>17</v>
      </c>
      <c r="O49" s="34">
        <f xml:space="preserve"> $M$49 * $N$49</f>
        <v>0</v>
      </c>
      <c r="P49" s="116" t="s">
        <v>235</v>
      </c>
      <c r="Q49" s="109">
        <v>0</v>
      </c>
      <c r="R49" s="109">
        <v>18</v>
      </c>
      <c r="S49" s="34">
        <f xml:space="preserve"> $Q$49 * $R$49</f>
        <v>0</v>
      </c>
      <c r="T49" s="30"/>
      <c r="U49" s="34"/>
      <c r="V49" s="35">
        <f>$K$49 * -1</f>
        <v>4.8333333334885538</v>
      </c>
      <c r="W49" s="43">
        <f>$V$49 + $W$48</f>
        <v>11.466666666744278</v>
      </c>
      <c r="X49" s="189" t="s">
        <v>384</v>
      </c>
      <c r="Z49" s="36"/>
      <c r="AB49" s="49"/>
    </row>
    <row r="50" spans="1:56" s="29" customFormat="1" x14ac:dyDescent="0.35">
      <c r="A50" s="30"/>
      <c r="B50" s="31"/>
      <c r="C50" s="31"/>
      <c r="D50" s="31"/>
      <c r="E50" s="80"/>
      <c r="F50" s="31">
        <v>3</v>
      </c>
      <c r="G50" s="32" t="s">
        <v>263</v>
      </c>
      <c r="H50" s="106" t="s">
        <v>264</v>
      </c>
      <c r="I50" s="33">
        <f xml:space="preserve"> ($H$50 - $G$50) * 24</f>
        <v>9.4166666666278616</v>
      </c>
      <c r="J50" s="33">
        <v>8.4499999999999993</v>
      </c>
      <c r="K50" s="65">
        <f>$J$50 - $I$50</f>
        <v>-0.96666666662786227</v>
      </c>
      <c r="L50" s="193" t="s">
        <v>100</v>
      </c>
      <c r="M50" s="14">
        <v>0</v>
      </c>
      <c r="N50" s="168">
        <v>17</v>
      </c>
      <c r="O50" s="34">
        <f xml:space="preserve"> $M$50 * $N$50</f>
        <v>0</v>
      </c>
      <c r="P50" s="116" t="s">
        <v>118</v>
      </c>
      <c r="Q50" s="109">
        <v>0</v>
      </c>
      <c r="R50" s="109">
        <v>20</v>
      </c>
      <c r="S50" s="34">
        <f xml:space="preserve"> $Q$50 * $R$50</f>
        <v>0</v>
      </c>
      <c r="T50" s="30"/>
      <c r="U50" s="34"/>
      <c r="V50" s="35">
        <f>$K$50 * -1</f>
        <v>0.96666666662786227</v>
      </c>
      <c r="W50" s="43">
        <f>$V$50 + $W$49</f>
        <v>12.43333333337214</v>
      </c>
      <c r="X50" s="189"/>
      <c r="Y50" s="36"/>
      <c r="AB50" s="102"/>
    </row>
    <row r="51" spans="1:56" s="29" customFormat="1" x14ac:dyDescent="0.35">
      <c r="A51" s="30"/>
      <c r="B51" s="31"/>
      <c r="C51" s="31"/>
      <c r="D51" s="31"/>
      <c r="E51" s="31"/>
      <c r="F51" s="31">
        <v>4</v>
      </c>
      <c r="G51" s="32" t="s">
        <v>264</v>
      </c>
      <c r="H51" s="32" t="s">
        <v>284</v>
      </c>
      <c r="I51" s="33">
        <f xml:space="preserve"> ($H$51 - $G$51) * 24</f>
        <v>12.416666666627862</v>
      </c>
      <c r="J51" s="33">
        <v>8.4499999999999993</v>
      </c>
      <c r="K51" s="65">
        <f>$J$51 - $I$51</f>
        <v>-3.9666666666278623</v>
      </c>
      <c r="L51" s="193" t="s">
        <v>236</v>
      </c>
      <c r="M51" s="14">
        <v>0</v>
      </c>
      <c r="N51" s="168">
        <v>10</v>
      </c>
      <c r="O51" s="34">
        <f xml:space="preserve"> $M$51 * $N$51</f>
        <v>0</v>
      </c>
      <c r="P51" s="116" t="s">
        <v>196</v>
      </c>
      <c r="Q51" s="109">
        <v>0</v>
      </c>
      <c r="R51" s="31">
        <v>20</v>
      </c>
      <c r="S51" s="34">
        <f xml:space="preserve"> $Q$51 * $R$51</f>
        <v>0</v>
      </c>
      <c r="T51" s="30"/>
      <c r="U51" s="34"/>
      <c r="V51" s="35">
        <f>$K$51 * -1</f>
        <v>3.9666666666278623</v>
      </c>
      <c r="W51" s="43">
        <f>$V$51 + $W$50</f>
        <v>16.400000000000002</v>
      </c>
      <c r="X51" s="189"/>
      <c r="Z51" s="36"/>
      <c r="AB51" s="102"/>
    </row>
    <row r="52" spans="1:56" s="29" customFormat="1" x14ac:dyDescent="0.35">
      <c r="A52" s="30"/>
      <c r="B52" s="31"/>
      <c r="C52" s="31"/>
      <c r="D52" s="31"/>
      <c r="E52" s="31"/>
      <c r="F52" s="31">
        <v>5</v>
      </c>
      <c r="G52" s="32" t="s">
        <v>284</v>
      </c>
      <c r="H52" s="32" t="s">
        <v>292</v>
      </c>
      <c r="I52" s="33">
        <f xml:space="preserve"> ($H$52 - $G$52) * 24</f>
        <v>7.2500000000582077</v>
      </c>
      <c r="J52" s="33">
        <v>8.5</v>
      </c>
      <c r="K52" s="65">
        <f>$J$52 - $I$52</f>
        <v>1.2499999999417923</v>
      </c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f xml:space="preserve"> $Q$52 * $R$52</f>
        <v>0</v>
      </c>
      <c r="T52" s="30"/>
      <c r="U52" s="34"/>
      <c r="V52" s="35">
        <f>$K$52 * 0</f>
        <v>0</v>
      </c>
      <c r="W52" s="43">
        <f>$V$52 + $W$51</f>
        <v>16.400000000000002</v>
      </c>
      <c r="X52" s="142"/>
      <c r="Z52" s="36"/>
      <c r="AB52" s="102"/>
    </row>
    <row r="53" spans="1:56" s="29" customFormat="1" x14ac:dyDescent="0.35">
      <c r="A53" s="30"/>
      <c r="B53" s="31"/>
      <c r="C53" s="31"/>
      <c r="D53" s="31"/>
      <c r="E53" s="31"/>
      <c r="F53" s="31">
        <v>6</v>
      </c>
      <c r="G53" s="32" t="s">
        <v>292</v>
      </c>
      <c r="H53" s="32" t="s">
        <v>313</v>
      </c>
      <c r="I53" s="33">
        <f xml:space="preserve"> ($H$53 - $G$53) * 24</f>
        <v>4.9999999998835847</v>
      </c>
      <c r="J53" s="33">
        <v>8.5</v>
      </c>
      <c r="K53" s="65">
        <f>$J$53 - $I$53</f>
        <v>3.5000000001164153</v>
      </c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f xml:space="preserve"> $Q$53 * $R$53</f>
        <v>0</v>
      </c>
      <c r="T53" s="30"/>
      <c r="U53" s="34"/>
      <c r="V53" s="35">
        <f>$K$53 * 0</f>
        <v>0</v>
      </c>
      <c r="W53" s="43">
        <f>$V$53 + $W$52</f>
        <v>16.400000000000002</v>
      </c>
      <c r="X53" s="142"/>
      <c r="Z53" s="36"/>
      <c r="AB53" s="102"/>
    </row>
    <row r="54" spans="1:56" s="197" customFormat="1" x14ac:dyDescent="0.35">
      <c r="A54" s="30"/>
      <c r="B54" s="31"/>
      <c r="C54" s="31"/>
      <c r="D54" s="31"/>
      <c r="E54" s="31"/>
      <c r="F54" s="31">
        <v>7</v>
      </c>
      <c r="G54" s="32" t="s">
        <v>313</v>
      </c>
      <c r="H54" s="32">
        <v>45019.621527777781</v>
      </c>
      <c r="I54" s="33">
        <f xml:space="preserve"> ($H$54 - $G$54) * 24</f>
        <v>15.416666666802485</v>
      </c>
      <c r="J54" s="33">
        <v>8.5</v>
      </c>
      <c r="K54" s="65">
        <f>$J$54 - $I$54</f>
        <v>-6.9166666668024845</v>
      </c>
      <c r="L54" s="110"/>
      <c r="M54" s="109"/>
      <c r="N54" s="109"/>
      <c r="O54" s="34"/>
      <c r="P54" s="116"/>
      <c r="Q54" s="109"/>
      <c r="R54" s="31"/>
      <c r="S54" s="34"/>
      <c r="T54" s="30"/>
      <c r="U54" s="34"/>
      <c r="V54" s="30">
        <f>$K$54 * -1</f>
        <v>6.9166666668024845</v>
      </c>
      <c r="W54" s="43">
        <f>$V$54 + $W$53</f>
        <v>23.316666666802487</v>
      </c>
      <c r="X54" s="142"/>
      <c r="Y54" s="29"/>
      <c r="Z54" s="36"/>
      <c r="AA54" s="29"/>
      <c r="AB54" s="102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s="31" customFormat="1" ht="16" thickBot="1" x14ac:dyDescent="0.4">
      <c r="A55" s="37"/>
      <c r="B55" s="38"/>
      <c r="C55" s="38"/>
      <c r="D55" s="38"/>
      <c r="E55" s="38"/>
      <c r="F55" s="38">
        <v>8</v>
      </c>
      <c r="G55" s="39">
        <v>45019.621527777781</v>
      </c>
      <c r="H55" s="39" t="s">
        <v>367</v>
      </c>
      <c r="I55" s="40">
        <f xml:space="preserve"> ($H$55 - $G$55) * 24</f>
        <v>4.6666666665114462</v>
      </c>
      <c r="J55" s="40">
        <v>8.5</v>
      </c>
      <c r="K55" s="70">
        <f>$J$55 - $I$55</f>
        <v>3.8333333334885538</v>
      </c>
      <c r="L55" s="110"/>
      <c r="M55" s="109"/>
      <c r="N55" s="109"/>
      <c r="O55" s="34"/>
      <c r="P55" s="116"/>
      <c r="Q55" s="109"/>
      <c r="S55" s="34"/>
      <c r="T55" s="37"/>
      <c r="U55" s="41"/>
      <c r="V55" s="37">
        <f>$K$55 * 0</f>
        <v>0</v>
      </c>
      <c r="W55" s="44">
        <f>$V$55 + $W$54</f>
        <v>23.316666666802487</v>
      </c>
      <c r="X55" s="143"/>
      <c r="Y55" s="221"/>
      <c r="Z55" s="80"/>
      <c r="AB55" s="66"/>
    </row>
    <row r="56" spans="1:56" s="29" customFormat="1" ht="17.5" x14ac:dyDescent="0.35">
      <c r="G56" s="71"/>
      <c r="H56" s="71"/>
      <c r="I56" s="47"/>
      <c r="K56" s="47"/>
      <c r="L56" s="30" t="s">
        <v>135</v>
      </c>
      <c r="M56" s="85">
        <f>SUM($M$48:$M$55)</f>
        <v>0</v>
      </c>
      <c r="N56" s="31" t="s">
        <v>136</v>
      </c>
      <c r="O56" s="34">
        <f>SUM($O$48:$O$55)</f>
        <v>0</v>
      </c>
      <c r="P56" s="30" t="s">
        <v>137</v>
      </c>
      <c r="Q56" s="31">
        <f>SUM($Q$48:$Q$55)</f>
        <v>0</v>
      </c>
      <c r="R56" s="31" t="s">
        <v>138</v>
      </c>
      <c r="S56" s="97">
        <f>SUM($S$48:$S$55)</f>
        <v>0</v>
      </c>
      <c r="Z56" s="36"/>
      <c r="AB56" s="102"/>
    </row>
    <row r="57" spans="1:56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613" t="s">
        <v>43</v>
      </c>
      <c r="M57" s="614"/>
      <c r="N57" s="614"/>
      <c r="O57" s="41">
        <v>0</v>
      </c>
      <c r="P57" s="613" t="s">
        <v>42</v>
      </c>
      <c r="Q57" s="614"/>
      <c r="R57" s="614"/>
      <c r="S57" s="72">
        <v>0</v>
      </c>
      <c r="AB57" s="102"/>
    </row>
    <row r="58" spans="1:56" s="29" customFormat="1" x14ac:dyDescent="0.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AB58" s="102"/>
    </row>
    <row r="59" spans="1:56" s="29" customFormat="1" ht="16" thickBot="1" x14ac:dyDescent="0.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AB59" s="102"/>
    </row>
    <row r="60" spans="1:56" s="29" customFormat="1" x14ac:dyDescent="0.35">
      <c r="A60" s="21" t="s">
        <v>21</v>
      </c>
      <c r="B60" s="22" t="s">
        <v>192</v>
      </c>
      <c r="C60" s="23" t="s">
        <v>125</v>
      </c>
      <c r="D60" s="23" t="s">
        <v>123</v>
      </c>
      <c r="E60" s="23"/>
      <c r="F60" s="22"/>
      <c r="G60" s="24"/>
      <c r="H60" s="24"/>
      <c r="I60" s="25"/>
      <c r="J60" s="25"/>
      <c r="K60" s="61"/>
      <c r="L60" s="21" t="s">
        <v>40</v>
      </c>
      <c r="M60" s="22">
        <v>0</v>
      </c>
      <c r="N60" s="22">
        <v>10</v>
      </c>
      <c r="O60" s="26">
        <v>0</v>
      </c>
      <c r="P60" s="21" t="s">
        <v>122</v>
      </c>
      <c r="Q60" s="22">
        <v>0</v>
      </c>
      <c r="R60" s="22">
        <v>20</v>
      </c>
      <c r="S60" s="26">
        <v>0</v>
      </c>
      <c r="T60" s="21" t="s">
        <v>25</v>
      </c>
      <c r="U60" s="26" t="s">
        <v>24</v>
      </c>
      <c r="V60" s="21">
        <v>0</v>
      </c>
      <c r="W60" s="99">
        <v>0</v>
      </c>
      <c r="X60" s="150" t="s">
        <v>139</v>
      </c>
      <c r="AB60" s="102"/>
    </row>
    <row r="61" spans="1:56" s="29" customFormat="1" ht="161" customHeight="1" x14ac:dyDescent="0.35">
      <c r="A61" s="30"/>
      <c r="B61" s="31"/>
      <c r="C61" s="31"/>
      <c r="D61" s="31"/>
      <c r="E61" s="31"/>
      <c r="F61" s="31"/>
      <c r="G61" s="32"/>
      <c r="H61" s="32"/>
      <c r="I61" s="33"/>
      <c r="J61" s="33"/>
      <c r="K61" s="65"/>
      <c r="L61" s="30" t="s">
        <v>41</v>
      </c>
      <c r="M61" s="31">
        <v>0</v>
      </c>
      <c r="N61" s="31">
        <v>10</v>
      </c>
      <c r="O61" s="34">
        <v>0</v>
      </c>
      <c r="P61" s="86"/>
      <c r="Q61" s="31"/>
      <c r="R61" s="31"/>
      <c r="S61" s="34"/>
      <c r="T61" s="30"/>
      <c r="U61" s="34"/>
      <c r="V61" s="30"/>
      <c r="W61" s="97"/>
      <c r="X61" s="169" t="s">
        <v>385</v>
      </c>
      <c r="Y61" s="36"/>
      <c r="AB61" s="102"/>
    </row>
    <row r="62" spans="1:56" s="29" customFormat="1" ht="16" thickBot="1" x14ac:dyDescent="0.4">
      <c r="A62" s="37"/>
      <c r="B62" s="38"/>
      <c r="C62" s="38"/>
      <c r="D62" s="38"/>
      <c r="E62" s="38"/>
      <c r="F62" s="38"/>
      <c r="G62" s="39"/>
      <c r="H62" s="39"/>
      <c r="I62" s="40"/>
      <c r="J62" s="40"/>
      <c r="K62" s="70"/>
      <c r="L62" s="30" t="s">
        <v>109</v>
      </c>
      <c r="M62" s="31">
        <v>0</v>
      </c>
      <c r="N62" s="31">
        <v>10</v>
      </c>
      <c r="O62" s="34">
        <v>0</v>
      </c>
      <c r="P62" s="86"/>
      <c r="Q62" s="31"/>
      <c r="R62" s="31"/>
      <c r="S62" s="34"/>
      <c r="T62" s="37"/>
      <c r="U62" s="41"/>
      <c r="V62" s="37"/>
      <c r="W62" s="72"/>
      <c r="X62" s="143"/>
      <c r="Y62" s="36"/>
      <c r="AB62" s="102"/>
    </row>
    <row r="63" spans="1:56" s="29" customFormat="1" ht="17.5" x14ac:dyDescent="0.35">
      <c r="I63" s="47"/>
      <c r="J63" s="47"/>
      <c r="L63" s="30" t="s">
        <v>135</v>
      </c>
      <c r="M63" s="85">
        <v>0</v>
      </c>
      <c r="N63" s="31" t="s">
        <v>136</v>
      </c>
      <c r="O63" s="34">
        <v>0</v>
      </c>
      <c r="P63" s="30" t="s">
        <v>137</v>
      </c>
      <c r="Q63" s="31">
        <v>0</v>
      </c>
      <c r="R63" s="31" t="s">
        <v>138</v>
      </c>
      <c r="S63" s="97">
        <v>0</v>
      </c>
      <c r="AB63" s="102"/>
    </row>
    <row r="64" spans="1:56" s="29" customFormat="1" ht="16" thickBot="1" x14ac:dyDescent="0.4">
      <c r="I64" s="47"/>
      <c r="J64" s="47"/>
      <c r="L64" s="613" t="s">
        <v>43</v>
      </c>
      <c r="M64" s="614"/>
      <c r="N64" s="614"/>
      <c r="O64" s="41">
        <v>0</v>
      </c>
      <c r="P64" s="613" t="s">
        <v>42</v>
      </c>
      <c r="Q64" s="614"/>
      <c r="R64" s="614"/>
      <c r="S64" s="72">
        <v>0</v>
      </c>
      <c r="AB64" s="102"/>
    </row>
    <row r="65" spans="1:28" s="29" customFormat="1" ht="16" thickBot="1" x14ac:dyDescent="0.4">
      <c r="I65" s="47"/>
      <c r="J65" s="47"/>
      <c r="AB65" s="102"/>
    </row>
    <row r="66" spans="1:28" s="29" customFormat="1" ht="18.5" x14ac:dyDescent="0.35">
      <c r="A66" s="21" t="s">
        <v>22</v>
      </c>
      <c r="B66" s="22" t="s">
        <v>303</v>
      </c>
      <c r="C66" s="22">
        <v>2502</v>
      </c>
      <c r="D66" s="22" t="s">
        <v>254</v>
      </c>
      <c r="E66" s="23" t="s">
        <v>304</v>
      </c>
      <c r="F66" s="22">
        <v>3</v>
      </c>
      <c r="G66" s="24"/>
      <c r="H66" s="24"/>
      <c r="I66" s="25"/>
      <c r="J66" s="60"/>
      <c r="K66" s="61"/>
      <c r="L66" s="170" t="s">
        <v>101</v>
      </c>
      <c r="M66" s="107">
        <v>0</v>
      </c>
      <c r="N66" s="167">
        <v>17</v>
      </c>
      <c r="O66" s="26">
        <f xml:space="preserve"> $M$66 * $N$66</f>
        <v>0</v>
      </c>
      <c r="P66" s="112" t="s">
        <v>202</v>
      </c>
      <c r="Q66" s="108">
        <v>0</v>
      </c>
      <c r="R66" s="22">
        <v>20</v>
      </c>
      <c r="S66" s="26">
        <f xml:space="preserve"> $Q$66 * $R$66</f>
        <v>0</v>
      </c>
      <c r="T66" s="21" t="s">
        <v>25</v>
      </c>
      <c r="U66" s="26" t="s">
        <v>24</v>
      </c>
      <c r="V66" s="21"/>
      <c r="W66" s="99"/>
      <c r="X66" s="141" t="s">
        <v>329</v>
      </c>
      <c r="AB66" s="102"/>
    </row>
    <row r="67" spans="1:28" s="29" customFormat="1" ht="18.5" x14ac:dyDescent="0.35">
      <c r="A67" s="86"/>
      <c r="B67" s="62"/>
      <c r="C67" s="62"/>
      <c r="D67" s="62"/>
      <c r="E67" s="62"/>
      <c r="F67" s="62"/>
      <c r="G67" s="63"/>
      <c r="H67" s="32"/>
      <c r="I67" s="64"/>
      <c r="J67" s="64"/>
      <c r="K67" s="65"/>
      <c r="L67" s="171" t="s">
        <v>50</v>
      </c>
      <c r="M67" s="14">
        <v>0</v>
      </c>
      <c r="N67" s="168">
        <v>17</v>
      </c>
      <c r="O67" s="81">
        <f xml:space="preserve"> $M$67 * $N$67</f>
        <v>0</v>
      </c>
      <c r="P67" s="3" t="s">
        <v>39</v>
      </c>
      <c r="Q67" s="109">
        <v>0</v>
      </c>
      <c r="R67" s="31">
        <v>20</v>
      </c>
      <c r="S67" s="81">
        <f xml:space="preserve"> $Q$67 * $R$67</f>
        <v>0</v>
      </c>
      <c r="T67" s="30"/>
      <c r="U67" s="34"/>
      <c r="V67" s="30"/>
      <c r="W67" s="97"/>
      <c r="X67" s="189" t="s">
        <v>355</v>
      </c>
      <c r="AB67" s="102"/>
    </row>
    <row r="68" spans="1:28" s="29" customFormat="1" ht="18.5" x14ac:dyDescent="0.35">
      <c r="A68" s="86"/>
      <c r="B68" s="62"/>
      <c r="C68" s="62"/>
      <c r="D68" s="62"/>
      <c r="E68" s="62"/>
      <c r="F68" s="62"/>
      <c r="G68" s="63"/>
      <c r="H68" s="63"/>
      <c r="I68" s="64"/>
      <c r="J68" s="64"/>
      <c r="K68" s="65"/>
      <c r="L68" s="171" t="s">
        <v>238</v>
      </c>
      <c r="M68" s="14">
        <v>0</v>
      </c>
      <c r="N68" s="168">
        <v>17</v>
      </c>
      <c r="O68" s="34">
        <f xml:space="preserve"> $M$68 * $N$68</f>
        <v>0</v>
      </c>
      <c r="P68" s="3" t="s">
        <v>141</v>
      </c>
      <c r="Q68" s="109">
        <v>0</v>
      </c>
      <c r="R68" s="31">
        <v>20</v>
      </c>
      <c r="S68" s="81">
        <f xml:space="preserve"> $Q$68 * $R$68</f>
        <v>0</v>
      </c>
      <c r="T68" s="30"/>
      <c r="U68" s="34"/>
      <c r="V68" s="30"/>
      <c r="W68" s="97"/>
      <c r="X68" s="142"/>
      <c r="AB68" s="102"/>
    </row>
    <row r="69" spans="1:28" s="29" customFormat="1" ht="18.5" x14ac:dyDescent="0.35">
      <c r="A69" s="86"/>
      <c r="B69" s="62"/>
      <c r="C69" s="62"/>
      <c r="D69" s="62"/>
      <c r="E69" s="62"/>
      <c r="F69" s="62"/>
      <c r="G69" s="63"/>
      <c r="H69" s="63"/>
      <c r="I69" s="64"/>
      <c r="J69" s="64"/>
      <c r="K69" s="65"/>
      <c r="L69" s="171" t="s">
        <v>120</v>
      </c>
      <c r="M69" s="14">
        <v>0</v>
      </c>
      <c r="N69" s="168">
        <v>17</v>
      </c>
      <c r="O69" s="81">
        <f xml:space="preserve"> $M$69 * $N$69</f>
        <v>0</v>
      </c>
      <c r="P69" s="3" t="s">
        <v>110</v>
      </c>
      <c r="Q69" s="109">
        <v>0</v>
      </c>
      <c r="R69" s="31">
        <v>20</v>
      </c>
      <c r="S69" s="81">
        <f xml:space="preserve"> $Q$69 * $R$69</f>
        <v>0</v>
      </c>
      <c r="T69" s="30"/>
      <c r="U69" s="34"/>
      <c r="V69" s="30"/>
      <c r="W69" s="97"/>
      <c r="X69" s="142"/>
      <c r="AB69" s="102"/>
    </row>
    <row r="70" spans="1:28" s="29" customFormat="1" ht="16" thickBot="1" x14ac:dyDescent="0.4">
      <c r="A70" s="89"/>
      <c r="B70" s="87"/>
      <c r="C70" s="87"/>
      <c r="D70" s="87"/>
      <c r="E70" s="87"/>
      <c r="F70" s="87"/>
      <c r="G70" s="90"/>
      <c r="H70" s="90"/>
      <c r="I70" s="91"/>
      <c r="J70" s="91"/>
      <c r="K70" s="70"/>
      <c r="L70" s="110"/>
      <c r="M70" s="139"/>
      <c r="N70" s="109"/>
      <c r="O70" s="81"/>
      <c r="P70" s="172" t="s">
        <v>104</v>
      </c>
      <c r="Q70" s="109">
        <v>0</v>
      </c>
      <c r="R70" s="31">
        <v>20</v>
      </c>
      <c r="S70" s="81">
        <f xml:space="preserve"> $Q$70 * $R$70</f>
        <v>0</v>
      </c>
      <c r="T70" s="37"/>
      <c r="U70" s="41"/>
      <c r="V70" s="37"/>
      <c r="W70" s="72"/>
      <c r="X70" s="143"/>
      <c r="AB70" s="102"/>
    </row>
    <row r="71" spans="1:28" s="29" customFormat="1" ht="17.5" x14ac:dyDescent="0.35">
      <c r="A71" s="36"/>
      <c r="G71" s="71"/>
      <c r="H71" s="71"/>
      <c r="I71" s="47"/>
      <c r="K71" s="47"/>
      <c r="L71" s="30" t="s">
        <v>135</v>
      </c>
      <c r="M71" s="85">
        <f>SUM($M$66:$M$70)</f>
        <v>0</v>
      </c>
      <c r="N71" s="31" t="s">
        <v>136</v>
      </c>
      <c r="O71" s="34">
        <f>SUM($O$66:$O$70)</f>
        <v>0</v>
      </c>
      <c r="P71" s="30" t="s">
        <v>137</v>
      </c>
      <c r="Q71" s="31">
        <f>SUM($Q$66:$Q$70)</f>
        <v>0</v>
      </c>
      <c r="R71" s="31" t="s">
        <v>138</v>
      </c>
      <c r="S71" s="97">
        <f>SUM($S$66:$S$70)</f>
        <v>0</v>
      </c>
      <c r="AB71" s="102"/>
    </row>
    <row r="72" spans="1:28" s="29" customFormat="1" ht="16" thickBot="1" x14ac:dyDescent="0.4">
      <c r="A72" s="36"/>
      <c r="I72" s="47"/>
      <c r="L72" s="613" t="s">
        <v>43</v>
      </c>
      <c r="M72" s="614"/>
      <c r="N72" s="614"/>
      <c r="O72" s="92">
        <v>0</v>
      </c>
      <c r="P72" s="613" t="s">
        <v>42</v>
      </c>
      <c r="Q72" s="614"/>
      <c r="R72" s="614"/>
      <c r="S72" s="72">
        <v>0</v>
      </c>
      <c r="AB72" s="102"/>
    </row>
    <row r="73" spans="1:28" s="29" customFormat="1" ht="16" thickBot="1" x14ac:dyDescent="0.4">
      <c r="A73" s="36"/>
      <c r="I73" s="47"/>
      <c r="O73" s="49"/>
      <c r="AB73" s="102"/>
    </row>
    <row r="74" spans="1:28" s="29" customFormat="1" ht="307" customHeight="1" thickBot="1" x14ac:dyDescent="0.4">
      <c r="A74" s="74" t="s">
        <v>23</v>
      </c>
      <c r="B74" s="75" t="s">
        <v>114</v>
      </c>
      <c r="C74" s="75">
        <v>1</v>
      </c>
      <c r="D74" s="75" t="s">
        <v>130</v>
      </c>
      <c r="E74" s="75"/>
      <c r="F74" s="75"/>
      <c r="G74" s="93"/>
      <c r="H74" s="93"/>
      <c r="I74" s="77"/>
      <c r="J74" s="77"/>
      <c r="K74" s="78"/>
      <c r="L74" s="21"/>
      <c r="M74" s="94"/>
      <c r="N74" s="22"/>
      <c r="O74" s="26"/>
      <c r="P74" s="21"/>
      <c r="Q74" s="22"/>
      <c r="R74" s="22"/>
      <c r="S74" s="26"/>
      <c r="T74" s="74" t="s">
        <v>25</v>
      </c>
      <c r="U74" s="151" t="s">
        <v>24</v>
      </c>
      <c r="V74" s="74">
        <v>0</v>
      </c>
      <c r="W74" s="152">
        <v>0</v>
      </c>
      <c r="X74" s="153" t="s">
        <v>377</v>
      </c>
      <c r="AB74" s="102"/>
    </row>
    <row r="75" spans="1:28" s="29" customFormat="1" ht="17.5" x14ac:dyDescent="0.35">
      <c r="I75" s="47"/>
      <c r="J75" s="47"/>
      <c r="L75" s="30" t="s">
        <v>135</v>
      </c>
      <c r="M75" s="85">
        <v>0</v>
      </c>
      <c r="N75" s="31" t="s">
        <v>136</v>
      </c>
      <c r="O75" s="34">
        <v>0</v>
      </c>
      <c r="P75" s="30" t="s">
        <v>137</v>
      </c>
      <c r="Q75" s="31">
        <v>0</v>
      </c>
      <c r="R75" s="31" t="s">
        <v>138</v>
      </c>
      <c r="S75" s="97">
        <v>0</v>
      </c>
      <c r="AB75" s="102"/>
    </row>
    <row r="76" spans="1:28" s="29" customFormat="1" ht="16" thickBot="1" x14ac:dyDescent="0.4">
      <c r="I76" s="47"/>
      <c r="J76" s="47"/>
      <c r="L76" s="613" t="s">
        <v>43</v>
      </c>
      <c r="M76" s="614"/>
      <c r="N76" s="614"/>
      <c r="O76" s="41">
        <v>0</v>
      </c>
      <c r="P76" s="613" t="s">
        <v>42</v>
      </c>
      <c r="Q76" s="614"/>
      <c r="R76" s="614"/>
      <c r="S76" s="72" t="s">
        <v>24</v>
      </c>
      <c r="AB76" s="102"/>
    </row>
    <row r="77" spans="1:28" s="29" customFormat="1" ht="16" thickBot="1" x14ac:dyDescent="0.4">
      <c r="I77" s="47"/>
      <c r="J77" s="47"/>
      <c r="M77" s="48"/>
      <c r="AB77" s="102"/>
    </row>
    <row r="78" spans="1:28" s="29" customFormat="1" x14ac:dyDescent="0.35">
      <c r="A78" s="21" t="s">
        <v>26</v>
      </c>
      <c r="B78" s="22" t="s">
        <v>199</v>
      </c>
      <c r="C78" s="23" t="s">
        <v>239</v>
      </c>
      <c r="D78" s="23" t="s">
        <v>240</v>
      </c>
      <c r="E78" s="22" t="s">
        <v>241</v>
      </c>
      <c r="F78" s="22">
        <v>1</v>
      </c>
      <c r="G78" s="24" t="s">
        <v>266</v>
      </c>
      <c r="H78" s="24">
        <v>45019.065972222219</v>
      </c>
      <c r="I78" s="25">
        <v>48</v>
      </c>
      <c r="J78" s="25">
        <v>8.4499999999999993</v>
      </c>
      <c r="K78" s="61">
        <v>-39.549999999999997</v>
      </c>
      <c r="L78" s="111" t="s">
        <v>115</v>
      </c>
      <c r="M78" s="138">
        <v>0</v>
      </c>
      <c r="N78" s="108">
        <v>17</v>
      </c>
      <c r="O78" s="26">
        <v>0</v>
      </c>
      <c r="P78" s="21" t="s">
        <v>242</v>
      </c>
      <c r="Q78" s="108">
        <v>0</v>
      </c>
      <c r="R78" s="22">
        <v>20</v>
      </c>
      <c r="S78" s="26">
        <v>0</v>
      </c>
      <c r="T78" s="21" t="s">
        <v>25</v>
      </c>
      <c r="U78" s="26" t="s">
        <v>200</v>
      </c>
      <c r="V78" s="21">
        <v>39.549999999999997</v>
      </c>
      <c r="W78" s="99">
        <v>39.549999999999997</v>
      </c>
      <c r="X78" s="141" t="s">
        <v>357</v>
      </c>
      <c r="AA78" s="632"/>
      <c r="AB78" s="102"/>
    </row>
    <row r="79" spans="1:28" s="29" customForma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124</v>
      </c>
      <c r="M79" s="139">
        <v>0</v>
      </c>
      <c r="N79" s="109">
        <v>17</v>
      </c>
      <c r="O79" s="34">
        <v>0</v>
      </c>
      <c r="P79" s="30" t="s">
        <v>46</v>
      </c>
      <c r="Q79" s="109">
        <v>0</v>
      </c>
      <c r="R79" s="31">
        <v>20</v>
      </c>
      <c r="S79" s="34">
        <v>0</v>
      </c>
      <c r="T79" s="30"/>
      <c r="U79" s="34"/>
      <c r="V79" s="30"/>
      <c r="W79" s="97"/>
      <c r="X79" s="189" t="s">
        <v>358</v>
      </c>
      <c r="Z79" s="36"/>
      <c r="AA79" s="632"/>
      <c r="AB79" s="102"/>
    </row>
    <row r="80" spans="1:28" s="29" customFormat="1" ht="31" x14ac:dyDescent="0.35">
      <c r="A80" s="30"/>
      <c r="B80" s="31"/>
      <c r="C80" s="31"/>
      <c r="D80" s="31"/>
      <c r="E80" s="31"/>
      <c r="F80" s="31"/>
      <c r="G80" s="32"/>
      <c r="H80" s="32"/>
      <c r="I80" s="33"/>
      <c r="J80" s="33"/>
      <c r="K80" s="65"/>
      <c r="L80" s="116" t="s">
        <v>105</v>
      </c>
      <c r="M80" s="109">
        <v>0</v>
      </c>
      <c r="N80" s="109">
        <v>17</v>
      </c>
      <c r="O80" s="34">
        <v>0</v>
      </c>
      <c r="P80" s="30" t="s">
        <v>116</v>
      </c>
      <c r="Q80" s="109">
        <v>0</v>
      </c>
      <c r="R80" s="31">
        <v>20</v>
      </c>
      <c r="S80" s="34">
        <v>0</v>
      </c>
      <c r="T80" s="30"/>
      <c r="U80" s="34"/>
      <c r="V80" s="30"/>
      <c r="W80" s="97"/>
      <c r="X80" s="189" t="s">
        <v>359</v>
      </c>
      <c r="Y80" s="36"/>
      <c r="AA80" s="632"/>
      <c r="AB80" s="102"/>
    </row>
    <row r="81" spans="1:28" s="29" customFormat="1" x14ac:dyDescent="0.35">
      <c r="A81" s="30"/>
      <c r="B81" s="31"/>
      <c r="C81" s="31"/>
      <c r="D81" s="31"/>
      <c r="E81" s="31"/>
      <c r="F81" s="31"/>
      <c r="G81" s="32"/>
      <c r="H81" s="32"/>
      <c r="I81" s="33"/>
      <c r="J81" s="33"/>
      <c r="K81" s="65"/>
      <c r="L81" s="116" t="s">
        <v>243</v>
      </c>
      <c r="M81" s="109">
        <v>0</v>
      </c>
      <c r="N81" s="109">
        <v>17</v>
      </c>
      <c r="O81" s="34">
        <v>0</v>
      </c>
      <c r="P81" s="30" t="s">
        <v>100</v>
      </c>
      <c r="Q81" s="109">
        <v>0</v>
      </c>
      <c r="R81" s="31">
        <v>20</v>
      </c>
      <c r="S81" s="34">
        <v>0</v>
      </c>
      <c r="T81" s="30"/>
      <c r="U81" s="34"/>
      <c r="V81" s="30"/>
      <c r="W81" s="97"/>
      <c r="X81" s="189" t="s">
        <v>298</v>
      </c>
      <c r="Z81" s="95"/>
      <c r="AB81" s="102"/>
    </row>
    <row r="82" spans="1:28" s="29" customFormat="1" ht="16" thickBot="1" x14ac:dyDescent="0.4">
      <c r="A82" s="37"/>
      <c r="B82" s="38"/>
      <c r="C82" s="38"/>
      <c r="D82" s="38"/>
      <c r="E82" s="38"/>
      <c r="F82" s="38"/>
      <c r="G82" s="39"/>
      <c r="H82" s="39"/>
      <c r="I82" s="40"/>
      <c r="J82" s="40"/>
      <c r="K82" s="70"/>
      <c r="L82" s="110" t="s">
        <v>142</v>
      </c>
      <c r="M82" s="109">
        <v>0</v>
      </c>
      <c r="N82" s="109">
        <v>10</v>
      </c>
      <c r="O82" s="34">
        <v>0</v>
      </c>
      <c r="P82" s="30" t="s">
        <v>45</v>
      </c>
      <c r="Q82" s="109">
        <v>0</v>
      </c>
      <c r="R82" s="31">
        <v>5</v>
      </c>
      <c r="S82" s="34">
        <v>0</v>
      </c>
      <c r="T82" s="37"/>
      <c r="U82" s="41"/>
      <c r="V82" s="37"/>
      <c r="W82" s="72"/>
      <c r="X82" s="191"/>
      <c r="Z82" s="95"/>
      <c r="AB82" s="102"/>
    </row>
    <row r="83" spans="1:28" s="29" customFormat="1" ht="17.5" x14ac:dyDescent="0.35">
      <c r="I83" s="47"/>
      <c r="L83" s="30" t="s">
        <v>135</v>
      </c>
      <c r="M83" s="85">
        <v>0</v>
      </c>
      <c r="N83" s="31" t="s">
        <v>136</v>
      </c>
      <c r="O83" s="34">
        <v>0</v>
      </c>
      <c r="P83" s="30" t="s">
        <v>137</v>
      </c>
      <c r="Q83" s="31">
        <v>0</v>
      </c>
      <c r="R83" s="31" t="s">
        <v>138</v>
      </c>
      <c r="S83" s="97">
        <v>0</v>
      </c>
      <c r="AB83" s="102"/>
    </row>
    <row r="84" spans="1:28" s="29" customFormat="1" ht="16" thickBot="1" x14ac:dyDescent="0.4">
      <c r="I84" s="47"/>
      <c r="J84" s="47"/>
      <c r="L84" s="613" t="s">
        <v>43</v>
      </c>
      <c r="M84" s="614"/>
      <c r="N84" s="614"/>
      <c r="O84" s="92">
        <v>85</v>
      </c>
      <c r="P84" s="613" t="s">
        <v>42</v>
      </c>
      <c r="Q84" s="614"/>
      <c r="R84" s="614"/>
      <c r="S84" s="72" t="s">
        <v>49</v>
      </c>
      <c r="AB84" s="102"/>
    </row>
    <row r="85" spans="1:28" s="29" customFormat="1" ht="16" thickBot="1" x14ac:dyDescent="0.4">
      <c r="I85" s="47"/>
      <c r="J85" s="47"/>
      <c r="O85" s="49"/>
      <c r="AB85" s="102"/>
    </row>
    <row r="86" spans="1:28" s="29" customFormat="1" ht="31" x14ac:dyDescent="0.35">
      <c r="A86" s="21" t="s">
        <v>27</v>
      </c>
      <c r="B86" s="22" t="s">
        <v>244</v>
      </c>
      <c r="C86" s="22" t="s">
        <v>245</v>
      </c>
      <c r="D86" s="22" t="s">
        <v>246</v>
      </c>
      <c r="E86" s="22" t="s">
        <v>247</v>
      </c>
      <c r="F86" s="22">
        <v>1</v>
      </c>
      <c r="G86" s="24" t="s">
        <v>248</v>
      </c>
      <c r="H86" s="24">
        <v>45018.770833333336</v>
      </c>
      <c r="I86" s="25">
        <f xml:space="preserve"> ($H$86 - $G$86) * 24</f>
        <v>340.5</v>
      </c>
      <c r="J86" s="25">
        <v>8.4499999999999993</v>
      </c>
      <c r="K86" s="61">
        <f>$J$86 - $I$86</f>
        <v>-332.05</v>
      </c>
      <c r="L86" s="111" t="s">
        <v>50</v>
      </c>
      <c r="M86" s="108">
        <v>0</v>
      </c>
      <c r="N86" s="22">
        <v>17</v>
      </c>
      <c r="O86" s="26">
        <f xml:space="preserve"> $M$86 * $N$86</f>
        <v>0</v>
      </c>
      <c r="P86" s="79" t="s">
        <v>216</v>
      </c>
      <c r="Q86" s="22">
        <v>0</v>
      </c>
      <c r="R86" s="22">
        <v>20</v>
      </c>
      <c r="S86" s="26">
        <f xml:space="preserve"> $Q$86 * $R$86</f>
        <v>0</v>
      </c>
      <c r="T86" s="21" t="s">
        <v>25</v>
      </c>
      <c r="U86" s="26" t="s">
        <v>24</v>
      </c>
      <c r="V86" s="21">
        <f>$K$86 * -1</f>
        <v>332.05</v>
      </c>
      <c r="W86" s="99">
        <f>$V$86</f>
        <v>332.05</v>
      </c>
      <c r="X86" s="141" t="s">
        <v>368</v>
      </c>
      <c r="Y86" s="36"/>
      <c r="Z86" s="36"/>
      <c r="AB86" s="102"/>
    </row>
    <row r="87" spans="1:28" s="29" customFormat="1" x14ac:dyDescent="0.35">
      <c r="A87" s="30"/>
      <c r="B87" s="31"/>
      <c r="C87" s="31"/>
      <c r="D87" s="31"/>
      <c r="E87" s="31"/>
      <c r="F87" s="31">
        <v>2</v>
      </c>
      <c r="G87" s="63">
        <v>45018.770833333336</v>
      </c>
      <c r="H87" s="220" t="s">
        <v>374</v>
      </c>
      <c r="I87" s="64">
        <f xml:space="preserve"> ($H$87 - $G$87) * 24</f>
        <v>15.333333333197515</v>
      </c>
      <c r="J87" s="33">
        <v>8.5</v>
      </c>
      <c r="K87" s="96">
        <f>$J$87 - $I$87</f>
        <v>-6.8333333331975155</v>
      </c>
      <c r="L87" s="110" t="s">
        <v>101</v>
      </c>
      <c r="M87" s="109">
        <v>0</v>
      </c>
      <c r="N87" s="31">
        <v>17</v>
      </c>
      <c r="O87" s="34">
        <f xml:space="preserve"> $M$87 * $N$87</f>
        <v>0</v>
      </c>
      <c r="P87" s="30" t="s">
        <v>249</v>
      </c>
      <c r="Q87" s="31">
        <v>0</v>
      </c>
      <c r="R87" s="31">
        <v>20</v>
      </c>
      <c r="S87" s="34">
        <f xml:space="preserve"> $Q$87 * $R$87</f>
        <v>0</v>
      </c>
      <c r="T87" s="30"/>
      <c r="U87" s="34"/>
      <c r="V87" s="30">
        <f>$K$87 * -1</f>
        <v>6.8333333331975155</v>
      </c>
      <c r="W87" s="97">
        <f>$V$87 + $W$86</f>
        <v>338.88333333319753</v>
      </c>
      <c r="X87" s="189" t="s">
        <v>373</v>
      </c>
      <c r="Z87" s="36"/>
      <c r="AB87" s="102"/>
    </row>
    <row r="88" spans="1:28" s="29" customFormat="1" ht="31" x14ac:dyDescent="0.35">
      <c r="A88" s="30"/>
      <c r="B88" s="31"/>
      <c r="C88" s="31"/>
      <c r="D88" s="31"/>
      <c r="E88" s="31"/>
      <c r="F88" s="31">
        <v>3</v>
      </c>
      <c r="G88" s="32" t="s">
        <v>374</v>
      </c>
      <c r="H88" s="31" t="s">
        <v>372</v>
      </c>
      <c r="I88" s="33">
        <f xml:space="preserve"> ($H$88 - $G$88) * 24</f>
        <v>13.216666666790843</v>
      </c>
      <c r="J88" s="33">
        <v>8.5</v>
      </c>
      <c r="K88" s="65">
        <f>$J$88 - $I$88</f>
        <v>-4.716666666790843</v>
      </c>
      <c r="L88" s="110" t="s">
        <v>48</v>
      </c>
      <c r="M88" s="109">
        <v>0</v>
      </c>
      <c r="N88" s="31">
        <v>17</v>
      </c>
      <c r="O88" s="34">
        <f xml:space="preserve"> $M$88 * $N$88</f>
        <v>0</v>
      </c>
      <c r="P88" s="30" t="s">
        <v>102</v>
      </c>
      <c r="Q88" s="31">
        <v>0</v>
      </c>
      <c r="R88" s="31">
        <v>20</v>
      </c>
      <c r="S88" s="34">
        <f xml:space="preserve"> $Q$88 * $R$88</f>
        <v>0</v>
      </c>
      <c r="T88" s="30"/>
      <c r="U88" s="34"/>
      <c r="V88" s="30">
        <f>$K$88 * -1</f>
        <v>4.716666666790843</v>
      </c>
      <c r="W88" s="97">
        <f>$V$88 + $W$87</f>
        <v>343.59999999998837</v>
      </c>
      <c r="X88" s="189" t="s">
        <v>387</v>
      </c>
      <c r="AB88" s="102"/>
    </row>
    <row r="89" spans="1:28" s="29" customFormat="1" x14ac:dyDescent="0.35">
      <c r="A89" s="30"/>
      <c r="B89" s="31"/>
      <c r="C89" s="31"/>
      <c r="D89" s="31"/>
      <c r="E89" s="31"/>
      <c r="F89" s="31">
        <v>4</v>
      </c>
      <c r="G89" s="31" t="s">
        <v>372</v>
      </c>
      <c r="H89" s="32" t="s">
        <v>36</v>
      </c>
      <c r="I89" s="64">
        <f xml:space="preserve"> ($X$2 - $G$89) * 24</f>
        <v>6.9499999999534339</v>
      </c>
      <c r="J89" s="64">
        <v>8.5</v>
      </c>
      <c r="K89" s="65">
        <f>$J$89 - $I$89</f>
        <v>1.5500000000465661</v>
      </c>
      <c r="L89" s="110"/>
      <c r="M89" s="139"/>
      <c r="N89" s="31"/>
      <c r="O89" s="34"/>
      <c r="P89" s="30"/>
      <c r="Q89" s="31"/>
      <c r="R89" s="31"/>
      <c r="S89" s="34"/>
      <c r="T89" s="30"/>
      <c r="U89" s="34"/>
      <c r="V89" s="30">
        <f>$K$89 * 0</f>
        <v>0</v>
      </c>
      <c r="W89" s="97">
        <f>$V$89 + $W$88</f>
        <v>343.59999999998837</v>
      </c>
      <c r="X89" s="189"/>
      <c r="AB89" s="102"/>
    </row>
    <row r="90" spans="1:28" s="29" customFormat="1" ht="16" thickBot="1" x14ac:dyDescent="0.4">
      <c r="A90" s="37"/>
      <c r="B90" s="38"/>
      <c r="C90" s="69"/>
      <c r="D90" s="69"/>
      <c r="E90" s="69"/>
      <c r="F90" s="69"/>
      <c r="G90" s="69"/>
      <c r="H90" s="69"/>
      <c r="I90" s="88"/>
      <c r="J90" s="88"/>
      <c r="K90" s="104"/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37"/>
      <c r="W90" s="72"/>
      <c r="X90" s="195" t="s">
        <v>308</v>
      </c>
      <c r="AB90" s="102"/>
    </row>
    <row r="91" spans="1:28" s="29" customFormat="1" ht="17.5" x14ac:dyDescent="0.35">
      <c r="I91" s="47"/>
      <c r="L91" s="30" t="s">
        <v>135</v>
      </c>
      <c r="M91" s="85">
        <f>SUM($M$86:$M$90)</f>
        <v>0</v>
      </c>
      <c r="N91" s="31" t="s">
        <v>136</v>
      </c>
      <c r="O91" s="34">
        <f>SUM($O$86:$O$90)</f>
        <v>0</v>
      </c>
      <c r="P91" s="30" t="s">
        <v>137</v>
      </c>
      <c r="Q91" s="31">
        <f>SUM($Q$86:$Q$90)</f>
        <v>0</v>
      </c>
      <c r="R91" s="31" t="s">
        <v>138</v>
      </c>
      <c r="S91" s="97">
        <f>SUM($S$86:$S$90)</f>
        <v>0</v>
      </c>
      <c r="AB91" s="102"/>
    </row>
    <row r="92" spans="1:28" s="29" customFormat="1" ht="16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AB92" s="102"/>
    </row>
    <row r="93" spans="1:28" s="29" customFormat="1" ht="16" thickBot="1" x14ac:dyDescent="0.4">
      <c r="I93" s="47"/>
      <c r="J93" s="47"/>
      <c r="O93" s="49"/>
      <c r="AB93" s="102"/>
    </row>
    <row r="94" spans="1:28" s="29" customFormat="1" ht="47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74"/>
      <c r="W94" s="152"/>
      <c r="X94" s="194" t="s">
        <v>309</v>
      </c>
      <c r="AB94" s="102"/>
    </row>
    <row r="95" spans="1:28" s="29" customFormat="1" ht="17.5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105"/>
      <c r="W95" s="105"/>
      <c r="X95" s="105"/>
      <c r="Y95" s="102"/>
      <c r="Z95" s="102"/>
      <c r="AA95" s="102"/>
      <c r="AB95" s="102"/>
    </row>
    <row r="96" spans="1:28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105"/>
      <c r="W96" s="105"/>
      <c r="X96" s="105"/>
      <c r="Y96" s="102"/>
      <c r="Z96" s="102"/>
      <c r="AA96" s="102"/>
      <c r="AB96" s="102"/>
    </row>
    <row r="97" spans="1:28" s="29" customFormat="1" ht="46.5" x14ac:dyDescent="0.35">
      <c r="A97" s="21" t="s">
        <v>126</v>
      </c>
      <c r="B97" s="22" t="s">
        <v>253</v>
      </c>
      <c r="C97" s="22">
        <v>840</v>
      </c>
      <c r="D97" s="22" t="s">
        <v>254</v>
      </c>
      <c r="E97" s="23" t="s">
        <v>268</v>
      </c>
      <c r="F97" s="22">
        <v>1</v>
      </c>
      <c r="G97" s="24" t="s">
        <v>269</v>
      </c>
      <c r="H97" s="182" t="s">
        <v>288</v>
      </c>
      <c r="I97" s="25">
        <f xml:space="preserve"> ($H$97 - $G$97) * 24</f>
        <v>15.583333333313931</v>
      </c>
      <c r="J97" s="25">
        <v>12.4</v>
      </c>
      <c r="K97" s="61">
        <f>$J$97 - $I$97</f>
        <v>-3.1833333333139304</v>
      </c>
      <c r="L97" s="217" t="s">
        <v>256</v>
      </c>
      <c r="M97" s="94">
        <v>0</v>
      </c>
      <c r="N97" s="22">
        <v>20</v>
      </c>
      <c r="O97" s="26">
        <f xml:space="preserve"> $M$97 * $N$97</f>
        <v>0</v>
      </c>
      <c r="P97" s="21" t="s">
        <v>255</v>
      </c>
      <c r="Q97" s="22">
        <v>0</v>
      </c>
      <c r="R97" s="22">
        <v>20</v>
      </c>
      <c r="S97" s="26">
        <f xml:space="preserve"> $Q$97 * $R$97</f>
        <v>0</v>
      </c>
      <c r="T97" s="21" t="s">
        <v>25</v>
      </c>
      <c r="U97" s="26" t="s">
        <v>24</v>
      </c>
      <c r="V97" s="27">
        <f>$K$97 * -1</f>
        <v>3.1833333333139304</v>
      </c>
      <c r="W97" s="28">
        <f>$V$97</f>
        <v>3.1833333333139304</v>
      </c>
      <c r="X97" s="214" t="s">
        <v>369</v>
      </c>
      <c r="Y97" s="102"/>
      <c r="Z97" s="102"/>
      <c r="AA97" s="102"/>
      <c r="AB97" s="102"/>
    </row>
    <row r="98" spans="1:28" s="29" customFormat="1" ht="46.5" x14ac:dyDescent="0.35">
      <c r="A98" s="30"/>
      <c r="B98" s="31"/>
      <c r="C98" s="31"/>
      <c r="D98" s="31"/>
      <c r="E98" s="31"/>
      <c r="F98" s="31">
        <v>2</v>
      </c>
      <c r="G98" s="161" t="s">
        <v>288</v>
      </c>
      <c r="H98" s="161">
        <v>45019.131944444445</v>
      </c>
      <c r="I98" s="33">
        <f xml:space="preserve"> ($H$98 - $G$98) * 24</f>
        <v>16.583333333430346</v>
      </c>
      <c r="J98" s="33">
        <v>12.4</v>
      </c>
      <c r="K98" s="65">
        <f>$J$98 - $I$98</f>
        <v>-4.1833333334303457</v>
      </c>
      <c r="L98" s="185" t="s">
        <v>276</v>
      </c>
      <c r="M98" s="85">
        <v>0</v>
      </c>
      <c r="N98" s="31">
        <v>17</v>
      </c>
      <c r="O98" s="34">
        <f xml:space="preserve"> $M$98 * $N$98</f>
        <v>0</v>
      </c>
      <c r="P98" s="30"/>
      <c r="Q98" s="31"/>
      <c r="R98" s="31"/>
      <c r="S98" s="34"/>
      <c r="T98" s="30"/>
      <c r="U98" s="34"/>
      <c r="V98" s="30">
        <f>$K$98 * -1</f>
        <v>4.1833333334303457</v>
      </c>
      <c r="W98" s="43">
        <f>$V$98 + $W$97</f>
        <v>7.3666666667442762</v>
      </c>
      <c r="X98" s="215" t="s">
        <v>388</v>
      </c>
      <c r="Y98" s="102"/>
      <c r="Z98" s="102"/>
      <c r="AA98" s="102"/>
      <c r="AB98" s="102"/>
    </row>
    <row r="99" spans="1:28" s="29" customFormat="1" x14ac:dyDescent="0.35">
      <c r="A99" s="30"/>
      <c r="B99" s="31"/>
      <c r="C99" s="31"/>
      <c r="D99" s="31"/>
      <c r="E99" s="31"/>
      <c r="F99" s="31">
        <v>3</v>
      </c>
      <c r="G99" s="32">
        <v>45019.131944444445</v>
      </c>
      <c r="H99" s="161" t="s">
        <v>371</v>
      </c>
      <c r="I99" s="33">
        <f xml:space="preserve"> ($H$99 - $G$99) * 24</f>
        <v>13.166666666627862</v>
      </c>
      <c r="J99" s="33">
        <v>12.4</v>
      </c>
      <c r="K99" s="65">
        <f>$J$99 - $I$99</f>
        <v>-0.7666666666278612</v>
      </c>
      <c r="L99" s="184" t="s">
        <v>277</v>
      </c>
      <c r="M99" s="85">
        <v>0</v>
      </c>
      <c r="N99" s="31">
        <v>20</v>
      </c>
      <c r="O99" s="34">
        <f xml:space="preserve"> $M$99 * $N$99</f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0">
        <f>$K$99 * -1</f>
        <v>0.7666666666278612</v>
      </c>
      <c r="W99" s="43">
        <f>$V$99 + $W$98</f>
        <v>8.1333333333721374</v>
      </c>
      <c r="X99" s="215"/>
      <c r="Y99" s="102"/>
      <c r="Z99" s="102"/>
      <c r="AA99" s="102"/>
      <c r="AB99" s="102"/>
    </row>
    <row r="100" spans="1:28" s="29" customFormat="1" ht="16" thickBot="1" x14ac:dyDescent="0.4">
      <c r="A100" s="37"/>
      <c r="B100" s="38"/>
      <c r="C100" s="38"/>
      <c r="D100" s="38"/>
      <c r="E100" s="38"/>
      <c r="F100" s="38">
        <v>4</v>
      </c>
      <c r="G100" s="183" t="s">
        <v>371</v>
      </c>
      <c r="H100" s="183" t="s">
        <v>370</v>
      </c>
      <c r="I100" s="40">
        <f xml:space="preserve"> ($H$100 - $G$100) * 24</f>
        <v>5.3333333334303461</v>
      </c>
      <c r="J100" s="40">
        <v>12.4</v>
      </c>
      <c r="K100" s="70">
        <f>$J$100 - $I$100</f>
        <v>7.0666666665696543</v>
      </c>
      <c r="L100" s="184" t="s">
        <v>278</v>
      </c>
      <c r="M100" s="85">
        <v>0</v>
      </c>
      <c r="N100" s="31">
        <v>20</v>
      </c>
      <c r="O100" s="34">
        <f xml:space="preserve"> $M$100 * $N$100</f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37">
        <f>$K$100 * 0</f>
        <v>0</v>
      </c>
      <c r="W100" s="44">
        <f>$V$100 + $W$99</f>
        <v>8.1333333333721374</v>
      </c>
      <c r="X100" s="143" t="s">
        <v>340</v>
      </c>
      <c r="Y100" s="102"/>
      <c r="Z100" s="102"/>
      <c r="AA100" s="102"/>
      <c r="AB100" s="102"/>
    </row>
    <row r="101" spans="1:28" s="29" customFormat="1" ht="17.5" x14ac:dyDescent="0.35">
      <c r="I101" s="47"/>
      <c r="J101" s="47"/>
      <c r="L101" s="30" t="s">
        <v>135</v>
      </c>
      <c r="M101" s="85">
        <f>SUM($M$97:$M$100)</f>
        <v>0</v>
      </c>
      <c r="N101" s="31" t="s">
        <v>136</v>
      </c>
      <c r="O101" s="34">
        <f>SUM($O$97:$O$100)</f>
        <v>0</v>
      </c>
      <c r="P101" s="30" t="s">
        <v>137</v>
      </c>
      <c r="Q101" s="31">
        <f>SUM($Q$97:$Q$100)</f>
        <v>0</v>
      </c>
      <c r="R101" s="31" t="s">
        <v>138</v>
      </c>
      <c r="S101" s="97">
        <f>SUM($S$97:$S$100)</f>
        <v>0</v>
      </c>
      <c r="Y101" s="102"/>
      <c r="Z101" s="102"/>
      <c r="AA101" s="102"/>
      <c r="AB101" s="102"/>
    </row>
    <row r="102" spans="1:28" s="29" customFormat="1" ht="16" thickBot="1" x14ac:dyDescent="0.4">
      <c r="I102" s="47"/>
      <c r="J102" s="47"/>
      <c r="L102" s="613" t="s">
        <v>43</v>
      </c>
      <c r="M102" s="614"/>
      <c r="N102" s="614"/>
      <c r="O102" s="41">
        <v>60</v>
      </c>
      <c r="P102" s="613" t="s">
        <v>42</v>
      </c>
      <c r="Q102" s="614"/>
      <c r="R102" s="614"/>
      <c r="S102" s="72">
        <v>0</v>
      </c>
      <c r="Y102" s="102"/>
      <c r="Z102" s="102"/>
      <c r="AA102" s="102"/>
      <c r="AB102" s="102"/>
    </row>
    <row r="103" spans="1:28" s="29" customFormat="1" ht="16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Y103" s="102"/>
      <c r="Z103" s="102"/>
      <c r="AA103" s="102"/>
      <c r="AB103" s="102"/>
    </row>
    <row r="104" spans="1:28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  <c r="Y104" s="102"/>
      <c r="Z104" s="102"/>
      <c r="AA104" s="102"/>
      <c r="AB104" s="102"/>
    </row>
    <row r="105" spans="1:28" s="29" customFormat="1" ht="17.5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  <c r="Y105" s="102"/>
      <c r="Z105" s="102"/>
      <c r="AA105" s="102"/>
      <c r="AB105" s="102"/>
    </row>
    <row r="106" spans="1:28" s="29" customFormat="1" ht="16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  <c r="Y106" s="102"/>
      <c r="Z106" s="102"/>
      <c r="AA106" s="102"/>
      <c r="AB106" s="102"/>
    </row>
    <row r="107" spans="1:28" s="29" customForma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Y107" s="102"/>
      <c r="Z107" s="102"/>
      <c r="AA107" s="102"/>
      <c r="AB107" s="102"/>
    </row>
    <row r="108" spans="1:28" s="102" customFormat="1" x14ac:dyDescent="0.35">
      <c r="T108" s="29"/>
      <c r="U108" s="29"/>
      <c r="V108" s="29"/>
      <c r="W108" s="29"/>
      <c r="X108" s="29"/>
    </row>
    <row r="109" spans="1:28" s="102" customFormat="1" x14ac:dyDescent="0.35">
      <c r="T109" s="29"/>
      <c r="U109" s="29"/>
      <c r="V109" s="29"/>
      <c r="W109" s="29"/>
      <c r="X109" s="29"/>
    </row>
    <row r="110" spans="1:28" x14ac:dyDescent="0.35">
      <c r="T110" s="29"/>
      <c r="U110" s="29"/>
      <c r="V110" s="29"/>
      <c r="W110" s="29"/>
      <c r="X110" s="29"/>
    </row>
    <row r="111" spans="1:28" x14ac:dyDescent="0.35">
      <c r="T111" s="29"/>
      <c r="U111" s="29"/>
      <c r="V111" s="29"/>
      <c r="W111" s="29"/>
      <c r="X111" s="29"/>
    </row>
    <row r="112" spans="1:28" x14ac:dyDescent="0.35">
      <c r="T112" s="29"/>
      <c r="U112" s="29"/>
      <c r="V112" s="29"/>
      <c r="W112" s="29"/>
      <c r="X112" s="29"/>
    </row>
    <row r="113" spans="20:24" x14ac:dyDescent="0.35">
      <c r="T113" s="29"/>
      <c r="U113" s="29"/>
      <c r="V113" s="29"/>
      <c r="W113" s="29"/>
      <c r="X113" s="29"/>
    </row>
    <row r="114" spans="20:24" x14ac:dyDescent="0.35">
      <c r="T114" s="29"/>
      <c r="U114" s="29"/>
      <c r="V114" s="29"/>
      <c r="W114" s="29"/>
      <c r="X114" s="29"/>
    </row>
    <row r="115" spans="20:24" x14ac:dyDescent="0.35">
      <c r="T115" s="29"/>
      <c r="U115" s="29"/>
      <c r="V115" s="29"/>
      <c r="W115" s="29"/>
      <c r="X115" s="29"/>
    </row>
    <row r="116" spans="20:24" x14ac:dyDescent="0.35">
      <c r="T116" s="29"/>
      <c r="U116" s="29"/>
      <c r="V116" s="29"/>
      <c r="W116" s="29"/>
      <c r="X116" s="29"/>
    </row>
    <row r="117" spans="20:24" x14ac:dyDescent="0.35">
      <c r="T117" s="29"/>
      <c r="U117" s="29"/>
      <c r="V117" s="29"/>
      <c r="W117" s="29"/>
      <c r="X117" s="29"/>
    </row>
    <row r="118" spans="20:24" x14ac:dyDescent="0.35">
      <c r="T118" s="29"/>
      <c r="U118" s="29"/>
      <c r="V118" s="29"/>
      <c r="W118" s="29"/>
      <c r="X118" s="29"/>
    </row>
  </sheetData>
  <mergeCells count="48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76:N76"/>
    <mergeCell ref="P76:R76"/>
    <mergeCell ref="L28:N28"/>
    <mergeCell ref="P28:R28"/>
    <mergeCell ref="L37:N37"/>
    <mergeCell ref="P37:R37"/>
    <mergeCell ref="L46:N46"/>
    <mergeCell ref="P46:R46"/>
    <mergeCell ref="L57:N57"/>
    <mergeCell ref="P57:R57"/>
    <mergeCell ref="L64:N64"/>
    <mergeCell ref="P64:R64"/>
    <mergeCell ref="L72:N72"/>
    <mergeCell ref="P72:R72"/>
    <mergeCell ref="L102:N102"/>
    <mergeCell ref="P102:R102"/>
    <mergeCell ref="L106:N106"/>
    <mergeCell ref="P106:R106"/>
    <mergeCell ref="AA78:AA80"/>
    <mergeCell ref="L84:N84"/>
    <mergeCell ref="P84:R84"/>
    <mergeCell ref="L96:N96"/>
    <mergeCell ref="P96:R96"/>
    <mergeCell ref="L92:N92"/>
    <mergeCell ref="P92:R92"/>
  </mergeCells>
  <conditionalFormatting sqref="K1:K13 K26:K44 K92:K94 K97:K102 K104:K106">
    <cfRule type="cellIs" dxfId="360" priority="2" operator="lessThan">
      <formula>0</formula>
    </cfRule>
  </conditionalFormatting>
  <conditionalFormatting sqref="K15:K22">
    <cfRule type="cellIs" dxfId="359" priority="5" operator="lessThan">
      <formula>0</formula>
    </cfRule>
  </conditionalFormatting>
  <conditionalFormatting sqref="K46:K56">
    <cfRule type="cellIs" dxfId="358" priority="7" operator="lessThan">
      <formula>0</formula>
    </cfRule>
  </conditionalFormatting>
  <conditionalFormatting sqref="K60:K70">
    <cfRule type="cellIs" dxfId="357" priority="6" operator="lessThan">
      <formula>0</formula>
    </cfRule>
  </conditionalFormatting>
  <conditionalFormatting sqref="K74:K82">
    <cfRule type="cellIs" dxfId="356" priority="3" operator="lessThan">
      <formula>0</formula>
    </cfRule>
  </conditionalFormatting>
  <conditionalFormatting sqref="K84:K86">
    <cfRule type="cellIs" dxfId="355" priority="4" operator="lessThan">
      <formula>0</formula>
    </cfRule>
  </conditionalFormatting>
  <conditionalFormatting sqref="K88:K89">
    <cfRule type="cellIs" dxfId="35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560A-C819-4224-982B-4ACFF3D1ACF2}">
  <sheetPr codeName="Лист50"/>
  <dimension ref="A1:BD126"/>
  <sheetViews>
    <sheetView zoomScale="50" zoomScaleNormal="50" workbookViewId="0">
      <selection activeCell="K25" sqref="K25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1127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609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45043.25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>(H6-G6)*24</f>
        <v>23.499999999941792</v>
      </c>
      <c r="J6" s="60">
        <v>12</v>
      </c>
      <c r="K6" s="61">
        <f t="shared" ref="K6" si="0">J6-I6</f>
        <v>-11.499999999941792</v>
      </c>
      <c r="L6" s="288" t="s">
        <v>132</v>
      </c>
      <c r="M6" s="289">
        <v>0</v>
      </c>
      <c r="N6" s="290">
        <v>17</v>
      </c>
      <c r="O6" s="291">
        <f t="shared" ref="O6:O11" si="1">N6*M6</f>
        <v>0</v>
      </c>
      <c r="P6" s="326" t="s">
        <v>214</v>
      </c>
      <c r="Q6" s="290">
        <v>0</v>
      </c>
      <c r="R6" s="228">
        <v>20</v>
      </c>
      <c r="S6" s="291">
        <f>R6*Q6</f>
        <v>0</v>
      </c>
      <c r="T6" s="21" t="s">
        <v>25</v>
      </c>
      <c r="U6" s="26" t="s">
        <v>24</v>
      </c>
      <c r="V6" s="27">
        <f t="shared" ref="V6:V7" si="2">-IF(K6&gt;0,K6*0,K6)</f>
        <v>11.499999999941792</v>
      </c>
      <c r="W6" s="28">
        <v>11.499999999941792</v>
      </c>
      <c r="X6" s="141" t="s">
        <v>1128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>(H7-G7)*24</f>
        <v>24.666666666744277</v>
      </c>
      <c r="J7" s="64">
        <v>12</v>
      </c>
      <c r="K7" s="65">
        <f>J7-I7</f>
        <v>-12.666666666744277</v>
      </c>
      <c r="L7" s="292" t="s">
        <v>111</v>
      </c>
      <c r="M7" s="293">
        <v>0</v>
      </c>
      <c r="N7" s="294">
        <v>10</v>
      </c>
      <c r="O7" s="295">
        <f t="shared" si="1"/>
        <v>0</v>
      </c>
      <c r="P7" s="328" t="s">
        <v>1019</v>
      </c>
      <c r="Q7" s="294">
        <v>0</v>
      </c>
      <c r="R7" s="231">
        <v>20</v>
      </c>
      <c r="S7" s="295">
        <f>R7*Q7</f>
        <v>0</v>
      </c>
      <c r="T7" s="30"/>
      <c r="U7" s="34"/>
      <c r="V7" s="35">
        <f t="shared" si="2"/>
        <v>12.666666666744277</v>
      </c>
      <c r="W7" s="43">
        <f>V7+W6</f>
        <v>24.166666666686069</v>
      </c>
      <c r="X7" s="252" t="s">
        <v>1020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f>(H8-G8)*24</f>
        <v>17.499999999941792</v>
      </c>
      <c r="J8" s="64">
        <v>12</v>
      </c>
      <c r="K8" s="65">
        <f>J8-I8</f>
        <v>-5.4999999999417923</v>
      </c>
      <c r="L8" s="292" t="s">
        <v>98</v>
      </c>
      <c r="M8" s="294">
        <v>4</v>
      </c>
      <c r="N8" s="294">
        <v>17</v>
      </c>
      <c r="O8" s="295">
        <f t="shared" si="1"/>
        <v>68</v>
      </c>
      <c r="P8" s="328" t="s">
        <v>215</v>
      </c>
      <c r="Q8" s="294">
        <v>0</v>
      </c>
      <c r="R8" s="231">
        <v>10</v>
      </c>
      <c r="S8" s="295">
        <f>R8*Q8</f>
        <v>0</v>
      </c>
      <c r="T8" s="30"/>
      <c r="U8" s="34"/>
      <c r="V8" s="35">
        <f t="shared" ref="V8" si="3">-IF(K8&gt;0,K8*0,K8)</f>
        <v>5.4999999999417923</v>
      </c>
      <c r="W8" s="43">
        <f>V8+W7</f>
        <v>29.666666666627862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1113</v>
      </c>
      <c r="I9" s="68">
        <f>(H9-G9)*24</f>
        <v>27.500000000058208</v>
      </c>
      <c r="J9" s="64">
        <v>12</v>
      </c>
      <c r="K9" s="65">
        <f>J9-I9</f>
        <v>-15.500000000058208</v>
      </c>
      <c r="L9" s="292" t="s">
        <v>99</v>
      </c>
      <c r="M9" s="294">
        <v>4</v>
      </c>
      <c r="N9" s="294">
        <v>17</v>
      </c>
      <c r="O9" s="295">
        <f t="shared" si="1"/>
        <v>68</v>
      </c>
      <c r="P9" s="328" t="s">
        <v>479</v>
      </c>
      <c r="Q9" s="231">
        <v>0</v>
      </c>
      <c r="R9" s="231">
        <v>20</v>
      </c>
      <c r="S9" s="295">
        <f>R9*Q9</f>
        <v>0</v>
      </c>
      <c r="T9" s="30"/>
      <c r="U9" s="34"/>
      <c r="V9" s="35">
        <f t="shared" ref="V9" si="4">-IF(K9&gt;0,K9*0,K9)</f>
        <v>15.500000000058208</v>
      </c>
      <c r="W9" s="43">
        <f>V9+W8</f>
        <v>45.166666666686069</v>
      </c>
      <c r="X9" s="252" t="s">
        <v>785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>
        <v>5</v>
      </c>
      <c r="G10" s="32" t="s">
        <v>1113</v>
      </c>
      <c r="H10" s="32" t="s">
        <v>36</v>
      </c>
      <c r="I10" s="68">
        <f>(X2-G10)*24</f>
        <v>20.833333333313931</v>
      </c>
      <c r="J10" s="64">
        <v>12</v>
      </c>
      <c r="K10" s="65">
        <f>J10-I10</f>
        <v>-8.8333333333139308</v>
      </c>
      <c r="L10" s="292" t="s">
        <v>1009</v>
      </c>
      <c r="M10" s="294">
        <v>3</v>
      </c>
      <c r="N10" s="294">
        <v>17</v>
      </c>
      <c r="O10" s="295">
        <f t="shared" si="1"/>
        <v>51</v>
      </c>
      <c r="P10" s="328"/>
      <c r="Q10" s="231"/>
      <c r="R10" s="231"/>
      <c r="S10" s="301"/>
      <c r="T10" s="30"/>
      <c r="U10" s="34"/>
      <c r="V10" s="35">
        <f t="shared" ref="V10" si="5">-IF(K10&gt;0,K10*0,K10)</f>
        <v>8.8333333333139308</v>
      </c>
      <c r="W10" s="43">
        <f>V10+W9</f>
        <v>54</v>
      </c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/>
      <c r="G11" s="32"/>
      <c r="H11" s="32"/>
      <c r="I11" s="68"/>
      <c r="J11" s="64"/>
      <c r="K11" s="65"/>
      <c r="L11" s="296" t="s">
        <v>1018</v>
      </c>
      <c r="M11" s="230">
        <v>0</v>
      </c>
      <c r="N11" s="231">
        <v>17</v>
      </c>
      <c r="O11" s="295">
        <f t="shared" si="1"/>
        <v>0</v>
      </c>
      <c r="P11" s="586"/>
      <c r="Q11" s="231"/>
      <c r="R11" s="231"/>
      <c r="S11" s="301"/>
      <c r="T11" s="30"/>
      <c r="U11" s="34"/>
      <c r="V11" s="35"/>
      <c r="W11" s="43"/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SUM(M6:M12)</f>
        <v>11</v>
      </c>
      <c r="N13" s="231" t="s">
        <v>613</v>
      </c>
      <c r="O13" s="295">
        <f>SUM(O6:O12)</f>
        <v>187</v>
      </c>
      <c r="P13" s="586" t="s">
        <v>614</v>
      </c>
      <c r="Q13" s="231">
        <f>SUM(Q6:Q12)</f>
        <v>0</v>
      </c>
      <c r="R13" s="231" t="s">
        <v>615</v>
      </c>
      <c r="S13" s="295">
        <f>SUM(S6:S12)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204</v>
      </c>
      <c r="P14" s="672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965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1165</v>
      </c>
      <c r="D38" s="22" t="s">
        <v>664</v>
      </c>
      <c r="E38" s="58" t="s">
        <v>1129</v>
      </c>
      <c r="F38" s="58">
        <v>1</v>
      </c>
      <c r="G38" s="59">
        <v>45042.75</v>
      </c>
      <c r="H38" s="59">
        <v>45043.291666666664</v>
      </c>
      <c r="I38" s="25">
        <f>(H38-G38)*24</f>
        <v>12.999999999941792</v>
      </c>
      <c r="J38" s="60">
        <f>'Нормативы времени'!H9</f>
        <v>12</v>
      </c>
      <c r="K38" s="61">
        <f t="shared" ref="K38" si="6">J38-I38</f>
        <v>-0.99999999994179234</v>
      </c>
      <c r="L38" s="288" t="s">
        <v>48</v>
      </c>
      <c r="M38" s="290">
        <v>2</v>
      </c>
      <c r="N38" s="290">
        <v>17</v>
      </c>
      <c r="O38" s="298">
        <f>N38*M38</f>
        <v>34</v>
      </c>
      <c r="P38" s="288" t="s">
        <v>271</v>
      </c>
      <c r="Q38" s="290">
        <v>0</v>
      </c>
      <c r="R38" s="290">
        <v>20</v>
      </c>
      <c r="S38" s="291">
        <f t="shared" ref="S38:S43" si="7">R38*Q38</f>
        <v>0</v>
      </c>
      <c r="T38" s="21" t="s">
        <v>816</v>
      </c>
      <c r="U38" s="26" t="s">
        <v>24</v>
      </c>
      <c r="V38" s="27">
        <f t="shared" ref="V38" si="8">-IF(K38&gt;0,K38*0,K38)</f>
        <v>0.99999999994179234</v>
      </c>
      <c r="W38" s="28">
        <f>V38</f>
        <v>0.99999999994179234</v>
      </c>
      <c r="X38" s="233" t="s">
        <v>1130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>N39*M39</f>
        <v>0</v>
      </c>
      <c r="P39" s="292" t="s">
        <v>197</v>
      </c>
      <c r="Q39" s="294">
        <v>0</v>
      </c>
      <c r="R39" s="294">
        <v>20</v>
      </c>
      <c r="S39" s="295">
        <f t="shared" si="7"/>
        <v>0</v>
      </c>
      <c r="T39" s="30"/>
      <c r="U39" s="34"/>
      <c r="V39" s="35"/>
      <c r="W39" s="43"/>
      <c r="X39" s="598" t="s">
        <v>1110</v>
      </c>
      <c r="Y39" s="29"/>
      <c r="Z39" s="36"/>
      <c r="AA39" s="29"/>
    </row>
    <row r="40" spans="1:28" s="49" customFormat="1" ht="3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>N40*M40</f>
        <v>0</v>
      </c>
      <c r="P40" s="292" t="s">
        <v>590</v>
      </c>
      <c r="Q40" s="294">
        <v>0</v>
      </c>
      <c r="R40" s="294">
        <v>20</v>
      </c>
      <c r="S40" s="295">
        <f t="shared" si="7"/>
        <v>0</v>
      </c>
      <c r="T40" s="30"/>
      <c r="U40" s="34"/>
      <c r="V40" s="35"/>
      <c r="W40" s="43"/>
      <c r="X40" s="189" t="s">
        <v>1077</v>
      </c>
      <c r="Y40" s="29"/>
      <c r="Z40" s="29"/>
      <c r="AA40" s="29"/>
    </row>
    <row r="41" spans="1:28" s="102" customForma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1133</v>
      </c>
      <c r="M41" s="294">
        <v>2</v>
      </c>
      <c r="N41" s="294">
        <v>17</v>
      </c>
      <c r="O41" s="301">
        <f>N41*M41</f>
        <v>34</v>
      </c>
      <c r="P41" s="292" t="s">
        <v>906</v>
      </c>
      <c r="Q41" s="294">
        <v>0</v>
      </c>
      <c r="R41" s="294">
        <v>20</v>
      </c>
      <c r="S41" s="295">
        <f t="shared" si="7"/>
        <v>0</v>
      </c>
      <c r="T41" s="30"/>
      <c r="U41" s="34"/>
      <c r="V41" s="35"/>
      <c r="W41" s="43"/>
      <c r="X41" s="189"/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10</v>
      </c>
      <c r="O42" s="301">
        <f>N42*M42</f>
        <v>0</v>
      </c>
      <c r="P42" s="292" t="s">
        <v>273</v>
      </c>
      <c r="Q42" s="294">
        <v>0</v>
      </c>
      <c r="R42" s="294">
        <v>20</v>
      </c>
      <c r="S42" s="295">
        <f t="shared" si="7"/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/>
      <c r="M43" s="294"/>
      <c r="N43" s="294"/>
      <c r="O43" s="301"/>
      <c r="P43" s="292" t="s">
        <v>143</v>
      </c>
      <c r="Q43" s="314">
        <v>0</v>
      </c>
      <c r="R43" s="294">
        <v>20</v>
      </c>
      <c r="S43" s="295">
        <f t="shared" si="7"/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SUM(M38:M42)</f>
        <v>4</v>
      </c>
      <c r="N44" s="231" t="s">
        <v>613</v>
      </c>
      <c r="O44" s="301">
        <f>SUM(O38:O42)</f>
        <v>68</v>
      </c>
      <c r="P44" s="296" t="s">
        <v>614</v>
      </c>
      <c r="Q44" s="231">
        <f>SUM(Q38:Q43)</f>
        <v>0</v>
      </c>
      <c r="R44" s="231" t="s">
        <v>615</v>
      </c>
      <c r="S44" s="295">
        <f>SUM(S38:S43)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102</v>
      </c>
      <c r="P45" s="636" t="s">
        <v>42</v>
      </c>
      <c r="Q45" s="637"/>
      <c r="R45" s="637"/>
      <c r="S45" s="297">
        <v>50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x14ac:dyDescent="0.35">
      <c r="A57" s="21" t="s">
        <v>21</v>
      </c>
      <c r="B57" s="22" t="s">
        <v>192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f t="shared" ref="V57" si="9">-IF(K57&gt;0,K57*0,K57)</f>
        <v>0</v>
      </c>
      <c r="W57" s="28">
        <v>0</v>
      </c>
      <c r="X57" s="369" t="s">
        <v>1131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1117</v>
      </c>
      <c r="I63" s="25">
        <f>(H63-G63)*24</f>
        <v>20.499999999941792</v>
      </c>
      <c r="J63" s="60">
        <v>13.4</v>
      </c>
      <c r="K63" s="61">
        <f t="shared" ref="K63" si="10">J63-I63</f>
        <v>-7.099999999941792</v>
      </c>
      <c r="L63" s="288" t="s">
        <v>525</v>
      </c>
      <c r="M63" s="290">
        <v>0</v>
      </c>
      <c r="N63" s="317">
        <v>20</v>
      </c>
      <c r="O63" s="298">
        <f>N63*M63</f>
        <v>0</v>
      </c>
      <c r="P63" s="320" t="s">
        <v>794</v>
      </c>
      <c r="Q63" s="290">
        <v>0</v>
      </c>
      <c r="R63" s="228">
        <v>20</v>
      </c>
      <c r="S63" s="291">
        <f>R63*Q63</f>
        <v>0</v>
      </c>
      <c r="T63" s="21" t="s">
        <v>25</v>
      </c>
      <c r="U63" s="26" t="s">
        <v>24</v>
      </c>
      <c r="V63" s="27">
        <f t="shared" ref="V63:V65" si="11">-IF(K63&gt;0,K63*0,K63)</f>
        <v>7.099999999941792</v>
      </c>
      <c r="W63" s="28">
        <v>7.099999999941792</v>
      </c>
      <c r="X63" s="592" t="s">
        <v>1132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 t="s">
        <v>1117</v>
      </c>
      <c r="H64" s="32" t="s">
        <v>1123</v>
      </c>
      <c r="I64" s="68">
        <f>(H64-G64)*24</f>
        <v>7.0833333333721384</v>
      </c>
      <c r="J64" s="64">
        <v>13.4</v>
      </c>
      <c r="K64" s="65">
        <f>J64-I64</f>
        <v>6.3166666666278619</v>
      </c>
      <c r="L64" s="292" t="s">
        <v>526</v>
      </c>
      <c r="M64" s="294">
        <v>1</v>
      </c>
      <c r="N64" s="314">
        <v>20</v>
      </c>
      <c r="O64" s="301">
        <f>N64*M64</f>
        <v>20</v>
      </c>
      <c r="P64" s="321" t="s">
        <v>593</v>
      </c>
      <c r="Q64" s="294">
        <v>0</v>
      </c>
      <c r="R64" s="231">
        <v>20</v>
      </c>
      <c r="S64" s="589">
        <f>R64*Q64</f>
        <v>0</v>
      </c>
      <c r="T64" s="30"/>
      <c r="U64" s="34"/>
      <c r="V64" s="35">
        <f t="shared" si="11"/>
        <v>0</v>
      </c>
      <c r="W64" s="43">
        <f>V64+W63</f>
        <v>7.099999999941792</v>
      </c>
      <c r="X64" s="370"/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tr">
        <f>H64</f>
        <v>26.04.2023 20:35</v>
      </c>
      <c r="H65" s="63" t="s">
        <v>36</v>
      </c>
      <c r="I65" s="68">
        <f>(X2-G65)*24</f>
        <v>9.4166666666278616</v>
      </c>
      <c r="J65" s="64">
        <f>'Нормативы времени'!H4</f>
        <v>13.4</v>
      </c>
      <c r="K65" s="65">
        <f>J65-I65</f>
        <v>3.9833333333721388</v>
      </c>
      <c r="L65" s="292" t="s">
        <v>527</v>
      </c>
      <c r="M65" s="294">
        <v>0</v>
      </c>
      <c r="N65" s="314">
        <v>20</v>
      </c>
      <c r="O65" s="301">
        <f>N65*M65</f>
        <v>0</v>
      </c>
      <c r="P65" s="321" t="s">
        <v>594</v>
      </c>
      <c r="Q65" s="294">
        <v>0</v>
      </c>
      <c r="R65" s="231">
        <v>20</v>
      </c>
      <c r="S65" s="589">
        <f>R65*Q65</f>
        <v>0</v>
      </c>
      <c r="T65" s="30"/>
      <c r="U65" s="34"/>
      <c r="V65" s="35">
        <f t="shared" si="11"/>
        <v>0</v>
      </c>
      <c r="W65" s="43">
        <f>V65+W64</f>
        <v>7.099999999941792</v>
      </c>
      <c r="X65" s="189"/>
    </row>
    <row r="66" spans="1:24" s="29" customFormat="1" x14ac:dyDescent="0.35">
      <c r="A66" s="86"/>
      <c r="B66" s="62"/>
      <c r="C66" s="62"/>
      <c r="D66" s="62"/>
      <c r="E66" s="62"/>
      <c r="F66" s="62"/>
      <c r="G66" s="63"/>
      <c r="H66" s="63"/>
      <c r="I66" s="68"/>
      <c r="J66" s="64"/>
      <c r="K66" s="65"/>
      <c r="L66" s="292" t="s">
        <v>528</v>
      </c>
      <c r="M66" s="294">
        <v>1</v>
      </c>
      <c r="N66" s="314">
        <v>20</v>
      </c>
      <c r="O66" s="301">
        <f>N66*M66</f>
        <v>20</v>
      </c>
      <c r="P66" s="321" t="s">
        <v>476</v>
      </c>
      <c r="Q66" s="294">
        <v>0</v>
      </c>
      <c r="R66" s="231">
        <v>20</v>
      </c>
      <c r="S66" s="589">
        <f>R66*Q66</f>
        <v>0</v>
      </c>
      <c r="T66" s="30"/>
      <c r="U66" s="34"/>
      <c r="V66" s="35"/>
      <c r="W66" s="43"/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589">
        <f>R67*Q67</f>
        <v>0</v>
      </c>
      <c r="T67" s="37"/>
      <c r="U67" s="41"/>
      <c r="V67" s="37"/>
      <c r="W67" s="72"/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SUM(M63:M66)</f>
        <v>2</v>
      </c>
      <c r="N68" s="231" t="s">
        <v>613</v>
      </c>
      <c r="O68" s="301">
        <f>SUM(O63:O66)</f>
        <v>40</v>
      </c>
      <c r="P68" s="296" t="s">
        <v>614</v>
      </c>
      <c r="Q68" s="231">
        <f>SUM(Q63:Q67)</f>
        <v>0</v>
      </c>
      <c r="R68" s="231" t="s">
        <v>615</v>
      </c>
      <c r="S68" s="295">
        <f>SUM(S63:S67)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200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1099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f t="shared" ref="V80" si="12">-IF(K80&gt;0,K80*0,K80)</f>
        <v>0</v>
      </c>
      <c r="W80" s="28">
        <v>0</v>
      </c>
      <c r="X80" s="141" t="s">
        <v>1125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324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21">
    <cfRule type="cellIs" dxfId="27" priority="4" operator="lessThan">
      <formula>0</formula>
    </cfRule>
  </conditionalFormatting>
  <conditionalFormatting sqref="K25:K43">
    <cfRule type="cellIs" dxfId="26" priority="3" operator="lessThan">
      <formula>0</formula>
    </cfRule>
  </conditionalFormatting>
  <conditionalFormatting sqref="K45:K53 K82:K85 K96:K98">
    <cfRule type="cellIs" dxfId="25" priority="17" operator="lessThan">
      <formula>0</formula>
    </cfRule>
  </conditionalFormatting>
  <conditionalFormatting sqref="K57:K67">
    <cfRule type="cellIs" dxfId="24" priority="1" operator="lessThan">
      <formula>0</formula>
    </cfRule>
  </conditionalFormatting>
  <conditionalFormatting sqref="K71:K76">
    <cfRule type="cellIs" dxfId="23" priority="14" operator="lessThan">
      <formula>0</formula>
    </cfRule>
  </conditionalFormatting>
  <conditionalFormatting sqref="K78:K80">
    <cfRule type="cellIs" dxfId="22" priority="15" operator="lessThan">
      <formula>0</formula>
    </cfRule>
  </conditionalFormatting>
  <conditionalFormatting sqref="K89:K94">
    <cfRule type="cellIs" dxfId="21" priority="1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4802-91F3-4C34-BD5B-F19E57BCD52D}">
  <sheetPr codeName="Лист51"/>
  <dimension ref="A1:BD126"/>
  <sheetViews>
    <sheetView zoomScale="50" zoomScaleNormal="50" workbookViewId="0">
      <selection activeCell="X67" sqref="X67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1134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316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1135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v>23.499999999941792</v>
      </c>
      <c r="J6" s="60">
        <v>12</v>
      </c>
      <c r="K6" s="61">
        <v>-11.499999999941792</v>
      </c>
      <c r="L6" s="288" t="s">
        <v>132</v>
      </c>
      <c r="M6" s="289">
        <v>3</v>
      </c>
      <c r="N6" s="290">
        <v>17</v>
      </c>
      <c r="O6" s="291">
        <v>0</v>
      </c>
      <c r="P6" s="326" t="s">
        <v>214</v>
      </c>
      <c r="Q6" s="290">
        <v>0</v>
      </c>
      <c r="R6" s="228">
        <v>20</v>
      </c>
      <c r="S6" s="291">
        <v>0</v>
      </c>
      <c r="T6" s="21" t="s">
        <v>25</v>
      </c>
      <c r="U6" s="26" t="s">
        <v>24</v>
      </c>
      <c r="V6" s="27">
        <v>11.499999999941792</v>
      </c>
      <c r="W6" s="28">
        <v>11.499999999941792</v>
      </c>
      <c r="X6" s="141" t="s">
        <v>1136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v>24.666666666744277</v>
      </c>
      <c r="J7" s="64">
        <v>12</v>
      </c>
      <c r="K7" s="65">
        <v>-12.666666666744277</v>
      </c>
      <c r="L7" s="292" t="s">
        <v>111</v>
      </c>
      <c r="M7" s="293">
        <v>3</v>
      </c>
      <c r="N7" s="294">
        <v>10</v>
      </c>
      <c r="O7" s="295">
        <v>0</v>
      </c>
      <c r="P7" s="328" t="s">
        <v>1019</v>
      </c>
      <c r="Q7" s="294">
        <v>0</v>
      </c>
      <c r="R7" s="231">
        <v>20</v>
      </c>
      <c r="S7" s="295">
        <v>0</v>
      </c>
      <c r="T7" s="30"/>
      <c r="U7" s="34"/>
      <c r="V7" s="35">
        <v>12.666666666744277</v>
      </c>
      <c r="W7" s="43">
        <v>24.166666666686069</v>
      </c>
      <c r="X7" s="252" t="s">
        <v>1141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v>17.499999999941792</v>
      </c>
      <c r="J8" s="64">
        <v>12</v>
      </c>
      <c r="K8" s="65">
        <v>-5.4999999999417923</v>
      </c>
      <c r="L8" s="292" t="s">
        <v>98</v>
      </c>
      <c r="M8" s="294">
        <v>0</v>
      </c>
      <c r="N8" s="294">
        <v>17</v>
      </c>
      <c r="O8" s="295">
        <v>68</v>
      </c>
      <c r="P8" s="328" t="s">
        <v>215</v>
      </c>
      <c r="Q8" s="294">
        <v>0</v>
      </c>
      <c r="R8" s="231">
        <v>10</v>
      </c>
      <c r="S8" s="295">
        <v>0</v>
      </c>
      <c r="T8" s="30"/>
      <c r="U8" s="34"/>
      <c r="V8" s="35">
        <v>5.4999999999417923</v>
      </c>
      <c r="W8" s="43">
        <v>29.666666666627862</v>
      </c>
      <c r="X8" s="599" t="s">
        <v>1020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1113</v>
      </c>
      <c r="I9" s="68">
        <v>27.500000000058208</v>
      </c>
      <c r="J9" s="64">
        <v>12</v>
      </c>
      <c r="K9" s="65">
        <v>-15.500000000058208</v>
      </c>
      <c r="L9" s="292" t="s">
        <v>99</v>
      </c>
      <c r="M9" s="294">
        <v>0</v>
      </c>
      <c r="N9" s="294">
        <v>17</v>
      </c>
      <c r="O9" s="295">
        <v>68</v>
      </c>
      <c r="P9" s="328" t="s">
        <v>479</v>
      </c>
      <c r="Q9" s="231">
        <v>0</v>
      </c>
      <c r="R9" s="231">
        <v>20</v>
      </c>
      <c r="S9" s="295">
        <v>0</v>
      </c>
      <c r="T9" s="30"/>
      <c r="U9" s="34"/>
      <c r="V9" s="35">
        <v>15.500000000058208</v>
      </c>
      <c r="W9" s="43">
        <v>45.166666666686069</v>
      </c>
      <c r="X9" s="252" t="s">
        <v>785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>
        <v>5</v>
      </c>
      <c r="G10" s="32" t="s">
        <v>1113</v>
      </c>
      <c r="H10" s="32">
        <v>45043.597222222219</v>
      </c>
      <c r="I10" s="68">
        <v>32.833333333313931</v>
      </c>
      <c r="J10" s="64">
        <v>12</v>
      </c>
      <c r="K10" s="65">
        <v>-20.833333333313931</v>
      </c>
      <c r="L10" s="292" t="s">
        <v>1009</v>
      </c>
      <c r="M10" s="294">
        <v>0</v>
      </c>
      <c r="N10" s="294">
        <v>17</v>
      </c>
      <c r="O10" s="295">
        <v>51</v>
      </c>
      <c r="P10" s="328"/>
      <c r="Q10" s="231"/>
      <c r="R10" s="231"/>
      <c r="S10" s="301"/>
      <c r="T10" s="30"/>
      <c r="U10" s="34"/>
      <c r="V10" s="35">
        <v>20.833333333313931</v>
      </c>
      <c r="W10" s="43">
        <v>66</v>
      </c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>
        <v>6</v>
      </c>
      <c r="G11" s="32">
        <f>H10</f>
        <v>45043.597222222219</v>
      </c>
      <c r="H11" s="32" t="s">
        <v>36</v>
      </c>
      <c r="I11" s="68"/>
      <c r="J11" s="64">
        <v>12</v>
      </c>
      <c r="K11" s="65"/>
      <c r="L11" s="296" t="s">
        <v>1018</v>
      </c>
      <c r="M11" s="230">
        <v>0</v>
      </c>
      <c r="N11" s="231">
        <v>17</v>
      </c>
      <c r="O11" s="295">
        <v>0</v>
      </c>
      <c r="P11" s="586"/>
      <c r="Q11" s="231"/>
      <c r="R11" s="231"/>
      <c r="S11" s="301"/>
      <c r="T11" s="30"/>
      <c r="U11" s="34"/>
      <c r="V11" s="35"/>
      <c r="W11" s="43"/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295"/>
      <c r="P12" s="58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v>11</v>
      </c>
      <c r="N13" s="231" t="s">
        <v>613</v>
      </c>
      <c r="O13" s="295">
        <v>187</v>
      </c>
      <c r="P13" s="586" t="s">
        <v>614</v>
      </c>
      <c r="Q13" s="231">
        <v>0</v>
      </c>
      <c r="R13" s="231" t="s">
        <v>615</v>
      </c>
      <c r="S13" s="295"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297">
        <v>204</v>
      </c>
      <c r="P14" s="672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965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ht="31" x14ac:dyDescent="0.35">
      <c r="A38" s="21" t="s">
        <v>19</v>
      </c>
      <c r="B38" s="22" t="s">
        <v>904</v>
      </c>
      <c r="C38" s="58">
        <v>1165</v>
      </c>
      <c r="D38" s="22" t="s">
        <v>624</v>
      </c>
      <c r="E38" s="58" t="s">
        <v>1129</v>
      </c>
      <c r="F38" s="58">
        <v>1</v>
      </c>
      <c r="G38" s="59">
        <v>45042.75</v>
      </c>
      <c r="H38" s="59">
        <v>45043.291666666664</v>
      </c>
      <c r="I38" s="25">
        <v>12.999999999941792</v>
      </c>
      <c r="J38" s="60">
        <v>12</v>
      </c>
      <c r="K38" s="61">
        <v>-0.99999999994179234</v>
      </c>
      <c r="L38" s="288" t="s">
        <v>48</v>
      </c>
      <c r="M38" s="290">
        <v>0</v>
      </c>
      <c r="N38" s="290">
        <v>17</v>
      </c>
      <c r="O38" s="298">
        <v>34</v>
      </c>
      <c r="P38" s="288" t="s">
        <v>271</v>
      </c>
      <c r="Q38" s="290">
        <v>0</v>
      </c>
      <c r="R38" s="290">
        <v>20</v>
      </c>
      <c r="S38" s="291">
        <v>0</v>
      </c>
      <c r="T38" s="21" t="s">
        <v>816</v>
      </c>
      <c r="U38" s="26" t="s">
        <v>24</v>
      </c>
      <c r="V38" s="27">
        <v>0.99999999994179234</v>
      </c>
      <c r="W38" s="28">
        <v>0.99999999994179234</v>
      </c>
      <c r="X38" s="233" t="s">
        <v>1137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1</v>
      </c>
      <c r="N39" s="294">
        <v>14</v>
      </c>
      <c r="O39" s="301">
        <f>M39*N39</f>
        <v>14</v>
      </c>
      <c r="P39" s="292" t="s">
        <v>197</v>
      </c>
      <c r="Q39" s="294">
        <v>0</v>
      </c>
      <c r="R39" s="294">
        <v>20</v>
      </c>
      <c r="S39" s="295">
        <v>0</v>
      </c>
      <c r="T39" s="30"/>
      <c r="U39" s="34"/>
      <c r="V39" s="35"/>
      <c r="W39" s="43"/>
      <c r="X39" s="598" t="s">
        <v>1138</v>
      </c>
      <c r="Y39" s="29"/>
      <c r="Z39" s="36"/>
      <c r="AA39" s="29"/>
    </row>
    <row r="40" spans="1:28" s="49" customFormat="1" ht="31" x14ac:dyDescent="0.35">
      <c r="A40" s="86"/>
      <c r="B40" s="62"/>
      <c r="C40" s="62">
        <v>7777</v>
      </c>
      <c r="D40" s="62" t="s">
        <v>624</v>
      </c>
      <c r="E40" s="62" t="s">
        <v>1071</v>
      </c>
      <c r="F40" s="62">
        <v>1</v>
      </c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 t="shared" ref="O40:O43" si="0">M40*N40</f>
        <v>0</v>
      </c>
      <c r="P40" s="292" t="s">
        <v>590</v>
      </c>
      <c r="Q40" s="294">
        <v>0</v>
      </c>
      <c r="R40" s="294">
        <v>20</v>
      </c>
      <c r="S40" s="295">
        <v>0</v>
      </c>
      <c r="T40" s="30"/>
      <c r="U40" s="34"/>
      <c r="V40" s="35"/>
      <c r="W40" s="43"/>
      <c r="X40" s="189" t="s">
        <v>1077</v>
      </c>
      <c r="Y40" s="29"/>
      <c r="Z40" s="29"/>
      <c r="AA40" s="29"/>
    </row>
    <row r="41" spans="1:28" s="102" customFormat="1" x14ac:dyDescent="0.35">
      <c r="A41" s="30"/>
      <c r="B41" s="31"/>
      <c r="C41" s="31"/>
      <c r="D41" s="80"/>
      <c r="E41" s="80"/>
      <c r="F41" s="31"/>
      <c r="G41" s="63"/>
      <c r="H41" s="63"/>
      <c r="I41" s="64"/>
      <c r="J41" s="64"/>
      <c r="K41" s="65"/>
      <c r="L41" s="292" t="s">
        <v>1133</v>
      </c>
      <c r="M41" s="294">
        <v>0</v>
      </c>
      <c r="N41" s="294">
        <v>17</v>
      </c>
      <c r="O41" s="301">
        <f t="shared" si="0"/>
        <v>0</v>
      </c>
      <c r="P41" s="292" t="s">
        <v>906</v>
      </c>
      <c r="Q41" s="294">
        <v>0</v>
      </c>
      <c r="R41" s="294">
        <v>20</v>
      </c>
      <c r="S41" s="295">
        <v>0</v>
      </c>
      <c r="T41" s="30"/>
      <c r="U41" s="34"/>
      <c r="V41" s="35"/>
      <c r="W41" s="43"/>
      <c r="X41" s="189" t="s">
        <v>1110</v>
      </c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1</v>
      </c>
      <c r="N42" s="294">
        <v>17</v>
      </c>
      <c r="O42" s="301">
        <f t="shared" si="0"/>
        <v>17</v>
      </c>
      <c r="P42" s="292" t="s">
        <v>273</v>
      </c>
      <c r="Q42" s="294">
        <v>0</v>
      </c>
      <c r="R42" s="294">
        <v>20</v>
      </c>
      <c r="S42" s="295"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40"/>
      <c r="J43" s="91"/>
      <c r="K43" s="70"/>
      <c r="L43" s="292" t="s">
        <v>1140</v>
      </c>
      <c r="M43" s="294">
        <v>1</v>
      </c>
      <c r="N43" s="294">
        <v>10</v>
      </c>
      <c r="O43" s="301">
        <f t="shared" si="0"/>
        <v>10</v>
      </c>
      <c r="P43" s="292" t="s">
        <v>143</v>
      </c>
      <c r="Q43" s="314">
        <v>0</v>
      </c>
      <c r="R43" s="294">
        <v>20</v>
      </c>
      <c r="S43" s="295"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v>3</v>
      </c>
      <c r="N44" s="231" t="s">
        <v>613</v>
      </c>
      <c r="O44" s="301">
        <f>O38+O39+O40+O41+O42+O43</f>
        <v>75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102</v>
      </c>
      <c r="P45" s="636" t="s">
        <v>42</v>
      </c>
      <c r="Q45" s="637"/>
      <c r="R45" s="637"/>
      <c r="S45" s="297">
        <v>50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x14ac:dyDescent="0.35">
      <c r="A57" s="21" t="s">
        <v>21</v>
      </c>
      <c r="B57" s="22" t="s">
        <v>192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1131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1117</v>
      </c>
      <c r="I63" s="25">
        <v>20.499999999941792</v>
      </c>
      <c r="J63" s="60">
        <v>13.4</v>
      </c>
      <c r="K63" s="61">
        <v>-7.099999999941792</v>
      </c>
      <c r="L63" s="288" t="s">
        <v>525</v>
      </c>
      <c r="M63" s="290">
        <v>0</v>
      </c>
      <c r="N63" s="317">
        <v>20</v>
      </c>
      <c r="O63" s="298">
        <v>0</v>
      </c>
      <c r="P63" s="320" t="s">
        <v>794</v>
      </c>
      <c r="Q63" s="290">
        <v>0</v>
      </c>
      <c r="R63" s="228">
        <v>20</v>
      </c>
      <c r="S63" s="291">
        <v>0</v>
      </c>
      <c r="T63" s="21" t="s">
        <v>25</v>
      </c>
      <c r="U63" s="26" t="s">
        <v>24</v>
      </c>
      <c r="V63" s="27">
        <v>7.099999999941792</v>
      </c>
      <c r="W63" s="28">
        <v>7.099999999941792</v>
      </c>
      <c r="X63" s="592" t="s">
        <v>1143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 t="s">
        <v>1117</v>
      </c>
      <c r="H64" s="32" t="s">
        <v>1123</v>
      </c>
      <c r="I64" s="68">
        <v>7.0833333333721384</v>
      </c>
      <c r="J64" s="64">
        <v>13.4</v>
      </c>
      <c r="K64" s="65">
        <v>6.3166666666278619</v>
      </c>
      <c r="L64" s="292" t="s">
        <v>526</v>
      </c>
      <c r="M64" s="294">
        <v>3</v>
      </c>
      <c r="N64" s="314">
        <v>20</v>
      </c>
      <c r="O64" s="301">
        <f>M64*N64</f>
        <v>60</v>
      </c>
      <c r="P64" s="321" t="s">
        <v>593</v>
      </c>
      <c r="Q64" s="294">
        <v>0</v>
      </c>
      <c r="R64" s="231">
        <v>20</v>
      </c>
      <c r="S64" s="589">
        <v>0</v>
      </c>
      <c r="T64" s="30"/>
      <c r="U64" s="34"/>
      <c r="V64" s="35">
        <v>0</v>
      </c>
      <c r="W64" s="43">
        <v>7.099999999941792</v>
      </c>
      <c r="X64" s="370" t="s">
        <v>1144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1123</v>
      </c>
      <c r="H65" s="63">
        <v>45043.277777777781</v>
      </c>
      <c r="I65" s="68">
        <v>21.416666666627862</v>
      </c>
      <c r="J65" s="64">
        <v>13.4</v>
      </c>
      <c r="K65" s="65">
        <v>-8.0166666666278612</v>
      </c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589">
        <v>0</v>
      </c>
      <c r="T65" s="30"/>
      <c r="U65" s="34"/>
      <c r="V65" s="35">
        <v>8.0166666666278612</v>
      </c>
      <c r="W65" s="43">
        <v>15.116666666569653</v>
      </c>
      <c r="X65" s="252" t="s">
        <v>1142</v>
      </c>
    </row>
    <row r="66" spans="1:24" s="29" customFormat="1" x14ac:dyDescent="0.35">
      <c r="A66" s="86"/>
      <c r="B66" s="62"/>
      <c r="C66" s="62"/>
      <c r="D66" s="62"/>
      <c r="E66" s="62"/>
      <c r="F66" s="62">
        <v>4</v>
      </c>
      <c r="G66" s="63">
        <f>H65</f>
        <v>45043.277777777781</v>
      </c>
      <c r="H66" s="63">
        <v>45043.701388888891</v>
      </c>
      <c r="I66" s="68">
        <f>(H66-G66)*24</f>
        <v>10.166666666627862</v>
      </c>
      <c r="J66" s="64">
        <v>13.4</v>
      </c>
      <c r="K66" s="65">
        <f>I66-J66</f>
        <v>-3.2333333333721388</v>
      </c>
      <c r="L66" s="292" t="s">
        <v>528</v>
      </c>
      <c r="M66" s="294">
        <v>1</v>
      </c>
      <c r="N66" s="314">
        <v>20</v>
      </c>
      <c r="O66" s="301">
        <v>20</v>
      </c>
      <c r="P66" s="321" t="s">
        <v>476</v>
      </c>
      <c r="Q66" s="294">
        <v>0</v>
      </c>
      <c r="R66" s="231">
        <v>20</v>
      </c>
      <c r="S66" s="589">
        <v>0</v>
      </c>
      <c r="T66" s="30"/>
      <c r="U66" s="34"/>
      <c r="V66" s="35"/>
      <c r="W66" s="43"/>
      <c r="X66" s="260" t="s">
        <v>1145</v>
      </c>
    </row>
    <row r="67" spans="1:24" s="29" customFormat="1" ht="16" thickBot="1" x14ac:dyDescent="0.4">
      <c r="A67" s="89"/>
      <c r="B67" s="87"/>
      <c r="C67" s="87"/>
      <c r="D67" s="87"/>
      <c r="E67" s="87"/>
      <c r="F67" s="87"/>
      <c r="G67" s="90"/>
      <c r="H67" s="90"/>
      <c r="I67" s="91"/>
      <c r="J67" s="91"/>
      <c r="K67" s="70"/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589">
        <v>0</v>
      </c>
      <c r="T67" s="37"/>
      <c r="U67" s="41"/>
      <c r="V67" s="37"/>
      <c r="W67" s="72"/>
      <c r="X67" s="595" t="s">
        <v>1146</v>
      </c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2</v>
      </c>
      <c r="N68" s="231" t="s">
        <v>613</v>
      </c>
      <c r="O68" s="301">
        <f>O63+O64+O65+O66</f>
        <v>80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200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1139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1125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324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3:N73"/>
    <mergeCell ref="P73:R73"/>
    <mergeCell ref="L78:N78"/>
    <mergeCell ref="P78:R78"/>
    <mergeCell ref="L83:N83"/>
    <mergeCell ref="P83:R83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T3:T5"/>
    <mergeCell ref="U3:U5"/>
    <mergeCell ref="V3:W4"/>
    <mergeCell ref="L23:N23"/>
    <mergeCell ref="P23:R23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20" priority="3" operator="lessThan">
      <formula>0</formula>
    </cfRule>
  </conditionalFormatting>
  <conditionalFormatting sqref="K25:K43">
    <cfRule type="cellIs" dxfId="19" priority="2" operator="lessThan">
      <formula>0</formula>
    </cfRule>
  </conditionalFormatting>
  <conditionalFormatting sqref="K45:K53 K82:K85 K96:K98">
    <cfRule type="cellIs" dxfId="18" priority="7" operator="lessThan">
      <formula>0</formula>
    </cfRule>
  </conditionalFormatting>
  <conditionalFormatting sqref="K57:K67">
    <cfRule type="cellIs" dxfId="17" priority="1" operator="lessThan">
      <formula>0</formula>
    </cfRule>
  </conditionalFormatting>
  <conditionalFormatting sqref="K71:K76">
    <cfRule type="cellIs" dxfId="16" priority="4" operator="lessThan">
      <formula>0</formula>
    </cfRule>
  </conditionalFormatting>
  <conditionalFormatting sqref="K78:K80">
    <cfRule type="cellIs" dxfId="15" priority="5" operator="lessThan">
      <formula>0</formula>
    </cfRule>
  </conditionalFormatting>
  <conditionalFormatting sqref="K89:K94">
    <cfRule type="cellIs" dxfId="14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BB8C-E4A3-47AA-A96B-949117C30773}">
  <sheetPr codeName="Лист52"/>
  <dimension ref="A1:BD126"/>
  <sheetViews>
    <sheetView zoomScale="50" zoomScaleNormal="50" workbookViewId="0">
      <selection activeCell="L38" sqref="L38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1147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283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>
        <v>45044.25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f xml:space="preserve"> ($H$6 - $G$6) * 24</f>
        <v>23.499999999941792</v>
      </c>
      <c r="J6" s="60">
        <v>12</v>
      </c>
      <c r="K6" s="61">
        <f>$J$6 - $I$6</f>
        <v>-11.499999999941792</v>
      </c>
      <c r="L6" s="288" t="s">
        <v>132</v>
      </c>
      <c r="M6" s="289">
        <v>0</v>
      </c>
      <c r="N6" s="290">
        <v>17</v>
      </c>
      <c r="O6" s="298">
        <f xml:space="preserve"> $M$6 * $N$6</f>
        <v>0</v>
      </c>
      <c r="P6" s="288" t="s">
        <v>214</v>
      </c>
      <c r="Q6" s="290">
        <v>0</v>
      </c>
      <c r="R6" s="228">
        <v>20</v>
      </c>
      <c r="S6" s="298">
        <f xml:space="preserve"> $Q$6 * $R$6</f>
        <v>0</v>
      </c>
      <c r="T6" s="21" t="s">
        <v>25</v>
      </c>
      <c r="U6" s="26" t="s">
        <v>24</v>
      </c>
      <c r="V6" s="27">
        <f>$K$6 * -1</f>
        <v>11.499999999941792</v>
      </c>
      <c r="W6" s="28">
        <f>$V$6</f>
        <v>11.499999999941792</v>
      </c>
      <c r="X6" s="141" t="s">
        <v>1150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f xml:space="preserve"> ($H$7 - $G$7) * 24</f>
        <v>24.666666666744277</v>
      </c>
      <c r="J7" s="64">
        <v>12</v>
      </c>
      <c r="K7" s="65">
        <f>$J$7 - $I$7</f>
        <v>-12.666666666744277</v>
      </c>
      <c r="L7" s="292" t="s">
        <v>111</v>
      </c>
      <c r="M7" s="293">
        <v>0</v>
      </c>
      <c r="N7" s="294">
        <v>10</v>
      </c>
      <c r="O7" s="301">
        <f xml:space="preserve"> $M$7 * $N$7</f>
        <v>0</v>
      </c>
      <c r="P7" s="292" t="s">
        <v>1019</v>
      </c>
      <c r="Q7" s="294">
        <v>0</v>
      </c>
      <c r="R7" s="231">
        <v>20</v>
      </c>
      <c r="S7" s="301">
        <f xml:space="preserve"> $Q$7 * $R$7</f>
        <v>0</v>
      </c>
      <c r="T7" s="30"/>
      <c r="U7" s="34"/>
      <c r="V7" s="35">
        <f>$K$7 * -1</f>
        <v>12.666666666744277</v>
      </c>
      <c r="W7" s="43">
        <f>$V$7 + $W$6</f>
        <v>24.166666666686069</v>
      </c>
      <c r="X7" s="252" t="s">
        <v>1156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f xml:space="preserve"> ($H$8 - $G$8) * 24</f>
        <v>17.499999999941792</v>
      </c>
      <c r="J8" s="64">
        <v>12</v>
      </c>
      <c r="K8" s="65">
        <f>$J$8 - $I$8</f>
        <v>-5.4999999999417923</v>
      </c>
      <c r="L8" s="292" t="s">
        <v>98</v>
      </c>
      <c r="M8" s="294">
        <v>4</v>
      </c>
      <c r="N8" s="294">
        <v>17</v>
      </c>
      <c r="O8" s="301">
        <f xml:space="preserve"> $M$8 * $N$8</f>
        <v>68</v>
      </c>
      <c r="P8" s="292" t="s">
        <v>215</v>
      </c>
      <c r="Q8" s="294">
        <v>0</v>
      </c>
      <c r="R8" s="231">
        <v>10</v>
      </c>
      <c r="S8" s="301">
        <f xml:space="preserve"> $Q$8 * $R$8</f>
        <v>0</v>
      </c>
      <c r="T8" s="30"/>
      <c r="U8" s="34"/>
      <c r="V8" s="35">
        <f>$K$8 * -1</f>
        <v>5.4999999999417923</v>
      </c>
      <c r="W8" s="43">
        <f>$V$8 + $W$7</f>
        <v>29.666666666627862</v>
      </c>
      <c r="X8" s="252" t="s">
        <v>1155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1113</v>
      </c>
      <c r="I9" s="68">
        <f xml:space="preserve"> ($H$9 - $G$9) * 24</f>
        <v>27.500000000058208</v>
      </c>
      <c r="J9" s="64">
        <v>12</v>
      </c>
      <c r="K9" s="65">
        <f>$J$9 - $I$9</f>
        <v>-15.500000000058208</v>
      </c>
      <c r="L9" s="292" t="s">
        <v>99</v>
      </c>
      <c r="M9" s="294">
        <v>4</v>
      </c>
      <c r="N9" s="294">
        <v>17</v>
      </c>
      <c r="O9" s="301">
        <f xml:space="preserve"> $M$9 * $N$9</f>
        <v>68</v>
      </c>
      <c r="P9" s="292" t="s">
        <v>479</v>
      </c>
      <c r="Q9" s="231">
        <v>0</v>
      </c>
      <c r="R9" s="231">
        <v>20</v>
      </c>
      <c r="S9" s="301">
        <f xml:space="preserve"> $Q$9 * $R$9</f>
        <v>0</v>
      </c>
      <c r="T9" s="30"/>
      <c r="U9" s="34"/>
      <c r="V9" s="35">
        <f>$K$9 * -1</f>
        <v>15.500000000058208</v>
      </c>
      <c r="W9" s="43">
        <f>$V$9 + $W$8</f>
        <v>45.166666666686069</v>
      </c>
      <c r="X9" s="599" t="s">
        <v>1020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>
        <v>5</v>
      </c>
      <c r="G10" s="32" t="s">
        <v>1113</v>
      </c>
      <c r="H10" s="32">
        <v>45043.597222222219</v>
      </c>
      <c r="I10" s="68">
        <f xml:space="preserve"> ($H$10 - $G$10) * 24</f>
        <v>29.166666666569654</v>
      </c>
      <c r="J10" s="64">
        <v>12</v>
      </c>
      <c r="K10" s="65">
        <f>$J$10 - $I$10</f>
        <v>-17.166666666569654</v>
      </c>
      <c r="L10" s="292" t="s">
        <v>1009</v>
      </c>
      <c r="M10" s="294">
        <v>4</v>
      </c>
      <c r="N10" s="294">
        <v>17</v>
      </c>
      <c r="O10" s="301">
        <f xml:space="preserve"> $M$10 * $N$10</f>
        <v>68</v>
      </c>
      <c r="P10" s="292"/>
      <c r="Q10" s="231"/>
      <c r="R10" s="231"/>
      <c r="S10" s="301"/>
      <c r="T10" s="30"/>
      <c r="U10" s="34"/>
      <c r="V10" s="35">
        <f>$K$10 * -1</f>
        <v>17.166666666569654</v>
      </c>
      <c r="W10" s="43">
        <f>$V$10 + $W$9</f>
        <v>62.333333333255723</v>
      </c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>
        <v>6</v>
      </c>
      <c r="G11" s="32">
        <v>45043.597222222219</v>
      </c>
      <c r="H11" s="32" t="s">
        <v>36</v>
      </c>
      <c r="I11" s="68">
        <f xml:space="preserve"> ($X$2 - $G$11) * 24</f>
        <v>15.666666666744277</v>
      </c>
      <c r="J11" s="64">
        <v>12</v>
      </c>
      <c r="K11" s="65">
        <f>$J$11 - $I$11</f>
        <v>-3.6666666667442769</v>
      </c>
      <c r="L11" s="296" t="s">
        <v>1018</v>
      </c>
      <c r="M11" s="230">
        <v>0</v>
      </c>
      <c r="N11" s="231">
        <v>17</v>
      </c>
      <c r="O11" s="301">
        <f xml:space="preserve"> $M$11 * $N$11</f>
        <v>0</v>
      </c>
      <c r="P11" s="296"/>
      <c r="Q11" s="231"/>
      <c r="R11" s="231"/>
      <c r="S11" s="301"/>
      <c r="T11" s="30"/>
      <c r="U11" s="34"/>
      <c r="V11" s="35">
        <f>$K$11 * -1</f>
        <v>3.6666666667442769</v>
      </c>
      <c r="W11" s="43">
        <f>$V$11 + $W$10</f>
        <v>66</v>
      </c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f>SUM($M$6:$M$12)</f>
        <v>12</v>
      </c>
      <c r="N13" s="231" t="s">
        <v>613</v>
      </c>
      <c r="O13" s="301">
        <f>SUM($O$6:$O$12)</f>
        <v>204</v>
      </c>
      <c r="P13" s="296" t="s">
        <v>614</v>
      </c>
      <c r="Q13" s="231">
        <f>SUM($Q$6:$Q$12)</f>
        <v>0</v>
      </c>
      <c r="R13" s="231" t="s">
        <v>615</v>
      </c>
      <c r="S13" s="295">
        <f>SUM($S$6:$S$12)</f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204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965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7777</v>
      </c>
      <c r="D38" s="22" t="s">
        <v>624</v>
      </c>
      <c r="E38" s="58" t="s">
        <v>1071</v>
      </c>
      <c r="F38" s="58"/>
      <c r="G38" s="59" t="s">
        <v>1149</v>
      </c>
      <c r="H38" s="59" t="s">
        <v>36</v>
      </c>
      <c r="I38" s="600">
        <f xml:space="preserve"> ($X$2 - $G$38) * 24</f>
        <v>12.999999999941792</v>
      </c>
      <c r="J38" s="60">
        <v>8.5</v>
      </c>
      <c r="K38" s="61">
        <f>$J$38 - $I$38</f>
        <v>-4.4999999999417923</v>
      </c>
      <c r="L38" s="288" t="s">
        <v>48</v>
      </c>
      <c r="M38" s="290">
        <v>5</v>
      </c>
      <c r="N38" s="290">
        <v>17</v>
      </c>
      <c r="O38" s="298">
        <f xml:space="preserve"> $M$38 * $N$38</f>
        <v>85</v>
      </c>
      <c r="P38" s="288" t="s">
        <v>271</v>
      </c>
      <c r="Q38" s="290">
        <v>0</v>
      </c>
      <c r="R38" s="290">
        <v>20</v>
      </c>
      <c r="S38" s="298">
        <f xml:space="preserve"> $Q$38 * $R$38</f>
        <v>0</v>
      </c>
      <c r="T38" s="21" t="s">
        <v>816</v>
      </c>
      <c r="U38" s="26" t="s">
        <v>24</v>
      </c>
      <c r="V38" s="27">
        <f>$K$38 * -1</f>
        <v>4.4999999999417923</v>
      </c>
      <c r="W38" s="28">
        <f>$V$38</f>
        <v>4.4999999999417923</v>
      </c>
      <c r="X38" s="233" t="s">
        <v>1148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f xml:space="preserve"> $M$39 * $N$39</f>
        <v>0</v>
      </c>
      <c r="P39" s="292" t="s">
        <v>197</v>
      </c>
      <c r="Q39" s="294">
        <v>0</v>
      </c>
      <c r="R39" s="294">
        <v>20</v>
      </c>
      <c r="S39" s="301">
        <f xml:space="preserve"> $Q$39 * $R$39</f>
        <v>0</v>
      </c>
      <c r="T39" s="30"/>
      <c r="U39" s="34"/>
      <c r="V39" s="35"/>
      <c r="W39" s="43"/>
      <c r="X39" s="346" t="s">
        <v>1157</v>
      </c>
      <c r="Y39" s="29"/>
      <c r="Z39" s="36"/>
      <c r="AA39" s="29"/>
    </row>
    <row r="40" spans="1:28" s="49" customFormat="1" ht="3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f xml:space="preserve"> $M$40 * $N$40</f>
        <v>0</v>
      </c>
      <c r="P40" s="292" t="s">
        <v>590</v>
      </c>
      <c r="Q40" s="294">
        <v>0</v>
      </c>
      <c r="R40" s="294">
        <v>20</v>
      </c>
      <c r="S40" s="301">
        <f xml:space="preserve"> $Q$40 * $R$40</f>
        <v>0</v>
      </c>
      <c r="T40" s="30"/>
      <c r="U40" s="34"/>
      <c r="V40" s="35"/>
      <c r="W40" s="43"/>
      <c r="X40" s="189" t="s">
        <v>1077</v>
      </c>
      <c r="Y40" s="29"/>
      <c r="Z40" s="29"/>
      <c r="AA40" s="29"/>
    </row>
    <row r="41" spans="1:28" s="102" customFormat="1" x14ac:dyDescent="0.35">
      <c r="A41" s="30"/>
      <c r="B41" s="31"/>
      <c r="C41" s="31"/>
      <c r="D41" s="80"/>
      <c r="E41" s="80"/>
      <c r="F41" s="31"/>
      <c r="G41" s="63"/>
      <c r="H41" s="63"/>
      <c r="I41" s="68"/>
      <c r="J41" s="64"/>
      <c r="K41" s="65"/>
      <c r="L41" s="292" t="s">
        <v>1151</v>
      </c>
      <c r="M41" s="294">
        <v>4</v>
      </c>
      <c r="N41" s="294">
        <v>17</v>
      </c>
      <c r="O41" s="301">
        <f xml:space="preserve"> $M$41 * $N$41</f>
        <v>68</v>
      </c>
      <c r="P41" s="292" t="s">
        <v>906</v>
      </c>
      <c r="Q41" s="294">
        <v>0</v>
      </c>
      <c r="R41" s="294">
        <v>20</v>
      </c>
      <c r="S41" s="301">
        <f xml:space="preserve"> $Q$41 * $R$41</f>
        <v>0</v>
      </c>
      <c r="T41" s="30"/>
      <c r="U41" s="34"/>
      <c r="V41" s="35"/>
      <c r="W41" s="43"/>
      <c r="X41" s="189" t="s">
        <v>1110</v>
      </c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17</v>
      </c>
      <c r="O42" s="301">
        <f xml:space="preserve"> $M$42 * $N$42</f>
        <v>0</v>
      </c>
      <c r="P42" s="292" t="s">
        <v>273</v>
      </c>
      <c r="Q42" s="294">
        <v>0</v>
      </c>
      <c r="R42" s="294">
        <v>20</v>
      </c>
      <c r="S42" s="301">
        <f xml:space="preserve"> $Q$42 * $R$42</f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88"/>
      <c r="J43" s="91"/>
      <c r="K43" s="70"/>
      <c r="L43" s="292" t="s">
        <v>1140</v>
      </c>
      <c r="M43" s="294">
        <v>0</v>
      </c>
      <c r="N43" s="294">
        <v>10</v>
      </c>
      <c r="O43" s="301">
        <f xml:space="preserve"> $M$43 * $N$43</f>
        <v>0</v>
      </c>
      <c r="P43" s="292" t="s">
        <v>143</v>
      </c>
      <c r="Q43" s="314">
        <v>0</v>
      </c>
      <c r="R43" s="294">
        <v>20</v>
      </c>
      <c r="S43" s="301">
        <f xml:space="preserve"> $Q$43 * $R$43</f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f>SUM($M$38:$M$43)</f>
        <v>9</v>
      </c>
      <c r="N44" s="231" t="s">
        <v>613</v>
      </c>
      <c r="O44" s="301">
        <f>SUM($O$38:$O$43)</f>
        <v>153</v>
      </c>
      <c r="P44" s="296" t="s">
        <v>614</v>
      </c>
      <c r="Q44" s="231">
        <f>SUM($Q$38:$Q$43)</f>
        <v>0</v>
      </c>
      <c r="R44" s="231" t="s">
        <v>615</v>
      </c>
      <c r="S44" s="295">
        <f>SUM($S$38:$S$43)</f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102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x14ac:dyDescent="0.35">
      <c r="A57" s="21" t="s">
        <v>21</v>
      </c>
      <c r="B57" s="22" t="s">
        <v>192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1131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1117</v>
      </c>
      <c r="I63" s="25">
        <f xml:space="preserve"> ($H$63 - $G$63) * 24</f>
        <v>20.499999999941792</v>
      </c>
      <c r="J63" s="60">
        <v>13.4</v>
      </c>
      <c r="K63" s="61">
        <f>$J$63 - $I$63</f>
        <v>-7.099999999941792</v>
      </c>
      <c r="L63" s="288" t="s">
        <v>525</v>
      </c>
      <c r="M63" s="290">
        <v>2</v>
      </c>
      <c r="N63" s="317">
        <v>20</v>
      </c>
      <c r="O63" s="298">
        <f xml:space="preserve"> $M$63 * $N$63</f>
        <v>40</v>
      </c>
      <c r="P63" s="320" t="s">
        <v>794</v>
      </c>
      <c r="Q63" s="290">
        <v>0</v>
      </c>
      <c r="R63" s="228">
        <v>20</v>
      </c>
      <c r="S63" s="298">
        <f xml:space="preserve"> $Q$63 * $R$63</f>
        <v>0</v>
      </c>
      <c r="T63" s="21" t="s">
        <v>25</v>
      </c>
      <c r="U63" s="26" t="s">
        <v>24</v>
      </c>
      <c r="V63" s="27">
        <f>$K$63 * -1</f>
        <v>7.099999999941792</v>
      </c>
      <c r="W63" s="28">
        <f>$V$63</f>
        <v>7.099999999941792</v>
      </c>
      <c r="X63" s="592" t="s">
        <v>1152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 t="s">
        <v>1117</v>
      </c>
      <c r="H64" s="32" t="s">
        <v>1123</v>
      </c>
      <c r="I64" s="68">
        <f xml:space="preserve"> ($H$64 - $G$64) * 24</f>
        <v>7.0833333333721384</v>
      </c>
      <c r="J64" s="64">
        <v>13.4</v>
      </c>
      <c r="K64" s="65">
        <f>$J$64 - $I$64</f>
        <v>6.3166666666278619</v>
      </c>
      <c r="L64" s="292" t="s">
        <v>526</v>
      </c>
      <c r="M64" s="294">
        <v>1</v>
      </c>
      <c r="N64" s="314">
        <v>20</v>
      </c>
      <c r="O64" s="301">
        <f xml:space="preserve"> $M$64 * $N$64</f>
        <v>20</v>
      </c>
      <c r="P64" s="321" t="s">
        <v>593</v>
      </c>
      <c r="Q64" s="294">
        <v>0</v>
      </c>
      <c r="R64" s="231">
        <v>20</v>
      </c>
      <c r="S64" s="310">
        <f xml:space="preserve"> $Q$64 * $R$64</f>
        <v>0</v>
      </c>
      <c r="T64" s="30"/>
      <c r="U64" s="34"/>
      <c r="V64" s="35">
        <f>$K$64 * 0</f>
        <v>0</v>
      </c>
      <c r="W64" s="43">
        <f>$V$64 + $W$63</f>
        <v>7.099999999941792</v>
      </c>
      <c r="X64" s="370" t="s">
        <v>1153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1123</v>
      </c>
      <c r="H65" s="63">
        <v>45043.277777777781</v>
      </c>
      <c r="I65" s="68">
        <f xml:space="preserve"> ($H$65 - $G$65) * 24</f>
        <v>10.083333333372138</v>
      </c>
      <c r="J65" s="64">
        <v>13.4</v>
      </c>
      <c r="K65" s="65">
        <f>$J$65 - $I$65</f>
        <v>3.3166666666278619</v>
      </c>
      <c r="L65" s="292" t="s">
        <v>527</v>
      </c>
      <c r="M65" s="294">
        <v>0</v>
      </c>
      <c r="N65" s="314">
        <v>20</v>
      </c>
      <c r="O65" s="301">
        <f xml:space="preserve"> $M$65 * $N$65</f>
        <v>0</v>
      </c>
      <c r="P65" s="321" t="s">
        <v>594</v>
      </c>
      <c r="Q65" s="294">
        <v>0</v>
      </c>
      <c r="R65" s="231">
        <v>20</v>
      </c>
      <c r="S65" s="310">
        <f xml:space="preserve"> $Q$65 * $R$65</f>
        <v>0</v>
      </c>
      <c r="T65" s="30"/>
      <c r="U65" s="34"/>
      <c r="V65" s="35">
        <f>$K$65 * 0</f>
        <v>0</v>
      </c>
      <c r="W65" s="43">
        <f>$V$65 + $W$64</f>
        <v>7.099999999941792</v>
      </c>
      <c r="X65" s="252"/>
    </row>
    <row r="66" spans="1:24" s="29" customFormat="1" x14ac:dyDescent="0.35">
      <c r="A66" s="86"/>
      <c r="B66" s="62"/>
      <c r="C66" s="62"/>
      <c r="D66" s="62"/>
      <c r="E66" s="62"/>
      <c r="F66" s="62">
        <v>4</v>
      </c>
      <c r="G66" s="63">
        <v>45043.277777777781</v>
      </c>
      <c r="H66" s="63">
        <v>45043.701388888891</v>
      </c>
      <c r="I66" s="68">
        <f xml:space="preserve"> ($H$66 - $G$66) * 24</f>
        <v>10.166666666627862</v>
      </c>
      <c r="J66" s="64">
        <v>13.4</v>
      </c>
      <c r="K66" s="65">
        <f>$J$66 - $I$66</f>
        <v>3.2333333333721388</v>
      </c>
      <c r="L66" s="292" t="s">
        <v>528</v>
      </c>
      <c r="M66" s="294">
        <v>1</v>
      </c>
      <c r="N66" s="314">
        <v>20</v>
      </c>
      <c r="O66" s="301">
        <f xml:space="preserve"> $M$66 * $N$66</f>
        <v>20</v>
      </c>
      <c r="P66" s="321" t="s">
        <v>476</v>
      </c>
      <c r="Q66" s="294">
        <v>0</v>
      </c>
      <c r="R66" s="231">
        <v>20</v>
      </c>
      <c r="S66" s="310">
        <f xml:space="preserve"> $Q$66 * $R$66</f>
        <v>0</v>
      </c>
      <c r="T66" s="30"/>
      <c r="U66" s="34"/>
      <c r="V66" s="35">
        <f>$K$66 * 0</f>
        <v>0</v>
      </c>
      <c r="W66" s="43">
        <f>$V$66 + $W$65</f>
        <v>7.099999999941792</v>
      </c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>
        <v>5</v>
      </c>
      <c r="G67" s="90">
        <v>45043.701388888891</v>
      </c>
      <c r="H67" s="90" t="s">
        <v>1154</v>
      </c>
      <c r="I67" s="91">
        <f xml:space="preserve"> ($H$67 - $G$67) * 24</f>
        <v>12</v>
      </c>
      <c r="J67" s="91">
        <v>13.4</v>
      </c>
      <c r="K67" s="70">
        <f>$J$67 - $I$67</f>
        <v>1.4000000000000004</v>
      </c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f xml:space="preserve"> $Q$67 * $R$67</f>
        <v>0</v>
      </c>
      <c r="T67" s="37"/>
      <c r="U67" s="41"/>
      <c r="V67" s="37">
        <f>$K$67 * 0</f>
        <v>0</v>
      </c>
      <c r="W67" s="44">
        <f>$V$67 + $W$66</f>
        <v>7.099999999941792</v>
      </c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f>SUM($M$63:$M$67)</f>
        <v>4</v>
      </c>
      <c r="N68" s="231" t="s">
        <v>613</v>
      </c>
      <c r="O68" s="301">
        <f>SUM($O$63:$O$67)</f>
        <v>80</v>
      </c>
      <c r="P68" s="296" t="s">
        <v>614</v>
      </c>
      <c r="Q68" s="231">
        <f>SUM($Q$63:$Q$67)</f>
        <v>0</v>
      </c>
      <c r="R68" s="231" t="s">
        <v>615</v>
      </c>
      <c r="S68" s="295">
        <f>SUM($S$63:$S$67)</f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80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1139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46.5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1158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ht="62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1159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3:N23"/>
    <mergeCell ref="P23:R23"/>
    <mergeCell ref="J3:J5"/>
    <mergeCell ref="K3:K5"/>
    <mergeCell ref="L3:S3"/>
    <mergeCell ref="X3:X5"/>
    <mergeCell ref="L4:O4"/>
    <mergeCell ref="P4:S4"/>
    <mergeCell ref="L14:N14"/>
    <mergeCell ref="P14:R14"/>
    <mergeCell ref="T3:T5"/>
    <mergeCell ref="U3:U5"/>
    <mergeCell ref="V3:W4"/>
    <mergeCell ref="L27:N27"/>
    <mergeCell ref="P27:R27"/>
    <mergeCell ref="L36:N36"/>
    <mergeCell ref="P36:R36"/>
    <mergeCell ref="L45:N45"/>
    <mergeCell ref="P45:R45"/>
    <mergeCell ref="L54:N54"/>
    <mergeCell ref="P54:R54"/>
    <mergeCell ref="L61:N61"/>
    <mergeCell ref="P61:R61"/>
    <mergeCell ref="L69:N69"/>
    <mergeCell ref="P69:R69"/>
    <mergeCell ref="L73:N73"/>
    <mergeCell ref="P73:R73"/>
    <mergeCell ref="L78:N78"/>
    <mergeCell ref="P78:R78"/>
    <mergeCell ref="L83:N83"/>
    <mergeCell ref="P83:R83"/>
    <mergeCell ref="L87:N87"/>
    <mergeCell ref="P87:R87"/>
    <mergeCell ref="L94:N94"/>
    <mergeCell ref="P94:R94"/>
    <mergeCell ref="L98:N98"/>
    <mergeCell ref="P98:R98"/>
  </mergeCells>
  <conditionalFormatting sqref="K1:K21">
    <cfRule type="cellIs" dxfId="13" priority="4" operator="lessThan">
      <formula>0</formula>
    </cfRule>
  </conditionalFormatting>
  <conditionalFormatting sqref="K25:K43">
    <cfRule type="cellIs" dxfId="12" priority="1" operator="lessThan">
      <formula>0</formula>
    </cfRule>
  </conditionalFormatting>
  <conditionalFormatting sqref="K45:K53 K82:K85 K96:K98">
    <cfRule type="cellIs" dxfId="11" priority="8" operator="lessThan">
      <formula>0</formula>
    </cfRule>
  </conditionalFormatting>
  <conditionalFormatting sqref="K57:K67">
    <cfRule type="cellIs" dxfId="10" priority="2" operator="lessThan">
      <formula>0</formula>
    </cfRule>
  </conditionalFormatting>
  <conditionalFormatting sqref="K71:K76">
    <cfRule type="cellIs" dxfId="9" priority="5" operator="lessThan">
      <formula>0</formula>
    </cfRule>
  </conditionalFormatting>
  <conditionalFormatting sqref="K78:K80">
    <cfRule type="cellIs" dxfId="8" priority="6" operator="lessThan">
      <formula>0</formula>
    </cfRule>
  </conditionalFormatting>
  <conditionalFormatting sqref="K89:K94">
    <cfRule type="cellIs" dxfId="7" priority="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3DBD-21F6-4376-B149-3889C865C25E}">
  <dimension ref="A1:BD126"/>
  <sheetViews>
    <sheetView tabSelected="1" zoomScale="50" zoomScaleNormal="50" workbookViewId="0"/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285" customWidth="1"/>
    <col min="13" max="15" width="9" style="285" customWidth="1"/>
    <col min="16" max="16" width="15.1796875" style="285" customWidth="1"/>
    <col min="17" max="17" width="9" style="285" customWidth="1"/>
    <col min="18" max="18" width="12.81640625" style="285" customWidth="1"/>
    <col min="19" max="19" width="9" style="28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6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78"/>
      <c r="M1" s="278"/>
      <c r="N1" s="278"/>
      <c r="O1" s="278"/>
      <c r="P1" s="278"/>
      <c r="Q1" s="278"/>
      <c r="R1" s="278"/>
      <c r="S1" s="278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1160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279"/>
      <c r="M2" s="280" t="s">
        <v>128</v>
      </c>
      <c r="N2" s="279"/>
      <c r="O2" s="279"/>
      <c r="P2" s="279"/>
      <c r="Q2" s="279"/>
      <c r="R2" s="279"/>
      <c r="S2" s="281"/>
      <c r="T2" s="45"/>
      <c r="U2" s="45"/>
      <c r="V2" s="45"/>
      <c r="W2" s="45"/>
      <c r="X2" s="122" t="s">
        <v>1161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274" t="s">
        <v>12</v>
      </c>
      <c r="M5" s="275" t="s">
        <v>28</v>
      </c>
      <c r="N5" s="275" t="s">
        <v>610</v>
      </c>
      <c r="O5" s="286" t="s">
        <v>611</v>
      </c>
      <c r="P5" s="287" t="s">
        <v>13</v>
      </c>
      <c r="Q5" s="274" t="s">
        <v>28</v>
      </c>
      <c r="R5" s="275" t="s">
        <v>29</v>
      </c>
      <c r="S5" s="27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899</v>
      </c>
      <c r="C6" s="22">
        <v>5226</v>
      </c>
      <c r="D6" s="22" t="s">
        <v>957</v>
      </c>
      <c r="E6" s="22" t="s">
        <v>1034</v>
      </c>
      <c r="F6" s="22">
        <v>1</v>
      </c>
      <c r="G6" s="59">
        <v>45038.5</v>
      </c>
      <c r="H6" s="59">
        <v>45039.479166666664</v>
      </c>
      <c r="I6" s="306">
        <v>23.499999999941792</v>
      </c>
      <c r="J6" s="60">
        <v>12</v>
      </c>
      <c r="K6" s="61">
        <v>-11.499999999941792</v>
      </c>
      <c r="L6" s="288" t="s">
        <v>132</v>
      </c>
      <c r="M6" s="289">
        <v>0</v>
      </c>
      <c r="N6" s="290">
        <v>17</v>
      </c>
      <c r="O6" s="298">
        <v>0</v>
      </c>
      <c r="P6" s="288" t="s">
        <v>214</v>
      </c>
      <c r="Q6" s="290">
        <v>0</v>
      </c>
      <c r="R6" s="228">
        <v>20</v>
      </c>
      <c r="S6" s="298">
        <v>0</v>
      </c>
      <c r="T6" s="21" t="s">
        <v>25</v>
      </c>
      <c r="U6" s="26" t="s">
        <v>24</v>
      </c>
      <c r="V6" s="27">
        <v>11.499999999941792</v>
      </c>
      <c r="W6" s="28">
        <v>11.499999999941792</v>
      </c>
      <c r="X6" s="141" t="s">
        <v>1150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45039.479166666664</v>
      </c>
      <c r="H7" s="63" t="s">
        <v>1087</v>
      </c>
      <c r="I7" s="68">
        <v>24.666666666744277</v>
      </c>
      <c r="J7" s="64">
        <v>12</v>
      </c>
      <c r="K7" s="65">
        <v>-12.666666666744277</v>
      </c>
      <c r="L7" s="292" t="s">
        <v>111</v>
      </c>
      <c r="M7" s="293">
        <v>0</v>
      </c>
      <c r="N7" s="294">
        <v>10</v>
      </c>
      <c r="O7" s="301">
        <v>0</v>
      </c>
      <c r="P7" s="292" t="s">
        <v>1019</v>
      </c>
      <c r="Q7" s="294">
        <v>0</v>
      </c>
      <c r="R7" s="231">
        <v>20</v>
      </c>
      <c r="S7" s="301">
        <v>0</v>
      </c>
      <c r="T7" s="30"/>
      <c r="U7" s="34"/>
      <c r="V7" s="35">
        <v>12.666666666744277</v>
      </c>
      <c r="W7" s="43">
        <v>24.166666666686069</v>
      </c>
      <c r="X7" s="252" t="s">
        <v>1156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1087</v>
      </c>
      <c r="H8" s="67">
        <v>45041.236111111109</v>
      </c>
      <c r="I8" s="68">
        <v>17.499999999941792</v>
      </c>
      <c r="J8" s="64">
        <v>12</v>
      </c>
      <c r="K8" s="65">
        <v>-5.4999999999417923</v>
      </c>
      <c r="L8" s="292" t="s">
        <v>98</v>
      </c>
      <c r="M8" s="294">
        <v>4</v>
      </c>
      <c r="N8" s="294">
        <v>17</v>
      </c>
      <c r="O8" s="301">
        <v>68</v>
      </c>
      <c r="P8" s="292" t="s">
        <v>215</v>
      </c>
      <c r="Q8" s="294">
        <v>0</v>
      </c>
      <c r="R8" s="231">
        <v>10</v>
      </c>
      <c r="S8" s="301">
        <v>0</v>
      </c>
      <c r="T8" s="30"/>
      <c r="U8" s="34"/>
      <c r="V8" s="35">
        <v>5.4999999999417923</v>
      </c>
      <c r="W8" s="43">
        <v>29.666666666627862</v>
      </c>
      <c r="X8" s="252" t="s">
        <v>1155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>
        <v>4</v>
      </c>
      <c r="G9" s="67">
        <v>45041.236111111109</v>
      </c>
      <c r="H9" s="32" t="s">
        <v>1113</v>
      </c>
      <c r="I9" s="68">
        <v>27.500000000058208</v>
      </c>
      <c r="J9" s="64">
        <v>12</v>
      </c>
      <c r="K9" s="65">
        <v>-15.500000000058208</v>
      </c>
      <c r="L9" s="292" t="s">
        <v>99</v>
      </c>
      <c r="M9" s="294">
        <v>4</v>
      </c>
      <c r="N9" s="294">
        <v>17</v>
      </c>
      <c r="O9" s="301">
        <v>68</v>
      </c>
      <c r="P9" s="292" t="s">
        <v>479</v>
      </c>
      <c r="Q9" s="231">
        <v>0</v>
      </c>
      <c r="R9" s="231">
        <v>20</v>
      </c>
      <c r="S9" s="301">
        <v>0</v>
      </c>
      <c r="T9" s="30"/>
      <c r="U9" s="34"/>
      <c r="V9" s="35">
        <v>15.500000000058208</v>
      </c>
      <c r="W9" s="43">
        <v>45.166666666686069</v>
      </c>
      <c r="X9" s="599" t="s">
        <v>1020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2">
        <v>5</v>
      </c>
      <c r="G10" s="32" t="s">
        <v>1113</v>
      </c>
      <c r="H10" s="32">
        <v>45043.597222222219</v>
      </c>
      <c r="I10" s="68">
        <v>29.166666666569654</v>
      </c>
      <c r="J10" s="64">
        <v>12</v>
      </c>
      <c r="K10" s="65">
        <v>-17.166666666569654</v>
      </c>
      <c r="L10" s="292" t="s">
        <v>1009</v>
      </c>
      <c r="M10" s="294">
        <v>4</v>
      </c>
      <c r="N10" s="294">
        <v>17</v>
      </c>
      <c r="O10" s="301">
        <v>68</v>
      </c>
      <c r="P10" s="292"/>
      <c r="Q10" s="231"/>
      <c r="R10" s="231"/>
      <c r="S10" s="301"/>
      <c r="T10" s="30"/>
      <c r="U10" s="34"/>
      <c r="V10" s="35">
        <v>17.166666666569654</v>
      </c>
      <c r="W10" s="43">
        <v>62.333333333255723</v>
      </c>
      <c r="X10" s="114"/>
      <c r="Y10" s="29"/>
      <c r="Z10" s="36"/>
      <c r="AA10" s="29"/>
    </row>
    <row r="11" spans="1:27" s="102" customFormat="1" x14ac:dyDescent="0.35">
      <c r="A11" s="30"/>
      <c r="B11" s="31"/>
      <c r="C11" s="31"/>
      <c r="D11" s="31"/>
      <c r="E11" s="31"/>
      <c r="F11" s="62">
        <v>6</v>
      </c>
      <c r="G11" s="32">
        <v>45043.597222222219</v>
      </c>
      <c r="H11" s="32" t="s">
        <v>36</v>
      </c>
      <c r="I11" s="68">
        <v>27.666666666744277</v>
      </c>
      <c r="J11" s="64">
        <v>12</v>
      </c>
      <c r="K11" s="65">
        <v>-15.666666666744277</v>
      </c>
      <c r="L11" s="296" t="s">
        <v>1018</v>
      </c>
      <c r="M11" s="230">
        <v>0</v>
      </c>
      <c r="N11" s="231">
        <v>17</v>
      </c>
      <c r="O11" s="301">
        <v>0</v>
      </c>
      <c r="P11" s="296"/>
      <c r="Q11" s="231"/>
      <c r="R11" s="231"/>
      <c r="S11" s="301"/>
      <c r="T11" s="30"/>
      <c r="U11" s="34"/>
      <c r="V11" s="35">
        <v>15.666666666744277</v>
      </c>
      <c r="W11" s="43">
        <v>78</v>
      </c>
      <c r="X11" s="594" t="s">
        <v>785</v>
      </c>
      <c r="Y11" s="29"/>
      <c r="Z11" s="29"/>
      <c r="AA11" s="29"/>
    </row>
    <row r="12" spans="1:27" s="102" customFormat="1" ht="16" thickBot="1" x14ac:dyDescent="0.4">
      <c r="A12" s="37"/>
      <c r="B12" s="38"/>
      <c r="C12" s="38"/>
      <c r="D12" s="38"/>
      <c r="E12" s="38"/>
      <c r="F12" s="87"/>
      <c r="G12" s="39"/>
      <c r="H12" s="39"/>
      <c r="I12" s="40"/>
      <c r="J12" s="91"/>
      <c r="K12" s="70"/>
      <c r="L12" s="296"/>
      <c r="M12" s="230"/>
      <c r="N12" s="231"/>
      <c r="O12" s="301"/>
      <c r="P12" s="296"/>
      <c r="Q12" s="231"/>
      <c r="R12" s="231"/>
      <c r="S12" s="301"/>
      <c r="T12" s="37"/>
      <c r="U12" s="41"/>
      <c r="V12" s="42"/>
      <c r="W12" s="44"/>
      <c r="X12" s="271"/>
      <c r="Y12" s="29"/>
      <c r="Z12" s="29"/>
      <c r="AA12" s="29"/>
    </row>
    <row r="13" spans="1:27" s="102" customFormat="1" ht="17.5" x14ac:dyDescent="0.35">
      <c r="A13" s="580"/>
      <c r="B13" s="29"/>
      <c r="C13" s="29"/>
      <c r="D13" s="29"/>
      <c r="E13" s="29"/>
      <c r="F13" s="49"/>
      <c r="G13" s="71"/>
      <c r="H13" s="71"/>
      <c r="I13" s="47"/>
      <c r="J13" s="587"/>
      <c r="K13" s="47"/>
      <c r="L13" s="296" t="s">
        <v>612</v>
      </c>
      <c r="M13" s="230">
        <v>12</v>
      </c>
      <c r="N13" s="231" t="s">
        <v>613</v>
      </c>
      <c r="O13" s="301">
        <v>204</v>
      </c>
      <c r="P13" s="296" t="s">
        <v>614</v>
      </c>
      <c r="Q13" s="231">
        <v>0</v>
      </c>
      <c r="R13" s="231" t="s">
        <v>615</v>
      </c>
      <c r="S13" s="295">
        <v>0</v>
      </c>
      <c r="T13" s="29"/>
      <c r="U13" s="29"/>
      <c r="V13" s="47"/>
      <c r="W13" s="47"/>
      <c r="X13" s="588"/>
      <c r="Y13" s="29"/>
      <c r="Z13" s="29"/>
      <c r="AA13" s="29"/>
    </row>
    <row r="14" spans="1:27" s="102" customFormat="1" ht="16" customHeight="1" thickBot="1" x14ac:dyDescent="0.4">
      <c r="A14" s="580"/>
      <c r="B14" s="29"/>
      <c r="C14" s="29"/>
      <c r="D14" s="29"/>
      <c r="E14" s="29"/>
      <c r="F14" s="29"/>
      <c r="G14" s="29"/>
      <c r="H14" s="47"/>
      <c r="I14" s="47"/>
      <c r="J14" s="47"/>
      <c r="K14" s="29"/>
      <c r="L14" s="636" t="s">
        <v>43</v>
      </c>
      <c r="M14" s="637"/>
      <c r="N14" s="637"/>
      <c r="O14" s="304">
        <v>204</v>
      </c>
      <c r="P14" s="636" t="s">
        <v>42</v>
      </c>
      <c r="Q14" s="637"/>
      <c r="R14" s="637"/>
      <c r="S14" s="2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580"/>
      <c r="B15" s="29"/>
      <c r="C15" s="29"/>
      <c r="D15" s="29"/>
      <c r="E15" s="29"/>
      <c r="F15" s="29"/>
      <c r="G15" s="29"/>
      <c r="H15" s="29"/>
      <c r="I15" s="47"/>
      <c r="J15" s="47"/>
      <c r="K15" s="29"/>
      <c r="L15" s="281"/>
      <c r="M15" s="282"/>
      <c r="N15" s="281"/>
      <c r="O15" s="281"/>
      <c r="P15" s="281"/>
      <c r="Q15" s="281"/>
      <c r="R15" s="281"/>
      <c r="S15" s="281"/>
      <c r="T15" s="29"/>
      <c r="U15" s="29"/>
      <c r="V15" s="29"/>
      <c r="W15" s="29"/>
      <c r="X15" s="29" t="s">
        <v>144</v>
      </c>
      <c r="Y15" s="29"/>
      <c r="Z15" s="29"/>
      <c r="AA15" s="29"/>
    </row>
    <row r="16" spans="1:27" s="49" customFormat="1" x14ac:dyDescent="0.35">
      <c r="A16" s="21" t="s">
        <v>16</v>
      </c>
      <c r="B16" s="23" t="s">
        <v>901</v>
      </c>
      <c r="C16" s="58"/>
      <c r="D16" s="98" t="s">
        <v>380</v>
      </c>
      <c r="E16" s="98"/>
      <c r="F16" s="58"/>
      <c r="G16" s="59"/>
      <c r="H16" s="24"/>
      <c r="I16" s="25"/>
      <c r="J16" s="25"/>
      <c r="K16" s="61"/>
      <c r="L16" s="288" t="s">
        <v>108</v>
      </c>
      <c r="M16" s="290">
        <v>0</v>
      </c>
      <c r="N16" s="290">
        <v>17</v>
      </c>
      <c r="O16" s="298">
        <v>0</v>
      </c>
      <c r="P16" s="299" t="s">
        <v>531</v>
      </c>
      <c r="Q16" s="290">
        <v>0</v>
      </c>
      <c r="R16" s="228">
        <v>10</v>
      </c>
      <c r="S16" s="298">
        <v>0</v>
      </c>
      <c r="T16" s="21" t="s">
        <v>25</v>
      </c>
      <c r="U16" s="26" t="s">
        <v>49</v>
      </c>
      <c r="V16" s="27"/>
      <c r="W16" s="28"/>
      <c r="X16" s="141" t="s">
        <v>324</v>
      </c>
      <c r="Y16" s="29"/>
      <c r="Z16" s="36"/>
      <c r="AA16" s="29"/>
    </row>
    <row r="17" spans="1:27" s="102" customFormat="1" x14ac:dyDescent="0.35">
      <c r="A17" s="30"/>
      <c r="B17" s="31"/>
      <c r="C17" s="66"/>
      <c r="D17" s="66"/>
      <c r="E17" s="66"/>
      <c r="F17" s="66"/>
      <c r="G17" s="67"/>
      <c r="H17" s="67"/>
      <c r="I17" s="68"/>
      <c r="J17" s="68"/>
      <c r="K17" s="65"/>
      <c r="L17" s="292" t="s">
        <v>113</v>
      </c>
      <c r="M17" s="294">
        <v>0</v>
      </c>
      <c r="N17" s="294">
        <v>17</v>
      </c>
      <c r="O17" s="301">
        <v>0</v>
      </c>
      <c r="P17" s="302" t="s">
        <v>118</v>
      </c>
      <c r="Q17" s="294">
        <v>0</v>
      </c>
      <c r="R17" s="231">
        <v>12</v>
      </c>
      <c r="S17" s="301">
        <v>0</v>
      </c>
      <c r="T17" s="30"/>
      <c r="U17" s="34"/>
      <c r="V17" s="35"/>
      <c r="W17" s="43"/>
      <c r="X17" s="252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2"/>
      <c r="F18" s="66"/>
      <c r="G18" s="63"/>
      <c r="H18" s="32"/>
      <c r="I18" s="68"/>
      <c r="J18" s="64"/>
      <c r="K18" s="65"/>
      <c r="L18" s="292" t="s">
        <v>217</v>
      </c>
      <c r="M18" s="294">
        <v>0</v>
      </c>
      <c r="N18" s="294">
        <v>10</v>
      </c>
      <c r="O18" s="301">
        <v>0</v>
      </c>
      <c r="P18" s="302" t="s">
        <v>555</v>
      </c>
      <c r="Q18" s="294">
        <v>0</v>
      </c>
      <c r="R18" s="231">
        <v>20</v>
      </c>
      <c r="S18" s="301">
        <v>0</v>
      </c>
      <c r="T18" s="30"/>
      <c r="U18" s="34"/>
      <c r="V18" s="35"/>
      <c r="W18" s="43"/>
      <c r="X18" s="252"/>
      <c r="Y18" s="36"/>
      <c r="Z18" s="36"/>
      <c r="AA18" s="29"/>
    </row>
    <row r="19" spans="1:27" s="102" customFormat="1" x14ac:dyDescent="0.35">
      <c r="A19" s="30"/>
      <c r="B19" s="31"/>
      <c r="C19" s="31"/>
      <c r="D19" s="31"/>
      <c r="E19" s="31"/>
      <c r="F19" s="31"/>
      <c r="G19" s="32"/>
      <c r="H19" s="32"/>
      <c r="I19" s="68"/>
      <c r="J19" s="64"/>
      <c r="K19" s="65"/>
      <c r="L19" s="292" t="s">
        <v>124</v>
      </c>
      <c r="M19" s="294">
        <v>0</v>
      </c>
      <c r="N19" s="294">
        <v>17</v>
      </c>
      <c r="O19" s="301">
        <v>0</v>
      </c>
      <c r="P19" s="302" t="s">
        <v>118</v>
      </c>
      <c r="Q19" s="294">
        <v>0</v>
      </c>
      <c r="R19" s="231">
        <v>20</v>
      </c>
      <c r="S19" s="301">
        <v>0</v>
      </c>
      <c r="T19" s="30"/>
      <c r="U19" s="34"/>
      <c r="V19" s="35"/>
      <c r="W19" s="43"/>
      <c r="X19" s="252"/>
      <c r="Y19" s="29"/>
      <c r="Z19" s="36"/>
      <c r="AA19" s="29"/>
    </row>
    <row r="20" spans="1:27" s="102" customFormat="1" x14ac:dyDescent="0.35">
      <c r="A20" s="30"/>
      <c r="B20" s="31"/>
      <c r="C20" s="66"/>
      <c r="D20" s="66"/>
      <c r="E20" s="66"/>
      <c r="F20" s="66"/>
      <c r="G20" s="67"/>
      <c r="H20" s="67"/>
      <c r="I20" s="68"/>
      <c r="J20" s="68"/>
      <c r="K20" s="65"/>
      <c r="L20" s="292" t="s">
        <v>592</v>
      </c>
      <c r="M20" s="231">
        <v>0</v>
      </c>
      <c r="N20" s="294">
        <v>17</v>
      </c>
      <c r="O20" s="301">
        <v>0</v>
      </c>
      <c r="P20" s="302" t="s">
        <v>574</v>
      </c>
      <c r="Q20" s="294">
        <v>0</v>
      </c>
      <c r="R20" s="231">
        <v>20</v>
      </c>
      <c r="S20" s="301">
        <v>0</v>
      </c>
      <c r="T20" s="30"/>
      <c r="U20" s="34"/>
      <c r="V20" s="35"/>
      <c r="W20" s="43"/>
      <c r="X20" s="252"/>
      <c r="Y20" s="29"/>
      <c r="Z20" s="36"/>
      <c r="AA20" s="29"/>
    </row>
    <row r="21" spans="1:27" s="102" customFormat="1" ht="16" thickBot="1" x14ac:dyDescent="0.4">
      <c r="A21" s="37"/>
      <c r="B21" s="38"/>
      <c r="C21" s="69"/>
      <c r="D21" s="69"/>
      <c r="E21" s="69"/>
      <c r="F21" s="69"/>
      <c r="G21" s="119"/>
      <c r="H21" s="119"/>
      <c r="I21" s="88"/>
      <c r="J21" s="88"/>
      <c r="K21" s="70"/>
      <c r="L21" s="292"/>
      <c r="M21" s="294"/>
      <c r="N21" s="294"/>
      <c r="O21" s="301"/>
      <c r="P21" s="302" t="s">
        <v>201</v>
      </c>
      <c r="Q21" s="294">
        <v>0</v>
      </c>
      <c r="R21" s="231">
        <v>20</v>
      </c>
      <c r="S21" s="301">
        <v>0</v>
      </c>
      <c r="T21" s="37"/>
      <c r="U21" s="41"/>
      <c r="V21" s="42"/>
      <c r="W21" s="44"/>
      <c r="X21" s="246"/>
      <c r="Y21" s="29"/>
      <c r="Z21" s="36"/>
      <c r="AA21" s="29"/>
    </row>
    <row r="22" spans="1:27" s="102" customFormat="1" ht="17.5" x14ac:dyDescent="0.35">
      <c r="A22" s="583"/>
      <c r="I22" s="103"/>
      <c r="J22" s="103"/>
      <c r="K22" s="103"/>
      <c r="L22" s="296" t="s">
        <v>614</v>
      </c>
      <c r="M22" s="230">
        <v>0</v>
      </c>
      <c r="N22" s="231" t="s">
        <v>613</v>
      </c>
      <c r="O22" s="301">
        <v>0</v>
      </c>
      <c r="P22" s="296" t="s">
        <v>614</v>
      </c>
      <c r="Q22" s="231">
        <v>0</v>
      </c>
      <c r="R22" s="231" t="s">
        <v>615</v>
      </c>
      <c r="S22" s="295">
        <v>0</v>
      </c>
      <c r="T22" s="29"/>
      <c r="U22" s="29"/>
      <c r="V22" s="29"/>
      <c r="W22" s="29"/>
      <c r="X22" s="29"/>
      <c r="Y22" s="29"/>
      <c r="Z22" s="36"/>
      <c r="AA22" s="29"/>
    </row>
    <row r="23" spans="1:27" s="102" customFormat="1" ht="16" customHeight="1" thickBot="1" x14ac:dyDescent="0.4">
      <c r="A23" s="583"/>
      <c r="I23" s="103"/>
      <c r="J23" s="103"/>
      <c r="K23" s="103"/>
      <c r="L23" s="631" t="s">
        <v>43</v>
      </c>
      <c r="M23" s="635"/>
      <c r="N23" s="635"/>
      <c r="O23" s="304">
        <v>0</v>
      </c>
      <c r="P23" s="636" t="s">
        <v>42</v>
      </c>
      <c r="Q23" s="637"/>
      <c r="R23" s="637"/>
      <c r="S23" s="2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A24" s="583"/>
      <c r="I24" s="103"/>
      <c r="J24" s="103"/>
      <c r="K24" s="103"/>
      <c r="L24" s="120"/>
      <c r="M24" s="120"/>
      <c r="N24" s="120"/>
      <c r="O24" s="281"/>
      <c r="P24" s="281"/>
      <c r="Q24" s="281"/>
      <c r="R24" s="281"/>
      <c r="S24" s="281"/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A25" s="74" t="s">
        <v>17</v>
      </c>
      <c r="B25" s="75"/>
      <c r="C25" s="75">
        <v>54</v>
      </c>
      <c r="D25" s="75" t="s">
        <v>193</v>
      </c>
      <c r="E25" s="75"/>
      <c r="F25" s="75"/>
      <c r="G25" s="76"/>
      <c r="H25" s="75"/>
      <c r="I25" s="77"/>
      <c r="J25" s="77"/>
      <c r="K25" s="78"/>
      <c r="L25" s="305"/>
      <c r="M25" s="306"/>
      <c r="N25" s="228"/>
      <c r="O25" s="298"/>
      <c r="P25" s="307"/>
      <c r="Q25" s="228"/>
      <c r="R25" s="228"/>
      <c r="S25" s="298"/>
      <c r="T25" s="74" t="s">
        <v>25</v>
      </c>
      <c r="U25" s="151" t="s">
        <v>24</v>
      </c>
      <c r="V25" s="74"/>
      <c r="W25" s="152"/>
      <c r="X25" s="263" t="s">
        <v>1099</v>
      </c>
      <c r="Y25" s="29"/>
      <c r="Z25" s="36"/>
      <c r="AA25" s="29"/>
    </row>
    <row r="26" spans="1:27" s="102" customFormat="1" ht="17.5" x14ac:dyDescent="0.35">
      <c r="A26" s="580"/>
      <c r="B26" s="29"/>
      <c r="C26" s="29"/>
      <c r="D26" s="29"/>
      <c r="E26" s="29"/>
      <c r="F26" s="29"/>
      <c r="G26" s="29"/>
      <c r="H26" s="29"/>
      <c r="I26" s="47"/>
      <c r="J26" s="47"/>
      <c r="K26" s="29"/>
      <c r="L26" s="296" t="s">
        <v>612</v>
      </c>
      <c r="M26" s="308">
        <v>0</v>
      </c>
      <c r="N26" s="231" t="s">
        <v>613</v>
      </c>
      <c r="O26" s="301">
        <v>0</v>
      </c>
      <c r="P26" s="296" t="s">
        <v>614</v>
      </c>
      <c r="Q26" s="231">
        <v>0</v>
      </c>
      <c r="R26" s="231" t="s">
        <v>615</v>
      </c>
      <c r="S26" s="295">
        <v>0</v>
      </c>
      <c r="T26" s="29"/>
      <c r="U26" s="29"/>
      <c r="V26" s="29"/>
      <c r="W26" s="29"/>
      <c r="X26" s="29"/>
      <c r="Y26" s="29"/>
      <c r="Z26" s="36"/>
      <c r="AA26" s="29"/>
    </row>
    <row r="27" spans="1:27" s="102" customFormat="1" ht="16" thickBot="1" x14ac:dyDescent="0.4">
      <c r="A27" s="580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631" t="s">
        <v>43</v>
      </c>
      <c r="M27" s="635"/>
      <c r="N27" s="635"/>
      <c r="O27" s="304" t="s">
        <v>24</v>
      </c>
      <c r="P27" s="636" t="s">
        <v>42</v>
      </c>
      <c r="Q27" s="637"/>
      <c r="R27" s="637"/>
      <c r="S27" s="297" t="s">
        <v>24</v>
      </c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580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120"/>
      <c r="M28" s="120"/>
      <c r="N28" s="120"/>
      <c r="O28" s="281"/>
      <c r="P28" s="281"/>
      <c r="Q28" s="281"/>
      <c r="R28" s="281"/>
      <c r="S28" s="281"/>
      <c r="T28" s="29"/>
      <c r="U28" s="29"/>
      <c r="V28" s="29"/>
      <c r="W28" s="29"/>
      <c r="X28" s="29"/>
      <c r="Y28" s="29"/>
      <c r="Z28" s="36"/>
      <c r="AA28" s="29"/>
    </row>
    <row r="29" spans="1:27" s="102" customFormat="1" x14ac:dyDescent="0.35">
      <c r="A29" s="21" t="s">
        <v>18</v>
      </c>
      <c r="B29" s="23" t="s">
        <v>903</v>
      </c>
      <c r="C29" s="58"/>
      <c r="D29" s="58"/>
      <c r="E29" s="22"/>
      <c r="F29" s="58"/>
      <c r="G29" s="59"/>
      <c r="H29" s="158"/>
      <c r="I29" s="60"/>
      <c r="J29" s="25"/>
      <c r="K29" s="61"/>
      <c r="L29" s="117" t="s">
        <v>101</v>
      </c>
      <c r="M29" s="290">
        <v>0</v>
      </c>
      <c r="N29" s="290">
        <v>17</v>
      </c>
      <c r="O29" s="298">
        <v>0</v>
      </c>
      <c r="P29" s="309" t="s">
        <v>47</v>
      </c>
      <c r="Q29" s="228">
        <v>0</v>
      </c>
      <c r="R29" s="228">
        <v>17</v>
      </c>
      <c r="S29" s="298">
        <v>0</v>
      </c>
      <c r="T29" s="21" t="s">
        <v>25</v>
      </c>
      <c r="U29" s="26" t="s">
        <v>24</v>
      </c>
      <c r="V29" s="27"/>
      <c r="W29" s="28"/>
      <c r="X29" s="141" t="s">
        <v>965</v>
      </c>
      <c r="Y29" s="29"/>
      <c r="Z29" s="29"/>
      <c r="AA29" s="29"/>
    </row>
    <row r="30" spans="1:27" s="102" customFormat="1" x14ac:dyDescent="0.35">
      <c r="A30" s="30"/>
      <c r="B30" s="80"/>
      <c r="C30" s="66"/>
      <c r="D30" s="66"/>
      <c r="E30" s="66"/>
      <c r="F30" s="66"/>
      <c r="G30" s="160"/>
      <c r="H30" s="159"/>
      <c r="I30" s="68"/>
      <c r="J30" s="33"/>
      <c r="K30" s="65"/>
      <c r="L30" s="118" t="s">
        <v>592</v>
      </c>
      <c r="M30" s="294">
        <v>0</v>
      </c>
      <c r="N30" s="294">
        <v>17</v>
      </c>
      <c r="O30" s="301">
        <v>0</v>
      </c>
      <c r="P30" s="296" t="s">
        <v>131</v>
      </c>
      <c r="Q30" s="231">
        <v>0</v>
      </c>
      <c r="R30" s="231">
        <v>20</v>
      </c>
      <c r="S30" s="301">
        <v>0</v>
      </c>
      <c r="T30" s="30"/>
      <c r="U30" s="34"/>
      <c r="V30" s="35"/>
      <c r="W30" s="43"/>
      <c r="X30" s="189"/>
      <c r="Y30" s="29"/>
      <c r="Z30" s="29"/>
      <c r="AA30" s="29"/>
    </row>
    <row r="31" spans="1:27" s="49" customFormat="1" x14ac:dyDescent="0.35">
      <c r="A31" s="30"/>
      <c r="B31" s="80"/>
      <c r="C31" s="62"/>
      <c r="D31" s="62"/>
      <c r="E31" s="62"/>
      <c r="F31" s="62"/>
      <c r="G31" s="160"/>
      <c r="H31" s="160"/>
      <c r="I31" s="64"/>
      <c r="J31" s="64"/>
      <c r="K31" s="65"/>
      <c r="L31" s="292" t="s">
        <v>113</v>
      </c>
      <c r="M31" s="294">
        <v>0</v>
      </c>
      <c r="N31" s="231">
        <v>17</v>
      </c>
      <c r="O31" s="301">
        <v>0</v>
      </c>
      <c r="P31" s="296" t="s">
        <v>117</v>
      </c>
      <c r="Q31" s="231">
        <v>0</v>
      </c>
      <c r="R31" s="293">
        <v>16</v>
      </c>
      <c r="S31" s="310"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102" customFormat="1" x14ac:dyDescent="0.35">
      <c r="A32" s="30"/>
      <c r="B32" s="80"/>
      <c r="C32" s="31"/>
      <c r="D32" s="31"/>
      <c r="E32" s="80"/>
      <c r="F32" s="31"/>
      <c r="G32" s="161"/>
      <c r="H32" s="161"/>
      <c r="I32" s="33"/>
      <c r="J32" s="33"/>
      <c r="K32" s="65"/>
      <c r="L32" s="292" t="s">
        <v>124</v>
      </c>
      <c r="M32" s="294">
        <v>0</v>
      </c>
      <c r="N32" s="231">
        <v>17</v>
      </c>
      <c r="O32" s="301">
        <v>0</v>
      </c>
      <c r="P32" s="311" t="s">
        <v>107</v>
      </c>
      <c r="Q32" s="312">
        <v>0</v>
      </c>
      <c r="R32" s="312">
        <v>20</v>
      </c>
      <c r="S32" s="313">
        <v>0</v>
      </c>
      <c r="T32" s="30"/>
      <c r="U32" s="34"/>
      <c r="V32" s="35"/>
      <c r="W32" s="43"/>
      <c r="X32" s="189"/>
      <c r="Y32" s="29"/>
      <c r="Z32" s="36"/>
      <c r="AA32" s="29"/>
    </row>
    <row r="33" spans="1:28" s="102" customFormat="1" x14ac:dyDescent="0.35">
      <c r="A33" s="30"/>
      <c r="B33" s="80"/>
      <c r="C33" s="31"/>
      <c r="D33" s="31"/>
      <c r="E33" s="31"/>
      <c r="F33" s="31"/>
      <c r="G33" s="161"/>
      <c r="H33" s="161"/>
      <c r="I33" s="33"/>
      <c r="J33" s="33"/>
      <c r="K33" s="65"/>
      <c r="L33" s="292"/>
      <c r="M33" s="294"/>
      <c r="N33" s="230"/>
      <c r="O33" s="301"/>
      <c r="P33" s="311" t="s">
        <v>129</v>
      </c>
      <c r="Q33" s="312">
        <v>0</v>
      </c>
      <c r="R33" s="312">
        <v>20</v>
      </c>
      <c r="S33" s="313">
        <v>0</v>
      </c>
      <c r="T33" s="30"/>
      <c r="U33" s="34"/>
      <c r="V33" s="35"/>
      <c r="W33" s="43"/>
      <c r="X33" s="189"/>
      <c r="Y33" s="29"/>
      <c r="Z33" s="29"/>
      <c r="AA33" s="29"/>
    </row>
    <row r="34" spans="1:28" s="102" customFormat="1" ht="16" thickBot="1" x14ac:dyDescent="0.4">
      <c r="A34" s="37"/>
      <c r="B34" s="84"/>
      <c r="C34" s="38"/>
      <c r="D34" s="38"/>
      <c r="E34" s="38"/>
      <c r="F34" s="38"/>
      <c r="G34" s="39"/>
      <c r="H34" s="39"/>
      <c r="I34" s="40"/>
      <c r="J34" s="40"/>
      <c r="K34" s="70"/>
      <c r="L34" s="311"/>
      <c r="M34" s="312"/>
      <c r="N34" s="312"/>
      <c r="O34" s="313"/>
      <c r="P34" s="311" t="s">
        <v>226</v>
      </c>
      <c r="Q34" s="312">
        <v>0</v>
      </c>
      <c r="R34" s="312">
        <v>20</v>
      </c>
      <c r="S34" s="313">
        <v>0</v>
      </c>
      <c r="T34" s="37"/>
      <c r="U34" s="41"/>
      <c r="V34" s="37"/>
      <c r="W34" s="72"/>
      <c r="X34" s="191"/>
      <c r="Y34" s="29"/>
      <c r="Z34" s="29"/>
      <c r="AA34" s="29"/>
    </row>
    <row r="35" spans="1:28" s="102" customFormat="1" ht="17.5" x14ac:dyDescent="0.35">
      <c r="A35" s="580"/>
      <c r="B35" s="29"/>
      <c r="C35" s="29"/>
      <c r="D35" s="29"/>
      <c r="E35" s="29"/>
      <c r="F35" s="29"/>
      <c r="G35" s="29"/>
      <c r="H35" s="29"/>
      <c r="I35" s="47"/>
      <c r="J35" s="47"/>
      <c r="K35" s="29"/>
      <c r="L35" s="296" t="s">
        <v>612</v>
      </c>
      <c r="M35" s="230">
        <v>0</v>
      </c>
      <c r="N35" s="231" t="s">
        <v>613</v>
      </c>
      <c r="O35" s="301">
        <v>0</v>
      </c>
      <c r="P35" s="296" t="s">
        <v>614</v>
      </c>
      <c r="Q35" s="231">
        <v>0</v>
      </c>
      <c r="R35" s="231" t="s">
        <v>615</v>
      </c>
      <c r="S35" s="295">
        <v>0</v>
      </c>
      <c r="T35" s="29"/>
      <c r="U35" s="29"/>
      <c r="V35" s="29"/>
      <c r="W35" s="29"/>
      <c r="X35" s="29"/>
      <c r="Y35" s="29"/>
      <c r="Z35" s="29"/>
      <c r="AA35" s="29"/>
    </row>
    <row r="36" spans="1:28" s="102" customFormat="1" ht="16" customHeight="1" thickBot="1" x14ac:dyDescent="0.4">
      <c r="A36" s="580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636" t="s">
        <v>43</v>
      </c>
      <c r="M36" s="637"/>
      <c r="N36" s="637"/>
      <c r="O36" s="304">
        <v>0</v>
      </c>
      <c r="P36" s="636" t="s">
        <v>42</v>
      </c>
      <c r="Q36" s="637"/>
      <c r="R36" s="637"/>
      <c r="S36" s="2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580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281"/>
      <c r="M37" s="282"/>
      <c r="N37" s="281"/>
      <c r="O37" s="281"/>
      <c r="P37" s="281"/>
      <c r="Q37" s="281"/>
      <c r="R37" s="281"/>
      <c r="S37" s="281"/>
      <c r="T37" s="29"/>
      <c r="U37" s="29"/>
      <c r="V37" s="29"/>
      <c r="W37" s="29"/>
      <c r="X37" s="29"/>
      <c r="Y37" s="29"/>
      <c r="Z37" s="36"/>
      <c r="AA37" s="29"/>
    </row>
    <row r="38" spans="1:28" s="49" customFormat="1" x14ac:dyDescent="0.35">
      <c r="A38" s="21" t="s">
        <v>19</v>
      </c>
      <c r="B38" s="22" t="s">
        <v>904</v>
      </c>
      <c r="C38" s="58">
        <v>7777</v>
      </c>
      <c r="D38" s="22" t="s">
        <v>624</v>
      </c>
      <c r="E38" s="58" t="s">
        <v>1071</v>
      </c>
      <c r="F38" s="58"/>
      <c r="G38" s="59" t="s">
        <v>1149</v>
      </c>
      <c r="H38" s="59" t="s">
        <v>36</v>
      </c>
      <c r="I38" s="600">
        <v>24.999999999941792</v>
      </c>
      <c r="J38" s="60">
        <v>8.5</v>
      </c>
      <c r="K38" s="61">
        <v>-16.499999999941792</v>
      </c>
      <c r="L38" s="288" t="s">
        <v>48</v>
      </c>
      <c r="M38" s="290">
        <v>5</v>
      </c>
      <c r="N38" s="290">
        <v>17</v>
      </c>
      <c r="O38" s="298">
        <v>85</v>
      </c>
      <c r="P38" s="288" t="s">
        <v>271</v>
      </c>
      <c r="Q38" s="290">
        <v>0</v>
      </c>
      <c r="R38" s="290">
        <v>20</v>
      </c>
      <c r="S38" s="298">
        <v>0</v>
      </c>
      <c r="T38" s="21" t="s">
        <v>816</v>
      </c>
      <c r="U38" s="26" t="s">
        <v>24</v>
      </c>
      <c r="V38" s="27">
        <v>16.499999999941792</v>
      </c>
      <c r="W38" s="28">
        <v>16.499999999941792</v>
      </c>
      <c r="X38" s="233" t="s">
        <v>1148</v>
      </c>
      <c r="Y38" s="29"/>
      <c r="Z38" s="36"/>
      <c r="AA38" s="29"/>
    </row>
    <row r="39" spans="1:28" s="49" customFormat="1" x14ac:dyDescent="0.35">
      <c r="A39" s="30"/>
      <c r="B39" s="31"/>
      <c r="C39" s="62"/>
      <c r="D39" s="62"/>
      <c r="E39" s="62"/>
      <c r="F39" s="62"/>
      <c r="G39" s="63"/>
      <c r="H39" s="63"/>
      <c r="I39" s="68"/>
      <c r="J39" s="64"/>
      <c r="K39" s="65"/>
      <c r="L39" s="292" t="s">
        <v>198</v>
      </c>
      <c r="M39" s="294">
        <v>0</v>
      </c>
      <c r="N39" s="294">
        <v>14</v>
      </c>
      <c r="O39" s="301">
        <v>0</v>
      </c>
      <c r="P39" s="292" t="s">
        <v>197</v>
      </c>
      <c r="Q39" s="294">
        <v>0</v>
      </c>
      <c r="R39" s="294">
        <v>20</v>
      </c>
      <c r="S39" s="301">
        <v>0</v>
      </c>
      <c r="T39" s="30"/>
      <c r="U39" s="34"/>
      <c r="V39" s="35"/>
      <c r="W39" s="43"/>
      <c r="X39" s="346" t="s">
        <v>1157</v>
      </c>
      <c r="Y39" s="29"/>
      <c r="Z39" s="36"/>
      <c r="AA39" s="29"/>
    </row>
    <row r="40" spans="1:28" s="49" customFormat="1" ht="31" x14ac:dyDescent="0.35">
      <c r="A40" s="86"/>
      <c r="B40" s="62"/>
      <c r="C40" s="62"/>
      <c r="D40" s="62"/>
      <c r="E40" s="62"/>
      <c r="F40" s="62"/>
      <c r="G40" s="63"/>
      <c r="H40" s="63"/>
      <c r="I40" s="68"/>
      <c r="J40" s="64"/>
      <c r="K40" s="65"/>
      <c r="L40" s="292" t="s">
        <v>229</v>
      </c>
      <c r="M40" s="294">
        <v>0</v>
      </c>
      <c r="N40" s="294">
        <v>17</v>
      </c>
      <c r="O40" s="301">
        <v>0</v>
      </c>
      <c r="P40" s="292" t="s">
        <v>590</v>
      </c>
      <c r="Q40" s="294">
        <v>0</v>
      </c>
      <c r="R40" s="294">
        <v>20</v>
      </c>
      <c r="S40" s="301">
        <v>0</v>
      </c>
      <c r="T40" s="30"/>
      <c r="U40" s="34"/>
      <c r="V40" s="35"/>
      <c r="W40" s="43"/>
      <c r="X40" s="189" t="s">
        <v>1077</v>
      </c>
      <c r="Y40" s="29"/>
      <c r="Z40" s="29"/>
      <c r="AA40" s="29"/>
    </row>
    <row r="41" spans="1:28" s="102" customFormat="1" x14ac:dyDescent="0.35">
      <c r="A41" s="30"/>
      <c r="B41" s="31"/>
      <c r="C41" s="31"/>
      <c r="D41" s="80"/>
      <c r="E41" s="80"/>
      <c r="F41" s="31"/>
      <c r="G41" s="63"/>
      <c r="H41" s="63"/>
      <c r="I41" s="68"/>
      <c r="J41" s="64"/>
      <c r="K41" s="65"/>
      <c r="L41" s="292" t="s">
        <v>1151</v>
      </c>
      <c r="M41" s="294">
        <v>4</v>
      </c>
      <c r="N41" s="294">
        <v>17</v>
      </c>
      <c r="O41" s="301">
        <v>68</v>
      </c>
      <c r="P41" s="292" t="s">
        <v>906</v>
      </c>
      <c r="Q41" s="294">
        <v>0</v>
      </c>
      <c r="R41" s="294">
        <v>20</v>
      </c>
      <c r="S41" s="301">
        <v>0</v>
      </c>
      <c r="T41" s="30"/>
      <c r="U41" s="34"/>
      <c r="V41" s="35"/>
      <c r="W41" s="43"/>
      <c r="X41" s="189" t="s">
        <v>1110</v>
      </c>
      <c r="Y41" s="29"/>
      <c r="Z41" s="29"/>
      <c r="AA41" s="29"/>
    </row>
    <row r="42" spans="1:28" s="102" customFormat="1" x14ac:dyDescent="0.35">
      <c r="A42" s="30"/>
      <c r="B42" s="31"/>
      <c r="C42" s="31"/>
      <c r="D42" s="31"/>
      <c r="E42" s="31"/>
      <c r="F42" s="31"/>
      <c r="G42" s="32"/>
      <c r="H42" s="32"/>
      <c r="I42" s="68"/>
      <c r="J42" s="64"/>
      <c r="K42" s="65"/>
      <c r="L42" s="292" t="s">
        <v>105</v>
      </c>
      <c r="M42" s="294">
        <v>0</v>
      </c>
      <c r="N42" s="294">
        <v>17</v>
      </c>
      <c r="O42" s="301">
        <v>0</v>
      </c>
      <c r="P42" s="292" t="s">
        <v>273</v>
      </c>
      <c r="Q42" s="294">
        <v>0</v>
      </c>
      <c r="R42" s="294">
        <v>20</v>
      </c>
      <c r="S42" s="301">
        <v>0</v>
      </c>
      <c r="T42" s="30"/>
      <c r="U42" s="34"/>
      <c r="V42" s="35"/>
      <c r="W42" s="43"/>
      <c r="X42" s="189"/>
      <c r="Y42" s="29"/>
      <c r="Z42" s="29"/>
      <c r="AA42" s="29"/>
    </row>
    <row r="43" spans="1:28" s="102" customFormat="1" ht="16" thickBot="1" x14ac:dyDescent="0.4">
      <c r="A43" s="37"/>
      <c r="B43" s="38"/>
      <c r="C43" s="38"/>
      <c r="D43" s="38"/>
      <c r="E43" s="38"/>
      <c r="F43" s="38"/>
      <c r="G43" s="39"/>
      <c r="H43" s="39"/>
      <c r="I43" s="88"/>
      <c r="J43" s="91"/>
      <c r="K43" s="70"/>
      <c r="L43" s="292" t="s">
        <v>1140</v>
      </c>
      <c r="M43" s="294">
        <v>0</v>
      </c>
      <c r="N43" s="294">
        <v>10</v>
      </c>
      <c r="O43" s="301">
        <v>0</v>
      </c>
      <c r="P43" s="292" t="s">
        <v>143</v>
      </c>
      <c r="Q43" s="314">
        <v>0</v>
      </c>
      <c r="R43" s="294">
        <v>20</v>
      </c>
      <c r="S43" s="301">
        <v>0</v>
      </c>
      <c r="T43" s="37"/>
      <c r="U43" s="41"/>
      <c r="V43" s="42"/>
      <c r="W43" s="44"/>
      <c r="X43" s="374"/>
      <c r="Y43" s="29"/>
      <c r="Z43" s="29"/>
      <c r="AA43" s="29"/>
    </row>
    <row r="44" spans="1:28" s="29" customFormat="1" ht="17.5" x14ac:dyDescent="0.35">
      <c r="A44" s="580"/>
      <c r="L44" s="296" t="s">
        <v>612</v>
      </c>
      <c r="M44" s="230">
        <v>9</v>
      </c>
      <c r="N44" s="231" t="s">
        <v>613</v>
      </c>
      <c r="O44" s="301">
        <v>153</v>
      </c>
      <c r="P44" s="296" t="s">
        <v>614</v>
      </c>
      <c r="Q44" s="231">
        <v>0</v>
      </c>
      <c r="R44" s="231" t="s">
        <v>615</v>
      </c>
      <c r="S44" s="295">
        <v>0</v>
      </c>
      <c r="Y44" s="102"/>
      <c r="AB44" s="102"/>
    </row>
    <row r="45" spans="1:28" s="29" customFormat="1" ht="16" customHeight="1" thickBot="1" x14ac:dyDescent="0.4">
      <c r="A45" s="580"/>
      <c r="I45" s="47"/>
      <c r="J45" s="47"/>
      <c r="L45" s="636" t="s">
        <v>43</v>
      </c>
      <c r="M45" s="637"/>
      <c r="N45" s="637"/>
      <c r="O45" s="315">
        <v>102</v>
      </c>
      <c r="P45" s="636" t="s">
        <v>42</v>
      </c>
      <c r="Q45" s="637"/>
      <c r="R45" s="637"/>
      <c r="S45" s="297">
        <v>0</v>
      </c>
      <c r="AB45" s="102"/>
    </row>
    <row r="46" spans="1:28" s="29" customFormat="1" ht="16" thickBot="1" x14ac:dyDescent="0.4">
      <c r="A46" s="580"/>
      <c r="I46" s="47"/>
      <c r="J46" s="47"/>
      <c r="L46" s="281"/>
      <c r="M46" s="281"/>
      <c r="N46" s="281"/>
      <c r="O46" s="281"/>
      <c r="P46" s="281"/>
      <c r="Q46" s="281"/>
      <c r="R46" s="281"/>
      <c r="S46" s="281"/>
      <c r="Z46" s="36"/>
      <c r="AB46" s="102"/>
    </row>
    <row r="47" spans="1:28" s="29" customFormat="1" x14ac:dyDescent="0.35">
      <c r="A47" s="21" t="s">
        <v>20</v>
      </c>
      <c r="B47" s="22" t="s">
        <v>231</v>
      </c>
      <c r="C47" s="22"/>
      <c r="D47" s="22" t="s">
        <v>628</v>
      </c>
      <c r="E47" s="23"/>
      <c r="F47" s="22"/>
      <c r="G47" s="24"/>
      <c r="H47" s="24"/>
      <c r="I47" s="25"/>
      <c r="J47" s="25"/>
      <c r="K47" s="61"/>
      <c r="L47" s="316" t="s">
        <v>234</v>
      </c>
      <c r="M47" s="290">
        <v>0</v>
      </c>
      <c r="N47" s="317">
        <v>10</v>
      </c>
      <c r="O47" s="298">
        <v>0</v>
      </c>
      <c r="P47" s="299" t="s">
        <v>102</v>
      </c>
      <c r="Q47" s="290">
        <v>0</v>
      </c>
      <c r="R47" s="290">
        <v>18</v>
      </c>
      <c r="S47" s="298">
        <v>0</v>
      </c>
      <c r="T47" s="21" t="s">
        <v>25</v>
      </c>
      <c r="U47" s="26" t="s">
        <v>24</v>
      </c>
      <c r="V47" s="27"/>
      <c r="W47" s="28"/>
      <c r="X47" s="141" t="s">
        <v>1101</v>
      </c>
      <c r="Y47" s="256"/>
      <c r="AB47" s="102"/>
    </row>
    <row r="48" spans="1:28" s="29" customFormat="1" x14ac:dyDescent="0.35">
      <c r="A48" s="30"/>
      <c r="B48" s="31"/>
      <c r="C48" s="62"/>
      <c r="D48" s="62"/>
      <c r="E48" s="62"/>
      <c r="F48" s="31"/>
      <c r="G48" s="63"/>
      <c r="H48" s="63"/>
      <c r="I48" s="64"/>
      <c r="J48" s="64"/>
      <c r="K48" s="65"/>
      <c r="L48" s="318" t="s">
        <v>97</v>
      </c>
      <c r="M48" s="294">
        <v>0</v>
      </c>
      <c r="N48" s="314">
        <v>17</v>
      </c>
      <c r="O48" s="301">
        <v>0</v>
      </c>
      <c r="P48" s="302" t="s">
        <v>235</v>
      </c>
      <c r="Q48" s="294">
        <v>0</v>
      </c>
      <c r="R48" s="294">
        <v>18</v>
      </c>
      <c r="S48" s="301">
        <v>0</v>
      </c>
      <c r="T48" s="30"/>
      <c r="U48" s="34"/>
      <c r="V48" s="35"/>
      <c r="W48" s="43"/>
      <c r="X48" s="260"/>
      <c r="Y48" s="256"/>
      <c r="Z48" s="36"/>
      <c r="AB48" s="49"/>
    </row>
    <row r="49" spans="1:28" s="29" customFormat="1" x14ac:dyDescent="0.35">
      <c r="A49" s="30"/>
      <c r="B49" s="31"/>
      <c r="C49" s="31"/>
      <c r="D49" s="31"/>
      <c r="E49" s="80"/>
      <c r="F49" s="31"/>
      <c r="G49" s="32"/>
      <c r="H49" s="106"/>
      <c r="I49" s="33"/>
      <c r="J49" s="33"/>
      <c r="K49" s="65"/>
      <c r="L49" s="318" t="s">
        <v>100</v>
      </c>
      <c r="M49" s="294">
        <v>0</v>
      </c>
      <c r="N49" s="314">
        <v>17</v>
      </c>
      <c r="O49" s="301">
        <v>0</v>
      </c>
      <c r="P49" s="302" t="s">
        <v>118</v>
      </c>
      <c r="Q49" s="294">
        <v>0</v>
      </c>
      <c r="R49" s="294">
        <v>20</v>
      </c>
      <c r="S49" s="301">
        <v>0</v>
      </c>
      <c r="T49" s="30"/>
      <c r="U49" s="34"/>
      <c r="V49" s="35"/>
      <c r="W49" s="43"/>
      <c r="X49" s="265"/>
      <c r="Y49" s="256"/>
      <c r="AB49" s="102"/>
    </row>
    <row r="50" spans="1:28" s="29" customFormat="1" x14ac:dyDescent="0.35">
      <c r="A50" s="30"/>
      <c r="B50" s="31"/>
      <c r="C50" s="31"/>
      <c r="D50" s="31"/>
      <c r="E50" s="31"/>
      <c r="F50" s="31"/>
      <c r="G50" s="32"/>
      <c r="H50" s="32"/>
      <c r="I50" s="33"/>
      <c r="J50" s="33"/>
      <c r="K50" s="65"/>
      <c r="L50" s="318" t="s">
        <v>236</v>
      </c>
      <c r="M50" s="294">
        <v>0</v>
      </c>
      <c r="N50" s="314">
        <v>10</v>
      </c>
      <c r="O50" s="301">
        <v>0</v>
      </c>
      <c r="P50" s="302" t="s">
        <v>196</v>
      </c>
      <c r="Q50" s="294">
        <v>0</v>
      </c>
      <c r="R50" s="231">
        <v>20</v>
      </c>
      <c r="S50" s="301">
        <v>0</v>
      </c>
      <c r="T50" s="30"/>
      <c r="U50" s="34"/>
      <c r="V50" s="35"/>
      <c r="W50" s="43"/>
      <c r="X50" s="337"/>
      <c r="Y50" s="256"/>
      <c r="Z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292"/>
      <c r="M51" s="294"/>
      <c r="N51" s="294"/>
      <c r="O51" s="301"/>
      <c r="P51" s="302" t="s">
        <v>119</v>
      </c>
      <c r="Q51" s="294">
        <v>0</v>
      </c>
      <c r="R51" s="231">
        <v>20</v>
      </c>
      <c r="S51" s="301">
        <v>0</v>
      </c>
      <c r="T51" s="30"/>
      <c r="U51" s="34"/>
      <c r="V51" s="35"/>
      <c r="W51" s="43"/>
      <c r="X51" s="260"/>
      <c r="Y51" s="256"/>
      <c r="Z51" s="36"/>
      <c r="AB51" s="102"/>
    </row>
    <row r="52" spans="1:28" s="29" customFormat="1" ht="16" thickBot="1" x14ac:dyDescent="0.4">
      <c r="A52" s="37"/>
      <c r="B52" s="38"/>
      <c r="C52" s="38"/>
      <c r="D52" s="38"/>
      <c r="E52" s="38"/>
      <c r="F52" s="38"/>
      <c r="G52" s="39"/>
      <c r="H52" s="39"/>
      <c r="I52" s="40"/>
      <c r="J52" s="40"/>
      <c r="K52" s="70"/>
      <c r="L52" s="292"/>
      <c r="M52" s="294"/>
      <c r="N52" s="294"/>
      <c r="O52" s="301"/>
      <c r="P52" s="302" t="s">
        <v>140</v>
      </c>
      <c r="Q52" s="294">
        <v>0</v>
      </c>
      <c r="R52" s="231">
        <v>20</v>
      </c>
      <c r="S52" s="301">
        <v>0</v>
      </c>
      <c r="T52" s="37"/>
      <c r="U52" s="41"/>
      <c r="V52" s="42"/>
      <c r="W52" s="44"/>
      <c r="X52" s="266"/>
      <c r="Y52" s="256"/>
      <c r="Z52" s="36"/>
      <c r="AB52" s="102"/>
    </row>
    <row r="53" spans="1:28" s="29" customFormat="1" ht="17.5" x14ac:dyDescent="0.35">
      <c r="A53" s="580"/>
      <c r="G53" s="71"/>
      <c r="H53" s="71"/>
      <c r="I53" s="47"/>
      <c r="K53" s="47"/>
      <c r="L53" s="296" t="s">
        <v>612</v>
      </c>
      <c r="M53" s="230">
        <v>0</v>
      </c>
      <c r="N53" s="231" t="s">
        <v>613</v>
      </c>
      <c r="O53" s="301">
        <v>0</v>
      </c>
      <c r="P53" s="296" t="s">
        <v>614</v>
      </c>
      <c r="Q53" s="231">
        <v>0</v>
      </c>
      <c r="R53" s="231" t="s">
        <v>615</v>
      </c>
      <c r="S53" s="295">
        <v>0</v>
      </c>
      <c r="X53" s="255"/>
      <c r="Y53" s="256"/>
    </row>
    <row r="54" spans="1:28" s="29" customFormat="1" ht="16" customHeight="1" thickBot="1" x14ac:dyDescent="0.4">
      <c r="A54" s="58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636" t="s">
        <v>43</v>
      </c>
      <c r="M54" s="637"/>
      <c r="N54" s="637"/>
      <c r="O54" s="304">
        <v>0</v>
      </c>
      <c r="P54" s="636" t="s">
        <v>42</v>
      </c>
      <c r="Q54" s="637"/>
      <c r="R54" s="637"/>
      <c r="S54" s="297">
        <v>0</v>
      </c>
      <c r="X54" s="255"/>
      <c r="Y54" s="256"/>
    </row>
    <row r="55" spans="1:28" s="29" customFormat="1" ht="15.5" customHeight="1" x14ac:dyDescent="0.35">
      <c r="A55" s="585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81"/>
      <c r="M55" s="281"/>
      <c r="N55" s="281"/>
      <c r="O55" s="281"/>
      <c r="P55" s="281"/>
      <c r="Q55" s="281"/>
      <c r="R55" s="281"/>
      <c r="S55" s="281"/>
      <c r="X55" s="255"/>
      <c r="Y55" s="256"/>
    </row>
    <row r="56" spans="1:28" s="29" customFormat="1" ht="16" customHeight="1" thickBot="1" x14ac:dyDescent="0.4">
      <c r="A56" s="58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281"/>
      <c r="M56" s="281"/>
      <c r="N56" s="281"/>
      <c r="O56" s="281"/>
      <c r="P56" s="281"/>
      <c r="Q56" s="281"/>
      <c r="R56" s="281"/>
      <c r="S56" s="281"/>
      <c r="X56" s="257"/>
      <c r="Y56" s="258"/>
    </row>
    <row r="57" spans="1:28" s="29" customFormat="1" x14ac:dyDescent="0.35">
      <c r="A57" s="21" t="s">
        <v>21</v>
      </c>
      <c r="B57" s="22" t="s">
        <v>192</v>
      </c>
      <c r="C57" s="23" t="s">
        <v>125</v>
      </c>
      <c r="D57" s="23" t="s">
        <v>123</v>
      </c>
      <c r="E57" s="23"/>
      <c r="F57" s="22"/>
      <c r="G57" s="24"/>
      <c r="H57" s="24"/>
      <c r="I57" s="25"/>
      <c r="J57" s="25"/>
      <c r="K57" s="61"/>
      <c r="L57" s="309" t="s">
        <v>40</v>
      </c>
      <c r="M57" s="228">
        <v>0</v>
      </c>
      <c r="N57" s="228">
        <v>10</v>
      </c>
      <c r="O57" s="298">
        <v>0</v>
      </c>
      <c r="P57" s="309" t="s">
        <v>122</v>
      </c>
      <c r="Q57" s="228">
        <v>0</v>
      </c>
      <c r="R57" s="228">
        <v>20</v>
      </c>
      <c r="S57" s="298">
        <v>0</v>
      </c>
      <c r="T57" s="21" t="s">
        <v>25</v>
      </c>
      <c r="U57" s="26" t="s">
        <v>24</v>
      </c>
      <c r="V57" s="27">
        <v>0</v>
      </c>
      <c r="W57" s="28">
        <v>0</v>
      </c>
      <c r="X57" s="369" t="s">
        <v>1131</v>
      </c>
      <c r="Y57" s="258"/>
    </row>
    <row r="58" spans="1:28" s="29" customFormat="1" x14ac:dyDescent="0.35">
      <c r="A58" s="30"/>
      <c r="B58" s="31"/>
      <c r="C58" s="31"/>
      <c r="D58" s="31"/>
      <c r="E58" s="31"/>
      <c r="F58" s="31"/>
      <c r="G58" s="32"/>
      <c r="H58" s="32"/>
      <c r="I58" s="33"/>
      <c r="J58" s="33"/>
      <c r="K58" s="65"/>
      <c r="L58" s="296" t="s">
        <v>41</v>
      </c>
      <c r="M58" s="231">
        <v>0</v>
      </c>
      <c r="N58" s="231">
        <v>10</v>
      </c>
      <c r="O58" s="301">
        <v>0</v>
      </c>
      <c r="P58" s="319"/>
      <c r="Q58" s="231"/>
      <c r="R58" s="231"/>
      <c r="S58" s="301"/>
      <c r="T58" s="30"/>
      <c r="U58" s="34"/>
      <c r="V58" s="30"/>
      <c r="W58" s="97"/>
      <c r="X58" s="260"/>
      <c r="Y58" s="258"/>
    </row>
    <row r="59" spans="1:28" s="29" customFormat="1" ht="16" customHeight="1" thickBot="1" x14ac:dyDescent="0.4">
      <c r="A59" s="37"/>
      <c r="B59" s="38"/>
      <c r="C59" s="38"/>
      <c r="D59" s="38"/>
      <c r="E59" s="38"/>
      <c r="F59" s="38"/>
      <c r="G59" s="39"/>
      <c r="H59" s="39"/>
      <c r="I59" s="40"/>
      <c r="J59" s="40"/>
      <c r="K59" s="70"/>
      <c r="L59" s="296" t="s">
        <v>109</v>
      </c>
      <c r="M59" s="231">
        <v>0</v>
      </c>
      <c r="N59" s="231">
        <v>10</v>
      </c>
      <c r="O59" s="301">
        <v>0</v>
      </c>
      <c r="P59" s="319"/>
      <c r="Q59" s="231"/>
      <c r="R59" s="231"/>
      <c r="S59" s="301"/>
      <c r="T59" s="37"/>
      <c r="U59" s="41"/>
      <c r="V59" s="37"/>
      <c r="W59" s="72"/>
      <c r="X59" s="266"/>
      <c r="Y59" s="258"/>
    </row>
    <row r="60" spans="1:28" s="29" customFormat="1" ht="17.5" customHeight="1" x14ac:dyDescent="0.35">
      <c r="A60" s="580"/>
      <c r="I60" s="47"/>
      <c r="J60" s="47"/>
      <c r="L60" s="296" t="s">
        <v>612</v>
      </c>
      <c r="M60" s="230">
        <v>0</v>
      </c>
      <c r="N60" s="231" t="s">
        <v>613</v>
      </c>
      <c r="O60" s="301">
        <v>0</v>
      </c>
      <c r="P60" s="296" t="s">
        <v>614</v>
      </c>
      <c r="Q60" s="231">
        <v>0</v>
      </c>
      <c r="R60" s="231" t="s">
        <v>615</v>
      </c>
      <c r="S60" s="295">
        <v>0</v>
      </c>
    </row>
    <row r="61" spans="1:28" s="29" customFormat="1" ht="16" customHeight="1" thickBot="1" x14ac:dyDescent="0.4">
      <c r="A61" s="580"/>
      <c r="I61" s="47"/>
      <c r="J61" s="47"/>
      <c r="L61" s="636" t="s">
        <v>43</v>
      </c>
      <c r="M61" s="637"/>
      <c r="N61" s="637"/>
      <c r="O61" s="304">
        <v>0</v>
      </c>
      <c r="P61" s="636" t="s">
        <v>42</v>
      </c>
      <c r="Q61" s="637"/>
      <c r="R61" s="637"/>
      <c r="S61" s="297">
        <v>0</v>
      </c>
    </row>
    <row r="62" spans="1:28" s="29" customFormat="1" ht="16" customHeight="1" thickBot="1" x14ac:dyDescent="0.4">
      <c r="A62" s="580"/>
      <c r="I62" s="47"/>
      <c r="J62" s="47"/>
      <c r="L62" s="281"/>
      <c r="M62" s="281"/>
      <c r="N62" s="281"/>
      <c r="O62" s="281"/>
      <c r="P62" s="281"/>
      <c r="Q62" s="281"/>
      <c r="R62" s="281"/>
      <c r="S62" s="281"/>
    </row>
    <row r="63" spans="1:28" s="29" customFormat="1" x14ac:dyDescent="0.35">
      <c r="A63" s="21" t="s">
        <v>22</v>
      </c>
      <c r="B63" s="22" t="s">
        <v>962</v>
      </c>
      <c r="C63" s="22">
        <v>3047</v>
      </c>
      <c r="D63" s="22" t="s">
        <v>254</v>
      </c>
      <c r="E63" s="23" t="s">
        <v>1102</v>
      </c>
      <c r="F63" s="22">
        <v>1</v>
      </c>
      <c r="G63" s="59">
        <v>45041.708333333336</v>
      </c>
      <c r="H63" s="24" t="s">
        <v>1117</v>
      </c>
      <c r="I63" s="25">
        <v>20.499999999941792</v>
      </c>
      <c r="J63" s="60">
        <v>13.4</v>
      </c>
      <c r="K63" s="61">
        <v>-7.099999999941792</v>
      </c>
      <c r="L63" s="288" t="s">
        <v>525</v>
      </c>
      <c r="M63" s="290">
        <v>2</v>
      </c>
      <c r="N63" s="317">
        <v>20</v>
      </c>
      <c r="O63" s="298">
        <v>40</v>
      </c>
      <c r="P63" s="320" t="s">
        <v>794</v>
      </c>
      <c r="Q63" s="290">
        <v>0</v>
      </c>
      <c r="R63" s="228">
        <v>20</v>
      </c>
      <c r="S63" s="298">
        <v>0</v>
      </c>
      <c r="T63" s="21" t="s">
        <v>25</v>
      </c>
      <c r="U63" s="26" t="s">
        <v>24</v>
      </c>
      <c r="V63" s="27">
        <v>7.099999999941792</v>
      </c>
      <c r="W63" s="28">
        <v>7.099999999941792</v>
      </c>
      <c r="X63" s="592" t="s">
        <v>1152</v>
      </c>
    </row>
    <row r="64" spans="1:28" s="29" customFormat="1" x14ac:dyDescent="0.35">
      <c r="A64" s="86"/>
      <c r="B64" s="62"/>
      <c r="C64" s="62"/>
      <c r="D64" s="62"/>
      <c r="E64" s="62"/>
      <c r="F64" s="62">
        <v>2</v>
      </c>
      <c r="G64" s="32" t="s">
        <v>1117</v>
      </c>
      <c r="H64" s="32" t="s">
        <v>1123</v>
      </c>
      <c r="I64" s="68">
        <v>7.0833333333721384</v>
      </c>
      <c r="J64" s="64">
        <v>13.4</v>
      </c>
      <c r="K64" s="65">
        <v>6.3166666666278619</v>
      </c>
      <c r="L64" s="292" t="s">
        <v>526</v>
      </c>
      <c r="M64" s="294">
        <v>1</v>
      </c>
      <c r="N64" s="314">
        <v>20</v>
      </c>
      <c r="O64" s="301">
        <v>20</v>
      </c>
      <c r="P64" s="321" t="s">
        <v>593</v>
      </c>
      <c r="Q64" s="294">
        <v>0</v>
      </c>
      <c r="R64" s="231">
        <v>20</v>
      </c>
      <c r="S64" s="310">
        <v>0</v>
      </c>
      <c r="T64" s="30"/>
      <c r="U64" s="34"/>
      <c r="V64" s="35">
        <v>0</v>
      </c>
      <c r="W64" s="43">
        <v>7.099999999941792</v>
      </c>
      <c r="X64" s="370" t="s">
        <v>1153</v>
      </c>
    </row>
    <row r="65" spans="1:24" s="29" customFormat="1" x14ac:dyDescent="0.35">
      <c r="A65" s="86"/>
      <c r="B65" s="62"/>
      <c r="C65" s="62"/>
      <c r="D65" s="62"/>
      <c r="E65" s="62"/>
      <c r="F65" s="62">
        <v>3</v>
      </c>
      <c r="G65" s="32" t="s">
        <v>1123</v>
      </c>
      <c r="H65" s="63">
        <v>45043.277777777781</v>
      </c>
      <c r="I65" s="68">
        <v>10.083333333372138</v>
      </c>
      <c r="J65" s="64">
        <v>13.4</v>
      </c>
      <c r="K65" s="65">
        <v>3.3166666666278619</v>
      </c>
      <c r="L65" s="292" t="s">
        <v>527</v>
      </c>
      <c r="M65" s="294">
        <v>0</v>
      </c>
      <c r="N65" s="314">
        <v>20</v>
      </c>
      <c r="O65" s="301">
        <v>0</v>
      </c>
      <c r="P65" s="321" t="s">
        <v>594</v>
      </c>
      <c r="Q65" s="294">
        <v>0</v>
      </c>
      <c r="R65" s="231">
        <v>20</v>
      </c>
      <c r="S65" s="310">
        <v>0</v>
      </c>
      <c r="T65" s="30"/>
      <c r="U65" s="34"/>
      <c r="V65" s="35">
        <v>0</v>
      </c>
      <c r="W65" s="43">
        <v>7.099999999941792</v>
      </c>
      <c r="X65" s="252"/>
    </row>
    <row r="66" spans="1:24" s="29" customFormat="1" x14ac:dyDescent="0.35">
      <c r="A66" s="86"/>
      <c r="B66" s="62"/>
      <c r="C66" s="62"/>
      <c r="D66" s="62"/>
      <c r="E66" s="62"/>
      <c r="F66" s="62">
        <v>4</v>
      </c>
      <c r="G66" s="63">
        <v>45043.277777777781</v>
      </c>
      <c r="H66" s="63">
        <v>45043.701388888891</v>
      </c>
      <c r="I66" s="68">
        <v>10.166666666627862</v>
      </c>
      <c r="J66" s="64">
        <v>13.4</v>
      </c>
      <c r="K66" s="65">
        <v>3.2333333333721388</v>
      </c>
      <c r="L66" s="292" t="s">
        <v>528</v>
      </c>
      <c r="M66" s="294">
        <v>1</v>
      </c>
      <c r="N66" s="314">
        <v>20</v>
      </c>
      <c r="O66" s="301">
        <v>20</v>
      </c>
      <c r="P66" s="321" t="s">
        <v>476</v>
      </c>
      <c r="Q66" s="294">
        <v>0</v>
      </c>
      <c r="R66" s="231">
        <v>20</v>
      </c>
      <c r="S66" s="310">
        <v>0</v>
      </c>
      <c r="T66" s="30"/>
      <c r="U66" s="34"/>
      <c r="V66" s="35">
        <v>0</v>
      </c>
      <c r="W66" s="43">
        <v>7.099999999941792</v>
      </c>
      <c r="X66" s="260"/>
    </row>
    <row r="67" spans="1:24" s="29" customFormat="1" ht="16" thickBot="1" x14ac:dyDescent="0.4">
      <c r="A67" s="89"/>
      <c r="B67" s="87"/>
      <c r="C67" s="87"/>
      <c r="D67" s="87"/>
      <c r="E67" s="87"/>
      <c r="F67" s="87">
        <v>5</v>
      </c>
      <c r="G67" s="90">
        <v>45043.701388888891</v>
      </c>
      <c r="H67" s="90" t="s">
        <v>1154</v>
      </c>
      <c r="I67" s="91">
        <v>12</v>
      </c>
      <c r="J67" s="91">
        <v>13.4</v>
      </c>
      <c r="K67" s="70">
        <v>1.4000000000000004</v>
      </c>
      <c r="L67" s="292"/>
      <c r="M67" s="322"/>
      <c r="N67" s="294"/>
      <c r="O67" s="310"/>
      <c r="P67" s="323" t="s">
        <v>477</v>
      </c>
      <c r="Q67" s="294">
        <v>0</v>
      </c>
      <c r="R67" s="231">
        <v>20</v>
      </c>
      <c r="S67" s="310">
        <v>0</v>
      </c>
      <c r="T67" s="37"/>
      <c r="U67" s="41"/>
      <c r="V67" s="37">
        <v>0</v>
      </c>
      <c r="W67" s="44">
        <v>7.099999999941792</v>
      </c>
      <c r="X67" s="595"/>
    </row>
    <row r="68" spans="1:24" s="29" customFormat="1" ht="17.5" customHeight="1" x14ac:dyDescent="0.35">
      <c r="A68" s="36"/>
      <c r="G68" s="71"/>
      <c r="H68" s="71"/>
      <c r="I68" s="47"/>
      <c r="K68" s="47"/>
      <c r="L68" s="296" t="s">
        <v>612</v>
      </c>
      <c r="M68" s="230">
        <v>4</v>
      </c>
      <c r="N68" s="231" t="s">
        <v>613</v>
      </c>
      <c r="O68" s="301">
        <v>80</v>
      </c>
      <c r="P68" s="296" t="s">
        <v>614</v>
      </c>
      <c r="Q68" s="231">
        <v>0</v>
      </c>
      <c r="R68" s="231" t="s">
        <v>615</v>
      </c>
      <c r="S68" s="295">
        <v>0</v>
      </c>
    </row>
    <row r="69" spans="1:24" s="29" customFormat="1" ht="16" customHeight="1" thickBot="1" x14ac:dyDescent="0.4">
      <c r="A69" s="36"/>
      <c r="I69" s="47"/>
      <c r="L69" s="636" t="s">
        <v>43</v>
      </c>
      <c r="M69" s="637"/>
      <c r="N69" s="637"/>
      <c r="O69" s="315">
        <v>80</v>
      </c>
      <c r="P69" s="636" t="s">
        <v>42</v>
      </c>
      <c r="Q69" s="637"/>
      <c r="R69" s="637"/>
      <c r="S69" s="297">
        <v>0</v>
      </c>
    </row>
    <row r="70" spans="1:24" s="29" customFormat="1" ht="16" customHeight="1" thickBot="1" x14ac:dyDescent="0.4">
      <c r="A70" s="36"/>
      <c r="I70" s="47"/>
      <c r="L70" s="281"/>
      <c r="M70" s="281"/>
      <c r="N70" s="281"/>
      <c r="O70" s="283"/>
      <c r="P70" s="281"/>
      <c r="Q70" s="281"/>
      <c r="R70" s="281"/>
      <c r="S70" s="281"/>
    </row>
    <row r="71" spans="1:24" s="29" customFormat="1" ht="16" thickBot="1" x14ac:dyDescent="0.4">
      <c r="A71" s="74" t="s">
        <v>23</v>
      </c>
      <c r="B71" s="75"/>
      <c r="C71" s="75">
        <v>1</v>
      </c>
      <c r="D71" s="75" t="s">
        <v>130</v>
      </c>
      <c r="E71" s="75"/>
      <c r="F71" s="75"/>
      <c r="G71" s="93"/>
      <c r="H71" s="93"/>
      <c r="I71" s="77"/>
      <c r="J71" s="77"/>
      <c r="K71" s="78"/>
      <c r="L71" s="309"/>
      <c r="M71" s="227"/>
      <c r="N71" s="228"/>
      <c r="O71" s="298"/>
      <c r="P71" s="309"/>
      <c r="Q71" s="228"/>
      <c r="R71" s="228"/>
      <c r="S71" s="298"/>
      <c r="T71" s="74" t="s">
        <v>25</v>
      </c>
      <c r="U71" s="151" t="s">
        <v>24</v>
      </c>
      <c r="V71" s="222">
        <v>0</v>
      </c>
      <c r="W71" s="223">
        <v>0</v>
      </c>
      <c r="X71" s="263" t="s">
        <v>1139</v>
      </c>
    </row>
    <row r="72" spans="1:24" s="29" customFormat="1" ht="17.5" customHeight="1" x14ac:dyDescent="0.35">
      <c r="I72" s="47"/>
      <c r="J72" s="47"/>
      <c r="L72" s="296" t="s">
        <v>612</v>
      </c>
      <c r="M72" s="230">
        <v>0</v>
      </c>
      <c r="N72" s="231" t="s">
        <v>613</v>
      </c>
      <c r="O72" s="301">
        <v>0</v>
      </c>
      <c r="P72" s="296" t="s">
        <v>614</v>
      </c>
      <c r="Q72" s="231">
        <v>0</v>
      </c>
      <c r="R72" s="231" t="s">
        <v>615</v>
      </c>
      <c r="S72" s="295">
        <v>0</v>
      </c>
      <c r="X72" s="255"/>
    </row>
    <row r="73" spans="1:24" s="29" customFormat="1" ht="16" customHeight="1" thickBot="1" x14ac:dyDescent="0.4">
      <c r="I73" s="47"/>
      <c r="J73" s="47"/>
      <c r="L73" s="636" t="s">
        <v>43</v>
      </c>
      <c r="M73" s="637"/>
      <c r="N73" s="637"/>
      <c r="O73" s="304">
        <v>0</v>
      </c>
      <c r="P73" s="636" t="s">
        <v>42</v>
      </c>
      <c r="Q73" s="637"/>
      <c r="R73" s="637"/>
      <c r="S73" s="297" t="s">
        <v>24</v>
      </c>
      <c r="X73" s="259"/>
    </row>
    <row r="74" spans="1:24" s="29" customFormat="1" ht="16" customHeight="1" thickBot="1" x14ac:dyDescent="0.4">
      <c r="I74" s="47"/>
      <c r="J74" s="47"/>
      <c r="L74" s="281"/>
      <c r="M74" s="282"/>
      <c r="N74" s="281"/>
      <c r="O74" s="281"/>
      <c r="P74" s="281"/>
      <c r="Q74" s="281"/>
      <c r="R74" s="281"/>
      <c r="S74" s="281"/>
      <c r="X74" s="259"/>
    </row>
    <row r="75" spans="1:24" s="29" customFormat="1" x14ac:dyDescent="0.35">
      <c r="A75" s="21" t="s">
        <v>26</v>
      </c>
      <c r="B75" s="22" t="s">
        <v>912</v>
      </c>
      <c r="C75" s="23"/>
      <c r="D75" s="23" t="s">
        <v>569</v>
      </c>
      <c r="E75" s="22"/>
      <c r="F75" s="22"/>
      <c r="G75" s="24"/>
      <c r="H75" s="24"/>
      <c r="I75" s="25"/>
      <c r="J75" s="25"/>
      <c r="K75" s="61"/>
      <c r="L75" s="288" t="s">
        <v>243</v>
      </c>
      <c r="M75" s="324">
        <v>0</v>
      </c>
      <c r="N75" s="290">
        <v>17</v>
      </c>
      <c r="O75" s="298">
        <v>0</v>
      </c>
      <c r="P75" s="309" t="s">
        <v>242</v>
      </c>
      <c r="Q75" s="290">
        <v>0</v>
      </c>
      <c r="R75" s="228">
        <v>20</v>
      </c>
      <c r="S75" s="298">
        <v>0</v>
      </c>
      <c r="T75" s="21" t="s">
        <v>25</v>
      </c>
      <c r="U75" s="26" t="s">
        <v>200</v>
      </c>
      <c r="V75" s="27"/>
      <c r="W75" s="28"/>
      <c r="X75" s="141" t="s">
        <v>1124</v>
      </c>
    </row>
    <row r="76" spans="1:24" s="29" customFormat="1" ht="16" thickBot="1" x14ac:dyDescent="0.4">
      <c r="A76" s="37"/>
      <c r="B76" s="38"/>
      <c r="C76" s="38"/>
      <c r="D76" s="38"/>
      <c r="E76" s="38"/>
      <c r="F76" s="38"/>
      <c r="G76" s="39"/>
      <c r="H76" s="39"/>
      <c r="I76" s="40"/>
      <c r="J76" s="40"/>
      <c r="K76" s="70"/>
      <c r="L76" s="292"/>
      <c r="M76" s="294"/>
      <c r="N76" s="294"/>
      <c r="O76" s="301"/>
      <c r="P76" s="296"/>
      <c r="Q76" s="294"/>
      <c r="R76" s="231"/>
      <c r="S76" s="301"/>
      <c r="T76" s="37"/>
      <c r="U76" s="41"/>
      <c r="V76" s="42"/>
      <c r="W76" s="44"/>
      <c r="X76" s="246"/>
    </row>
    <row r="77" spans="1:24" s="29" customFormat="1" ht="17.5" customHeight="1" x14ac:dyDescent="0.35">
      <c r="I77" s="47"/>
      <c r="L77" s="296" t="s">
        <v>612</v>
      </c>
      <c r="M77" s="230">
        <v>0</v>
      </c>
      <c r="N77" s="231" t="s">
        <v>613</v>
      </c>
      <c r="O77" s="301">
        <v>0</v>
      </c>
      <c r="P77" s="296" t="s">
        <v>614</v>
      </c>
      <c r="Q77" s="231">
        <v>0</v>
      </c>
      <c r="R77" s="231" t="s">
        <v>615</v>
      </c>
      <c r="S77" s="295">
        <v>0</v>
      </c>
      <c r="V77" s="47"/>
      <c r="W77" s="47"/>
      <c r="X77" s="259"/>
    </row>
    <row r="78" spans="1:24" s="29" customFormat="1" ht="16" customHeight="1" thickBot="1" x14ac:dyDescent="0.4">
      <c r="I78" s="47"/>
      <c r="J78" s="47"/>
      <c r="L78" s="636" t="s">
        <v>43</v>
      </c>
      <c r="M78" s="637"/>
      <c r="N78" s="637"/>
      <c r="O78" s="315">
        <v>0</v>
      </c>
      <c r="P78" s="636" t="s">
        <v>42</v>
      </c>
      <c r="Q78" s="637"/>
      <c r="R78" s="637"/>
      <c r="S78" s="297">
        <v>0</v>
      </c>
      <c r="V78" s="47"/>
      <c r="W78" s="47"/>
      <c r="X78" s="259"/>
    </row>
    <row r="79" spans="1:24" s="29" customFormat="1" ht="16" customHeight="1" thickBot="1" x14ac:dyDescent="0.4">
      <c r="I79" s="47"/>
      <c r="J79" s="47"/>
      <c r="L79" s="281"/>
      <c r="M79" s="281"/>
      <c r="N79" s="281"/>
      <c r="O79" s="283"/>
      <c r="P79" s="281"/>
      <c r="Q79" s="281"/>
      <c r="R79" s="281"/>
      <c r="S79" s="281"/>
      <c r="V79" s="47"/>
      <c r="W79" s="47"/>
      <c r="X79" s="259"/>
    </row>
    <row r="80" spans="1:24" s="29" customFormat="1" ht="46.5" x14ac:dyDescent="0.35">
      <c r="A80" s="21" t="s">
        <v>27</v>
      </c>
      <c r="B80" s="22" t="s">
        <v>913</v>
      </c>
      <c r="C80" s="22"/>
      <c r="D80" s="22"/>
      <c r="E80" s="22"/>
      <c r="F80" s="22"/>
      <c r="G80" s="24"/>
      <c r="H80" s="24"/>
      <c r="I80" s="25"/>
      <c r="J80" s="25"/>
      <c r="K80" s="61"/>
      <c r="L80" s="288" t="s">
        <v>847</v>
      </c>
      <c r="M80" s="290">
        <v>0</v>
      </c>
      <c r="N80" s="228">
        <v>17</v>
      </c>
      <c r="O80" s="298">
        <v>0</v>
      </c>
      <c r="P80" s="307" t="s">
        <v>216</v>
      </c>
      <c r="Q80" s="228">
        <v>0</v>
      </c>
      <c r="R80" s="228">
        <v>20</v>
      </c>
      <c r="S80" s="298">
        <v>0</v>
      </c>
      <c r="T80" s="21" t="s">
        <v>25</v>
      </c>
      <c r="U80" s="26" t="s">
        <v>24</v>
      </c>
      <c r="V80" s="27">
        <v>0</v>
      </c>
      <c r="W80" s="28">
        <v>0</v>
      </c>
      <c r="X80" s="141" t="s">
        <v>1158</v>
      </c>
    </row>
    <row r="81" spans="1:24" s="29" customFormat="1" ht="15.5" customHeight="1" thickBot="1" x14ac:dyDescent="0.4">
      <c r="A81" s="37"/>
      <c r="B81" s="38"/>
      <c r="C81" s="38"/>
      <c r="D81" s="38"/>
      <c r="E81" s="38"/>
      <c r="F81" s="38"/>
      <c r="G81" s="90"/>
      <c r="H81" s="596"/>
      <c r="I81" s="91"/>
      <c r="J81" s="40"/>
      <c r="K81" s="597"/>
      <c r="L81" s="292" t="s">
        <v>848</v>
      </c>
      <c r="M81" s="294">
        <v>0</v>
      </c>
      <c r="N81" s="231">
        <v>17</v>
      </c>
      <c r="O81" s="301">
        <v>0</v>
      </c>
      <c r="P81" s="296" t="s">
        <v>249</v>
      </c>
      <c r="Q81" s="231">
        <v>0</v>
      </c>
      <c r="R81" s="231">
        <v>20</v>
      </c>
      <c r="S81" s="301">
        <v>0</v>
      </c>
      <c r="T81" s="37"/>
      <c r="U81" s="41"/>
      <c r="V81" s="42"/>
      <c r="W81" s="44"/>
      <c r="X81" s="246"/>
    </row>
    <row r="82" spans="1:24" s="29" customFormat="1" ht="17.5" customHeight="1" x14ac:dyDescent="0.35">
      <c r="C82" s="102"/>
      <c r="D82" s="102"/>
      <c r="E82" s="102"/>
      <c r="F82" s="102"/>
      <c r="G82" s="102"/>
      <c r="H82" s="102"/>
      <c r="I82" s="47"/>
      <c r="J82" s="47"/>
      <c r="K82" s="47"/>
      <c r="L82" s="296" t="s">
        <v>612</v>
      </c>
      <c r="M82" s="230">
        <v>0</v>
      </c>
      <c r="N82" s="231" t="s">
        <v>613</v>
      </c>
      <c r="O82" s="301">
        <v>0</v>
      </c>
      <c r="P82" s="296" t="s">
        <v>614</v>
      </c>
      <c r="Q82" s="231">
        <v>0</v>
      </c>
      <c r="R82" s="231" t="s">
        <v>615</v>
      </c>
      <c r="S82" s="295">
        <v>0</v>
      </c>
      <c r="V82" s="47"/>
      <c r="W82" s="47"/>
      <c r="X82" s="259"/>
    </row>
    <row r="83" spans="1:24" s="29" customFormat="1" ht="16" customHeight="1" thickBot="1" x14ac:dyDescent="0.4">
      <c r="I83" s="47"/>
      <c r="J83" s="47"/>
      <c r="L83" s="636" t="s">
        <v>43</v>
      </c>
      <c r="M83" s="637"/>
      <c r="N83" s="637"/>
      <c r="O83" s="315">
        <v>0</v>
      </c>
      <c r="P83" s="636" t="s">
        <v>42</v>
      </c>
      <c r="Q83" s="637"/>
      <c r="R83" s="637"/>
      <c r="S83" s="297">
        <v>0</v>
      </c>
      <c r="V83" s="47"/>
      <c r="W83" s="47"/>
      <c r="X83" s="259"/>
    </row>
    <row r="84" spans="1:24" s="29" customFormat="1" ht="16" customHeight="1" thickBot="1" x14ac:dyDescent="0.4">
      <c r="I84" s="47"/>
      <c r="J84" s="47"/>
      <c r="L84" s="281"/>
      <c r="M84" s="281"/>
      <c r="N84" s="281"/>
      <c r="O84" s="283"/>
      <c r="P84" s="281"/>
      <c r="Q84" s="281"/>
      <c r="R84" s="281"/>
      <c r="S84" s="281"/>
      <c r="V84" s="47"/>
      <c r="W84" s="47"/>
      <c r="X84" s="259"/>
    </row>
    <row r="85" spans="1:24" s="29" customFormat="1" ht="47" customHeight="1" thickBot="1" x14ac:dyDescent="0.4">
      <c r="A85" s="74" t="s">
        <v>51</v>
      </c>
      <c r="B85" s="75"/>
      <c r="C85" s="173"/>
      <c r="D85" s="174" t="s">
        <v>639</v>
      </c>
      <c r="E85" s="75"/>
      <c r="F85" s="173"/>
      <c r="G85" s="177"/>
      <c r="H85" s="177"/>
      <c r="I85" s="178"/>
      <c r="J85" s="178"/>
      <c r="K85" s="78"/>
      <c r="L85" s="288"/>
      <c r="M85" s="290"/>
      <c r="N85" s="290"/>
      <c r="O85" s="298"/>
      <c r="P85" s="320"/>
      <c r="Q85" s="290"/>
      <c r="R85" s="228"/>
      <c r="S85" s="298"/>
      <c r="T85" s="74"/>
      <c r="U85" s="151"/>
      <c r="V85" s="222"/>
      <c r="W85" s="223"/>
      <c r="X85" s="194" t="s">
        <v>571</v>
      </c>
    </row>
    <row r="86" spans="1:24" s="29" customFormat="1" ht="17.5" customHeight="1" x14ac:dyDescent="0.3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296" t="s">
        <v>612</v>
      </c>
      <c r="M86" s="230">
        <v>0</v>
      </c>
      <c r="N86" s="231" t="s">
        <v>613</v>
      </c>
      <c r="O86" s="301">
        <v>0</v>
      </c>
      <c r="P86" s="296" t="s">
        <v>614</v>
      </c>
      <c r="Q86" s="231">
        <v>0</v>
      </c>
      <c r="R86" s="231" t="s">
        <v>615</v>
      </c>
      <c r="S86" s="295">
        <v>0</v>
      </c>
      <c r="T86" s="105"/>
      <c r="U86" s="105"/>
      <c r="V86" s="224"/>
      <c r="W86" s="224"/>
      <c r="X86" s="255"/>
    </row>
    <row r="87" spans="1:24" s="29" customFormat="1" ht="16" customHeight="1" thickBot="1" x14ac:dyDescent="0.4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636" t="s">
        <v>43</v>
      </c>
      <c r="M87" s="637"/>
      <c r="N87" s="637"/>
      <c r="O87" s="315">
        <v>0</v>
      </c>
      <c r="P87" s="636" t="s">
        <v>42</v>
      </c>
      <c r="Q87" s="637"/>
      <c r="R87" s="637"/>
      <c r="S87" s="297">
        <v>0</v>
      </c>
      <c r="T87" s="105"/>
      <c r="U87" s="105"/>
      <c r="V87" s="224"/>
      <c r="W87" s="224"/>
      <c r="X87" s="123"/>
    </row>
    <row r="88" spans="1:24" s="29" customFormat="1" ht="16" customHeight="1" thickBot="1" x14ac:dyDescent="0.4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281"/>
      <c r="M88" s="281"/>
      <c r="N88" s="281"/>
      <c r="O88" s="283"/>
      <c r="P88" s="281"/>
      <c r="Q88" s="281"/>
      <c r="R88" s="281"/>
      <c r="S88" s="281"/>
      <c r="T88" s="105"/>
      <c r="U88" s="105"/>
      <c r="V88" s="224"/>
      <c r="W88" s="224"/>
      <c r="X88" s="123"/>
    </row>
    <row r="89" spans="1:24" s="29" customFormat="1" ht="62" x14ac:dyDescent="0.35">
      <c r="A89" s="21" t="s">
        <v>126</v>
      </c>
      <c r="B89" s="23" t="s">
        <v>915</v>
      </c>
      <c r="C89" s="22"/>
      <c r="D89" s="22" t="s">
        <v>1025</v>
      </c>
      <c r="E89" s="23"/>
      <c r="F89" s="22"/>
      <c r="G89" s="24"/>
      <c r="H89" s="182"/>
      <c r="I89" s="25"/>
      <c r="J89" s="25"/>
      <c r="K89" s="61"/>
      <c r="L89" s="111" t="s">
        <v>256</v>
      </c>
      <c r="M89" s="108">
        <v>0</v>
      </c>
      <c r="N89" s="22">
        <v>20</v>
      </c>
      <c r="O89" s="26">
        <v>0</v>
      </c>
      <c r="P89" s="21" t="s">
        <v>476</v>
      </c>
      <c r="Q89" s="108">
        <v>0</v>
      </c>
      <c r="R89" s="108">
        <v>20</v>
      </c>
      <c r="S89" s="26">
        <v>0</v>
      </c>
      <c r="T89" s="21" t="s">
        <v>25</v>
      </c>
      <c r="U89" s="26" t="s">
        <v>24</v>
      </c>
      <c r="V89" s="27"/>
      <c r="W89" s="28"/>
      <c r="X89" s="141" t="s">
        <v>1159</v>
      </c>
    </row>
    <row r="90" spans="1:24" s="29" customFormat="1" x14ac:dyDescent="0.35">
      <c r="A90" s="30"/>
      <c r="B90" s="31"/>
      <c r="C90" s="31"/>
      <c r="D90" s="31"/>
      <c r="E90" s="31"/>
      <c r="F90" s="31"/>
      <c r="G90" s="161"/>
      <c r="H90" s="161"/>
      <c r="I90" s="33"/>
      <c r="J90" s="33"/>
      <c r="K90" s="65"/>
      <c r="L90" s="110" t="s">
        <v>276</v>
      </c>
      <c r="M90" s="109">
        <v>0</v>
      </c>
      <c r="N90" s="31">
        <v>20</v>
      </c>
      <c r="O90" s="34">
        <v>0</v>
      </c>
      <c r="P90" s="30" t="s">
        <v>752</v>
      </c>
      <c r="Q90" s="109">
        <v>0</v>
      </c>
      <c r="R90" s="109">
        <v>20</v>
      </c>
      <c r="S90" s="34">
        <v>0</v>
      </c>
      <c r="T90" s="30"/>
      <c r="U90" s="34"/>
      <c r="V90" s="35"/>
      <c r="W90" s="43"/>
      <c r="X90" s="189"/>
    </row>
    <row r="91" spans="1:24" s="29" customFormat="1" x14ac:dyDescent="0.35">
      <c r="A91" s="30"/>
      <c r="B91" s="31"/>
      <c r="C91" s="31"/>
      <c r="D91" s="31"/>
      <c r="E91" s="31"/>
      <c r="F91" s="31"/>
      <c r="G91" s="32"/>
      <c r="H91" s="161"/>
      <c r="I91" s="33"/>
      <c r="J91" s="33"/>
      <c r="K91" s="65"/>
      <c r="L91" s="110" t="s">
        <v>277</v>
      </c>
      <c r="M91" s="109">
        <v>0</v>
      </c>
      <c r="N91" s="31">
        <v>20</v>
      </c>
      <c r="O91" s="34">
        <v>0</v>
      </c>
      <c r="P91" s="30" t="s">
        <v>594</v>
      </c>
      <c r="Q91" s="109">
        <v>0</v>
      </c>
      <c r="R91" s="109">
        <v>20</v>
      </c>
      <c r="S91" s="34">
        <v>0</v>
      </c>
      <c r="T91" s="30"/>
      <c r="U91" s="34"/>
      <c r="V91" s="35"/>
      <c r="W91" s="43"/>
      <c r="X91" s="189"/>
    </row>
    <row r="92" spans="1:24" s="29" customFormat="1" ht="16" customHeight="1" thickBot="1" x14ac:dyDescent="0.4">
      <c r="A92" s="37"/>
      <c r="B92" s="38"/>
      <c r="C92" s="38"/>
      <c r="D92" s="38"/>
      <c r="E92" s="38"/>
      <c r="F92" s="38"/>
      <c r="G92" s="183"/>
      <c r="H92" s="183"/>
      <c r="I92" s="40"/>
      <c r="J92" s="40"/>
      <c r="K92" s="70"/>
      <c r="L92" s="110" t="s">
        <v>278</v>
      </c>
      <c r="M92" s="109">
        <v>0</v>
      </c>
      <c r="N92" s="31">
        <v>20</v>
      </c>
      <c r="O92" s="34">
        <v>0</v>
      </c>
      <c r="P92" s="30"/>
      <c r="Q92" s="31"/>
      <c r="R92" s="31"/>
      <c r="S92" s="34"/>
      <c r="T92" s="37"/>
      <c r="U92" s="41"/>
      <c r="V92" s="42"/>
      <c r="W92" s="44"/>
      <c r="X92" s="191"/>
    </row>
    <row r="93" spans="1:24" s="29" customFormat="1" ht="17.5" customHeight="1" x14ac:dyDescent="0.35">
      <c r="I93" s="47"/>
      <c r="J93" s="47"/>
      <c r="L93" s="30" t="s">
        <v>135</v>
      </c>
      <c r="M93" s="230">
        <v>0</v>
      </c>
      <c r="N93" s="31" t="s">
        <v>136</v>
      </c>
      <c r="O93" s="34">
        <v>0</v>
      </c>
      <c r="P93" s="30" t="s">
        <v>137</v>
      </c>
      <c r="Q93" s="31">
        <v>0</v>
      </c>
      <c r="R93" s="31" t="s">
        <v>138</v>
      </c>
      <c r="S93" s="97">
        <v>0</v>
      </c>
      <c r="V93" s="47"/>
      <c r="W93" s="47"/>
      <c r="X93" s="255"/>
    </row>
    <row r="94" spans="1:24" s="29" customFormat="1" ht="16" customHeight="1" thickBot="1" x14ac:dyDescent="0.4">
      <c r="I94" s="47"/>
      <c r="J94" s="47"/>
      <c r="L94" s="613" t="s">
        <v>43</v>
      </c>
      <c r="M94" s="614"/>
      <c r="N94" s="614"/>
      <c r="O94" s="41">
        <v>0</v>
      </c>
      <c r="P94" s="613" t="s">
        <v>42</v>
      </c>
      <c r="Q94" s="614"/>
      <c r="R94" s="614"/>
      <c r="S94" s="72">
        <v>0</v>
      </c>
      <c r="V94" s="47"/>
      <c r="W94" s="47"/>
      <c r="X94" s="259"/>
    </row>
    <row r="95" spans="1:24" s="29" customFormat="1" ht="16" customHeight="1" thickBot="1" x14ac:dyDescent="0.4">
      <c r="A95" s="102"/>
      <c r="B95" s="102"/>
      <c r="C95" s="102"/>
      <c r="D95" s="102"/>
      <c r="E95" s="102"/>
      <c r="F95" s="102"/>
      <c r="G95" s="102"/>
      <c r="H95" s="102"/>
      <c r="I95" s="103"/>
      <c r="J95" s="102"/>
      <c r="K95" s="102"/>
      <c r="L95" s="284"/>
      <c r="M95" s="284"/>
      <c r="N95" s="284"/>
      <c r="O95" s="284"/>
      <c r="P95" s="284"/>
      <c r="Q95" s="284"/>
      <c r="R95" s="284"/>
      <c r="S95" s="284"/>
      <c r="V95" s="47"/>
      <c r="W95" s="47"/>
      <c r="X95" s="259"/>
    </row>
    <row r="96" spans="1:24" s="29" customFormat="1" ht="16" customHeight="1" thickBot="1" x14ac:dyDescent="0.4">
      <c r="A96" s="74" t="s">
        <v>206</v>
      </c>
      <c r="B96" s="75"/>
      <c r="C96" s="75"/>
      <c r="D96" s="75" t="s">
        <v>24</v>
      </c>
      <c r="E96" s="75"/>
      <c r="F96" s="75"/>
      <c r="G96" s="93"/>
      <c r="H96" s="75"/>
      <c r="I96" s="77"/>
      <c r="J96" s="77"/>
      <c r="K96" s="78"/>
      <c r="L96" s="309"/>
      <c r="M96" s="227"/>
      <c r="N96" s="228"/>
      <c r="O96" s="298"/>
      <c r="P96" s="309"/>
      <c r="Q96" s="228"/>
      <c r="R96" s="228"/>
      <c r="S96" s="298"/>
      <c r="T96" s="74" t="s">
        <v>25</v>
      </c>
      <c r="U96" s="151" t="s">
        <v>24</v>
      </c>
      <c r="V96" s="74"/>
      <c r="W96" s="152"/>
      <c r="X96" s="263" t="s">
        <v>640</v>
      </c>
    </row>
    <row r="97" spans="1:56" s="29" customFormat="1" ht="17.5" customHeight="1" x14ac:dyDescent="0.35">
      <c r="I97" s="47"/>
      <c r="J97" s="47"/>
      <c r="L97" s="296" t="s">
        <v>612</v>
      </c>
      <c r="M97" s="230">
        <v>0</v>
      </c>
      <c r="N97" s="231" t="s">
        <v>613</v>
      </c>
      <c r="O97" s="301">
        <v>0</v>
      </c>
      <c r="P97" s="296" t="s">
        <v>614</v>
      </c>
      <c r="Q97" s="231">
        <v>0</v>
      </c>
      <c r="R97" s="231" t="s">
        <v>615</v>
      </c>
      <c r="S97" s="295">
        <v>0</v>
      </c>
      <c r="X97" s="259"/>
    </row>
    <row r="98" spans="1:56" s="29" customFormat="1" ht="16" customHeight="1" thickBot="1" x14ac:dyDescent="0.4">
      <c r="I98" s="47"/>
      <c r="J98" s="47"/>
      <c r="L98" s="636" t="s">
        <v>43</v>
      </c>
      <c r="M98" s="637"/>
      <c r="N98" s="637"/>
      <c r="O98" s="304" t="s">
        <v>24</v>
      </c>
      <c r="P98" s="636" t="s">
        <v>42</v>
      </c>
      <c r="Q98" s="637"/>
      <c r="R98" s="637"/>
      <c r="S98" s="297" t="s">
        <v>24</v>
      </c>
      <c r="X98" s="259"/>
    </row>
    <row r="99" spans="1:56" s="29" customFormat="1" ht="15.5" customHeight="1" x14ac:dyDescent="0.3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284"/>
      <c r="M99" s="284"/>
      <c r="N99" s="284"/>
      <c r="O99" s="284"/>
      <c r="P99" s="284"/>
      <c r="Q99" s="284"/>
      <c r="R99" s="284"/>
      <c r="S99" s="284"/>
      <c r="X99" s="259"/>
    </row>
    <row r="100" spans="1:56" s="102" customFormat="1" ht="15.5" customHeight="1" x14ac:dyDescent="0.35">
      <c r="L100" s="284"/>
      <c r="M100" s="284"/>
      <c r="N100" s="284"/>
      <c r="O100" s="284"/>
      <c r="P100" s="284"/>
      <c r="Q100" s="284"/>
      <c r="R100" s="284"/>
      <c r="S100" s="284"/>
      <c r="T100" s="29"/>
      <c r="U100" s="29"/>
      <c r="V100" s="29"/>
      <c r="W100" s="29"/>
      <c r="X100" s="25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s="102" customFormat="1" ht="15.5" customHeight="1" x14ac:dyDescent="0.35">
      <c r="L101" s="284"/>
      <c r="M101" s="284"/>
      <c r="N101" s="284"/>
      <c r="O101" s="284"/>
      <c r="P101" s="284"/>
      <c r="Q101" s="284"/>
      <c r="R101" s="284"/>
      <c r="S101" s="284"/>
      <c r="T101" s="29"/>
      <c r="U101" s="29"/>
      <c r="V101" s="29"/>
      <c r="W101" s="29"/>
      <c r="X101" s="25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5.5" customHeight="1" x14ac:dyDescent="0.35">
      <c r="T102" s="29"/>
      <c r="U102" s="29"/>
      <c r="V102" s="29"/>
      <c r="W102" s="29"/>
      <c r="X102" s="25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5.5" customHeight="1" x14ac:dyDescent="0.35">
      <c r="T103" s="29"/>
      <c r="U103" s="29"/>
      <c r="V103" s="29"/>
      <c r="W103" s="29"/>
      <c r="X103" s="25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5.5" customHeight="1" x14ac:dyDescent="0.35">
      <c r="T104" s="29"/>
      <c r="U104" s="29"/>
      <c r="V104" s="29"/>
      <c r="W104" s="29"/>
      <c r="X104" s="25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5.5" customHeight="1" x14ac:dyDescent="0.35">
      <c r="T105" s="29"/>
      <c r="U105" s="29"/>
      <c r="V105" s="29"/>
      <c r="W105" s="29"/>
      <c r="X105" s="25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5.5" customHeight="1" x14ac:dyDescent="0.35">
      <c r="T106" s="29"/>
      <c r="U106" s="29"/>
      <c r="V106" s="29"/>
      <c r="W106" s="29"/>
      <c r="X106" s="25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5.5" customHeight="1" x14ac:dyDescent="0.35">
      <c r="T107" s="29"/>
      <c r="U107" s="29"/>
      <c r="V107" s="29"/>
      <c r="W107" s="29"/>
      <c r="X107" s="25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5.5" customHeight="1" x14ac:dyDescent="0.35">
      <c r="T108" s="29"/>
      <c r="U108" s="29"/>
      <c r="V108" s="29"/>
      <c r="W108" s="29"/>
      <c r="X108" s="25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5.5" customHeight="1" x14ac:dyDescent="0.35">
      <c r="T109" s="29"/>
      <c r="U109" s="29"/>
      <c r="V109" s="29"/>
      <c r="W109" s="29"/>
      <c r="X109" s="25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5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4:56" ht="15.5" customHeight="1" x14ac:dyDescent="0.35"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4:56" ht="15.5" customHeight="1" x14ac:dyDescent="0.35"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4:56" ht="15.5" customHeight="1" x14ac:dyDescent="0.35"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4:56" ht="15.5" customHeight="1" x14ac:dyDescent="0.35"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4:56" ht="15.5" customHeight="1" x14ac:dyDescent="0.35"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4:56" ht="15.5" customHeight="1" x14ac:dyDescent="0.35"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4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4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4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4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4:56" x14ac:dyDescent="0.35">
      <c r="X123" s="257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4:56" x14ac:dyDescent="0.35">
      <c r="X124" s="257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4:56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4:56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</sheetData>
  <mergeCells count="47">
    <mergeCell ref="L87:N87"/>
    <mergeCell ref="P87:R87"/>
    <mergeCell ref="L94:N94"/>
    <mergeCell ref="P94:R94"/>
    <mergeCell ref="L98:N98"/>
    <mergeCell ref="P98:R98"/>
    <mergeCell ref="L73:N73"/>
    <mergeCell ref="P73:R73"/>
    <mergeCell ref="L78:N78"/>
    <mergeCell ref="P78:R78"/>
    <mergeCell ref="L83:N83"/>
    <mergeCell ref="P83:R83"/>
    <mergeCell ref="L54:N54"/>
    <mergeCell ref="P54:R54"/>
    <mergeCell ref="L61:N61"/>
    <mergeCell ref="P61:R61"/>
    <mergeCell ref="L69:N69"/>
    <mergeCell ref="P69:R69"/>
    <mergeCell ref="L27:N27"/>
    <mergeCell ref="P27:R27"/>
    <mergeCell ref="L36:N36"/>
    <mergeCell ref="P36:R36"/>
    <mergeCell ref="L45:N45"/>
    <mergeCell ref="P45:R45"/>
    <mergeCell ref="X3:X5"/>
    <mergeCell ref="L4:O4"/>
    <mergeCell ref="P4:S4"/>
    <mergeCell ref="L14:N14"/>
    <mergeCell ref="P14:R14"/>
    <mergeCell ref="L23:N23"/>
    <mergeCell ref="P23:R23"/>
    <mergeCell ref="J3:J5"/>
    <mergeCell ref="K3:K5"/>
    <mergeCell ref="L3:S3"/>
    <mergeCell ref="T3:T5"/>
    <mergeCell ref="U3:U5"/>
    <mergeCell ref="V3:W4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21">
    <cfRule type="cellIs" dxfId="6" priority="3" operator="lessThan">
      <formula>0</formula>
    </cfRule>
  </conditionalFormatting>
  <conditionalFormatting sqref="K25:K43">
    <cfRule type="cellIs" dxfId="5" priority="1" operator="lessThan">
      <formula>0</formula>
    </cfRule>
  </conditionalFormatting>
  <conditionalFormatting sqref="K45:K53 K82:K85 K96:K98">
    <cfRule type="cellIs" dxfId="4" priority="7" operator="lessThan">
      <formula>0</formula>
    </cfRule>
  </conditionalFormatting>
  <conditionalFormatting sqref="K57:K67">
    <cfRule type="cellIs" dxfId="3" priority="2" operator="lessThan">
      <formula>0</formula>
    </cfRule>
  </conditionalFormatting>
  <conditionalFormatting sqref="K71:K76">
    <cfRule type="cellIs" dxfId="2" priority="4" operator="lessThan">
      <formula>0</formula>
    </cfRule>
  </conditionalFormatting>
  <conditionalFormatting sqref="K78:K80">
    <cfRule type="cellIs" dxfId="1" priority="5" operator="lessThan">
      <formula>0</formula>
    </cfRule>
  </conditionalFormatting>
  <conditionalFormatting sqref="K89:K94"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6BA7-27D2-4C8F-98C7-EDF31217823E}">
  <sheetPr codeName="Лист7"/>
  <dimension ref="A1:BD134"/>
  <sheetViews>
    <sheetView topLeftCell="E1" zoomScale="57" zoomScaleNormal="57" workbookViewId="0">
      <selection activeCell="K30" sqref="K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389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128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45020.75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1252</v>
      </c>
      <c r="D6" s="22" t="s">
        <v>209</v>
      </c>
      <c r="E6" s="22" t="s">
        <v>287</v>
      </c>
      <c r="F6" s="22">
        <v>1</v>
      </c>
      <c r="G6" s="59" t="s">
        <v>289</v>
      </c>
      <c r="H6" s="59">
        <v>45019.336805555555</v>
      </c>
      <c r="I6" s="60">
        <f xml:space="preserve"> ($H$6 - $G$6) * 24</f>
        <v>20.083333333313931</v>
      </c>
      <c r="J6" s="60">
        <v>12</v>
      </c>
      <c r="K6" s="61">
        <f>$J$6 - $I$6</f>
        <v>-8.0833333333139308</v>
      </c>
      <c r="L6" s="111" t="s">
        <v>132</v>
      </c>
      <c r="M6" s="144">
        <v>0</v>
      </c>
      <c r="N6" s="108">
        <v>17</v>
      </c>
      <c r="O6" s="26">
        <f xml:space="preserve"> $M$6 * $N$6</f>
        <v>0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-1</f>
        <v>8.0833333333139308</v>
      </c>
      <c r="W6" s="28">
        <f>$V$6</f>
        <v>8.0833333333139308</v>
      </c>
      <c r="X6" s="141"/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>
        <v>45019.336805555555</v>
      </c>
      <c r="H7" s="63" t="s">
        <v>365</v>
      </c>
      <c r="I7" s="64">
        <f xml:space="preserve"> ($H$7 - $G$7) * 24</f>
        <v>9.5833333333139308</v>
      </c>
      <c r="J7" s="64">
        <v>12</v>
      </c>
      <c r="K7" s="65">
        <f>$J$7 - $I$7</f>
        <v>2.4166666666860692</v>
      </c>
      <c r="L7" s="110" t="s">
        <v>111</v>
      </c>
      <c r="M7" s="127">
        <v>0</v>
      </c>
      <c r="N7" s="109">
        <v>10</v>
      </c>
      <c r="O7" s="34">
        <f xml:space="preserve"> $M$7 * $N$7</f>
        <v>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0</f>
        <v>0</v>
      </c>
      <c r="W7" s="43">
        <f>$V$7 + $W$6</f>
        <v>8.0833333333139308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365</v>
      </c>
      <c r="H8" s="67" t="s">
        <v>375</v>
      </c>
      <c r="I8" s="64">
        <f xml:space="preserve"> ($H$8 - $G$8) * 24</f>
        <v>9.5000000000582077</v>
      </c>
      <c r="J8" s="64">
        <v>12</v>
      </c>
      <c r="K8" s="65">
        <f>$J$8 - $I$8</f>
        <v>2.4999999999417923</v>
      </c>
      <c r="L8" s="110" t="s">
        <v>98</v>
      </c>
      <c r="M8" s="127">
        <v>0</v>
      </c>
      <c r="N8" s="109">
        <v>17</v>
      </c>
      <c r="O8" s="34">
        <f xml:space="preserve"> $M$8 * $N$8</f>
        <v>0</v>
      </c>
      <c r="P8" s="13" t="s">
        <v>215</v>
      </c>
      <c r="Q8" s="127">
        <v>0</v>
      </c>
      <c r="R8" s="31">
        <v>10</v>
      </c>
      <c r="S8" s="34">
        <f xml:space="preserve"> $Q$8 * $R$8</f>
        <v>0</v>
      </c>
      <c r="T8" s="30"/>
      <c r="U8" s="34"/>
      <c r="V8" s="35">
        <f>$K$8 * 0</f>
        <v>0</v>
      </c>
      <c r="W8" s="43">
        <f>$V$8 + $W$7</f>
        <v>8.0833333333139308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0</v>
      </c>
      <c r="N9" s="109">
        <v>17</v>
      </c>
      <c r="O9" s="34">
        <f xml:space="preserve"> $M$9 * $N$9</f>
        <v>0</v>
      </c>
      <c r="P9" s="30"/>
      <c r="Q9" s="31"/>
      <c r="R9" s="31"/>
      <c r="S9" s="34"/>
      <c r="T9" s="30"/>
      <c r="U9" s="34"/>
      <c r="V9" s="35">
        <v>0</v>
      </c>
      <c r="W9" s="43">
        <v>8.0833333333139308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>
        <v>1561</v>
      </c>
      <c r="D10" s="66" t="s">
        <v>390</v>
      </c>
      <c r="E10" s="66" t="s">
        <v>391</v>
      </c>
      <c r="F10" s="66">
        <v>1</v>
      </c>
      <c r="G10" s="32" t="s">
        <v>392</v>
      </c>
      <c r="H10" s="67" t="s">
        <v>36</v>
      </c>
      <c r="I10" s="33">
        <f xml:space="preserve"> ($X$2 - $G$10) * 24</f>
        <v>3.9999999999417923</v>
      </c>
      <c r="J10" s="68">
        <v>12</v>
      </c>
      <c r="K10" s="65">
        <f>$J$10 - $I$10</f>
        <v>8.0000000000582077</v>
      </c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0</v>
      </c>
      <c r="N14" s="31" t="s">
        <v>136</v>
      </c>
      <c r="O14" s="34">
        <f>SUM($O$6:$O$13)</f>
        <v>0</v>
      </c>
      <c r="P14" s="30" t="s">
        <v>137</v>
      </c>
      <c r="Q14" s="31">
        <f>SUM($Q$6:$Q$13)</f>
        <v>0</v>
      </c>
      <c r="R14" s="31" t="s">
        <v>138</v>
      </c>
      <c r="S14" s="97">
        <f>SUM($S$6:$S$13)</f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0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 t="s">
        <v>394</v>
      </c>
      <c r="D17" s="98" t="s">
        <v>393</v>
      </c>
      <c r="E17" s="98" t="s">
        <v>396</v>
      </c>
      <c r="F17" s="58"/>
      <c r="G17" s="59" t="s">
        <v>195</v>
      </c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/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36</v>
      </c>
      <c r="I30" s="60">
        <f xml:space="preserve"> ($X$2 - $G$30) * 24</f>
        <v>45</v>
      </c>
      <c r="J30" s="25">
        <v>10.45</v>
      </c>
      <c r="K30" s="61">
        <f>$J$30 - $I$30</f>
        <v>-34.549999999999997</v>
      </c>
      <c r="L30" s="117" t="s">
        <v>224</v>
      </c>
      <c r="M30" s="108">
        <v>0</v>
      </c>
      <c r="N30" s="108">
        <v>10</v>
      </c>
      <c r="O30" s="26">
        <f xml:space="preserve"> $M$30 * $N$30</f>
        <v>0</v>
      </c>
      <c r="P30" s="21" t="s">
        <v>47</v>
      </c>
      <c r="Q30" s="22">
        <v>0</v>
      </c>
      <c r="R30" s="22">
        <v>17</v>
      </c>
      <c r="S30" s="26">
        <f xml:space="preserve"> $Q$30 * $R$30</f>
        <v>0</v>
      </c>
      <c r="T30" s="21" t="s">
        <v>25</v>
      </c>
      <c r="U30" s="26" t="s">
        <v>24</v>
      </c>
      <c r="V30" s="27">
        <f>$K$30 * -1</f>
        <v>34.549999999999997</v>
      </c>
      <c r="W30" s="28">
        <f>$V$30</f>
        <v>34.549999999999997</v>
      </c>
      <c r="X30" s="141"/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/>
      <c r="L31" s="118" t="s">
        <v>225</v>
      </c>
      <c r="M31" s="109">
        <v>0</v>
      </c>
      <c r="N31" s="109">
        <v>10</v>
      </c>
      <c r="O31" s="34">
        <f xml:space="preserve"> $M$31 * $N$31</f>
        <v>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>
        <v>0</v>
      </c>
      <c r="W31" s="43">
        <v>0</v>
      </c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0</v>
      </c>
      <c r="N32" s="31">
        <v>10</v>
      </c>
      <c r="O32" s="34">
        <f xml:space="preserve"> $M$32 * $N$32</f>
        <v>0</v>
      </c>
      <c r="P32" s="30" t="s">
        <v>117</v>
      </c>
      <c r="Q32" s="31">
        <v>0</v>
      </c>
      <c r="R32" s="62">
        <v>16</v>
      </c>
      <c r="S32" s="81">
        <f xml:space="preserve"> $Q$32 * $R$32</f>
        <v>0</v>
      </c>
      <c r="T32" s="30"/>
      <c r="U32" s="34"/>
      <c r="V32" s="35">
        <v>0</v>
      </c>
      <c r="W32" s="43">
        <v>0</v>
      </c>
      <c r="X32" s="189"/>
      <c r="Y32" s="29"/>
      <c r="Z32" s="29"/>
      <c r="AA32" s="29"/>
    </row>
    <row r="33" spans="1:28" s="102" customFormat="1" ht="3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0</v>
      </c>
      <c r="N33" s="31">
        <v>10</v>
      </c>
      <c r="O33" s="34">
        <f xml:space="preserve"> $M$33 * $N$33</f>
        <v>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>
        <v>0</v>
      </c>
      <c r="W33" s="43">
        <v>0</v>
      </c>
      <c r="X33" s="189" t="s">
        <v>381</v>
      </c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>
        <v>0</v>
      </c>
      <c r="W34" s="43"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0</v>
      </c>
      <c r="N36" s="31" t="s">
        <v>136</v>
      </c>
      <c r="O36" s="34">
        <f>SUM($O$30:$O$35)</f>
        <v>0</v>
      </c>
      <c r="P36" s="30" t="s">
        <v>137</v>
      </c>
      <c r="Q36" s="31">
        <f>SUM($Q$30:$Q$35)</f>
        <v>0</v>
      </c>
      <c r="R36" s="31" t="s">
        <v>138</v>
      </c>
      <c r="S36" s="97">
        <f>SUM($S$30:$S$35)</f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4836</v>
      </c>
      <c r="D39" s="22" t="s">
        <v>228</v>
      </c>
      <c r="E39" s="98" t="s">
        <v>349</v>
      </c>
      <c r="F39" s="58">
        <v>1</v>
      </c>
      <c r="G39" s="59">
        <v>45019.791666666664</v>
      </c>
      <c r="H39" s="59" t="s">
        <v>397</v>
      </c>
      <c r="I39" s="60">
        <f xml:space="preserve"> ($H$39 - $G$39) * 24</f>
        <v>17.25</v>
      </c>
      <c r="J39" s="60">
        <v>14</v>
      </c>
      <c r="K39" s="61">
        <f>$J$39 - $I$39</f>
        <v>-3.25</v>
      </c>
      <c r="L39" s="162" t="s">
        <v>48</v>
      </c>
      <c r="M39" s="107">
        <v>0</v>
      </c>
      <c r="N39" s="144">
        <v>17</v>
      </c>
      <c r="O39" s="26">
        <f xml:space="preserve"> $M$39 * $N$39</f>
        <v>0</v>
      </c>
      <c r="P39" s="187" t="s">
        <v>271</v>
      </c>
      <c r="Q39" s="163">
        <v>0</v>
      </c>
      <c r="R39" s="107">
        <v>20</v>
      </c>
      <c r="S39" s="26">
        <f xml:space="preserve"> $Q$39 * $R$39</f>
        <v>0</v>
      </c>
      <c r="T39" s="21" t="s">
        <v>25</v>
      </c>
      <c r="U39" s="26" t="s">
        <v>24</v>
      </c>
      <c r="V39" s="27">
        <f>$K$39 * -1</f>
        <v>3.25</v>
      </c>
      <c r="W39" s="28">
        <f>$V$39</f>
        <v>3.25</v>
      </c>
      <c r="X39" s="190"/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f xml:space="preserve"> $M$40 * $N$40</f>
        <v>0</v>
      </c>
      <c r="P40" s="13" t="s">
        <v>197</v>
      </c>
      <c r="Q40" s="165">
        <v>0</v>
      </c>
      <c r="R40" s="14">
        <v>20</v>
      </c>
      <c r="S40" s="34">
        <f xml:space="preserve"> $Q$40 * $R$40</f>
        <v>0</v>
      </c>
      <c r="T40" s="30"/>
      <c r="U40" s="34"/>
      <c r="V40" s="30"/>
      <c r="W40" s="97"/>
      <c r="X40" s="189"/>
      <c r="Y40" s="29"/>
      <c r="Z40" s="36"/>
      <c r="AA40" s="29"/>
    </row>
    <row r="41" spans="1:28" s="49" customFormat="1" x14ac:dyDescent="0.35">
      <c r="A41" s="86"/>
      <c r="B41" s="62"/>
      <c r="C41" s="62"/>
      <c r="D41" s="31" t="s">
        <v>228</v>
      </c>
      <c r="E41" s="62" t="s">
        <v>398</v>
      </c>
      <c r="F41" s="62"/>
      <c r="G41" s="62" t="s">
        <v>195</v>
      </c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f xml:space="preserve"> $M$41 * $N$41</f>
        <v>0</v>
      </c>
      <c r="P41" s="225" t="s">
        <v>143</v>
      </c>
      <c r="Q41" s="165">
        <v>0</v>
      </c>
      <c r="R41" s="14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0</v>
      </c>
      <c r="N42" s="127">
        <v>17</v>
      </c>
      <c r="O42" s="34">
        <f xml:space="preserve"> $M$42 * $N$42</f>
        <v>0</v>
      </c>
      <c r="P42" s="13" t="s">
        <v>272</v>
      </c>
      <c r="Q42" s="165">
        <v>0</v>
      </c>
      <c r="R42" s="14">
        <v>20</v>
      </c>
      <c r="S42" s="34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f xml:space="preserve"> $M$43 * $N$43</f>
        <v>0</v>
      </c>
      <c r="P43" s="13" t="s">
        <v>273</v>
      </c>
      <c r="Q43" s="165">
        <v>0</v>
      </c>
      <c r="R43" s="14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339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f xml:space="preserve"> $Q$44 * $R$44</f>
        <v>0</v>
      </c>
      <c r="T44" s="37"/>
      <c r="U44" s="41"/>
      <c r="V44" s="37"/>
      <c r="W44" s="72"/>
      <c r="X44" s="191"/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0</v>
      </c>
      <c r="N45" s="31" t="s">
        <v>136</v>
      </c>
      <c r="O45" s="34">
        <f>SUM($O$39:$O$44)</f>
        <v>0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0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ht="3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 t="s">
        <v>400</v>
      </c>
      <c r="AB48" s="102"/>
    </row>
    <row r="49" spans="1:56" s="29" customFormat="1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189" t="s">
        <v>401</v>
      </c>
      <c r="Z49" s="36"/>
      <c r="AB49" s="49"/>
    </row>
    <row r="50" spans="1:56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 t="s">
        <v>402</v>
      </c>
      <c r="Y50" s="36"/>
      <c r="AB50" s="102"/>
    </row>
    <row r="51" spans="1:56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 t="s">
        <v>403</v>
      </c>
      <c r="Z51" s="36"/>
      <c r="AB51" s="102"/>
    </row>
    <row r="52" spans="1:56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 t="s">
        <v>404</v>
      </c>
      <c r="Z52" s="36"/>
      <c r="AB52" s="102"/>
    </row>
    <row r="53" spans="1:56" s="29" customFormat="1" x14ac:dyDescent="0.35">
      <c r="A53" s="30"/>
      <c r="B53" s="31"/>
      <c r="C53" s="31"/>
      <c r="D53" s="31"/>
      <c r="E53" s="31"/>
      <c r="F53" s="31"/>
      <c r="G53" s="32"/>
      <c r="H53" s="32"/>
      <c r="I53" s="33"/>
      <c r="J53" s="33"/>
      <c r="K53" s="65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0"/>
      <c r="U53" s="34"/>
      <c r="V53" s="35"/>
      <c r="W53" s="43"/>
      <c r="X53" s="189" t="s">
        <v>405</v>
      </c>
      <c r="Z53" s="36"/>
      <c r="AB53" s="102"/>
    </row>
    <row r="54" spans="1:56" s="197" customFormat="1" x14ac:dyDescent="0.35">
      <c r="A54" s="30"/>
      <c r="B54" s="31"/>
      <c r="C54" s="31"/>
      <c r="D54" s="31"/>
      <c r="E54" s="31"/>
      <c r="F54" s="31"/>
      <c r="G54" s="32"/>
      <c r="H54" s="32"/>
      <c r="I54" s="33"/>
      <c r="J54" s="33"/>
      <c r="K54" s="65"/>
      <c r="L54" s="110"/>
      <c r="M54" s="109"/>
      <c r="N54" s="109"/>
      <c r="O54" s="34"/>
      <c r="P54" s="116"/>
      <c r="Q54" s="109"/>
      <c r="R54" s="31"/>
      <c r="S54" s="34"/>
      <c r="T54" s="30"/>
      <c r="U54" s="34"/>
      <c r="V54" s="35"/>
      <c r="W54" s="43"/>
      <c r="X54" s="189" t="s">
        <v>406</v>
      </c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s="31" customFormat="1" ht="16" thickBot="1" x14ac:dyDescent="0.4">
      <c r="A55" s="37"/>
      <c r="B55" s="38"/>
      <c r="C55" s="38"/>
      <c r="D55" s="38"/>
      <c r="E55" s="38"/>
      <c r="F55" s="38"/>
      <c r="G55" s="39"/>
      <c r="H55" s="39"/>
      <c r="I55" s="40"/>
      <c r="J55" s="40"/>
      <c r="K55" s="70"/>
      <c r="L55" s="110"/>
      <c r="M55" s="109"/>
      <c r="N55" s="109"/>
      <c r="O55" s="34"/>
      <c r="P55" s="116"/>
      <c r="Q55" s="109"/>
      <c r="S55" s="34"/>
      <c r="T55" s="37"/>
      <c r="U55" s="41"/>
      <c r="V55" s="37"/>
      <c r="W55" s="44"/>
      <c r="X55" s="191" t="s">
        <v>407</v>
      </c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</row>
    <row r="56" spans="1:56" s="29" customFormat="1" ht="17.5" x14ac:dyDescent="0.35">
      <c r="G56" s="71"/>
      <c r="H56" s="71"/>
      <c r="I56" s="47"/>
      <c r="K56" s="47"/>
      <c r="L56" s="30" t="s">
        <v>135</v>
      </c>
      <c r="M56" s="85">
        <v>0</v>
      </c>
      <c r="N56" s="31" t="s">
        <v>136</v>
      </c>
      <c r="O56" s="34">
        <v>0</v>
      </c>
      <c r="P56" s="30" t="s">
        <v>137</v>
      </c>
      <c r="Q56" s="31">
        <v>0</v>
      </c>
      <c r="R56" s="31" t="s">
        <v>138</v>
      </c>
      <c r="S56" s="97">
        <v>0</v>
      </c>
    </row>
    <row r="57" spans="1:56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613" t="s">
        <v>43</v>
      </c>
      <c r="M57" s="614"/>
      <c r="N57" s="614"/>
      <c r="O57" s="41">
        <v>0</v>
      </c>
      <c r="P57" s="613" t="s">
        <v>42</v>
      </c>
      <c r="Q57" s="614"/>
      <c r="R57" s="614"/>
      <c r="S57" s="72">
        <v>0</v>
      </c>
    </row>
    <row r="58" spans="1:56" s="29" customFormat="1" ht="15.5" customHeight="1" x14ac:dyDescent="0.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1:56" s="29" customFormat="1" ht="16" customHeight="1" thickBot="1" x14ac:dyDescent="0.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spans="1:56" s="29" customFormat="1" ht="15.5" customHeight="1" x14ac:dyDescent="0.35">
      <c r="A60" s="21" t="s">
        <v>21</v>
      </c>
      <c r="B60" s="22" t="s">
        <v>192</v>
      </c>
      <c r="C60" s="23" t="s">
        <v>125</v>
      </c>
      <c r="D60" s="23" t="s">
        <v>123</v>
      </c>
      <c r="E60" s="23"/>
      <c r="F60" s="22"/>
      <c r="G60" s="24"/>
      <c r="H60" s="24"/>
      <c r="I60" s="25"/>
      <c r="J60" s="25"/>
      <c r="K60" s="61"/>
      <c r="L60" s="21" t="s">
        <v>40</v>
      </c>
      <c r="M60" s="22">
        <v>0</v>
      </c>
      <c r="N60" s="22">
        <v>10</v>
      </c>
      <c r="O60" s="26">
        <v>0</v>
      </c>
      <c r="P60" s="21" t="s">
        <v>122</v>
      </c>
      <c r="Q60" s="22">
        <v>0</v>
      </c>
      <c r="R60" s="22">
        <v>20</v>
      </c>
      <c r="S60" s="26">
        <v>0</v>
      </c>
      <c r="T60" s="21" t="s">
        <v>25</v>
      </c>
      <c r="U60" s="26" t="s">
        <v>24</v>
      </c>
      <c r="V60" s="21">
        <v>0</v>
      </c>
      <c r="W60" s="99">
        <v>0</v>
      </c>
      <c r="X60" s="150" t="s">
        <v>139</v>
      </c>
    </row>
    <row r="61" spans="1:56" s="29" customFormat="1" ht="232.5" x14ac:dyDescent="0.35">
      <c r="A61" s="30"/>
      <c r="B61" s="31"/>
      <c r="C61" s="31"/>
      <c r="D61" s="31"/>
      <c r="E61" s="31"/>
      <c r="F61" s="31"/>
      <c r="G61" s="32"/>
      <c r="H61" s="32"/>
      <c r="I61" s="33"/>
      <c r="J61" s="33"/>
      <c r="K61" s="65"/>
      <c r="L61" s="30" t="s">
        <v>41</v>
      </c>
      <c r="M61" s="31">
        <v>0</v>
      </c>
      <c r="N61" s="31">
        <v>10</v>
      </c>
      <c r="O61" s="34">
        <v>0</v>
      </c>
      <c r="P61" s="86"/>
      <c r="Q61" s="31"/>
      <c r="R61" s="31"/>
      <c r="S61" s="34"/>
      <c r="T61" s="30"/>
      <c r="U61" s="34"/>
      <c r="V61" s="30"/>
      <c r="W61" s="97"/>
      <c r="X61" s="169" t="s">
        <v>408</v>
      </c>
    </row>
    <row r="62" spans="1:56" s="29" customFormat="1" ht="16" customHeight="1" thickBot="1" x14ac:dyDescent="0.4">
      <c r="A62" s="37"/>
      <c r="B62" s="38"/>
      <c r="C62" s="38"/>
      <c r="D62" s="38"/>
      <c r="E62" s="38"/>
      <c r="F62" s="38"/>
      <c r="G62" s="39"/>
      <c r="H62" s="39"/>
      <c r="I62" s="40"/>
      <c r="J62" s="40"/>
      <c r="K62" s="70"/>
      <c r="L62" s="30" t="s">
        <v>109</v>
      </c>
      <c r="M62" s="31">
        <v>0</v>
      </c>
      <c r="N62" s="31">
        <v>10</v>
      </c>
      <c r="O62" s="34">
        <v>0</v>
      </c>
      <c r="P62" s="86"/>
      <c r="Q62" s="31"/>
      <c r="R62" s="31"/>
      <c r="S62" s="34"/>
      <c r="T62" s="37"/>
      <c r="U62" s="41"/>
      <c r="V62" s="37"/>
      <c r="W62" s="72"/>
      <c r="X62" s="143"/>
    </row>
    <row r="63" spans="1:56" s="29" customFormat="1" ht="17.5" customHeight="1" x14ac:dyDescent="0.35">
      <c r="I63" s="47"/>
      <c r="J63" s="47"/>
      <c r="L63" s="30" t="s">
        <v>135</v>
      </c>
      <c r="M63" s="85">
        <v>0</v>
      </c>
      <c r="N63" s="31" t="s">
        <v>136</v>
      </c>
      <c r="O63" s="34">
        <v>0</v>
      </c>
      <c r="P63" s="30" t="s">
        <v>137</v>
      </c>
      <c r="Q63" s="31">
        <v>0</v>
      </c>
      <c r="R63" s="31" t="s">
        <v>138</v>
      </c>
      <c r="S63" s="97">
        <v>0</v>
      </c>
    </row>
    <row r="64" spans="1:56" s="29" customFormat="1" ht="16" customHeight="1" thickBot="1" x14ac:dyDescent="0.4">
      <c r="I64" s="47"/>
      <c r="J64" s="47"/>
      <c r="L64" s="613" t="s">
        <v>43</v>
      </c>
      <c r="M64" s="614"/>
      <c r="N64" s="614"/>
      <c r="O64" s="41">
        <v>0</v>
      </c>
      <c r="P64" s="613" t="s">
        <v>42</v>
      </c>
      <c r="Q64" s="614"/>
      <c r="R64" s="614"/>
      <c r="S64" s="72">
        <v>0</v>
      </c>
    </row>
    <row r="65" spans="1:24" s="29" customFormat="1" ht="16" customHeight="1" thickBot="1" x14ac:dyDescent="0.4">
      <c r="I65" s="47"/>
      <c r="J65" s="47"/>
    </row>
    <row r="66" spans="1:24" s="29" customFormat="1" ht="18.5" x14ac:dyDescent="0.35">
      <c r="A66" s="21" t="s">
        <v>22</v>
      </c>
      <c r="B66" s="22" t="s">
        <v>303</v>
      </c>
      <c r="C66" s="22"/>
      <c r="D66" s="22" t="s">
        <v>254</v>
      </c>
      <c r="E66" s="23"/>
      <c r="F66" s="22"/>
      <c r="G66" s="24"/>
      <c r="H66" s="24"/>
      <c r="I66" s="25"/>
      <c r="J66" s="60"/>
      <c r="K66" s="61"/>
      <c r="L66" s="170" t="s">
        <v>101</v>
      </c>
      <c r="M66" s="107">
        <v>0</v>
      </c>
      <c r="N66" s="167">
        <v>17</v>
      </c>
      <c r="O66" s="26">
        <v>0</v>
      </c>
      <c r="P66" s="112" t="s">
        <v>202</v>
      </c>
      <c r="Q66" s="108">
        <v>0</v>
      </c>
      <c r="R66" s="22">
        <v>20</v>
      </c>
      <c r="S66" s="26">
        <v>0</v>
      </c>
      <c r="T66" s="21" t="s">
        <v>25</v>
      </c>
      <c r="U66" s="26" t="s">
        <v>24</v>
      </c>
      <c r="V66" s="21"/>
      <c r="W66" s="99"/>
      <c r="X66" s="141" t="s">
        <v>409</v>
      </c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32"/>
      <c r="I67" s="64"/>
      <c r="J67" s="64"/>
      <c r="K67" s="65"/>
      <c r="L67" s="171" t="s">
        <v>50</v>
      </c>
      <c r="M67" s="14">
        <v>0</v>
      </c>
      <c r="N67" s="168">
        <v>17</v>
      </c>
      <c r="O67" s="81">
        <v>0</v>
      </c>
      <c r="P67" s="3" t="s">
        <v>39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42" t="s">
        <v>410</v>
      </c>
    </row>
    <row r="68" spans="1:24" s="29" customFormat="1" ht="31" x14ac:dyDescent="0.35">
      <c r="A68" s="86"/>
      <c r="B68" s="62"/>
      <c r="C68" s="62"/>
      <c r="D68" s="62"/>
      <c r="E68" s="62"/>
      <c r="F68" s="62"/>
      <c r="G68" s="63"/>
      <c r="H68" s="63"/>
      <c r="I68" s="64"/>
      <c r="J68" s="64"/>
      <c r="K68" s="65"/>
      <c r="L68" s="171" t="s">
        <v>238</v>
      </c>
      <c r="M68" s="14">
        <v>0</v>
      </c>
      <c r="N68" s="168">
        <v>17</v>
      </c>
      <c r="O68" s="34">
        <v>0</v>
      </c>
      <c r="P68" s="3" t="s">
        <v>141</v>
      </c>
      <c r="Q68" s="109">
        <v>0</v>
      </c>
      <c r="R68" s="31">
        <v>20</v>
      </c>
      <c r="S68" s="81">
        <v>0</v>
      </c>
      <c r="T68" s="30"/>
      <c r="U68" s="34"/>
      <c r="V68" s="30"/>
      <c r="W68" s="97"/>
      <c r="X68" s="142" t="s">
        <v>411</v>
      </c>
    </row>
    <row r="69" spans="1:24" s="29" customFormat="1" ht="18.5" x14ac:dyDescent="0.35">
      <c r="A69" s="86"/>
      <c r="B69" s="62"/>
      <c r="C69" s="62"/>
      <c r="D69" s="62"/>
      <c r="E69" s="62"/>
      <c r="F69" s="62"/>
      <c r="G69" s="63"/>
      <c r="H69" s="63"/>
      <c r="I69" s="64"/>
      <c r="J69" s="64"/>
      <c r="K69" s="65"/>
      <c r="L69" s="171" t="s">
        <v>120</v>
      </c>
      <c r="M69" s="14">
        <v>0</v>
      </c>
      <c r="N69" s="168">
        <v>17</v>
      </c>
      <c r="O69" s="81">
        <v>0</v>
      </c>
      <c r="P69" s="3" t="s">
        <v>110</v>
      </c>
      <c r="Q69" s="109">
        <v>0</v>
      </c>
      <c r="R69" s="31">
        <v>20</v>
      </c>
      <c r="S69" s="81">
        <v>0</v>
      </c>
      <c r="T69" s="30"/>
      <c r="U69" s="34"/>
      <c r="V69" s="30"/>
      <c r="W69" s="97"/>
      <c r="X69" s="142" t="s">
        <v>412</v>
      </c>
    </row>
    <row r="70" spans="1:24" s="29" customFormat="1" ht="16" thickBot="1" x14ac:dyDescent="0.4">
      <c r="A70" s="89"/>
      <c r="B70" s="87"/>
      <c r="C70" s="87"/>
      <c r="D70" s="87"/>
      <c r="E70" s="87"/>
      <c r="F70" s="87"/>
      <c r="G70" s="90"/>
      <c r="H70" s="90"/>
      <c r="I70" s="91"/>
      <c r="J70" s="91"/>
      <c r="K70" s="70"/>
      <c r="L70" s="110"/>
      <c r="M70" s="139"/>
      <c r="N70" s="109"/>
      <c r="O70" s="81"/>
      <c r="P70" s="172" t="s">
        <v>104</v>
      </c>
      <c r="Q70" s="109">
        <v>0</v>
      </c>
      <c r="R70" s="31">
        <v>20</v>
      </c>
      <c r="S70" s="81">
        <v>0</v>
      </c>
      <c r="T70" s="37"/>
      <c r="U70" s="41"/>
      <c r="V70" s="37"/>
      <c r="W70" s="72"/>
      <c r="X70" s="143"/>
    </row>
    <row r="71" spans="1:24" s="29" customFormat="1" ht="17.5" customHeight="1" x14ac:dyDescent="0.35">
      <c r="A71" s="36"/>
      <c r="G71" s="71"/>
      <c r="H71" s="71"/>
      <c r="I71" s="47"/>
      <c r="K71" s="47"/>
      <c r="L71" s="30" t="s">
        <v>135</v>
      </c>
      <c r="M71" s="85">
        <v>0</v>
      </c>
      <c r="N71" s="31" t="s">
        <v>136</v>
      </c>
      <c r="O71" s="34">
        <v>0</v>
      </c>
      <c r="P71" s="30" t="s">
        <v>137</v>
      </c>
      <c r="Q71" s="31">
        <v>0</v>
      </c>
      <c r="R71" s="31" t="s">
        <v>138</v>
      </c>
      <c r="S71" s="97">
        <v>0</v>
      </c>
    </row>
    <row r="72" spans="1:24" s="29" customFormat="1" ht="16" customHeight="1" thickBot="1" x14ac:dyDescent="0.4">
      <c r="A72" s="36"/>
      <c r="I72" s="47"/>
      <c r="L72" s="613" t="s">
        <v>43</v>
      </c>
      <c r="M72" s="614"/>
      <c r="N72" s="614"/>
      <c r="O72" s="92">
        <v>0</v>
      </c>
      <c r="P72" s="613" t="s">
        <v>42</v>
      </c>
      <c r="Q72" s="614"/>
      <c r="R72" s="614"/>
      <c r="S72" s="72">
        <v>0</v>
      </c>
    </row>
    <row r="73" spans="1:24" s="29" customFormat="1" ht="16" customHeight="1" thickBot="1" x14ac:dyDescent="0.4">
      <c r="A73" s="36"/>
      <c r="I73" s="47"/>
      <c r="O73" s="49"/>
    </row>
    <row r="74" spans="1:24" s="29" customFormat="1" ht="307" customHeight="1" thickBot="1" x14ac:dyDescent="0.4">
      <c r="A74" s="74" t="s">
        <v>23</v>
      </c>
      <c r="B74" s="75" t="s">
        <v>114</v>
      </c>
      <c r="C74" s="75">
        <v>1</v>
      </c>
      <c r="D74" s="75" t="s">
        <v>130</v>
      </c>
      <c r="E74" s="75"/>
      <c r="F74" s="75"/>
      <c r="G74" s="93"/>
      <c r="H74" s="93"/>
      <c r="I74" s="77"/>
      <c r="J74" s="77"/>
      <c r="K74" s="78"/>
      <c r="L74" s="21"/>
      <c r="M74" s="94"/>
      <c r="N74" s="22"/>
      <c r="O74" s="26"/>
      <c r="P74" s="21"/>
      <c r="Q74" s="22"/>
      <c r="R74" s="22"/>
      <c r="S74" s="26"/>
      <c r="T74" s="74" t="s">
        <v>25</v>
      </c>
      <c r="U74" s="151" t="s">
        <v>24</v>
      </c>
      <c r="V74" s="74">
        <v>0</v>
      </c>
      <c r="W74" s="152">
        <v>0</v>
      </c>
      <c r="X74" s="153" t="s">
        <v>377</v>
      </c>
    </row>
    <row r="75" spans="1:24" s="29" customFormat="1" ht="17.5" customHeight="1" x14ac:dyDescent="0.35">
      <c r="I75" s="47"/>
      <c r="J75" s="47"/>
      <c r="L75" s="30" t="s">
        <v>135</v>
      </c>
      <c r="M75" s="85">
        <v>0</v>
      </c>
      <c r="N75" s="31" t="s">
        <v>136</v>
      </c>
      <c r="O75" s="34">
        <v>0</v>
      </c>
      <c r="P75" s="30" t="s">
        <v>137</v>
      </c>
      <c r="Q75" s="31">
        <v>0</v>
      </c>
      <c r="R75" s="31" t="s">
        <v>138</v>
      </c>
      <c r="S75" s="97">
        <v>0</v>
      </c>
    </row>
    <row r="76" spans="1:24" s="29" customFormat="1" ht="16" customHeight="1" thickBot="1" x14ac:dyDescent="0.4">
      <c r="I76" s="47"/>
      <c r="J76" s="47"/>
      <c r="L76" s="613" t="s">
        <v>43</v>
      </c>
      <c r="M76" s="614"/>
      <c r="N76" s="614"/>
      <c r="O76" s="41">
        <v>0</v>
      </c>
      <c r="P76" s="613" t="s">
        <v>42</v>
      </c>
      <c r="Q76" s="614"/>
      <c r="R76" s="614"/>
      <c r="S76" s="72" t="s">
        <v>24</v>
      </c>
    </row>
    <row r="77" spans="1:24" s="29" customFormat="1" ht="16" customHeight="1" thickBot="1" x14ac:dyDescent="0.4">
      <c r="I77" s="47"/>
      <c r="J77" s="47"/>
      <c r="M77" s="48"/>
    </row>
    <row r="78" spans="1:24" s="29" customFormat="1" ht="15.5" customHeight="1" x14ac:dyDescent="0.35">
      <c r="A78" s="21" t="s">
        <v>26</v>
      </c>
      <c r="B78" s="22" t="s">
        <v>199</v>
      </c>
      <c r="C78" s="23"/>
      <c r="D78" s="23" t="s">
        <v>240</v>
      </c>
      <c r="E78" s="22"/>
      <c r="F78" s="22"/>
      <c r="G78" s="24"/>
      <c r="H78" s="24"/>
      <c r="I78" s="25"/>
      <c r="J78" s="25"/>
      <c r="K78" s="61"/>
      <c r="L78" s="111" t="s">
        <v>115</v>
      </c>
      <c r="M78" s="138">
        <v>0</v>
      </c>
      <c r="N78" s="108">
        <v>17</v>
      </c>
      <c r="O78" s="26">
        <v>0</v>
      </c>
      <c r="P78" s="21" t="s">
        <v>242</v>
      </c>
      <c r="Q78" s="108">
        <v>0</v>
      </c>
      <c r="R78" s="22">
        <v>20</v>
      </c>
      <c r="S78" s="26">
        <v>0</v>
      </c>
      <c r="T78" s="21" t="s">
        <v>25</v>
      </c>
      <c r="U78" s="26" t="s">
        <v>200</v>
      </c>
      <c r="V78" s="27">
        <v>39.549999999999997</v>
      </c>
      <c r="W78" s="28">
        <v>39.549999999999997</v>
      </c>
      <c r="X78" s="141" t="s">
        <v>413</v>
      </c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124</v>
      </c>
      <c r="M79" s="139">
        <v>0</v>
      </c>
      <c r="N79" s="109">
        <v>17</v>
      </c>
      <c r="O79" s="34">
        <v>0</v>
      </c>
      <c r="P79" s="30" t="s">
        <v>46</v>
      </c>
      <c r="Q79" s="109">
        <v>0</v>
      </c>
      <c r="R79" s="31">
        <v>20</v>
      </c>
      <c r="S79" s="34">
        <v>0</v>
      </c>
      <c r="T79" s="30"/>
      <c r="U79" s="34"/>
      <c r="V79" s="35"/>
      <c r="W79" s="43"/>
      <c r="X79" s="189" t="s">
        <v>414</v>
      </c>
    </row>
    <row r="80" spans="1:24" s="29" customFormat="1" ht="31" customHeight="1" x14ac:dyDescent="0.35">
      <c r="A80" s="30"/>
      <c r="B80" s="31"/>
      <c r="C80" s="31"/>
      <c r="D80" s="31"/>
      <c r="E80" s="31"/>
      <c r="F80" s="31"/>
      <c r="G80" s="32"/>
      <c r="H80" s="32"/>
      <c r="I80" s="33"/>
      <c r="J80" s="33"/>
      <c r="K80" s="65"/>
      <c r="L80" s="116" t="s">
        <v>105</v>
      </c>
      <c r="M80" s="109">
        <v>0</v>
      </c>
      <c r="N80" s="109">
        <v>17</v>
      </c>
      <c r="O80" s="34">
        <v>0</v>
      </c>
      <c r="P80" s="30" t="s">
        <v>116</v>
      </c>
      <c r="Q80" s="109">
        <v>0</v>
      </c>
      <c r="R80" s="31">
        <v>20</v>
      </c>
      <c r="S80" s="34">
        <v>0</v>
      </c>
      <c r="T80" s="30"/>
      <c r="U80" s="34"/>
      <c r="V80" s="35"/>
      <c r="W80" s="43"/>
      <c r="X80" s="142" t="s">
        <v>415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32"/>
      <c r="H81" s="32"/>
      <c r="I81" s="33"/>
      <c r="J81" s="33"/>
      <c r="K81" s="65"/>
      <c r="L81" s="116" t="s">
        <v>243</v>
      </c>
      <c r="M81" s="109">
        <v>0</v>
      </c>
      <c r="N81" s="109">
        <v>17</v>
      </c>
      <c r="O81" s="34">
        <v>0</v>
      </c>
      <c r="P81" s="30" t="s">
        <v>100</v>
      </c>
      <c r="Q81" s="109">
        <v>0</v>
      </c>
      <c r="R81" s="31">
        <v>20</v>
      </c>
      <c r="S81" s="34">
        <v>0</v>
      </c>
      <c r="T81" s="30"/>
      <c r="U81" s="34"/>
      <c r="V81" s="35"/>
      <c r="W81" s="43"/>
      <c r="X81" s="142"/>
    </row>
    <row r="82" spans="1:24" s="29" customFormat="1" ht="16" customHeight="1" thickBot="1" x14ac:dyDescent="0.4">
      <c r="A82" s="37"/>
      <c r="B82" s="38"/>
      <c r="C82" s="38"/>
      <c r="D82" s="38"/>
      <c r="E82" s="38"/>
      <c r="F82" s="38"/>
      <c r="G82" s="39"/>
      <c r="H82" s="39"/>
      <c r="I82" s="40"/>
      <c r="J82" s="40"/>
      <c r="K82" s="70"/>
      <c r="L82" s="110" t="s">
        <v>142</v>
      </c>
      <c r="M82" s="109">
        <v>0</v>
      </c>
      <c r="N82" s="109">
        <v>10</v>
      </c>
      <c r="O82" s="34">
        <v>0</v>
      </c>
      <c r="P82" s="30" t="s">
        <v>45</v>
      </c>
      <c r="Q82" s="109">
        <v>0</v>
      </c>
      <c r="R82" s="31">
        <v>5</v>
      </c>
      <c r="S82" s="34">
        <v>0</v>
      </c>
      <c r="T82" s="37"/>
      <c r="U82" s="41"/>
      <c r="V82" s="42"/>
      <c r="W82" s="44"/>
      <c r="X82" s="191"/>
    </row>
    <row r="83" spans="1:24" s="29" customFormat="1" ht="17.5" customHeight="1" x14ac:dyDescent="0.35">
      <c r="I83" s="47"/>
      <c r="L83" s="30" t="s">
        <v>135</v>
      </c>
      <c r="M83" s="85">
        <v>0</v>
      </c>
      <c r="N83" s="31" t="s">
        <v>136</v>
      </c>
      <c r="O83" s="34">
        <v>0</v>
      </c>
      <c r="P83" s="30" t="s">
        <v>137</v>
      </c>
      <c r="Q83" s="31">
        <v>0</v>
      </c>
      <c r="R83" s="31" t="s">
        <v>138</v>
      </c>
      <c r="S83" s="97">
        <v>0</v>
      </c>
      <c r="V83" s="47"/>
      <c r="W83" s="47"/>
    </row>
    <row r="84" spans="1:24" s="29" customFormat="1" ht="16" customHeight="1" thickBot="1" x14ac:dyDescent="0.4">
      <c r="I84" s="47"/>
      <c r="J84" s="47"/>
      <c r="L84" s="613" t="s">
        <v>43</v>
      </c>
      <c r="M84" s="614"/>
      <c r="N84" s="614"/>
      <c r="O84" s="92">
        <v>85</v>
      </c>
      <c r="P84" s="613" t="s">
        <v>42</v>
      </c>
      <c r="Q84" s="614"/>
      <c r="R84" s="614"/>
      <c r="S84" s="72" t="s">
        <v>49</v>
      </c>
      <c r="V84" s="47"/>
      <c r="W84" s="47"/>
    </row>
    <row r="85" spans="1:24" s="29" customFormat="1" ht="16" customHeight="1" thickBot="1" x14ac:dyDescent="0.4">
      <c r="I85" s="47"/>
      <c r="J85" s="47"/>
      <c r="O85" s="49"/>
      <c r="V85" s="47"/>
      <c r="W85" s="47"/>
    </row>
    <row r="86" spans="1:24" s="29" customFormat="1" ht="31" customHeight="1" x14ac:dyDescent="0.35">
      <c r="A86" s="21" t="s">
        <v>27</v>
      </c>
      <c r="B86" s="22" t="s">
        <v>244</v>
      </c>
      <c r="C86" s="22" t="s">
        <v>245</v>
      </c>
      <c r="D86" s="22" t="s">
        <v>246</v>
      </c>
      <c r="E86" s="22" t="s">
        <v>247</v>
      </c>
      <c r="F86" s="22">
        <v>1</v>
      </c>
      <c r="G86" s="24" t="s">
        <v>248</v>
      </c>
      <c r="H86" s="24">
        <v>45018.770833333336</v>
      </c>
      <c r="I86" s="25">
        <v>340.5</v>
      </c>
      <c r="J86" s="25">
        <v>8.4499999999999993</v>
      </c>
      <c r="K86" s="61">
        <v>-332.05</v>
      </c>
      <c r="L86" s="162" t="s">
        <v>115</v>
      </c>
      <c r="M86" s="108">
        <v>0</v>
      </c>
      <c r="N86" s="22">
        <v>17</v>
      </c>
      <c r="O86" s="26">
        <v>0</v>
      </c>
      <c r="P86" s="79" t="s">
        <v>216</v>
      </c>
      <c r="Q86" s="22">
        <v>0</v>
      </c>
      <c r="R86" s="22">
        <v>20</v>
      </c>
      <c r="S86" s="26">
        <v>0</v>
      </c>
      <c r="T86" s="21" t="s">
        <v>25</v>
      </c>
      <c r="U86" s="26" t="s">
        <v>24</v>
      </c>
      <c r="V86" s="27">
        <v>332.05</v>
      </c>
      <c r="W86" s="28">
        <v>332.05</v>
      </c>
      <c r="X86" s="141" t="s">
        <v>368</v>
      </c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2</v>
      </c>
      <c r="G87" s="63">
        <v>45018.770833333336</v>
      </c>
      <c r="H87" s="220" t="s">
        <v>374</v>
      </c>
      <c r="I87" s="64">
        <v>15.333333333197515</v>
      </c>
      <c r="J87" s="33">
        <v>8.5</v>
      </c>
      <c r="K87" s="96">
        <v>-6.8333333331975155</v>
      </c>
      <c r="L87" s="225" t="s">
        <v>416</v>
      </c>
      <c r="M87" s="109">
        <v>0</v>
      </c>
      <c r="N87" s="31">
        <v>17</v>
      </c>
      <c r="O87" s="34">
        <v>0</v>
      </c>
      <c r="P87" s="30" t="s">
        <v>249</v>
      </c>
      <c r="Q87" s="31">
        <v>0</v>
      </c>
      <c r="R87" s="31">
        <v>20</v>
      </c>
      <c r="S87" s="34">
        <v>0</v>
      </c>
      <c r="T87" s="30"/>
      <c r="U87" s="34"/>
      <c r="V87" s="35">
        <v>6.8333333331975155</v>
      </c>
      <c r="W87" s="43">
        <v>338.88333333319753</v>
      </c>
      <c r="X87" s="189" t="s">
        <v>373</v>
      </c>
    </row>
    <row r="88" spans="1:24" s="29" customFormat="1" ht="31" customHeight="1" x14ac:dyDescent="0.35">
      <c r="A88" s="30"/>
      <c r="B88" s="31"/>
      <c r="C88" s="31"/>
      <c r="D88" s="31"/>
      <c r="E88" s="31"/>
      <c r="F88" s="31">
        <v>3</v>
      </c>
      <c r="G88" s="32" t="s">
        <v>374</v>
      </c>
      <c r="H88" s="31" t="s">
        <v>372</v>
      </c>
      <c r="I88" s="33">
        <v>13.216666666790843</v>
      </c>
      <c r="J88" s="33">
        <v>8.5</v>
      </c>
      <c r="K88" s="65">
        <v>-4.716666666790843</v>
      </c>
      <c r="L88" s="110"/>
      <c r="M88" s="109"/>
      <c r="N88" s="31"/>
      <c r="O88" s="34"/>
      <c r="P88" s="30"/>
      <c r="Q88" s="31"/>
      <c r="R88" s="31"/>
      <c r="S88" s="34"/>
      <c r="T88" s="30"/>
      <c r="U88" s="34"/>
      <c r="V88" s="35">
        <v>4.716666666790843</v>
      </c>
      <c r="W88" s="43">
        <v>343.59999999998837</v>
      </c>
      <c r="X88" s="189" t="s">
        <v>387</v>
      </c>
    </row>
    <row r="89" spans="1:24" s="29" customFormat="1" ht="15.5" customHeight="1" x14ac:dyDescent="0.35">
      <c r="A89" s="30"/>
      <c r="B89" s="31"/>
      <c r="C89" s="31"/>
      <c r="D89" s="31"/>
      <c r="E89" s="31"/>
      <c r="F89" s="31">
        <v>4</v>
      </c>
      <c r="G89" s="31" t="s">
        <v>372</v>
      </c>
      <c r="H89" s="32" t="s">
        <v>36</v>
      </c>
      <c r="I89" s="64">
        <v>18.949999999953434</v>
      </c>
      <c r="J89" s="64">
        <v>8.5</v>
      </c>
      <c r="K89" s="65">
        <v>-10.449999999953434</v>
      </c>
      <c r="L89" s="110"/>
      <c r="M89" s="139"/>
      <c r="N89" s="31"/>
      <c r="O89" s="34"/>
      <c r="P89" s="30"/>
      <c r="Q89" s="31"/>
      <c r="R89" s="31"/>
      <c r="S89" s="34"/>
      <c r="T89" s="30"/>
      <c r="U89" s="34"/>
      <c r="V89" s="35">
        <v>0</v>
      </c>
      <c r="W89" s="43">
        <v>343.59999999998837</v>
      </c>
      <c r="X89" s="189"/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/>
      <c r="G90" s="69"/>
      <c r="H90" s="69"/>
      <c r="I90" s="88"/>
      <c r="J90" s="88"/>
      <c r="K90" s="104"/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/>
      <c r="W90" s="44"/>
      <c r="X90" s="195" t="s">
        <v>308</v>
      </c>
    </row>
    <row r="91" spans="1:24" s="29" customFormat="1" ht="17.5" customHeight="1" x14ac:dyDescent="0.35">
      <c r="I91" s="47"/>
      <c r="L91" s="30" t="s">
        <v>135</v>
      </c>
      <c r="M91" s="85">
        <v>0</v>
      </c>
      <c r="N91" s="31" t="s">
        <v>136</v>
      </c>
      <c r="O91" s="34">
        <v>0</v>
      </c>
      <c r="P91" s="30" t="s">
        <v>137</v>
      </c>
      <c r="Q91" s="31">
        <v>0</v>
      </c>
      <c r="R91" s="31" t="s">
        <v>138</v>
      </c>
      <c r="S91" s="97"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309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9322</v>
      </c>
      <c r="D97" s="22" t="s">
        <v>418</v>
      </c>
      <c r="E97" s="23" t="s">
        <v>419</v>
      </c>
      <c r="F97" s="22"/>
      <c r="G97" s="24" t="s">
        <v>195</v>
      </c>
      <c r="H97" s="182"/>
      <c r="I97" s="25"/>
      <c r="J97" s="25"/>
      <c r="K97" s="61"/>
      <c r="L97" s="226" t="s">
        <v>256</v>
      </c>
      <c r="M97" s="227">
        <v>0</v>
      </c>
      <c r="N97" s="228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3.1833333333139304</v>
      </c>
      <c r="W97" s="28">
        <v>3.1833333333139304</v>
      </c>
      <c r="X97" s="214"/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29" t="s">
        <v>276</v>
      </c>
      <c r="M98" s="230">
        <v>0</v>
      </c>
      <c r="N98" s="231">
        <v>17</v>
      </c>
      <c r="O98" s="34">
        <v>0</v>
      </c>
      <c r="P98" s="30"/>
      <c r="Q98" s="31"/>
      <c r="R98" s="31"/>
      <c r="S98" s="34"/>
      <c r="T98" s="30"/>
      <c r="U98" s="34"/>
      <c r="V98" s="35">
        <v>4.1833333334303457</v>
      </c>
      <c r="W98" s="43">
        <v>7.3666666667442762</v>
      </c>
      <c r="X98" s="215"/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29" t="s">
        <v>277</v>
      </c>
      <c r="M99" s="230">
        <v>0</v>
      </c>
      <c r="N99" s="2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0.7666666666278612</v>
      </c>
      <c r="W99" s="43">
        <v>8.1333333333721374</v>
      </c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29" t="s">
        <v>278</v>
      </c>
      <c r="M100" s="230">
        <v>0</v>
      </c>
      <c r="N100" s="2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>
        <v>8.1333333333721374</v>
      </c>
      <c r="X100" s="143" t="s">
        <v>340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60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7:N57"/>
    <mergeCell ref="P57:R57"/>
    <mergeCell ref="L64:N64"/>
    <mergeCell ref="P64:R64"/>
    <mergeCell ref="L72:N72"/>
    <mergeCell ref="P72:R72"/>
    <mergeCell ref="L76:N76"/>
    <mergeCell ref="P76:R76"/>
    <mergeCell ref="L84:N84"/>
    <mergeCell ref="P84:R84"/>
    <mergeCell ref="L92:N92"/>
    <mergeCell ref="P92:R92"/>
    <mergeCell ref="L96:N96"/>
    <mergeCell ref="P96:R96"/>
    <mergeCell ref="L102:N102"/>
    <mergeCell ref="P102:R102"/>
    <mergeCell ref="L106:N106"/>
    <mergeCell ref="P106:R106"/>
  </mergeCells>
  <conditionalFormatting sqref="K1:K13 K26:K44 K92:K94 K97:K102 K104:K106">
    <cfRule type="cellIs" dxfId="353" priority="2" operator="lessThan">
      <formula>0</formula>
    </cfRule>
  </conditionalFormatting>
  <conditionalFormatting sqref="K15:K22">
    <cfRule type="cellIs" dxfId="352" priority="5" operator="lessThan">
      <formula>0</formula>
    </cfRule>
  </conditionalFormatting>
  <conditionalFormatting sqref="K46:K56">
    <cfRule type="cellIs" dxfId="351" priority="7" operator="lessThan">
      <formula>0</formula>
    </cfRule>
  </conditionalFormatting>
  <conditionalFormatting sqref="K60:K70">
    <cfRule type="cellIs" dxfId="350" priority="6" operator="lessThan">
      <formula>0</formula>
    </cfRule>
  </conditionalFormatting>
  <conditionalFormatting sqref="K74:K82">
    <cfRule type="cellIs" dxfId="349" priority="3" operator="lessThan">
      <formula>0</formula>
    </cfRule>
  </conditionalFormatting>
  <conditionalFormatting sqref="K84:K86">
    <cfRule type="cellIs" dxfId="348" priority="4" operator="lessThan">
      <formula>0</formula>
    </cfRule>
  </conditionalFormatting>
  <conditionalFormatting sqref="K88:K89">
    <cfRule type="cellIs" dxfId="34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9B90-10AC-4D7A-8BAE-46D0AB19A456}">
  <sheetPr codeName="Лист8"/>
  <dimension ref="A1:BD134"/>
  <sheetViews>
    <sheetView zoomScale="50" zoomScaleNormal="50" workbookViewId="0">
      <selection activeCell="P20" sqref="P2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17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420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316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45021.25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1561</v>
      </c>
      <c r="D6" s="22" t="s">
        <v>209</v>
      </c>
      <c r="E6" s="22" t="s">
        <v>287</v>
      </c>
      <c r="F6" s="22">
        <v>1</v>
      </c>
      <c r="G6" s="59">
        <v>45020.583333333336</v>
      </c>
      <c r="H6" s="59" t="s">
        <v>36</v>
      </c>
      <c r="I6" s="60">
        <v>20.083333333313931</v>
      </c>
      <c r="J6" s="60">
        <v>12</v>
      </c>
      <c r="K6" s="61">
        <v>-8.0833333333139308</v>
      </c>
      <c r="L6" s="111" t="s">
        <v>132</v>
      </c>
      <c r="M6" s="144">
        <v>0</v>
      </c>
      <c r="N6" s="108">
        <v>17</v>
      </c>
      <c r="O6" s="26">
        <v>0</v>
      </c>
      <c r="P6" s="111" t="s">
        <v>214</v>
      </c>
      <c r="Q6" s="144">
        <v>0</v>
      </c>
      <c r="R6" s="22">
        <v>20</v>
      </c>
      <c r="S6" s="26">
        <v>0</v>
      </c>
      <c r="T6" s="21" t="s">
        <v>25</v>
      </c>
      <c r="U6" s="26" t="s">
        <v>24</v>
      </c>
      <c r="V6" s="27">
        <v>8.0833333333139308</v>
      </c>
      <c r="W6" s="28">
        <v>8.0833333333139308</v>
      </c>
      <c r="X6" s="141" t="s">
        <v>433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/>
      <c r="G7" s="63"/>
      <c r="H7" s="63"/>
      <c r="I7" s="64"/>
      <c r="J7" s="64"/>
      <c r="K7" s="65"/>
      <c r="L7" s="110" t="s">
        <v>111</v>
      </c>
      <c r="M7" s="127">
        <v>4</v>
      </c>
      <c r="N7" s="109">
        <v>10</v>
      </c>
      <c r="O7" s="34">
        <v>0</v>
      </c>
      <c r="P7" s="110" t="s">
        <v>106</v>
      </c>
      <c r="Q7" s="127">
        <v>0</v>
      </c>
      <c r="R7" s="31">
        <v>20</v>
      </c>
      <c r="S7" s="34">
        <v>0</v>
      </c>
      <c r="T7" s="30"/>
      <c r="U7" s="34"/>
      <c r="V7" s="35">
        <v>0</v>
      </c>
      <c r="W7" s="43">
        <v>8.0833333333139308</v>
      </c>
      <c r="X7" s="114" t="s">
        <v>434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110" t="s">
        <v>98</v>
      </c>
      <c r="M8" s="127">
        <v>0</v>
      </c>
      <c r="N8" s="109">
        <v>17</v>
      </c>
      <c r="O8" s="34">
        <v>0</v>
      </c>
      <c r="P8" s="13" t="s">
        <v>215</v>
      </c>
      <c r="Q8" s="127">
        <v>0</v>
      </c>
      <c r="R8" s="31">
        <v>10</v>
      </c>
      <c r="S8" s="34">
        <v>0</v>
      </c>
      <c r="T8" s="30"/>
      <c r="U8" s="34"/>
      <c r="V8" s="35">
        <v>0</v>
      </c>
      <c r="W8" s="43">
        <v>8.0833333333139308</v>
      </c>
      <c r="X8" s="113" t="s">
        <v>435</v>
      </c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0</v>
      </c>
      <c r="N9" s="109">
        <v>17</v>
      </c>
      <c r="O9" s="34">
        <v>0</v>
      </c>
      <c r="P9" s="30"/>
      <c r="Q9" s="31"/>
      <c r="R9" s="31"/>
      <c r="S9" s="34"/>
      <c r="T9" s="30"/>
      <c r="U9" s="34"/>
      <c r="V9" s="35">
        <v>0</v>
      </c>
      <c r="W9" s="43">
        <v>8.0833333333139308</v>
      </c>
      <c r="X9" s="114" t="s">
        <v>436</v>
      </c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/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 t="s">
        <v>437</v>
      </c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v>0</v>
      </c>
      <c r="N14" s="31" t="s">
        <v>136</v>
      </c>
      <c r="O14" s="34">
        <v>0</v>
      </c>
      <c r="P14" s="30" t="s">
        <v>137</v>
      </c>
      <c r="Q14" s="31">
        <v>0</v>
      </c>
      <c r="R14" s="31" t="s">
        <v>138</v>
      </c>
      <c r="S14" s="97">
        <v>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0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 t="s">
        <v>394</v>
      </c>
      <c r="D17" s="98" t="s">
        <v>393</v>
      </c>
      <c r="E17" s="98" t="s">
        <v>396</v>
      </c>
      <c r="F17" s="58"/>
      <c r="G17" s="59" t="s">
        <v>195</v>
      </c>
      <c r="H17" s="24"/>
      <c r="I17" s="25"/>
      <c r="J17" s="25"/>
      <c r="K17" s="61"/>
      <c r="L17" s="154" t="s">
        <v>108</v>
      </c>
      <c r="M17" s="107">
        <v>0</v>
      </c>
      <c r="N17" s="144">
        <v>17</v>
      </c>
      <c r="O17" s="26">
        <v>0</v>
      </c>
      <c r="P17" s="155" t="s">
        <v>216</v>
      </c>
      <c r="Q17" s="144">
        <v>0</v>
      </c>
      <c r="R17" s="22">
        <v>10</v>
      </c>
      <c r="S17" s="26">
        <v>0</v>
      </c>
      <c r="T17" s="21" t="s">
        <v>25</v>
      </c>
      <c r="U17" s="26" t="s">
        <v>49</v>
      </c>
      <c r="V17" s="21">
        <v>0</v>
      </c>
      <c r="W17" s="99">
        <v>0</v>
      </c>
      <c r="X17" s="141" t="s">
        <v>438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v>0</v>
      </c>
      <c r="P18" s="157" t="s">
        <v>118</v>
      </c>
      <c r="Q18" s="127">
        <v>0</v>
      </c>
      <c r="R18" s="31">
        <v>12</v>
      </c>
      <c r="S18" s="34">
        <v>0</v>
      </c>
      <c r="T18" s="30"/>
      <c r="U18" s="34"/>
      <c r="V18" s="30"/>
      <c r="W18" s="97"/>
      <c r="X18" s="189" t="s">
        <v>439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1</v>
      </c>
      <c r="N19" s="127">
        <v>10</v>
      </c>
      <c r="O19" s="34">
        <v>0</v>
      </c>
      <c r="P19" s="157" t="s">
        <v>119</v>
      </c>
      <c r="Q19" s="109">
        <v>0</v>
      </c>
      <c r="R19" s="31">
        <v>20</v>
      </c>
      <c r="S19" s="34"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1</v>
      </c>
      <c r="N20" s="127">
        <v>17</v>
      </c>
      <c r="O20" s="34">
        <v>0</v>
      </c>
      <c r="P20" s="116" t="s">
        <v>118</v>
      </c>
      <c r="Q20" s="109">
        <v>0</v>
      </c>
      <c r="R20" s="31">
        <v>20</v>
      </c>
      <c r="S20" s="34"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v>0</v>
      </c>
      <c r="T21" s="30"/>
      <c r="U21" s="34"/>
      <c r="V21" s="30"/>
      <c r="W21" s="97"/>
      <c r="X21" s="142" t="s">
        <v>428</v>
      </c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v>0</v>
      </c>
      <c r="N23" s="31" t="s">
        <v>136</v>
      </c>
      <c r="O23" s="34">
        <v>0</v>
      </c>
      <c r="P23" s="30" t="s">
        <v>137</v>
      </c>
      <c r="Q23" s="31">
        <v>0</v>
      </c>
      <c r="R23" s="31" t="s">
        <v>138</v>
      </c>
      <c r="S23" s="97"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36</v>
      </c>
      <c r="I30" s="60">
        <v>69</v>
      </c>
      <c r="J30" s="25">
        <v>10.45</v>
      </c>
      <c r="K30" s="61">
        <v>-58.55</v>
      </c>
      <c r="L30" s="117" t="s">
        <v>224</v>
      </c>
      <c r="M30" s="108">
        <v>0</v>
      </c>
      <c r="N30" s="108">
        <v>10</v>
      </c>
      <c r="O30" s="26">
        <v>0</v>
      </c>
      <c r="P30" s="21" t="s">
        <v>47</v>
      </c>
      <c r="Q30" s="22">
        <v>0</v>
      </c>
      <c r="R30" s="22">
        <v>17</v>
      </c>
      <c r="S30" s="26">
        <v>0</v>
      </c>
      <c r="T30" s="21" t="s">
        <v>25</v>
      </c>
      <c r="U30" s="26" t="s">
        <v>24</v>
      </c>
      <c r="V30" s="27">
        <v>58.55</v>
      </c>
      <c r="W30" s="28">
        <v>58.55</v>
      </c>
      <c r="X30" s="141" t="s">
        <v>440</v>
      </c>
      <c r="Y30" s="29"/>
      <c r="Z30" s="29"/>
      <c r="AA30" s="29"/>
    </row>
    <row r="31" spans="1:27" s="102" customFormat="1" ht="3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/>
      <c r="L31" s="118" t="s">
        <v>225</v>
      </c>
      <c r="M31" s="109">
        <v>0</v>
      </c>
      <c r="N31" s="109">
        <v>10</v>
      </c>
      <c r="O31" s="34">
        <v>0</v>
      </c>
      <c r="P31" s="30" t="s">
        <v>131</v>
      </c>
      <c r="Q31" s="31">
        <v>0</v>
      </c>
      <c r="R31" s="31">
        <v>20</v>
      </c>
      <c r="S31" s="34">
        <v>0</v>
      </c>
      <c r="T31" s="30"/>
      <c r="U31" s="34"/>
      <c r="V31" s="35">
        <v>0</v>
      </c>
      <c r="W31" s="43">
        <v>0</v>
      </c>
      <c r="X31" s="189" t="s">
        <v>441</v>
      </c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0</v>
      </c>
      <c r="N32" s="31">
        <v>10</v>
      </c>
      <c r="O32" s="34">
        <v>0</v>
      </c>
      <c r="P32" s="30" t="s">
        <v>117</v>
      </c>
      <c r="Q32" s="31">
        <v>0</v>
      </c>
      <c r="R32" s="62">
        <v>16</v>
      </c>
      <c r="S32" s="81">
        <v>0</v>
      </c>
      <c r="T32" s="30"/>
      <c r="U32" s="34"/>
      <c r="V32" s="35">
        <v>0</v>
      </c>
      <c r="W32" s="43">
        <v>0</v>
      </c>
      <c r="X32" s="189" t="s">
        <v>442</v>
      </c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0</v>
      </c>
      <c r="N33" s="31">
        <v>10</v>
      </c>
      <c r="O33" s="34">
        <v>0</v>
      </c>
      <c r="P33" s="82" t="s">
        <v>107</v>
      </c>
      <c r="Q33" s="66">
        <v>0</v>
      </c>
      <c r="R33" s="66">
        <v>20</v>
      </c>
      <c r="S33" s="83">
        <v>0</v>
      </c>
      <c r="T33" s="30"/>
      <c r="U33" s="34"/>
      <c r="V33" s="35">
        <v>0</v>
      </c>
      <c r="W33" s="43">
        <v>0</v>
      </c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v>0</v>
      </c>
      <c r="T34" s="30"/>
      <c r="U34" s="34"/>
      <c r="V34" s="35">
        <v>0</v>
      </c>
      <c r="W34" s="43">
        <v>0</v>
      </c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v>0</v>
      </c>
      <c r="N36" s="31" t="s">
        <v>136</v>
      </c>
      <c r="O36" s="34">
        <v>0</v>
      </c>
      <c r="P36" s="30" t="s">
        <v>137</v>
      </c>
      <c r="Q36" s="31">
        <v>0</v>
      </c>
      <c r="R36" s="31" t="s">
        <v>138</v>
      </c>
      <c r="S36" s="97"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>
        <v>4836</v>
      </c>
      <c r="D39" s="22" t="s">
        <v>228</v>
      </c>
      <c r="E39" s="98" t="s">
        <v>349</v>
      </c>
      <c r="F39" s="58">
        <v>1</v>
      </c>
      <c r="G39" s="59">
        <v>45019.791666666664</v>
      </c>
      <c r="H39" s="59" t="s">
        <v>397</v>
      </c>
      <c r="I39" s="60">
        <v>17.25</v>
      </c>
      <c r="J39" s="60">
        <v>14</v>
      </c>
      <c r="K39" s="61">
        <v>-3.25</v>
      </c>
      <c r="L39" s="162" t="s">
        <v>48</v>
      </c>
      <c r="M39" s="107">
        <v>0</v>
      </c>
      <c r="N39" s="144">
        <v>17</v>
      </c>
      <c r="O39" s="26">
        <v>0</v>
      </c>
      <c r="P39" s="217" t="s">
        <v>425</v>
      </c>
      <c r="Q39" s="163">
        <v>0</v>
      </c>
      <c r="R39" s="107">
        <v>20</v>
      </c>
      <c r="S39" s="26">
        <v>0</v>
      </c>
      <c r="T39" s="21" t="s">
        <v>25</v>
      </c>
      <c r="U39" s="26" t="s">
        <v>24</v>
      </c>
      <c r="V39" s="27">
        <v>3.25</v>
      </c>
      <c r="W39" s="28">
        <v>3.25</v>
      </c>
      <c r="X39" s="233" t="s">
        <v>443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v>0</v>
      </c>
      <c r="P40" s="13" t="s">
        <v>197</v>
      </c>
      <c r="Q40" s="165">
        <v>0</v>
      </c>
      <c r="R40" s="14">
        <v>20</v>
      </c>
      <c r="S40" s="34">
        <v>0</v>
      </c>
      <c r="T40" s="30"/>
      <c r="U40" s="34"/>
      <c r="V40" s="30"/>
      <c r="W40" s="97"/>
      <c r="X40" s="189" t="s">
        <v>444</v>
      </c>
      <c r="Y40" s="29"/>
      <c r="Z40" s="36"/>
      <c r="AA40" s="29"/>
    </row>
    <row r="41" spans="1:28" s="49" customFormat="1" x14ac:dyDescent="0.35">
      <c r="A41" s="86"/>
      <c r="B41" s="62"/>
      <c r="C41" s="62"/>
      <c r="D41" s="31" t="s">
        <v>228</v>
      </c>
      <c r="E41" s="62" t="s">
        <v>398</v>
      </c>
      <c r="F41" s="62"/>
      <c r="G41" s="62" t="s">
        <v>195</v>
      </c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v>0</v>
      </c>
      <c r="P41" s="192" t="s">
        <v>143</v>
      </c>
      <c r="Q41" s="165">
        <v>0</v>
      </c>
      <c r="R41" s="14">
        <v>20</v>
      </c>
      <c r="S41" s="34"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0</v>
      </c>
      <c r="N42" s="127">
        <v>17</v>
      </c>
      <c r="O42" s="34">
        <v>0</v>
      </c>
      <c r="P42" s="184" t="s">
        <v>272</v>
      </c>
      <c r="Q42" s="165">
        <v>0</v>
      </c>
      <c r="R42" s="14">
        <v>20</v>
      </c>
      <c r="S42" s="34"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v>0</v>
      </c>
      <c r="P43" s="184" t="s">
        <v>273</v>
      </c>
      <c r="Q43" s="165">
        <v>0</v>
      </c>
      <c r="R43" s="14">
        <v>20</v>
      </c>
      <c r="S43" s="34"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v>0</v>
      </c>
      <c r="N45" s="31" t="s">
        <v>136</v>
      </c>
      <c r="O45" s="34">
        <v>0</v>
      </c>
      <c r="P45" s="30" t="s">
        <v>137</v>
      </c>
      <c r="Q45" s="31">
        <v>0</v>
      </c>
      <c r="R45" s="31" t="s">
        <v>138</v>
      </c>
      <c r="S45" s="97"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0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ht="3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 t="s">
        <v>400</v>
      </c>
      <c r="AB48" s="102"/>
    </row>
    <row r="49" spans="1:56" s="29" customFormat="1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189" t="s">
        <v>401</v>
      </c>
      <c r="Z49" s="36"/>
      <c r="AB49" s="49"/>
    </row>
    <row r="50" spans="1:56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 t="s">
        <v>402</v>
      </c>
      <c r="Y50" s="36"/>
      <c r="AB50" s="102"/>
    </row>
    <row r="51" spans="1:56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 t="s">
        <v>403</v>
      </c>
      <c r="Z51" s="36"/>
      <c r="AB51" s="102"/>
    </row>
    <row r="52" spans="1:56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 t="s">
        <v>404</v>
      </c>
      <c r="Z52" s="36"/>
      <c r="AB52" s="102"/>
    </row>
    <row r="53" spans="1:56" s="29" customFormat="1" x14ac:dyDescent="0.35">
      <c r="A53" s="30"/>
      <c r="B53" s="31"/>
      <c r="C53" s="31"/>
      <c r="D53" s="31"/>
      <c r="E53" s="31"/>
      <c r="F53" s="31"/>
      <c r="G53" s="32"/>
      <c r="H53" s="32"/>
      <c r="I53" s="33"/>
      <c r="J53" s="33"/>
      <c r="K53" s="65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0"/>
      <c r="U53" s="34"/>
      <c r="V53" s="35"/>
      <c r="W53" s="43"/>
      <c r="X53" s="189" t="s">
        <v>405</v>
      </c>
      <c r="Z53" s="36"/>
      <c r="AB53" s="102"/>
    </row>
    <row r="54" spans="1:56" s="197" customFormat="1" x14ac:dyDescent="0.35">
      <c r="A54" s="30"/>
      <c r="B54" s="31"/>
      <c r="C54" s="31"/>
      <c r="D54" s="31"/>
      <c r="E54" s="31"/>
      <c r="F54" s="31"/>
      <c r="G54" s="32"/>
      <c r="H54" s="32"/>
      <c r="I54" s="33"/>
      <c r="J54" s="33"/>
      <c r="K54" s="65"/>
      <c r="L54" s="110"/>
      <c r="M54" s="109"/>
      <c r="N54" s="109"/>
      <c r="O54" s="34"/>
      <c r="P54" s="116"/>
      <c r="Q54" s="109"/>
      <c r="R54" s="31"/>
      <c r="S54" s="34"/>
      <c r="T54" s="30"/>
      <c r="U54" s="34"/>
      <c r="V54" s="35"/>
      <c r="W54" s="43"/>
      <c r="X54" s="189" t="s">
        <v>406</v>
      </c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s="31" customFormat="1" ht="16" thickBot="1" x14ac:dyDescent="0.4">
      <c r="A55" s="37"/>
      <c r="B55" s="38"/>
      <c r="C55" s="38"/>
      <c r="D55" s="38"/>
      <c r="E55" s="38"/>
      <c r="F55" s="38"/>
      <c r="G55" s="39"/>
      <c r="H55" s="39"/>
      <c r="I55" s="40"/>
      <c r="J55" s="40"/>
      <c r="K55" s="70"/>
      <c r="L55" s="110"/>
      <c r="M55" s="109"/>
      <c r="N55" s="109"/>
      <c r="O55" s="34"/>
      <c r="P55" s="116"/>
      <c r="Q55" s="109"/>
      <c r="S55" s="34"/>
      <c r="T55" s="37"/>
      <c r="U55" s="41"/>
      <c r="V55" s="37"/>
      <c r="W55" s="44"/>
      <c r="X55" s="191" t="s">
        <v>407</v>
      </c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</row>
    <row r="56" spans="1:56" s="29" customFormat="1" ht="17.5" x14ac:dyDescent="0.35">
      <c r="G56" s="71"/>
      <c r="H56" s="71"/>
      <c r="I56" s="47"/>
      <c r="K56" s="47"/>
      <c r="L56" s="30" t="s">
        <v>135</v>
      </c>
      <c r="M56" s="85">
        <v>0</v>
      </c>
      <c r="N56" s="31" t="s">
        <v>136</v>
      </c>
      <c r="O56" s="34">
        <v>0</v>
      </c>
      <c r="P56" s="30" t="s">
        <v>137</v>
      </c>
      <c r="Q56" s="31">
        <v>0</v>
      </c>
      <c r="R56" s="31" t="s">
        <v>138</v>
      </c>
      <c r="S56" s="97">
        <v>0</v>
      </c>
    </row>
    <row r="57" spans="1:56" s="29" customFormat="1" ht="16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613" t="s">
        <v>43</v>
      </c>
      <c r="M57" s="614"/>
      <c r="N57" s="614"/>
      <c r="O57" s="41">
        <v>0</v>
      </c>
      <c r="P57" s="613" t="s">
        <v>42</v>
      </c>
      <c r="Q57" s="614"/>
      <c r="R57" s="614"/>
      <c r="S57" s="72">
        <v>0</v>
      </c>
    </row>
    <row r="58" spans="1:56" s="29" customFormat="1" ht="15.5" customHeight="1" x14ac:dyDescent="0.3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1:56" s="29" customFormat="1" ht="16" customHeight="1" thickBot="1" x14ac:dyDescent="0.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spans="1:56" s="29" customFormat="1" ht="15.5" customHeight="1" x14ac:dyDescent="0.35">
      <c r="A60" s="21" t="s">
        <v>21</v>
      </c>
      <c r="B60" s="22" t="s">
        <v>192</v>
      </c>
      <c r="C60" s="23" t="s">
        <v>125</v>
      </c>
      <c r="D60" s="23" t="s">
        <v>123</v>
      </c>
      <c r="E60" s="23"/>
      <c r="F60" s="22"/>
      <c r="G60" s="24"/>
      <c r="H60" s="24"/>
      <c r="I60" s="25"/>
      <c r="J60" s="25"/>
      <c r="K60" s="61"/>
      <c r="L60" s="21" t="s">
        <v>40</v>
      </c>
      <c r="M60" s="22">
        <v>0</v>
      </c>
      <c r="N60" s="22">
        <v>10</v>
      </c>
      <c r="O60" s="26">
        <v>0</v>
      </c>
      <c r="P60" s="21" t="s">
        <v>122</v>
      </c>
      <c r="Q60" s="22">
        <v>0</v>
      </c>
      <c r="R60" s="22">
        <v>20</v>
      </c>
      <c r="S60" s="26">
        <v>0</v>
      </c>
      <c r="T60" s="21" t="s">
        <v>25</v>
      </c>
      <c r="U60" s="26" t="s">
        <v>24</v>
      </c>
      <c r="V60" s="21">
        <v>0</v>
      </c>
      <c r="W60" s="99">
        <v>0</v>
      </c>
      <c r="X60" s="150" t="s">
        <v>139</v>
      </c>
    </row>
    <row r="61" spans="1:56" s="29" customFormat="1" ht="232.5" x14ac:dyDescent="0.35">
      <c r="A61" s="30"/>
      <c r="B61" s="31"/>
      <c r="C61" s="31"/>
      <c r="D61" s="31"/>
      <c r="E61" s="31"/>
      <c r="F61" s="31"/>
      <c r="G61" s="32"/>
      <c r="H61" s="32"/>
      <c r="I61" s="33"/>
      <c r="J61" s="33"/>
      <c r="K61" s="65"/>
      <c r="L61" s="30" t="s">
        <v>41</v>
      </c>
      <c r="M61" s="31">
        <v>0</v>
      </c>
      <c r="N61" s="31">
        <v>10</v>
      </c>
      <c r="O61" s="34">
        <v>0</v>
      </c>
      <c r="P61" s="86"/>
      <c r="Q61" s="31"/>
      <c r="R61" s="31"/>
      <c r="S61" s="34"/>
      <c r="T61" s="30"/>
      <c r="U61" s="34"/>
      <c r="V61" s="30"/>
      <c r="W61" s="97"/>
      <c r="X61" s="169" t="s">
        <v>408</v>
      </c>
    </row>
    <row r="62" spans="1:56" s="29" customFormat="1" ht="16" customHeight="1" thickBot="1" x14ac:dyDescent="0.4">
      <c r="A62" s="37"/>
      <c r="B62" s="38"/>
      <c r="C62" s="38"/>
      <c r="D62" s="38"/>
      <c r="E62" s="38"/>
      <c r="F62" s="38"/>
      <c r="G62" s="39"/>
      <c r="H62" s="39"/>
      <c r="I62" s="40"/>
      <c r="J62" s="40"/>
      <c r="K62" s="70"/>
      <c r="L62" s="30" t="s">
        <v>109</v>
      </c>
      <c r="M62" s="31">
        <v>0</v>
      </c>
      <c r="N62" s="31">
        <v>10</v>
      </c>
      <c r="O62" s="34">
        <v>0</v>
      </c>
      <c r="P62" s="86"/>
      <c r="Q62" s="31"/>
      <c r="R62" s="31"/>
      <c r="S62" s="34"/>
      <c r="T62" s="37"/>
      <c r="U62" s="41"/>
      <c r="V62" s="37"/>
      <c r="W62" s="72"/>
      <c r="X62" s="143"/>
    </row>
    <row r="63" spans="1:56" s="29" customFormat="1" ht="17.5" customHeight="1" x14ac:dyDescent="0.35">
      <c r="I63" s="47"/>
      <c r="J63" s="47"/>
      <c r="L63" s="30" t="s">
        <v>135</v>
      </c>
      <c r="M63" s="85">
        <v>0</v>
      </c>
      <c r="N63" s="31" t="s">
        <v>136</v>
      </c>
      <c r="O63" s="34">
        <v>0</v>
      </c>
      <c r="P63" s="30" t="s">
        <v>137</v>
      </c>
      <c r="Q63" s="31">
        <v>0</v>
      </c>
      <c r="R63" s="31" t="s">
        <v>138</v>
      </c>
      <c r="S63" s="97">
        <v>0</v>
      </c>
    </row>
    <row r="64" spans="1:56" s="29" customFormat="1" ht="16" customHeight="1" thickBot="1" x14ac:dyDescent="0.4">
      <c r="I64" s="47"/>
      <c r="J64" s="47"/>
      <c r="L64" s="613" t="s">
        <v>43</v>
      </c>
      <c r="M64" s="614"/>
      <c r="N64" s="614"/>
      <c r="O64" s="41">
        <v>0</v>
      </c>
      <c r="P64" s="613" t="s">
        <v>42</v>
      </c>
      <c r="Q64" s="614"/>
      <c r="R64" s="614"/>
      <c r="S64" s="72">
        <v>0</v>
      </c>
    </row>
    <row r="65" spans="1:24" s="29" customFormat="1" ht="16" customHeight="1" thickBot="1" x14ac:dyDescent="0.4">
      <c r="I65" s="47"/>
      <c r="J65" s="47"/>
    </row>
    <row r="66" spans="1:24" s="29" customFormat="1" ht="31" x14ac:dyDescent="0.35">
      <c r="A66" s="21" t="s">
        <v>22</v>
      </c>
      <c r="B66" s="22" t="s">
        <v>303</v>
      </c>
      <c r="C66" s="22"/>
      <c r="D66" s="22" t="s">
        <v>254</v>
      </c>
      <c r="E66" s="23"/>
      <c r="F66" s="22"/>
      <c r="G66" s="24"/>
      <c r="H66" s="24"/>
      <c r="I66" s="25"/>
      <c r="J66" s="60"/>
      <c r="K66" s="61"/>
      <c r="L66" s="170" t="s">
        <v>101</v>
      </c>
      <c r="M66" s="107">
        <v>0</v>
      </c>
      <c r="N66" s="167">
        <v>17</v>
      </c>
      <c r="O66" s="26">
        <v>0</v>
      </c>
      <c r="P66" s="112" t="s">
        <v>202</v>
      </c>
      <c r="Q66" s="108">
        <v>0</v>
      </c>
      <c r="R66" s="22">
        <v>20</v>
      </c>
      <c r="S66" s="26">
        <v>0</v>
      </c>
      <c r="T66" s="21" t="s">
        <v>25</v>
      </c>
      <c r="U66" s="26" t="s">
        <v>24</v>
      </c>
      <c r="V66" s="21"/>
      <c r="W66" s="99"/>
      <c r="X66" s="141" t="s">
        <v>445</v>
      </c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32"/>
      <c r="I67" s="64"/>
      <c r="J67" s="64"/>
      <c r="K67" s="65"/>
      <c r="L67" s="171" t="s">
        <v>50</v>
      </c>
      <c r="M67" s="14">
        <v>0</v>
      </c>
      <c r="N67" s="168">
        <v>17</v>
      </c>
      <c r="O67" s="81">
        <v>0</v>
      </c>
      <c r="P67" s="3" t="s">
        <v>39</v>
      </c>
      <c r="Q67" s="109">
        <v>0</v>
      </c>
      <c r="R67" s="31">
        <v>20</v>
      </c>
      <c r="S67" s="81">
        <v>0</v>
      </c>
      <c r="T67" s="30"/>
      <c r="U67" s="34"/>
      <c r="V67" s="30"/>
      <c r="W67" s="97"/>
      <c r="X67" s="142" t="s">
        <v>446</v>
      </c>
    </row>
    <row r="68" spans="1:24" s="29" customFormat="1" ht="31" x14ac:dyDescent="0.35">
      <c r="A68" s="86"/>
      <c r="B68" s="62"/>
      <c r="C68" s="62"/>
      <c r="D68" s="62"/>
      <c r="E68" s="62"/>
      <c r="F68" s="62"/>
      <c r="G68" s="63"/>
      <c r="H68" s="63"/>
      <c r="I68" s="64"/>
      <c r="J68" s="64"/>
      <c r="K68" s="65"/>
      <c r="L68" s="171" t="s">
        <v>238</v>
      </c>
      <c r="M68" s="14">
        <v>0</v>
      </c>
      <c r="N68" s="168">
        <v>17</v>
      </c>
      <c r="O68" s="34">
        <v>0</v>
      </c>
      <c r="P68" s="3" t="s">
        <v>141</v>
      </c>
      <c r="Q68" s="109">
        <v>0</v>
      </c>
      <c r="R68" s="31">
        <v>20</v>
      </c>
      <c r="S68" s="81">
        <v>0</v>
      </c>
      <c r="T68" s="30"/>
      <c r="U68" s="34"/>
      <c r="V68" s="30"/>
      <c r="W68" s="97"/>
      <c r="X68" s="142" t="s">
        <v>447</v>
      </c>
    </row>
    <row r="69" spans="1:24" s="29" customFormat="1" ht="31" x14ac:dyDescent="0.35">
      <c r="A69" s="86"/>
      <c r="B69" s="62"/>
      <c r="C69" s="62"/>
      <c r="D69" s="62"/>
      <c r="E69" s="62"/>
      <c r="F69" s="62"/>
      <c r="G69" s="63"/>
      <c r="H69" s="63"/>
      <c r="I69" s="64"/>
      <c r="J69" s="64"/>
      <c r="K69" s="65"/>
      <c r="L69" s="171" t="s">
        <v>120</v>
      </c>
      <c r="M69" s="14">
        <v>0</v>
      </c>
      <c r="N69" s="168">
        <v>17</v>
      </c>
      <c r="O69" s="81">
        <v>0</v>
      </c>
      <c r="P69" s="3" t="s">
        <v>110</v>
      </c>
      <c r="Q69" s="109">
        <v>0</v>
      </c>
      <c r="R69" s="31">
        <v>20</v>
      </c>
      <c r="S69" s="81">
        <v>0</v>
      </c>
      <c r="T69" s="30"/>
      <c r="U69" s="34"/>
      <c r="V69" s="30"/>
      <c r="W69" s="97"/>
      <c r="X69" s="142" t="s">
        <v>448</v>
      </c>
    </row>
    <row r="70" spans="1:24" s="29" customFormat="1" ht="16" thickBot="1" x14ac:dyDescent="0.4">
      <c r="A70" s="89"/>
      <c r="B70" s="87"/>
      <c r="C70" s="87"/>
      <c r="D70" s="87"/>
      <c r="E70" s="87"/>
      <c r="F70" s="87"/>
      <c r="G70" s="90"/>
      <c r="H70" s="90"/>
      <c r="I70" s="91"/>
      <c r="J70" s="91"/>
      <c r="K70" s="70"/>
      <c r="L70" s="110"/>
      <c r="M70" s="139"/>
      <c r="N70" s="109"/>
      <c r="O70" s="81"/>
      <c r="P70" s="172" t="s">
        <v>104</v>
      </c>
      <c r="Q70" s="109">
        <v>0</v>
      </c>
      <c r="R70" s="31">
        <v>20</v>
      </c>
      <c r="S70" s="81">
        <v>0</v>
      </c>
      <c r="T70" s="37"/>
      <c r="U70" s="41"/>
      <c r="V70" s="37"/>
      <c r="W70" s="72"/>
      <c r="X70" s="143" t="s">
        <v>432</v>
      </c>
    </row>
    <row r="71" spans="1:24" s="29" customFormat="1" ht="17.5" customHeight="1" x14ac:dyDescent="0.35">
      <c r="A71" s="36"/>
      <c r="G71" s="71"/>
      <c r="H71" s="71"/>
      <c r="I71" s="47"/>
      <c r="K71" s="47"/>
      <c r="L71" s="30" t="s">
        <v>135</v>
      </c>
      <c r="M71" s="85">
        <v>0</v>
      </c>
      <c r="N71" s="31" t="s">
        <v>136</v>
      </c>
      <c r="O71" s="34">
        <v>0</v>
      </c>
      <c r="P71" s="30" t="s">
        <v>137</v>
      </c>
      <c r="Q71" s="31">
        <v>0</v>
      </c>
      <c r="R71" s="31" t="s">
        <v>138</v>
      </c>
      <c r="S71" s="97">
        <v>0</v>
      </c>
    </row>
    <row r="72" spans="1:24" s="29" customFormat="1" ht="16" customHeight="1" thickBot="1" x14ac:dyDescent="0.4">
      <c r="A72" s="36"/>
      <c r="I72" s="47"/>
      <c r="L72" s="613" t="s">
        <v>43</v>
      </c>
      <c r="M72" s="614"/>
      <c r="N72" s="614"/>
      <c r="O72" s="92">
        <v>0</v>
      </c>
      <c r="P72" s="613" t="s">
        <v>42</v>
      </c>
      <c r="Q72" s="614"/>
      <c r="R72" s="614"/>
      <c r="S72" s="72">
        <v>0</v>
      </c>
    </row>
    <row r="73" spans="1:24" s="29" customFormat="1" ht="16" customHeight="1" thickBot="1" x14ac:dyDescent="0.4">
      <c r="A73" s="36"/>
      <c r="I73" s="47"/>
      <c r="O73" s="49"/>
    </row>
    <row r="74" spans="1:24" s="29" customFormat="1" ht="307" customHeight="1" thickBot="1" x14ac:dyDescent="0.4">
      <c r="A74" s="74" t="s">
        <v>23</v>
      </c>
      <c r="B74" s="75" t="s">
        <v>114</v>
      </c>
      <c r="C74" s="75">
        <v>1</v>
      </c>
      <c r="D74" s="75" t="s">
        <v>130</v>
      </c>
      <c r="E74" s="75"/>
      <c r="F74" s="75"/>
      <c r="G74" s="93"/>
      <c r="H74" s="93"/>
      <c r="I74" s="77"/>
      <c r="J74" s="77"/>
      <c r="K74" s="78"/>
      <c r="L74" s="21"/>
      <c r="M74" s="94"/>
      <c r="N74" s="22"/>
      <c r="O74" s="26"/>
      <c r="P74" s="21"/>
      <c r="Q74" s="22"/>
      <c r="R74" s="22"/>
      <c r="S74" s="26"/>
      <c r="T74" s="74" t="s">
        <v>25</v>
      </c>
      <c r="U74" s="151" t="s">
        <v>24</v>
      </c>
      <c r="V74" s="74">
        <v>0</v>
      </c>
      <c r="W74" s="152">
        <v>0</v>
      </c>
      <c r="X74" s="153" t="s">
        <v>377</v>
      </c>
    </row>
    <row r="75" spans="1:24" s="29" customFormat="1" ht="17.5" customHeight="1" x14ac:dyDescent="0.35">
      <c r="I75" s="47"/>
      <c r="J75" s="47"/>
      <c r="L75" s="30" t="s">
        <v>135</v>
      </c>
      <c r="M75" s="85">
        <v>0</v>
      </c>
      <c r="N75" s="31" t="s">
        <v>136</v>
      </c>
      <c r="O75" s="34">
        <v>0</v>
      </c>
      <c r="P75" s="30" t="s">
        <v>137</v>
      </c>
      <c r="Q75" s="31">
        <v>0</v>
      </c>
      <c r="R75" s="31" t="s">
        <v>138</v>
      </c>
      <c r="S75" s="97">
        <v>0</v>
      </c>
    </row>
    <row r="76" spans="1:24" s="29" customFormat="1" ht="16" customHeight="1" thickBot="1" x14ac:dyDescent="0.4">
      <c r="I76" s="47"/>
      <c r="J76" s="47"/>
      <c r="L76" s="613" t="s">
        <v>43</v>
      </c>
      <c r="M76" s="614"/>
      <c r="N76" s="614"/>
      <c r="O76" s="41">
        <v>0</v>
      </c>
      <c r="P76" s="613" t="s">
        <v>42</v>
      </c>
      <c r="Q76" s="614"/>
      <c r="R76" s="614"/>
      <c r="S76" s="72" t="s">
        <v>24</v>
      </c>
    </row>
    <row r="77" spans="1:24" s="29" customFormat="1" ht="16" customHeight="1" thickBot="1" x14ac:dyDescent="0.4">
      <c r="I77" s="47"/>
      <c r="J77" s="47"/>
      <c r="M77" s="48"/>
    </row>
    <row r="78" spans="1:24" s="29" customFormat="1" ht="15.5" customHeight="1" x14ac:dyDescent="0.35">
      <c r="A78" s="21" t="s">
        <v>26</v>
      </c>
      <c r="B78" s="22" t="s">
        <v>199</v>
      </c>
      <c r="C78" s="23"/>
      <c r="D78" s="23" t="s">
        <v>240</v>
      </c>
      <c r="E78" s="22"/>
      <c r="F78" s="22"/>
      <c r="G78" s="24"/>
      <c r="H78" s="24"/>
      <c r="I78" s="25"/>
      <c r="J78" s="25"/>
      <c r="K78" s="61"/>
      <c r="L78" s="111" t="s">
        <v>115</v>
      </c>
      <c r="M78" s="138">
        <v>0</v>
      </c>
      <c r="N78" s="108">
        <v>17</v>
      </c>
      <c r="O78" s="26">
        <v>0</v>
      </c>
      <c r="P78" s="21" t="s">
        <v>242</v>
      </c>
      <c r="Q78" s="108">
        <v>0</v>
      </c>
      <c r="R78" s="22">
        <v>20</v>
      </c>
      <c r="S78" s="26">
        <v>0</v>
      </c>
      <c r="T78" s="21" t="s">
        <v>25</v>
      </c>
      <c r="U78" s="26" t="s">
        <v>200</v>
      </c>
      <c r="V78" s="27">
        <v>39.549999999999997</v>
      </c>
      <c r="W78" s="28">
        <v>39.549999999999997</v>
      </c>
      <c r="X78" s="141" t="s">
        <v>413</v>
      </c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124</v>
      </c>
      <c r="M79" s="139">
        <v>0</v>
      </c>
      <c r="N79" s="109">
        <v>17</v>
      </c>
      <c r="O79" s="34">
        <v>0</v>
      </c>
      <c r="P79" s="30" t="s">
        <v>46</v>
      </c>
      <c r="Q79" s="109">
        <v>0</v>
      </c>
      <c r="R79" s="31">
        <v>20</v>
      </c>
      <c r="S79" s="34">
        <v>0</v>
      </c>
      <c r="T79" s="30"/>
      <c r="U79" s="34"/>
      <c r="V79" s="35"/>
      <c r="W79" s="43"/>
      <c r="X79" s="189" t="s">
        <v>414</v>
      </c>
    </row>
    <row r="80" spans="1:24" s="29" customFormat="1" ht="31" customHeight="1" x14ac:dyDescent="0.35">
      <c r="A80" s="30"/>
      <c r="B80" s="31"/>
      <c r="C80" s="31"/>
      <c r="D80" s="31"/>
      <c r="E80" s="31"/>
      <c r="F80" s="31"/>
      <c r="G80" s="32"/>
      <c r="H80" s="32"/>
      <c r="I80" s="33"/>
      <c r="J80" s="33"/>
      <c r="K80" s="65"/>
      <c r="L80" s="116" t="s">
        <v>105</v>
      </c>
      <c r="M80" s="109">
        <v>0</v>
      </c>
      <c r="N80" s="109">
        <v>17</v>
      </c>
      <c r="O80" s="34">
        <v>0</v>
      </c>
      <c r="P80" s="30" t="s">
        <v>116</v>
      </c>
      <c r="Q80" s="109">
        <v>0</v>
      </c>
      <c r="R80" s="31">
        <v>20</v>
      </c>
      <c r="S80" s="34">
        <v>0</v>
      </c>
      <c r="T80" s="30"/>
      <c r="U80" s="34"/>
      <c r="V80" s="35"/>
      <c r="W80" s="43"/>
      <c r="X80" s="142" t="s">
        <v>415</v>
      </c>
    </row>
    <row r="81" spans="1:24" s="29" customFormat="1" ht="15.5" customHeight="1" x14ac:dyDescent="0.35">
      <c r="A81" s="30"/>
      <c r="B81" s="31"/>
      <c r="C81" s="31"/>
      <c r="D81" s="31"/>
      <c r="E81" s="31"/>
      <c r="F81" s="31"/>
      <c r="G81" s="32"/>
      <c r="H81" s="32"/>
      <c r="I81" s="33"/>
      <c r="J81" s="33"/>
      <c r="K81" s="65"/>
      <c r="L81" s="116" t="s">
        <v>243</v>
      </c>
      <c r="M81" s="109">
        <v>0</v>
      </c>
      <c r="N81" s="109">
        <v>17</v>
      </c>
      <c r="O81" s="34">
        <v>0</v>
      </c>
      <c r="P81" s="30" t="s">
        <v>100</v>
      </c>
      <c r="Q81" s="109">
        <v>0</v>
      </c>
      <c r="R81" s="31">
        <v>20</v>
      </c>
      <c r="S81" s="34">
        <v>0</v>
      </c>
      <c r="T81" s="30"/>
      <c r="U81" s="34"/>
      <c r="V81" s="35"/>
      <c r="W81" s="43"/>
      <c r="X81" s="142"/>
    </row>
    <row r="82" spans="1:24" s="29" customFormat="1" ht="16" customHeight="1" thickBot="1" x14ac:dyDescent="0.4">
      <c r="A82" s="37"/>
      <c r="B82" s="38"/>
      <c r="C82" s="38"/>
      <c r="D82" s="38"/>
      <c r="E82" s="38"/>
      <c r="F82" s="38"/>
      <c r="G82" s="39"/>
      <c r="H82" s="39"/>
      <c r="I82" s="40"/>
      <c r="J82" s="40"/>
      <c r="K82" s="70"/>
      <c r="L82" s="110" t="s">
        <v>142</v>
      </c>
      <c r="M82" s="109">
        <v>0</v>
      </c>
      <c r="N82" s="109">
        <v>10</v>
      </c>
      <c r="O82" s="34">
        <v>0</v>
      </c>
      <c r="P82" s="30" t="s">
        <v>45</v>
      </c>
      <c r="Q82" s="109">
        <v>0</v>
      </c>
      <c r="R82" s="31">
        <v>5</v>
      </c>
      <c r="S82" s="34">
        <v>0</v>
      </c>
      <c r="T82" s="37"/>
      <c r="U82" s="41"/>
      <c r="V82" s="42"/>
      <c r="W82" s="44"/>
      <c r="X82" s="191" t="s">
        <v>424</v>
      </c>
    </row>
    <row r="83" spans="1:24" s="29" customFormat="1" ht="17.5" customHeight="1" x14ac:dyDescent="0.35">
      <c r="I83" s="47"/>
      <c r="L83" s="30" t="s">
        <v>135</v>
      </c>
      <c r="M83" s="85">
        <v>0</v>
      </c>
      <c r="N83" s="31" t="s">
        <v>136</v>
      </c>
      <c r="O83" s="34">
        <v>0</v>
      </c>
      <c r="P83" s="30" t="s">
        <v>137</v>
      </c>
      <c r="Q83" s="31">
        <v>0</v>
      </c>
      <c r="R83" s="31" t="s">
        <v>138</v>
      </c>
      <c r="S83" s="97">
        <v>0</v>
      </c>
      <c r="V83" s="47"/>
      <c r="W83" s="47"/>
    </row>
    <row r="84" spans="1:24" s="29" customFormat="1" ht="16" customHeight="1" thickBot="1" x14ac:dyDescent="0.4">
      <c r="I84" s="47"/>
      <c r="J84" s="47"/>
      <c r="L84" s="613" t="s">
        <v>43</v>
      </c>
      <c r="M84" s="614"/>
      <c r="N84" s="614"/>
      <c r="O84" s="92">
        <v>85</v>
      </c>
      <c r="P84" s="613" t="s">
        <v>42</v>
      </c>
      <c r="Q84" s="614"/>
      <c r="R84" s="614"/>
      <c r="S84" s="72" t="s">
        <v>49</v>
      </c>
      <c r="V84" s="47"/>
      <c r="W84" s="47"/>
    </row>
    <row r="85" spans="1:24" s="29" customFormat="1" ht="16" customHeight="1" thickBot="1" x14ac:dyDescent="0.4">
      <c r="I85" s="47"/>
      <c r="J85" s="47"/>
      <c r="O85" s="49"/>
      <c r="V85" s="47"/>
      <c r="W85" s="47"/>
    </row>
    <row r="86" spans="1:24" s="29" customFormat="1" ht="31" customHeight="1" x14ac:dyDescent="0.35">
      <c r="A86" s="21" t="s">
        <v>27</v>
      </c>
      <c r="B86" s="22" t="s">
        <v>244</v>
      </c>
      <c r="C86" s="22" t="s">
        <v>245</v>
      </c>
      <c r="D86" s="22" t="s">
        <v>246</v>
      </c>
      <c r="E86" s="22" t="s">
        <v>247</v>
      </c>
      <c r="F86" s="22">
        <v>1</v>
      </c>
      <c r="G86" s="24" t="s">
        <v>248</v>
      </c>
      <c r="H86" s="24">
        <v>45018.770833333336</v>
      </c>
      <c r="I86" s="25">
        <v>340.5</v>
      </c>
      <c r="J86" s="25">
        <v>8.4499999999999993</v>
      </c>
      <c r="K86" s="61">
        <v>-332.05</v>
      </c>
      <c r="L86" s="162" t="s">
        <v>421</v>
      </c>
      <c r="M86" s="108">
        <v>0</v>
      </c>
      <c r="N86" s="22">
        <v>17</v>
      </c>
      <c r="O86" s="26">
        <v>0</v>
      </c>
      <c r="P86" s="79" t="s">
        <v>216</v>
      </c>
      <c r="Q86" s="22">
        <v>0</v>
      </c>
      <c r="R86" s="22">
        <v>20</v>
      </c>
      <c r="S86" s="26">
        <v>0</v>
      </c>
      <c r="T86" s="21" t="s">
        <v>25</v>
      </c>
      <c r="U86" s="26" t="s">
        <v>24</v>
      </c>
      <c r="V86" s="27">
        <v>332.05</v>
      </c>
      <c r="W86" s="28">
        <v>332.05</v>
      </c>
      <c r="X86" s="141" t="s">
        <v>449</v>
      </c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2</v>
      </c>
      <c r="G87" s="63">
        <v>45018.770833333336</v>
      </c>
      <c r="H87" s="220" t="s">
        <v>374</v>
      </c>
      <c r="I87" s="64">
        <v>15.333333333197515</v>
      </c>
      <c r="J87" s="33">
        <v>8.5</v>
      </c>
      <c r="K87" s="96">
        <v>-6.8333333331975155</v>
      </c>
      <c r="L87" s="232" t="s">
        <v>422</v>
      </c>
      <c r="M87" s="109">
        <v>3</v>
      </c>
      <c r="N87" s="31">
        <v>17</v>
      </c>
      <c r="O87" s="34">
        <v>0</v>
      </c>
      <c r="P87" s="30" t="s">
        <v>249</v>
      </c>
      <c r="Q87" s="31">
        <v>0</v>
      </c>
      <c r="R87" s="31">
        <v>20</v>
      </c>
      <c r="S87" s="34">
        <v>0</v>
      </c>
      <c r="T87" s="30"/>
      <c r="U87" s="34"/>
      <c r="V87" s="35">
        <v>6.8333333331975155</v>
      </c>
      <c r="W87" s="43">
        <v>338.88333333319753</v>
      </c>
      <c r="X87" s="189" t="s">
        <v>430</v>
      </c>
    </row>
    <row r="88" spans="1:24" s="29" customFormat="1" ht="31" customHeight="1" x14ac:dyDescent="0.35">
      <c r="A88" s="30"/>
      <c r="B88" s="31"/>
      <c r="C88" s="31"/>
      <c r="D88" s="31"/>
      <c r="E88" s="31"/>
      <c r="F88" s="31">
        <v>3</v>
      </c>
      <c r="G88" s="32" t="s">
        <v>374</v>
      </c>
      <c r="H88" s="31" t="s">
        <v>372</v>
      </c>
      <c r="I88" s="33">
        <v>13.216666666790843</v>
      </c>
      <c r="J88" s="33">
        <v>8.5</v>
      </c>
      <c r="K88" s="65">
        <v>-4.716666666790843</v>
      </c>
      <c r="L88" s="110"/>
      <c r="M88" s="109"/>
      <c r="N88" s="31"/>
      <c r="O88" s="34"/>
      <c r="P88" s="30"/>
      <c r="Q88" s="31"/>
      <c r="R88" s="31"/>
      <c r="S88" s="34"/>
      <c r="T88" s="30"/>
      <c r="U88" s="34"/>
      <c r="V88" s="35">
        <v>4.716666666790843</v>
      </c>
      <c r="W88" s="43">
        <v>343.59999999998837</v>
      </c>
      <c r="X88" s="189" t="s">
        <v>431</v>
      </c>
    </row>
    <row r="89" spans="1:24" s="29" customFormat="1" ht="15.5" customHeight="1" x14ac:dyDescent="0.35">
      <c r="A89" s="30"/>
      <c r="B89" s="31"/>
      <c r="C89" s="31"/>
      <c r="D89" s="31"/>
      <c r="E89" s="31"/>
      <c r="F89" s="31">
        <v>4</v>
      </c>
      <c r="G89" s="31" t="s">
        <v>372</v>
      </c>
      <c r="H89" s="32" t="s">
        <v>429</v>
      </c>
      <c r="I89" s="64">
        <v>18.949999999953434</v>
      </c>
      <c r="J89" s="64">
        <v>8.5</v>
      </c>
      <c r="K89" s="65">
        <v>-10.449999999953434</v>
      </c>
      <c r="L89" s="110"/>
      <c r="M89" s="139"/>
      <c r="N89" s="31"/>
      <c r="O89" s="34"/>
      <c r="P89" s="30"/>
      <c r="Q89" s="31"/>
      <c r="R89" s="31"/>
      <c r="S89" s="34"/>
      <c r="T89" s="30"/>
      <c r="U89" s="34"/>
      <c r="V89" s="35">
        <v>0</v>
      </c>
      <c r="W89" s="43">
        <v>343.59999999998837</v>
      </c>
      <c r="X89" s="189" t="s">
        <v>450</v>
      </c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>
        <v>5</v>
      </c>
      <c r="G90" s="119" t="str">
        <f>H89</f>
        <v>04.04.2023 23;27</v>
      </c>
      <c r="H90" s="69" t="s">
        <v>36</v>
      </c>
      <c r="I90" s="88"/>
      <c r="J90" s="88"/>
      <c r="K90" s="104"/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/>
      <c r="W90" s="44"/>
      <c r="X90" s="195" t="s">
        <v>423</v>
      </c>
    </row>
    <row r="91" spans="1:24" s="29" customFormat="1" ht="17.5" customHeight="1" x14ac:dyDescent="0.35">
      <c r="I91" s="47"/>
      <c r="L91" s="30" t="s">
        <v>135</v>
      </c>
      <c r="M91" s="85">
        <v>0</v>
      </c>
      <c r="N91" s="31" t="s">
        <v>136</v>
      </c>
      <c r="O91" s="34">
        <v>0</v>
      </c>
      <c r="P91" s="30" t="s">
        <v>137</v>
      </c>
      <c r="Q91" s="31">
        <v>0</v>
      </c>
      <c r="R91" s="31" t="s">
        <v>138</v>
      </c>
      <c r="S91" s="97"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451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9322</v>
      </c>
      <c r="D97" s="22" t="s">
        <v>418</v>
      </c>
      <c r="E97" s="23" t="s">
        <v>419</v>
      </c>
      <c r="F97" s="22"/>
      <c r="G97" s="24" t="s">
        <v>195</v>
      </c>
      <c r="H97" s="182"/>
      <c r="I97" s="25"/>
      <c r="J97" s="25"/>
      <c r="K97" s="61"/>
      <c r="L97" s="226" t="s">
        <v>256</v>
      </c>
      <c r="M97" s="227">
        <v>0</v>
      </c>
      <c r="N97" s="228">
        <v>20</v>
      </c>
      <c r="O97" s="26">
        <v>0</v>
      </c>
      <c r="P97" s="21" t="s">
        <v>255</v>
      </c>
      <c r="Q97" s="22">
        <v>0</v>
      </c>
      <c r="R97" s="22">
        <v>20</v>
      </c>
      <c r="S97" s="26">
        <v>0</v>
      </c>
      <c r="T97" s="21" t="s">
        <v>25</v>
      </c>
      <c r="U97" s="26" t="s">
        <v>24</v>
      </c>
      <c r="V97" s="27">
        <v>3.1833333333139304</v>
      </c>
      <c r="W97" s="28">
        <v>3.1833333333139304</v>
      </c>
      <c r="X97" s="234" t="s">
        <v>452</v>
      </c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29" t="s">
        <v>276</v>
      </c>
      <c r="M98" s="230">
        <v>0</v>
      </c>
      <c r="N98" s="231">
        <v>17</v>
      </c>
      <c r="O98" s="34">
        <v>0</v>
      </c>
      <c r="P98" s="30"/>
      <c r="Q98" s="31"/>
      <c r="R98" s="31"/>
      <c r="S98" s="34"/>
      <c r="T98" s="30"/>
      <c r="U98" s="34"/>
      <c r="V98" s="35">
        <v>4.1833333334303457</v>
      </c>
      <c r="W98" s="43">
        <v>7.3666666667442762</v>
      </c>
      <c r="X98" s="215"/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29" t="s">
        <v>277</v>
      </c>
      <c r="M99" s="230">
        <v>0</v>
      </c>
      <c r="N99" s="231">
        <v>20</v>
      </c>
      <c r="O99" s="34"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0.7666666666278612</v>
      </c>
      <c r="W99" s="43">
        <v>8.1333333333721374</v>
      </c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29" t="s">
        <v>278</v>
      </c>
      <c r="M100" s="230">
        <v>0</v>
      </c>
      <c r="N100" s="231">
        <v>20</v>
      </c>
      <c r="O100" s="34"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>
        <v>8.1333333333721374</v>
      </c>
      <c r="X100" s="143" t="s">
        <v>340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v>0</v>
      </c>
      <c r="N101" s="31" t="s">
        <v>136</v>
      </c>
      <c r="O101" s="34">
        <v>0</v>
      </c>
      <c r="P101" s="30" t="s">
        <v>137</v>
      </c>
      <c r="Q101" s="31">
        <v>0</v>
      </c>
      <c r="R101" s="31" t="s">
        <v>138</v>
      </c>
      <c r="S101" s="97"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60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L96:N96"/>
    <mergeCell ref="P96:R96"/>
    <mergeCell ref="L102:N102"/>
    <mergeCell ref="P102:R102"/>
    <mergeCell ref="L106:N106"/>
    <mergeCell ref="P106:R106"/>
    <mergeCell ref="L76:N76"/>
    <mergeCell ref="P76:R76"/>
    <mergeCell ref="L84:N84"/>
    <mergeCell ref="P84:R84"/>
    <mergeCell ref="L92:N92"/>
    <mergeCell ref="P92:R92"/>
    <mergeCell ref="L57:N57"/>
    <mergeCell ref="P57:R57"/>
    <mergeCell ref="L64:N64"/>
    <mergeCell ref="P64:R64"/>
    <mergeCell ref="L72:N72"/>
    <mergeCell ref="P72:R72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92:K94 K97:K102 K104:K106">
    <cfRule type="cellIs" dxfId="346" priority="2" operator="lessThan">
      <formula>0</formula>
    </cfRule>
  </conditionalFormatting>
  <conditionalFormatting sqref="K15:K22">
    <cfRule type="cellIs" dxfId="345" priority="5" operator="lessThan">
      <formula>0</formula>
    </cfRule>
  </conditionalFormatting>
  <conditionalFormatting sqref="K46:K56">
    <cfRule type="cellIs" dxfId="344" priority="7" operator="lessThan">
      <formula>0</formula>
    </cfRule>
  </conditionalFormatting>
  <conditionalFormatting sqref="K60:K70">
    <cfRule type="cellIs" dxfId="343" priority="6" operator="lessThan">
      <formula>0</formula>
    </cfRule>
  </conditionalFormatting>
  <conditionalFormatting sqref="K74:K82">
    <cfRule type="cellIs" dxfId="342" priority="3" operator="lessThan">
      <formula>0</formula>
    </cfRule>
  </conditionalFormatting>
  <conditionalFormatting sqref="K84:K86">
    <cfRule type="cellIs" dxfId="341" priority="4" operator="lessThan">
      <formula>0</formula>
    </cfRule>
  </conditionalFormatting>
  <conditionalFormatting sqref="K88:K89">
    <cfRule type="cellIs" dxfId="34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66B4-4CED-4C65-9255-E180690C6BB3}">
  <sheetPr codeName="Лист9"/>
  <dimension ref="A1:BD134"/>
  <sheetViews>
    <sheetView topLeftCell="A10" zoomScale="57" zoomScaleNormal="57" workbookViewId="0">
      <selection activeCell="P30" sqref="P30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8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/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128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45022.25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1561</v>
      </c>
      <c r="D6" s="22" t="s">
        <v>209</v>
      </c>
      <c r="E6" s="22" t="s">
        <v>287</v>
      </c>
      <c r="F6" s="22">
        <v>1</v>
      </c>
      <c r="G6" s="59">
        <v>45020.583333333336</v>
      </c>
      <c r="H6" s="59" t="s">
        <v>457</v>
      </c>
      <c r="I6" s="60">
        <f xml:space="preserve"> ($H$6 - $G$6) * 24</f>
        <v>26.833333333313931</v>
      </c>
      <c r="J6" s="60">
        <v>12</v>
      </c>
      <c r="K6" s="61">
        <f>$J$6 - $I$6</f>
        <v>-14.833333333313931</v>
      </c>
      <c r="L6" s="111" t="s">
        <v>132</v>
      </c>
      <c r="M6" s="107">
        <v>0</v>
      </c>
      <c r="N6" s="108">
        <v>17</v>
      </c>
      <c r="O6" s="26">
        <f xml:space="preserve"> $M$6 * $N$6</f>
        <v>0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-1</f>
        <v>14.833333333313931</v>
      </c>
      <c r="W6" s="28">
        <f>$V$6</f>
        <v>14.833333333313931</v>
      </c>
      <c r="X6" s="141" t="s">
        <v>471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tr">
        <f>H6</f>
        <v>05.04.2023 16:50</v>
      </c>
      <c r="H7" s="63" t="s">
        <v>36</v>
      </c>
      <c r="I7" s="64">
        <f xml:space="preserve"> ($X$2 - $G$7) * 24</f>
        <v>13.166666666627862</v>
      </c>
      <c r="J7" s="64">
        <v>12</v>
      </c>
      <c r="K7" s="65">
        <f>$J$7 - $I$7</f>
        <v>-1.1666666666278616</v>
      </c>
      <c r="L7" s="110" t="s">
        <v>111</v>
      </c>
      <c r="M7" s="14">
        <v>4</v>
      </c>
      <c r="N7" s="109">
        <v>10</v>
      </c>
      <c r="O7" s="34">
        <f xml:space="preserve"> $M$7 * $N$7</f>
        <v>40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-1</f>
        <v>1.1666666666278616</v>
      </c>
      <c r="W7" s="43">
        <f>$V$7 + $W$6</f>
        <v>15.999999999941792</v>
      </c>
      <c r="X7" s="114"/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/>
      <c r="G8" s="63"/>
      <c r="H8" s="67"/>
      <c r="I8" s="64"/>
      <c r="J8" s="64"/>
      <c r="K8" s="65"/>
      <c r="L8" s="110" t="s">
        <v>98</v>
      </c>
      <c r="M8" s="127">
        <v>0</v>
      </c>
      <c r="N8" s="109">
        <v>17</v>
      </c>
      <c r="O8" s="34">
        <f xml:space="preserve"> $M$8 * $N$8</f>
        <v>0</v>
      </c>
      <c r="P8" s="13" t="s">
        <v>215</v>
      </c>
      <c r="Q8" s="127">
        <v>1</v>
      </c>
      <c r="R8" s="31">
        <v>10</v>
      </c>
      <c r="S8" s="34">
        <f xml:space="preserve"> $Q$8 * $R$8</f>
        <v>10</v>
      </c>
      <c r="T8" s="30"/>
      <c r="U8" s="34"/>
      <c r="V8" s="35">
        <v>0</v>
      </c>
      <c r="W8" s="43">
        <v>8.0833333333139308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0</v>
      </c>
      <c r="N9" s="109">
        <v>17</v>
      </c>
      <c r="O9" s="34">
        <f xml:space="preserve"> $M$9 * $N$9</f>
        <v>0</v>
      </c>
      <c r="P9" s="30"/>
      <c r="Q9" s="31"/>
      <c r="R9" s="31"/>
      <c r="S9" s="34"/>
      <c r="T9" s="30"/>
      <c r="U9" s="34"/>
      <c r="V9" s="35">
        <v>0</v>
      </c>
      <c r="W9" s="43">
        <v>8.0833333333139308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/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125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4</v>
      </c>
      <c r="N14" s="31" t="s">
        <v>136</v>
      </c>
      <c r="O14" s="34">
        <f>SUM($O$6:$O$13)</f>
        <v>40</v>
      </c>
      <c r="P14" s="30" t="s">
        <v>137</v>
      </c>
      <c r="Q14" s="31">
        <f>SUM($Q$6:$Q$13)</f>
        <v>1</v>
      </c>
      <c r="R14" s="31" t="s">
        <v>138</v>
      </c>
      <c r="S14" s="97">
        <f>SUM($S$6:$S$13)</f>
        <v>10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108</v>
      </c>
      <c r="P15" s="613" t="s">
        <v>42</v>
      </c>
      <c r="Q15" s="614"/>
      <c r="R15" s="614"/>
      <c r="S15" s="72">
        <v>10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 t="s">
        <v>394</v>
      </c>
      <c r="D17" s="98" t="s">
        <v>393</v>
      </c>
      <c r="E17" s="98" t="s">
        <v>396</v>
      </c>
      <c r="F17" s="58">
        <v>1</v>
      </c>
      <c r="G17" s="59" t="s">
        <v>458</v>
      </c>
      <c r="H17" s="24" t="s">
        <v>459</v>
      </c>
      <c r="I17" s="25">
        <f xml:space="preserve"> ($H$17 - $G$17) * 24</f>
        <v>15.75</v>
      </c>
      <c r="J17" s="25">
        <v>13.4</v>
      </c>
      <c r="K17" s="61">
        <f>$J$17 - $I$17</f>
        <v>-2.3499999999999996</v>
      </c>
      <c r="L17" s="154" t="s">
        <v>108</v>
      </c>
      <c r="M17" s="107">
        <v>0</v>
      </c>
      <c r="N17" s="144">
        <v>17</v>
      </c>
      <c r="O17" s="26">
        <f xml:space="preserve"> $M$17 * $N$17</f>
        <v>0</v>
      </c>
      <c r="P17" s="155" t="s">
        <v>216</v>
      </c>
      <c r="Q17" s="144">
        <v>0</v>
      </c>
      <c r="R17" s="22">
        <v>10</v>
      </c>
      <c r="S17" s="26">
        <f xml:space="preserve"> $Q$17 * $R$17</f>
        <v>0</v>
      </c>
      <c r="T17" s="21" t="s">
        <v>25</v>
      </c>
      <c r="U17" s="26" t="s">
        <v>49</v>
      </c>
      <c r="V17" s="21">
        <f>$K$17 * -1</f>
        <v>2.3499999999999996</v>
      </c>
      <c r="W17" s="99">
        <f>$V$17</f>
        <v>2.3499999999999996</v>
      </c>
      <c r="X17" s="141" t="s">
        <v>472</v>
      </c>
      <c r="Y17" s="29"/>
      <c r="Z17" s="36"/>
      <c r="AA17" s="29"/>
    </row>
    <row r="18" spans="1:27" s="102" customFormat="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f xml:space="preserve"> $M$18 * $N$18</f>
        <v>0</v>
      </c>
      <c r="P18" s="157" t="s">
        <v>118</v>
      </c>
      <c r="Q18" s="127">
        <v>0</v>
      </c>
      <c r="R18" s="31">
        <v>12</v>
      </c>
      <c r="S18" s="34">
        <f xml:space="preserve"> $Q$18 * $R$18</f>
        <v>0</v>
      </c>
      <c r="T18" s="30"/>
      <c r="U18" s="34"/>
      <c r="V18" s="30"/>
      <c r="W18" s="97"/>
      <c r="X18" s="189"/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1</v>
      </c>
      <c r="N19" s="127">
        <v>10</v>
      </c>
      <c r="O19" s="34">
        <f xml:space="preserve"> $M$19 * $N$19</f>
        <v>10</v>
      </c>
      <c r="P19" s="157" t="s">
        <v>119</v>
      </c>
      <c r="Q19" s="109">
        <v>0</v>
      </c>
      <c r="R19" s="31">
        <v>20</v>
      </c>
      <c r="S19" s="34">
        <f xml:space="preserve"> $Q$19 * $R$19</f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1</v>
      </c>
      <c r="N20" s="127">
        <v>17</v>
      </c>
      <c r="O20" s="34">
        <f xml:space="preserve"> $M$20 * $N$20</f>
        <v>17</v>
      </c>
      <c r="P20" s="116" t="s">
        <v>118</v>
      </c>
      <c r="Q20" s="109">
        <v>0</v>
      </c>
      <c r="R20" s="31">
        <v>20</v>
      </c>
      <c r="S20" s="34">
        <f xml:space="preserve"> $Q$20 * $R$20</f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f xml:space="preserve"> $Q$21 * $R$21</f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f xml:space="preserve"> $Q$22 * $R$22</f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f>SUM($M$17:$M$22)</f>
        <v>2</v>
      </c>
      <c r="N23" s="31" t="s">
        <v>136</v>
      </c>
      <c r="O23" s="34">
        <f>SUM($O$17:$O$22)</f>
        <v>27</v>
      </c>
      <c r="P23" s="30" t="s">
        <v>137</v>
      </c>
      <c r="Q23" s="31">
        <f>SUM($Q$17:$Q$22)</f>
        <v>0</v>
      </c>
      <c r="R23" s="31" t="s">
        <v>138</v>
      </c>
      <c r="S23" s="97">
        <f>SUM($S$17:$S$22)</f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61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36</v>
      </c>
      <c r="I30" s="60">
        <f xml:space="preserve"> ($X$2 - $G$30) * 24</f>
        <v>81</v>
      </c>
      <c r="J30" s="25">
        <v>10.45</v>
      </c>
      <c r="K30" s="61">
        <f>$J$30 - $I$30</f>
        <v>-70.55</v>
      </c>
      <c r="L30" s="117" t="s">
        <v>224</v>
      </c>
      <c r="M30" s="108">
        <v>0</v>
      </c>
      <c r="N30" s="108">
        <v>10</v>
      </c>
      <c r="O30" s="26">
        <f xml:space="preserve"> $M$30 * $N$30</f>
        <v>0</v>
      </c>
      <c r="P30" s="21" t="s">
        <v>47</v>
      </c>
      <c r="Q30" s="22">
        <v>0</v>
      </c>
      <c r="R30" s="22">
        <v>17</v>
      </c>
      <c r="S30" s="26">
        <f xml:space="preserve"> $Q$30 * $R$30</f>
        <v>0</v>
      </c>
      <c r="T30" s="21" t="s">
        <v>25</v>
      </c>
      <c r="U30" s="26" t="s">
        <v>24</v>
      </c>
      <c r="V30" s="27">
        <f>$K$30 * -1</f>
        <v>70.55</v>
      </c>
      <c r="W30" s="28">
        <f>$V$30</f>
        <v>70.55</v>
      </c>
      <c r="X30" s="141"/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/>
      <c r="G31" s="159"/>
      <c r="H31" s="159"/>
      <c r="I31" s="68"/>
      <c r="J31" s="33"/>
      <c r="K31" s="65"/>
      <c r="L31" s="118" t="s">
        <v>225</v>
      </c>
      <c r="M31" s="109">
        <v>1</v>
      </c>
      <c r="N31" s="109">
        <v>10</v>
      </c>
      <c r="O31" s="34">
        <f xml:space="preserve"> $M$31 * $N$31</f>
        <v>10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/>
      <c r="W31" s="43"/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1</v>
      </c>
      <c r="N32" s="31">
        <v>10</v>
      </c>
      <c r="O32" s="34">
        <f xml:space="preserve"> $M$32 * $N$32</f>
        <v>10</v>
      </c>
      <c r="P32" s="30" t="s">
        <v>117</v>
      </c>
      <c r="Q32" s="31">
        <v>0</v>
      </c>
      <c r="R32" s="62">
        <v>16</v>
      </c>
      <c r="S32" s="81">
        <f xml:space="preserve"> $Q$32 * $R$32</f>
        <v>0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1</v>
      </c>
      <c r="N33" s="31">
        <v>10</v>
      </c>
      <c r="O33" s="34">
        <f xml:space="preserve"> $M$33 * $N$33</f>
        <v>10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43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3</v>
      </c>
      <c r="N36" s="31" t="s">
        <v>136</v>
      </c>
      <c r="O36" s="34">
        <f>SUM($O$30:$O$35)</f>
        <v>30</v>
      </c>
      <c r="P36" s="30" t="s">
        <v>137</v>
      </c>
      <c r="Q36" s="31">
        <f>SUM($Q$30:$Q$35)</f>
        <v>0</v>
      </c>
      <c r="R36" s="31" t="s">
        <v>138</v>
      </c>
      <c r="S36" s="97">
        <f>SUM($S$30:$S$35)</f>
        <v>0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x14ac:dyDescent="0.35">
      <c r="A39" s="21" t="s">
        <v>19</v>
      </c>
      <c r="B39" s="22" t="s">
        <v>227</v>
      </c>
      <c r="C39" s="58" t="s">
        <v>460</v>
      </c>
      <c r="D39" s="22" t="s">
        <v>228</v>
      </c>
      <c r="E39" s="98" t="s">
        <v>461</v>
      </c>
      <c r="F39" s="58">
        <v>1</v>
      </c>
      <c r="G39" s="59" t="s">
        <v>462</v>
      </c>
      <c r="H39" s="59" t="s">
        <v>463</v>
      </c>
      <c r="I39" s="60">
        <f xml:space="preserve"> ($H$39 - $G$39) * 24</f>
        <v>18.833333333255723</v>
      </c>
      <c r="J39" s="60">
        <v>14</v>
      </c>
      <c r="K39" s="61">
        <f>$J$39 - $I$39</f>
        <v>-4.8333333332557231</v>
      </c>
      <c r="L39" s="162" t="s">
        <v>48</v>
      </c>
      <c r="M39" s="107">
        <v>0</v>
      </c>
      <c r="N39" s="144">
        <v>17</v>
      </c>
      <c r="O39" s="26">
        <f xml:space="preserve"> $M$39 * $N$39</f>
        <v>0</v>
      </c>
      <c r="P39" s="217" t="s">
        <v>425</v>
      </c>
      <c r="Q39" s="163">
        <v>0</v>
      </c>
      <c r="R39" s="107">
        <v>20</v>
      </c>
      <c r="S39" s="26">
        <f xml:space="preserve"> $Q$39 * $R$39</f>
        <v>0</v>
      </c>
      <c r="T39" s="21" t="s">
        <v>25</v>
      </c>
      <c r="U39" s="26" t="s">
        <v>24</v>
      </c>
      <c r="V39" s="27">
        <f>$K$39 * -1</f>
        <v>4.8333333332557231</v>
      </c>
      <c r="W39" s="28">
        <f>$V$39</f>
        <v>4.8333333332557231</v>
      </c>
      <c r="X39" s="233"/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4">
        <v>0</v>
      </c>
      <c r="N40" s="127">
        <v>14</v>
      </c>
      <c r="O40" s="34">
        <f xml:space="preserve"> $M$40 * $N$40</f>
        <v>0</v>
      </c>
      <c r="P40" s="13" t="s">
        <v>197</v>
      </c>
      <c r="Q40" s="165">
        <v>0</v>
      </c>
      <c r="R40" s="14">
        <v>20</v>
      </c>
      <c r="S40" s="34">
        <f xml:space="preserve"> $Q$40 * $R$40</f>
        <v>0</v>
      </c>
      <c r="T40" s="30"/>
      <c r="U40" s="34"/>
      <c r="V40" s="30"/>
      <c r="W40" s="97"/>
      <c r="X40" s="189"/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4">
        <v>0</v>
      </c>
      <c r="N41" s="127">
        <v>17</v>
      </c>
      <c r="O41" s="34">
        <f xml:space="preserve"> $M$41 * $N$41</f>
        <v>0</v>
      </c>
      <c r="P41" s="192" t="s">
        <v>143</v>
      </c>
      <c r="Q41" s="165">
        <v>0</v>
      </c>
      <c r="R41" s="14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4">
        <v>0</v>
      </c>
      <c r="N42" s="127">
        <v>17</v>
      </c>
      <c r="O42" s="34">
        <f xml:space="preserve"> $M$42 * $N$42</f>
        <v>0</v>
      </c>
      <c r="P42" s="184" t="s">
        <v>272</v>
      </c>
      <c r="Q42" s="165">
        <v>0</v>
      </c>
      <c r="R42" s="14">
        <v>20</v>
      </c>
      <c r="S42" s="34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4">
        <v>0</v>
      </c>
      <c r="N43" s="127">
        <v>17</v>
      </c>
      <c r="O43" s="34">
        <f xml:space="preserve"> $M$43 * $N$43</f>
        <v>0</v>
      </c>
      <c r="P43" s="184" t="s">
        <v>273</v>
      </c>
      <c r="Q43" s="165">
        <v>0</v>
      </c>
      <c r="R43" s="14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4"/>
      <c r="N44" s="127"/>
      <c r="O44" s="34"/>
      <c r="P44" s="13" t="s">
        <v>274</v>
      </c>
      <c r="Q44" s="165">
        <v>0</v>
      </c>
      <c r="R44" s="14">
        <v>20</v>
      </c>
      <c r="S44" s="34">
        <f xml:space="preserve"> $Q$44 * $R$44</f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0</v>
      </c>
      <c r="N45" s="31" t="s">
        <v>136</v>
      </c>
      <c r="O45" s="34">
        <f>SUM($O$39:$O$44)</f>
        <v>0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136</v>
      </c>
      <c r="P46" s="613" t="s">
        <v>42</v>
      </c>
      <c r="Q46" s="614"/>
      <c r="R46" s="614"/>
      <c r="S46" s="72">
        <v>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 t="s">
        <v>453</v>
      </c>
      <c r="AB48" s="102"/>
    </row>
    <row r="49" spans="1:28" s="29" customFormat="1" ht="155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189" t="s">
        <v>454</v>
      </c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/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42"/>
      <c r="W53" s="44"/>
      <c r="X53" s="191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0</v>
      </c>
      <c r="N54" s="31" t="s">
        <v>136</v>
      </c>
      <c r="O54" s="34">
        <v>0</v>
      </c>
      <c r="P54" s="30" t="s">
        <v>137</v>
      </c>
      <c r="Q54" s="31">
        <v>0</v>
      </c>
      <c r="R54" s="31" t="s">
        <v>138</v>
      </c>
      <c r="S54" s="97">
        <v>0</v>
      </c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0</v>
      </c>
      <c r="P55" s="613" t="s">
        <v>42</v>
      </c>
      <c r="Q55" s="614"/>
      <c r="R55" s="614"/>
      <c r="S55" s="72">
        <v>0</v>
      </c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28" s="29" customFormat="1" ht="15.5" customHeigh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</row>
    <row r="59" spans="1:28" s="29" customFormat="1" ht="215.5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455</v>
      </c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</row>
    <row r="61" spans="1:28" s="29" customFormat="1" ht="17.5" customHeight="1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</row>
    <row r="62" spans="1:28" s="29" customFormat="1" ht="16" customHeight="1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</row>
    <row r="63" spans="1:28" s="29" customFormat="1" ht="16" customHeight="1" thickBot="1" x14ac:dyDescent="0.4">
      <c r="I63" s="47"/>
      <c r="J63" s="47"/>
    </row>
    <row r="64" spans="1:28" s="29" customFormat="1" ht="31" x14ac:dyDescent="0.35">
      <c r="A64" s="21" t="s">
        <v>22</v>
      </c>
      <c r="B64" s="22" t="s">
        <v>303</v>
      </c>
      <c r="C64" s="22" t="s">
        <v>464</v>
      </c>
      <c r="D64" s="22" t="s">
        <v>465</v>
      </c>
      <c r="E64" s="23" t="s">
        <v>466</v>
      </c>
      <c r="F64" s="22">
        <v>1</v>
      </c>
      <c r="G64" s="24" t="s">
        <v>458</v>
      </c>
      <c r="H64" s="24" t="s">
        <v>36</v>
      </c>
      <c r="I64" s="25">
        <f xml:space="preserve"> ($X$2 - $G$64) * 24</f>
        <v>15</v>
      </c>
      <c r="J64" s="60">
        <v>13.4</v>
      </c>
      <c r="K64" s="61">
        <f>$J$64 - $I$64</f>
        <v>-1.5999999999999996</v>
      </c>
      <c r="L64" s="170" t="s">
        <v>101</v>
      </c>
      <c r="M64" s="107">
        <v>2</v>
      </c>
      <c r="N64" s="167">
        <v>17</v>
      </c>
      <c r="O64" s="26">
        <f xml:space="preserve"> $M$64 * $N$64</f>
        <v>34</v>
      </c>
      <c r="P64" s="239" t="s">
        <v>475</v>
      </c>
      <c r="Q64" s="108">
        <v>1</v>
      </c>
      <c r="R64" s="22">
        <v>20</v>
      </c>
      <c r="S64" s="26">
        <f xml:space="preserve"> $Q$64 * $R$64</f>
        <v>20</v>
      </c>
      <c r="T64" s="21" t="s">
        <v>25</v>
      </c>
      <c r="U64" s="26" t="s">
        <v>24</v>
      </c>
      <c r="V64" s="21">
        <f>$K$64 * -1</f>
        <v>1.5999999999999996</v>
      </c>
      <c r="W64" s="99">
        <f>$V$64</f>
        <v>1.5999999999999996</v>
      </c>
      <c r="X64" s="141"/>
    </row>
    <row r="65" spans="1:24" s="29" customFormat="1" ht="18.5" x14ac:dyDescent="0.35">
      <c r="A65" s="86"/>
      <c r="B65" s="62"/>
      <c r="C65" s="62"/>
      <c r="D65" s="62"/>
      <c r="E65" s="62"/>
      <c r="F65" s="62"/>
      <c r="G65" s="63"/>
      <c r="H65" s="32"/>
      <c r="I65" s="64"/>
      <c r="J65" s="64"/>
      <c r="K65" s="65"/>
      <c r="L65" s="171" t="s">
        <v>50</v>
      </c>
      <c r="M65" s="14">
        <v>2</v>
      </c>
      <c r="N65" s="168">
        <v>17</v>
      </c>
      <c r="O65" s="81">
        <f xml:space="preserve"> $M$65 * $N$65</f>
        <v>34</v>
      </c>
      <c r="P65" s="238" t="s">
        <v>476</v>
      </c>
      <c r="Q65" s="109">
        <v>1</v>
      </c>
      <c r="R65" s="31">
        <v>20</v>
      </c>
      <c r="S65" s="81">
        <f xml:space="preserve"> $Q$65 * $R$65</f>
        <v>20</v>
      </c>
      <c r="T65" s="30"/>
      <c r="U65" s="34"/>
      <c r="V65" s="30"/>
      <c r="W65" s="97"/>
      <c r="X65" s="142"/>
    </row>
    <row r="66" spans="1:24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171" t="s">
        <v>238</v>
      </c>
      <c r="M66" s="14">
        <v>0</v>
      </c>
      <c r="N66" s="168">
        <v>17</v>
      </c>
      <c r="O66" s="34">
        <f xml:space="preserve"> $M$66 * $N$66</f>
        <v>0</v>
      </c>
      <c r="P66" s="238" t="s">
        <v>477</v>
      </c>
      <c r="Q66" s="109">
        <v>1</v>
      </c>
      <c r="R66" s="31">
        <v>20</v>
      </c>
      <c r="S66" s="81">
        <f xml:space="preserve"> $Q$66 * $R$66</f>
        <v>20</v>
      </c>
      <c r="T66" s="30"/>
      <c r="U66" s="34"/>
      <c r="V66" s="30"/>
      <c r="W66" s="97"/>
      <c r="X66" s="142"/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171" t="s">
        <v>120</v>
      </c>
      <c r="M67" s="14">
        <v>2</v>
      </c>
      <c r="N67" s="168">
        <v>17</v>
      </c>
      <c r="O67" s="81">
        <f xml:space="preserve"> $M$67 * $N$67</f>
        <v>34</v>
      </c>
      <c r="P67" s="3" t="s">
        <v>110</v>
      </c>
      <c r="Q67" s="109">
        <v>0</v>
      </c>
      <c r="R67" s="31">
        <v>20</v>
      </c>
      <c r="S67" s="81">
        <f xml:space="preserve"> $Q$67 * $R$67</f>
        <v>0</v>
      </c>
      <c r="T67" s="30"/>
      <c r="U67" s="34"/>
      <c r="V67" s="30"/>
      <c r="W67" s="97"/>
      <c r="X67" s="142"/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f xml:space="preserve"> $Q$68 * $R$68</f>
        <v>0</v>
      </c>
      <c r="T68" s="37"/>
      <c r="U68" s="41"/>
      <c r="V68" s="37"/>
      <c r="W68" s="72"/>
      <c r="X68" s="143"/>
    </row>
    <row r="69" spans="1:24" s="29" customFormat="1" ht="17.5" customHeight="1" x14ac:dyDescent="0.35">
      <c r="A69" s="36"/>
      <c r="G69" s="71"/>
      <c r="H69" s="71"/>
      <c r="I69" s="47"/>
      <c r="K69" s="47"/>
      <c r="L69" s="30" t="s">
        <v>135</v>
      </c>
      <c r="M69" s="85">
        <f>SUM($M$64:$M$68)</f>
        <v>6</v>
      </c>
      <c r="N69" s="31" t="s">
        <v>136</v>
      </c>
      <c r="O69" s="34">
        <f>SUM($O$64:$O$68)</f>
        <v>102</v>
      </c>
      <c r="P69" s="30" t="s">
        <v>137</v>
      </c>
      <c r="Q69" s="31">
        <f>SUM($Q$64:$Q$68)</f>
        <v>3</v>
      </c>
      <c r="R69" s="31" t="s">
        <v>138</v>
      </c>
      <c r="S69" s="97">
        <f>SUM($S$64:$S$68)</f>
        <v>60</v>
      </c>
    </row>
    <row r="70" spans="1:24" s="29" customFormat="1" ht="16" customHeight="1" thickBot="1" x14ac:dyDescent="0.4">
      <c r="A70" s="36"/>
      <c r="I70" s="47"/>
      <c r="L70" s="613" t="s">
        <v>43</v>
      </c>
      <c r="M70" s="614"/>
      <c r="N70" s="614"/>
      <c r="O70" s="92">
        <v>102</v>
      </c>
      <c r="P70" s="613" t="s">
        <v>42</v>
      </c>
      <c r="Q70" s="614"/>
      <c r="R70" s="614"/>
      <c r="S70" s="72">
        <v>60</v>
      </c>
    </row>
    <row r="71" spans="1:24" s="29" customFormat="1" ht="16" customHeight="1" thickBot="1" x14ac:dyDescent="0.4">
      <c r="A71" s="36"/>
      <c r="I71" s="47"/>
      <c r="O71" s="49"/>
    </row>
    <row r="72" spans="1:24" s="29" customFormat="1" ht="93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456</v>
      </c>
    </row>
    <row r="73" spans="1:24" s="29" customFormat="1" ht="17.5" customHeight="1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</row>
    <row r="74" spans="1:24" s="29" customFormat="1" ht="16" customHeight="1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</row>
    <row r="75" spans="1:24" s="29" customFormat="1" ht="16" customHeight="1" thickBot="1" x14ac:dyDescent="0.4">
      <c r="I75" s="47"/>
      <c r="J75" s="47"/>
      <c r="M75" s="48"/>
    </row>
    <row r="76" spans="1:24" s="29" customFormat="1" ht="15.5" customHeight="1" x14ac:dyDescent="0.35">
      <c r="A76" s="21" t="s">
        <v>26</v>
      </c>
      <c r="B76" s="22" t="s">
        <v>199</v>
      </c>
      <c r="C76" s="23"/>
      <c r="D76" s="23" t="s">
        <v>467</v>
      </c>
      <c r="E76" s="22"/>
      <c r="F76" s="22"/>
      <c r="G76" s="24"/>
      <c r="H76" s="24"/>
      <c r="I76" s="25"/>
      <c r="J76" s="25"/>
      <c r="K76" s="61"/>
      <c r="L76" s="111" t="s">
        <v>115</v>
      </c>
      <c r="M76" s="138">
        <v>0</v>
      </c>
      <c r="N76" s="108">
        <v>17</v>
      </c>
      <c r="O76" s="26">
        <f xml:space="preserve"> $M$76 * $N$76</f>
        <v>0</v>
      </c>
      <c r="P76" s="21" t="s">
        <v>242</v>
      </c>
      <c r="Q76" s="108">
        <v>0</v>
      </c>
      <c r="R76" s="22">
        <v>20</v>
      </c>
      <c r="S76" s="26">
        <f xml:space="preserve"> $Q$76 * $R$76</f>
        <v>0</v>
      </c>
      <c r="T76" s="21" t="s">
        <v>25</v>
      </c>
      <c r="U76" s="26" t="s">
        <v>200</v>
      </c>
      <c r="V76" s="27">
        <v>39.549999999999997</v>
      </c>
      <c r="W76" s="28">
        <v>39.549999999999997</v>
      </c>
      <c r="X76" s="141"/>
    </row>
    <row r="77" spans="1:24" s="29" customFormat="1" ht="15.5" customHeigh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f xml:space="preserve"> $M$77 * $N$77</f>
        <v>0</v>
      </c>
      <c r="P77" s="30" t="s">
        <v>46</v>
      </c>
      <c r="Q77" s="109">
        <v>0</v>
      </c>
      <c r="R77" s="31">
        <v>20</v>
      </c>
      <c r="S77" s="34">
        <f xml:space="preserve"> $Q$77 * $R$77</f>
        <v>0</v>
      </c>
      <c r="T77" s="30"/>
      <c r="U77" s="34"/>
      <c r="V77" s="35"/>
      <c r="W77" s="43"/>
      <c r="X77" s="189"/>
    </row>
    <row r="78" spans="1:24" s="29" customFormat="1" ht="31" customHeigh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f xml:space="preserve"> $M$78 * $N$78</f>
        <v>0</v>
      </c>
      <c r="P78" s="30" t="s">
        <v>116</v>
      </c>
      <c r="Q78" s="109">
        <v>0</v>
      </c>
      <c r="R78" s="31">
        <v>20</v>
      </c>
      <c r="S78" s="34">
        <f xml:space="preserve"> $Q$78 * $R$78</f>
        <v>0</v>
      </c>
      <c r="T78" s="30"/>
      <c r="U78" s="34"/>
      <c r="V78" s="35"/>
      <c r="W78" s="43"/>
      <c r="X78" s="142"/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f xml:space="preserve"> $M$79 * $N$79</f>
        <v>0</v>
      </c>
      <c r="P79" s="30" t="s">
        <v>100</v>
      </c>
      <c r="Q79" s="109">
        <v>0</v>
      </c>
      <c r="R79" s="31">
        <v>20</v>
      </c>
      <c r="S79" s="34">
        <f xml:space="preserve"> $Q$79 * $R$79</f>
        <v>0</v>
      </c>
      <c r="T79" s="30"/>
      <c r="U79" s="34"/>
      <c r="V79" s="35"/>
      <c r="W79" s="43"/>
      <c r="X79" s="142"/>
    </row>
    <row r="80" spans="1:24" s="29" customFormat="1" ht="16" customHeight="1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f xml:space="preserve"> $M$80 * $N$80</f>
        <v>0</v>
      </c>
      <c r="P80" s="30" t="s">
        <v>45</v>
      </c>
      <c r="Q80" s="109">
        <v>0</v>
      </c>
      <c r="R80" s="31">
        <v>5</v>
      </c>
      <c r="S80" s="34">
        <f xml:space="preserve"> $Q$80 * $R$80</f>
        <v>0</v>
      </c>
      <c r="T80" s="37"/>
      <c r="U80" s="41"/>
      <c r="V80" s="42"/>
      <c r="W80" s="44"/>
      <c r="X80" s="191"/>
    </row>
    <row r="81" spans="1:24" s="29" customFormat="1" ht="17.5" customHeight="1" x14ac:dyDescent="0.35">
      <c r="I81" s="47"/>
      <c r="L81" s="30" t="s">
        <v>135</v>
      </c>
      <c r="M81" s="85">
        <f>SUM($M$76:$M$80)</f>
        <v>0</v>
      </c>
      <c r="N81" s="31" t="s">
        <v>136</v>
      </c>
      <c r="O81" s="34">
        <f>SUM($O$76:$O$80)</f>
        <v>0</v>
      </c>
      <c r="P81" s="30" t="s">
        <v>137</v>
      </c>
      <c r="Q81" s="31">
        <f>SUM($Q$76:$Q$80)</f>
        <v>0</v>
      </c>
      <c r="R81" s="31" t="s">
        <v>138</v>
      </c>
      <c r="S81" s="97">
        <f>SUM($S$76:$S$80)</f>
        <v>0</v>
      </c>
      <c r="V81" s="47"/>
      <c r="W81" s="47"/>
    </row>
    <row r="82" spans="1:24" s="29" customFormat="1" ht="16" customHeight="1" thickBot="1" x14ac:dyDescent="0.4">
      <c r="I82" s="47"/>
      <c r="J82" s="47"/>
      <c r="L82" s="613" t="s">
        <v>43</v>
      </c>
      <c r="M82" s="614"/>
      <c r="N82" s="614"/>
      <c r="O82" s="92">
        <v>85</v>
      </c>
      <c r="P82" s="613" t="s">
        <v>42</v>
      </c>
      <c r="Q82" s="614"/>
      <c r="R82" s="614"/>
      <c r="S82" s="72" t="s">
        <v>49</v>
      </c>
      <c r="V82" s="47"/>
      <c r="W82" s="47"/>
    </row>
    <row r="83" spans="1:24" s="29" customFormat="1" ht="16" customHeight="1" thickBot="1" x14ac:dyDescent="0.4">
      <c r="I83" s="47"/>
      <c r="J83" s="47"/>
      <c r="O83" s="49"/>
      <c r="V83" s="47"/>
      <c r="W83" s="47"/>
    </row>
    <row r="84" spans="1:24" s="29" customFormat="1" ht="31" customHeight="1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>
        <v>45018.770833333336</v>
      </c>
      <c r="I84" s="25">
        <f xml:space="preserve"> ($H$84 - $G$84) * 24</f>
        <v>340.5</v>
      </c>
      <c r="J84" s="25">
        <v>8.4499999999999993</v>
      </c>
      <c r="K84" s="61">
        <f>$J$84 - $I$84</f>
        <v>-332.05</v>
      </c>
      <c r="L84" s="162" t="s">
        <v>473</v>
      </c>
      <c r="M84" s="108">
        <v>0</v>
      </c>
      <c r="N84" s="22">
        <v>17</v>
      </c>
      <c r="O84" s="26">
        <f xml:space="preserve"> $M$84 * $N$84</f>
        <v>0</v>
      </c>
      <c r="P84" s="79" t="s">
        <v>216</v>
      </c>
      <c r="Q84" s="22">
        <v>0</v>
      </c>
      <c r="R84" s="22">
        <v>20</v>
      </c>
      <c r="S84" s="26">
        <f xml:space="preserve"> $Q$84 * $R$84</f>
        <v>0</v>
      </c>
      <c r="T84" s="21" t="s">
        <v>25</v>
      </c>
      <c r="U84" s="26" t="s">
        <v>24</v>
      </c>
      <c r="V84" s="27">
        <f>$K$84 * -1</f>
        <v>332.05</v>
      </c>
      <c r="W84" s="28">
        <f>$V$84</f>
        <v>332.05</v>
      </c>
      <c r="X84" s="141"/>
    </row>
    <row r="85" spans="1:24" s="29" customFormat="1" ht="15.5" customHeight="1" x14ac:dyDescent="0.35">
      <c r="A85" s="30"/>
      <c r="B85" s="31"/>
      <c r="C85" s="31"/>
      <c r="D85" s="31"/>
      <c r="E85" s="31"/>
      <c r="F85" s="31">
        <v>2</v>
      </c>
      <c r="G85" s="63">
        <v>45018.770833333336</v>
      </c>
      <c r="H85" s="220" t="s">
        <v>374</v>
      </c>
      <c r="I85" s="64">
        <f xml:space="preserve"> ($H$85 - $G$85) * 24</f>
        <v>15.333333333197515</v>
      </c>
      <c r="J85" s="33">
        <v>8.5</v>
      </c>
      <c r="K85" s="96">
        <f>$J$85 - $I$85</f>
        <v>-6.8333333331975155</v>
      </c>
      <c r="L85" s="237" t="s">
        <v>474</v>
      </c>
      <c r="M85" s="109">
        <v>5</v>
      </c>
      <c r="N85" s="31">
        <v>17</v>
      </c>
      <c r="O85" s="34">
        <f xml:space="preserve"> $M$85 * $N$85</f>
        <v>85</v>
      </c>
      <c r="P85" s="30" t="s">
        <v>249</v>
      </c>
      <c r="Q85" s="31">
        <v>0</v>
      </c>
      <c r="R85" s="31">
        <v>20</v>
      </c>
      <c r="S85" s="34">
        <f xml:space="preserve"> $Q$85 * $R$85</f>
        <v>0</v>
      </c>
      <c r="T85" s="30"/>
      <c r="U85" s="34"/>
      <c r="V85" s="35">
        <f>$K$85 * -1</f>
        <v>6.8333333331975155</v>
      </c>
      <c r="W85" s="43">
        <f>$V$85 + $W$84</f>
        <v>338.88333333319753</v>
      </c>
      <c r="X85" s="189"/>
    </row>
    <row r="86" spans="1:24" s="29" customFormat="1" x14ac:dyDescent="0.35">
      <c r="A86" s="30"/>
      <c r="B86" s="31"/>
      <c r="C86" s="31"/>
      <c r="D86" s="31"/>
      <c r="E86" s="31"/>
      <c r="F86" s="31">
        <v>3</v>
      </c>
      <c r="G86" s="32" t="s">
        <v>374</v>
      </c>
      <c r="H86" s="31" t="s">
        <v>372</v>
      </c>
      <c r="I86" s="33">
        <f xml:space="preserve"> ($H$86 - $G$86) * 24</f>
        <v>13.216666666790843</v>
      </c>
      <c r="J86" s="33">
        <v>8.5</v>
      </c>
      <c r="K86" s="65">
        <f>$J$86 - $I$86</f>
        <v>-4.716666666790843</v>
      </c>
      <c r="L86" s="110"/>
      <c r="M86" s="109"/>
      <c r="N86" s="31"/>
      <c r="O86" s="34"/>
      <c r="P86" s="30"/>
      <c r="Q86" s="31"/>
      <c r="R86" s="31"/>
      <c r="S86" s="34"/>
      <c r="T86" s="30"/>
      <c r="U86" s="34"/>
      <c r="V86" s="35">
        <f>$K$86 * -1</f>
        <v>4.716666666790843</v>
      </c>
      <c r="W86" s="43">
        <f>$V$86 + $W$85</f>
        <v>343.59999999998837</v>
      </c>
      <c r="X86" s="189"/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4</v>
      </c>
      <c r="G87" s="31" t="s">
        <v>372</v>
      </c>
      <c r="H87" s="32">
        <v>45020.977083333331</v>
      </c>
      <c r="I87" s="64">
        <f xml:space="preserve"> ($H$87 - $G$87) * 24</f>
        <v>24.399999999906868</v>
      </c>
      <c r="J87" s="64">
        <v>8.5</v>
      </c>
      <c r="K87" s="65">
        <f>$J$87 - $I$87</f>
        <v>-15.899999999906868</v>
      </c>
      <c r="L87" s="110"/>
      <c r="M87" s="139"/>
      <c r="N87" s="31"/>
      <c r="O87" s="34"/>
      <c r="P87" s="30"/>
      <c r="Q87" s="31"/>
      <c r="R87" s="31"/>
      <c r="S87" s="34"/>
      <c r="T87" s="30"/>
      <c r="U87" s="34"/>
      <c r="V87" s="35">
        <f>$K$87 * -1</f>
        <v>15.899999999906868</v>
      </c>
      <c r="W87" s="43">
        <f>$V$87 + $W$86</f>
        <v>359.49999999989524</v>
      </c>
      <c r="X87" s="189"/>
    </row>
    <row r="88" spans="1:24" s="29" customFormat="1" ht="16" customHeight="1" x14ac:dyDescent="0.35">
      <c r="A88" s="30"/>
      <c r="B88" s="31"/>
      <c r="C88" s="66"/>
      <c r="D88" s="66"/>
      <c r="E88" s="66"/>
      <c r="F88" s="66">
        <v>5</v>
      </c>
      <c r="G88" s="67">
        <v>45020.977083333331</v>
      </c>
      <c r="H88" s="66" t="s">
        <v>468</v>
      </c>
      <c r="I88" s="68">
        <f xml:space="preserve"> ($H$88 - $G$88) * 24</f>
        <v>14.133333333302289</v>
      </c>
      <c r="J88" s="68">
        <v>8.4499999999999993</v>
      </c>
      <c r="K88" s="235">
        <f>$J$88 - $I$88</f>
        <v>-5.68333333330229</v>
      </c>
      <c r="L88" s="110"/>
      <c r="M88" s="139"/>
      <c r="N88" s="31"/>
      <c r="O88" s="34"/>
      <c r="P88" s="110"/>
      <c r="Q88" s="31"/>
      <c r="R88" s="31"/>
      <c r="S88" s="34"/>
      <c r="T88" s="30"/>
      <c r="U88" s="34"/>
      <c r="V88" s="35">
        <f>$K$88 * -1</f>
        <v>5.68333333330229</v>
      </c>
      <c r="W88" s="43">
        <f>$V$88 + $W$87</f>
        <v>365.18333333319754</v>
      </c>
      <c r="X88" s="236" t="s">
        <v>423</v>
      </c>
    </row>
    <row r="89" spans="1:24" s="29" customFormat="1" ht="16" customHeight="1" x14ac:dyDescent="0.35">
      <c r="A89" s="30"/>
      <c r="B89" s="31"/>
      <c r="C89" s="66"/>
      <c r="D89" s="66"/>
      <c r="E89" s="66"/>
      <c r="F89" s="66">
        <v>6</v>
      </c>
      <c r="G89" s="67" t="str">
        <f>H88</f>
        <v>05.04.2023 13:35</v>
      </c>
      <c r="H89" s="66" t="s">
        <v>469</v>
      </c>
      <c r="I89" s="68">
        <f xml:space="preserve"> ($H$89 - $G$89) * 24</f>
        <v>9.3333333333721384</v>
      </c>
      <c r="J89" s="68">
        <v>8.4499999999999993</v>
      </c>
      <c r="K89" s="235">
        <f>$J$89 - $I$89</f>
        <v>-0.88333333337213915</v>
      </c>
      <c r="L89" s="110"/>
      <c r="M89" s="139"/>
      <c r="N89" s="31"/>
      <c r="O89" s="34"/>
      <c r="P89" s="110"/>
      <c r="Q89" s="31"/>
      <c r="R89" s="31"/>
      <c r="S89" s="34"/>
      <c r="T89" s="30"/>
      <c r="U89" s="34"/>
      <c r="V89" s="35">
        <f>$K$89 * -1</f>
        <v>0.88333333337213915</v>
      </c>
      <c r="W89" s="43">
        <f>$V$89 + $W$88</f>
        <v>366.06666666656969</v>
      </c>
      <c r="X89" s="236"/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>
        <v>7</v>
      </c>
      <c r="G90" s="119" t="str">
        <f>H89</f>
        <v>05.04.2023 22:55</v>
      </c>
      <c r="H90" s="69" t="s">
        <v>36</v>
      </c>
      <c r="I90" s="88">
        <f xml:space="preserve"> ($X$2 - $G$90) * 24</f>
        <v>7.0833333333721384</v>
      </c>
      <c r="J90" s="88">
        <v>8.4499999999999993</v>
      </c>
      <c r="K90" s="104">
        <f>$J$90 - $I$90</f>
        <v>1.3666666666278608</v>
      </c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>
        <f>$K$90 * 0</f>
        <v>0</v>
      </c>
      <c r="W90" s="44">
        <f>$V$90 + $W$89</f>
        <v>366.06666666656969</v>
      </c>
      <c r="X90" s="195"/>
    </row>
    <row r="91" spans="1:24" s="29" customFormat="1" ht="17.5" customHeight="1" x14ac:dyDescent="0.35">
      <c r="I91" s="47"/>
      <c r="L91" s="30" t="s">
        <v>135</v>
      </c>
      <c r="M91" s="85">
        <f>SUM($M$84:$M$90)</f>
        <v>5</v>
      </c>
      <c r="N91" s="31" t="s">
        <v>136</v>
      </c>
      <c r="O91" s="34">
        <f>SUM($O$84:$O$90)</f>
        <v>85</v>
      </c>
      <c r="P91" s="30" t="s">
        <v>137</v>
      </c>
      <c r="Q91" s="31">
        <f>SUM($Q$84:$Q$90)</f>
        <v>0</v>
      </c>
      <c r="R91" s="31" t="s">
        <v>138</v>
      </c>
      <c r="S91" s="97">
        <f>SUM($S$84:$S$90)</f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51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451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9322</v>
      </c>
      <c r="D97" s="22" t="s">
        <v>418</v>
      </c>
      <c r="E97" s="23" t="s">
        <v>419</v>
      </c>
      <c r="F97" s="22">
        <v>1</v>
      </c>
      <c r="G97" s="24" t="s">
        <v>470</v>
      </c>
      <c r="H97" s="182" t="s">
        <v>36</v>
      </c>
      <c r="I97" s="25">
        <f xml:space="preserve"> ($X$2 - $G$97) * 24</f>
        <v>15.999999999941792</v>
      </c>
      <c r="J97" s="25">
        <v>8.4499999999999993</v>
      </c>
      <c r="K97" s="61">
        <f>$J$97 - $I$97</f>
        <v>-7.549999999941793</v>
      </c>
      <c r="L97" s="226" t="s">
        <v>256</v>
      </c>
      <c r="M97" s="107">
        <v>0</v>
      </c>
      <c r="N97" s="228">
        <v>20</v>
      </c>
      <c r="O97" s="26">
        <f xml:space="preserve"> $M$97 * $N$97</f>
        <v>0</v>
      </c>
      <c r="P97" s="21" t="s">
        <v>255</v>
      </c>
      <c r="Q97" s="22">
        <v>0</v>
      </c>
      <c r="R97" s="22">
        <v>20</v>
      </c>
      <c r="S97" s="26">
        <f xml:space="preserve"> $Q$97 * $R$97</f>
        <v>0</v>
      </c>
      <c r="T97" s="21" t="s">
        <v>25</v>
      </c>
      <c r="U97" s="26" t="s">
        <v>24</v>
      </c>
      <c r="V97" s="27">
        <f>$K$97 * -1</f>
        <v>7.549999999941793</v>
      </c>
      <c r="W97" s="28">
        <f>$V$97</f>
        <v>7.549999999941793</v>
      </c>
      <c r="X97" s="234"/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29" t="s">
        <v>276</v>
      </c>
      <c r="M98" s="14">
        <v>0</v>
      </c>
      <c r="N98" s="231">
        <v>20</v>
      </c>
      <c r="O98" s="34">
        <f xml:space="preserve"> $M$98 * $N$98</f>
        <v>0</v>
      </c>
      <c r="P98" s="30"/>
      <c r="Q98" s="31"/>
      <c r="R98" s="31"/>
      <c r="S98" s="34"/>
      <c r="T98" s="30"/>
      <c r="U98" s="34"/>
      <c r="V98" s="35">
        <v>4.1833333334303457</v>
      </c>
      <c r="W98" s="43">
        <v>7.3666666667442762</v>
      </c>
      <c r="X98" s="215"/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29" t="s">
        <v>277</v>
      </c>
      <c r="M99" s="14">
        <v>0</v>
      </c>
      <c r="N99" s="231">
        <v>20</v>
      </c>
      <c r="O99" s="34">
        <f xml:space="preserve"> $M$99 * $N$99</f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0.7666666666278612</v>
      </c>
      <c r="W99" s="43">
        <v>8.1333333333721374</v>
      </c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29" t="s">
        <v>278</v>
      </c>
      <c r="M100" s="14">
        <v>0</v>
      </c>
      <c r="N100" s="231">
        <v>20</v>
      </c>
      <c r="O100" s="34">
        <f xml:space="preserve"> $M$100 * $N$100</f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>
        <v>8.1333333333721374</v>
      </c>
      <c r="X100" s="191" t="s">
        <v>340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f>SUM($M$97:$M$100)</f>
        <v>0</v>
      </c>
      <c r="N101" s="31" t="s">
        <v>136</v>
      </c>
      <c r="O101" s="34">
        <f>SUM($O$97:$O$100)</f>
        <v>0</v>
      </c>
      <c r="P101" s="30" t="s">
        <v>137</v>
      </c>
      <c r="Q101" s="31">
        <f>SUM($Q$97:$Q$100)</f>
        <v>0</v>
      </c>
      <c r="R101" s="31" t="s">
        <v>138</v>
      </c>
      <c r="S101" s="97">
        <f>SUM($S$97:$S$100)</f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160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L24:N24"/>
    <mergeCell ref="P24:R24"/>
    <mergeCell ref="J3:J5"/>
    <mergeCell ref="K3:K5"/>
    <mergeCell ref="L3:S3"/>
    <mergeCell ref="X3:X5"/>
    <mergeCell ref="L4:O4"/>
    <mergeCell ref="P4:S4"/>
    <mergeCell ref="L15:N15"/>
    <mergeCell ref="P15:R15"/>
    <mergeCell ref="T3:T5"/>
    <mergeCell ref="U3:U5"/>
    <mergeCell ref="V3:W4"/>
    <mergeCell ref="L28:N28"/>
    <mergeCell ref="P28:R28"/>
    <mergeCell ref="L37:N37"/>
    <mergeCell ref="P37:R37"/>
    <mergeCell ref="L46:N46"/>
    <mergeCell ref="P46:R46"/>
    <mergeCell ref="L55:N55"/>
    <mergeCell ref="P55:R55"/>
    <mergeCell ref="L62:N62"/>
    <mergeCell ref="P62:R62"/>
    <mergeCell ref="L70:N70"/>
    <mergeCell ref="P70:R70"/>
    <mergeCell ref="L74:N74"/>
    <mergeCell ref="P74:R74"/>
    <mergeCell ref="L82:N82"/>
    <mergeCell ref="P82:R82"/>
    <mergeCell ref="L92:N92"/>
    <mergeCell ref="P92:R92"/>
    <mergeCell ref="L96:N96"/>
    <mergeCell ref="P96:R96"/>
    <mergeCell ref="L102:N102"/>
    <mergeCell ref="P102:R102"/>
    <mergeCell ref="L106:N106"/>
    <mergeCell ref="P106:R106"/>
  </mergeCells>
  <conditionalFormatting sqref="K1:K13 K26:K44 K46:K54 K92:K94 K97:K102 K104:K106">
    <cfRule type="cellIs" dxfId="339" priority="2" operator="lessThan">
      <formula>0</formula>
    </cfRule>
  </conditionalFormatting>
  <conditionalFormatting sqref="K15:K22">
    <cfRule type="cellIs" dxfId="338" priority="5" operator="lessThan">
      <formula>0</formula>
    </cfRule>
  </conditionalFormatting>
  <conditionalFormatting sqref="K58:K68">
    <cfRule type="cellIs" dxfId="337" priority="6" operator="lessThan">
      <formula>0</formula>
    </cfRule>
  </conditionalFormatting>
  <conditionalFormatting sqref="K72:K80">
    <cfRule type="cellIs" dxfId="336" priority="3" operator="lessThan">
      <formula>0</formula>
    </cfRule>
  </conditionalFormatting>
  <conditionalFormatting sqref="K82:K84">
    <cfRule type="cellIs" dxfId="335" priority="4" operator="lessThan">
      <formula>0</formula>
    </cfRule>
  </conditionalFormatting>
  <conditionalFormatting sqref="K86:K87">
    <cfRule type="cellIs" dxfId="33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531-5228-42A7-8E20-83F37A034DCC}">
  <sheetPr codeName="Лист10"/>
  <dimension ref="A1:BD134"/>
  <sheetViews>
    <sheetView topLeftCell="A16" zoomScale="57" zoomScaleNormal="57" workbookViewId="0">
      <selection activeCell="V104" sqref="V104:W104"/>
    </sheetView>
  </sheetViews>
  <sheetFormatPr defaultColWidth="9.1796875" defaultRowHeight="15.5" x14ac:dyDescent="0.35"/>
  <cols>
    <col min="1" max="1" width="10.453125" style="105" customWidth="1"/>
    <col min="2" max="2" width="17.1796875" style="105" customWidth="1"/>
    <col min="3" max="3" width="9.81640625" style="105" customWidth="1"/>
    <col min="4" max="4" width="35.6328125" style="105" customWidth="1"/>
    <col min="5" max="5" width="15.81640625" style="105" customWidth="1"/>
    <col min="6" max="6" width="9.81640625" style="105" customWidth="1"/>
    <col min="7" max="7" width="22.81640625" style="105" customWidth="1"/>
    <col min="8" max="8" width="21.1796875" style="105" customWidth="1"/>
    <col min="9" max="9" width="18.81640625" style="105" customWidth="1"/>
    <col min="10" max="10" width="18" style="105" customWidth="1"/>
    <col min="11" max="11" width="13.81640625" style="105" customWidth="1"/>
    <col min="12" max="12" width="16.54296875" style="105" customWidth="1"/>
    <col min="13" max="15" width="9" style="105" customWidth="1"/>
    <col min="16" max="16" width="15.1796875" style="105" customWidth="1"/>
    <col min="17" max="17" width="9" style="105" customWidth="1"/>
    <col min="18" max="18" width="12.81640625" style="105" customWidth="1"/>
    <col min="19" max="19" width="9" style="105" customWidth="1"/>
    <col min="20" max="20" width="30.1796875" style="105" customWidth="1"/>
    <col min="21" max="21" width="16.1796875" style="105" customWidth="1"/>
    <col min="22" max="23" width="16.1796875" style="137" customWidth="1"/>
    <col min="24" max="24" width="80.1796875" style="123" customWidth="1"/>
    <col min="25" max="25" width="9.1796875" style="105"/>
    <col min="26" max="26" width="16.1796875" style="105" customWidth="1"/>
    <col min="27" max="16384" width="9.1796875" style="105"/>
  </cols>
  <sheetData>
    <row r="1" spans="1:27" x14ac:dyDescent="0.35">
      <c r="A1" s="4">
        <v>18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21"/>
      <c r="Y1" s="2"/>
      <c r="Z1" s="2"/>
      <c r="AA1" s="2"/>
    </row>
    <row r="2" spans="1:27" s="102" customFormat="1" ht="16" thickBot="1" x14ac:dyDescent="0.4">
      <c r="A2" s="601" t="s">
        <v>478</v>
      </c>
      <c r="B2" s="601"/>
      <c r="C2" s="601"/>
      <c r="D2" s="601"/>
      <c r="E2" s="601"/>
      <c r="F2" s="601"/>
      <c r="G2" s="601"/>
      <c r="H2" s="601"/>
      <c r="I2" s="601"/>
      <c r="J2" s="100"/>
      <c r="K2" s="29"/>
      <c r="L2" s="45"/>
      <c r="M2" s="46" t="s">
        <v>283</v>
      </c>
      <c r="N2" s="45"/>
      <c r="O2" s="45"/>
      <c r="P2" s="45"/>
      <c r="Q2" s="45"/>
      <c r="R2" s="45"/>
      <c r="S2" s="29"/>
      <c r="T2" s="45"/>
      <c r="U2" s="45"/>
      <c r="V2" s="45"/>
      <c r="W2" s="45"/>
      <c r="X2" s="122">
        <v>45022.75</v>
      </c>
      <c r="Y2" s="29"/>
      <c r="Z2" s="29"/>
      <c r="AA2" s="29"/>
    </row>
    <row r="3" spans="1:27" s="102" customFormat="1" ht="16" thickBot="1" x14ac:dyDescent="0.4">
      <c r="A3" s="602" t="s">
        <v>0</v>
      </c>
      <c r="B3" s="605" t="s">
        <v>1</v>
      </c>
      <c r="C3" s="605" t="s">
        <v>2</v>
      </c>
      <c r="D3" s="605" t="s">
        <v>3</v>
      </c>
      <c r="E3" s="605" t="s">
        <v>4</v>
      </c>
      <c r="F3" s="608" t="s">
        <v>5</v>
      </c>
      <c r="G3" s="608" t="s">
        <v>33</v>
      </c>
      <c r="H3" s="605" t="s">
        <v>30</v>
      </c>
      <c r="I3" s="605" t="s">
        <v>38</v>
      </c>
      <c r="J3" s="615" t="s">
        <v>32</v>
      </c>
      <c r="K3" s="618" t="s">
        <v>31</v>
      </c>
      <c r="L3" s="621" t="s">
        <v>6</v>
      </c>
      <c r="M3" s="622"/>
      <c r="N3" s="622"/>
      <c r="O3" s="622"/>
      <c r="P3" s="622"/>
      <c r="Q3" s="622"/>
      <c r="R3" s="622"/>
      <c r="S3" s="623"/>
      <c r="T3" s="602" t="s">
        <v>7</v>
      </c>
      <c r="U3" s="628" t="s">
        <v>8</v>
      </c>
      <c r="V3" s="602" t="s">
        <v>34</v>
      </c>
      <c r="W3" s="628"/>
      <c r="X3" s="624" t="s">
        <v>9</v>
      </c>
      <c r="Y3" s="29"/>
      <c r="Z3" s="29"/>
      <c r="AA3" s="29"/>
    </row>
    <row r="4" spans="1:27" s="102" customFormat="1" ht="17" customHeight="1" thickBot="1" x14ac:dyDescent="0.4">
      <c r="A4" s="603"/>
      <c r="B4" s="606"/>
      <c r="C4" s="606"/>
      <c r="D4" s="606"/>
      <c r="E4" s="606"/>
      <c r="F4" s="609"/>
      <c r="G4" s="609"/>
      <c r="H4" s="606"/>
      <c r="I4" s="606"/>
      <c r="J4" s="616"/>
      <c r="K4" s="619"/>
      <c r="L4" s="626" t="s">
        <v>10</v>
      </c>
      <c r="M4" s="626"/>
      <c r="N4" s="626"/>
      <c r="O4" s="626"/>
      <c r="P4" s="627" t="s">
        <v>11</v>
      </c>
      <c r="Q4" s="622"/>
      <c r="R4" s="622"/>
      <c r="S4" s="623"/>
      <c r="T4" s="603"/>
      <c r="U4" s="629"/>
      <c r="V4" s="603"/>
      <c r="W4" s="629"/>
      <c r="X4" s="625"/>
      <c r="Y4" s="29"/>
      <c r="Z4" s="29"/>
      <c r="AA4" s="29"/>
    </row>
    <row r="5" spans="1:27" s="102" customFormat="1" ht="67.5" customHeight="1" thickBot="1" x14ac:dyDescent="0.4">
      <c r="A5" s="604"/>
      <c r="B5" s="607"/>
      <c r="C5" s="607"/>
      <c r="D5" s="607"/>
      <c r="E5" s="607"/>
      <c r="F5" s="610"/>
      <c r="G5" s="610"/>
      <c r="H5" s="607"/>
      <c r="I5" s="607"/>
      <c r="J5" s="617"/>
      <c r="K5" s="620"/>
      <c r="L5" s="52" t="s">
        <v>12</v>
      </c>
      <c r="M5" s="53" t="s">
        <v>28</v>
      </c>
      <c r="N5" s="53" t="s">
        <v>133</v>
      </c>
      <c r="O5" s="54" t="s">
        <v>134</v>
      </c>
      <c r="P5" s="50" t="s">
        <v>13</v>
      </c>
      <c r="Q5" s="55" t="s">
        <v>28</v>
      </c>
      <c r="R5" s="53" t="s">
        <v>29</v>
      </c>
      <c r="S5" s="56" t="s">
        <v>14</v>
      </c>
      <c r="T5" s="604"/>
      <c r="U5" s="630"/>
      <c r="V5" s="51" t="s">
        <v>37</v>
      </c>
      <c r="W5" s="57" t="s">
        <v>35</v>
      </c>
      <c r="X5" s="625"/>
      <c r="Y5" s="29"/>
      <c r="Z5" s="29"/>
      <c r="AA5" s="29"/>
    </row>
    <row r="6" spans="1:27" s="102" customFormat="1" x14ac:dyDescent="0.35">
      <c r="A6" s="21" t="s">
        <v>15</v>
      </c>
      <c r="B6" s="22" t="s">
        <v>208</v>
      </c>
      <c r="C6" s="22">
        <v>1561</v>
      </c>
      <c r="D6" s="22" t="s">
        <v>209</v>
      </c>
      <c r="E6" s="22" t="s">
        <v>287</v>
      </c>
      <c r="F6" s="22">
        <v>1</v>
      </c>
      <c r="G6" s="59">
        <v>45020.583333333336</v>
      </c>
      <c r="H6" s="59" t="s">
        <v>457</v>
      </c>
      <c r="I6" s="60">
        <f xml:space="preserve"> ($H$6 - $G$6) * 24</f>
        <v>26.833333333313931</v>
      </c>
      <c r="J6" s="60">
        <v>12</v>
      </c>
      <c r="K6" s="61">
        <f>$J$6 - $I$6</f>
        <v>-14.833333333313931</v>
      </c>
      <c r="L6" s="111" t="s">
        <v>132</v>
      </c>
      <c r="M6" s="107">
        <v>0</v>
      </c>
      <c r="N6" s="108">
        <v>17</v>
      </c>
      <c r="O6" s="26">
        <f xml:space="preserve"> $M$6 * $N$6</f>
        <v>0</v>
      </c>
      <c r="P6" s="111" t="s">
        <v>214</v>
      </c>
      <c r="Q6" s="144">
        <v>0</v>
      </c>
      <c r="R6" s="22">
        <v>20</v>
      </c>
      <c r="S6" s="26">
        <f xml:space="preserve"> $Q$6 * $R$6</f>
        <v>0</v>
      </c>
      <c r="T6" s="21" t="s">
        <v>25</v>
      </c>
      <c r="U6" s="26" t="s">
        <v>24</v>
      </c>
      <c r="V6" s="27">
        <f>$K$6 * -1</f>
        <v>14.833333333313931</v>
      </c>
      <c r="W6" s="28">
        <f>$V$6</f>
        <v>14.833333333313931</v>
      </c>
      <c r="X6" s="141" t="s">
        <v>482</v>
      </c>
      <c r="Y6" s="29"/>
      <c r="Z6" s="36"/>
      <c r="AA6" s="29"/>
    </row>
    <row r="7" spans="1:27" s="49" customFormat="1" x14ac:dyDescent="0.35">
      <c r="A7" s="30"/>
      <c r="B7" s="31"/>
      <c r="C7" s="62"/>
      <c r="D7" s="62"/>
      <c r="E7" s="62"/>
      <c r="F7" s="62">
        <v>2</v>
      </c>
      <c r="G7" s="63" t="s">
        <v>457</v>
      </c>
      <c r="H7" s="63" t="s">
        <v>483</v>
      </c>
      <c r="I7" s="64">
        <f xml:space="preserve"> ($H$7 - $G$7) * 24</f>
        <v>14.833333333313931</v>
      </c>
      <c r="J7" s="64">
        <v>12</v>
      </c>
      <c r="K7" s="65">
        <f>$J$7 - $I$7</f>
        <v>-2.8333333333139308</v>
      </c>
      <c r="L7" s="110" t="s">
        <v>111</v>
      </c>
      <c r="M7" s="14">
        <v>0</v>
      </c>
      <c r="N7" s="109">
        <v>10</v>
      </c>
      <c r="O7" s="34">
        <f xml:space="preserve"> $M$7 * $N$7</f>
        <v>0</v>
      </c>
      <c r="P7" s="110" t="s">
        <v>106</v>
      </c>
      <c r="Q7" s="127">
        <v>0</v>
      </c>
      <c r="R7" s="31">
        <v>20</v>
      </c>
      <c r="S7" s="34">
        <f xml:space="preserve"> $Q$7 * $R$7</f>
        <v>0</v>
      </c>
      <c r="T7" s="30"/>
      <c r="U7" s="34"/>
      <c r="V7" s="35">
        <f>$K$7 * -1</f>
        <v>2.8333333333139308</v>
      </c>
      <c r="W7" s="43">
        <f>$V$7 + $W$6</f>
        <v>17.666666666627862</v>
      </c>
      <c r="X7" s="114" t="s">
        <v>481</v>
      </c>
      <c r="Y7" s="29"/>
      <c r="Z7" s="29"/>
      <c r="AA7" s="29"/>
    </row>
    <row r="8" spans="1:27" s="102" customFormat="1" x14ac:dyDescent="0.35">
      <c r="A8" s="30"/>
      <c r="B8" s="31"/>
      <c r="C8" s="66"/>
      <c r="D8" s="73"/>
      <c r="E8" s="66"/>
      <c r="F8" s="66">
        <v>3</v>
      </c>
      <c r="G8" s="63" t="s">
        <v>483</v>
      </c>
      <c r="H8" s="67" t="s">
        <v>36</v>
      </c>
      <c r="I8" s="64">
        <f xml:space="preserve"> ($X$2 - $G$8) * 24</f>
        <v>10.333333333313931</v>
      </c>
      <c r="J8" s="64">
        <v>12</v>
      </c>
      <c r="K8" s="65">
        <f>$J$8 - $I$8</f>
        <v>1.6666666666860692</v>
      </c>
      <c r="L8" s="110" t="s">
        <v>98</v>
      </c>
      <c r="M8" s="127">
        <v>5</v>
      </c>
      <c r="N8" s="109">
        <v>17</v>
      </c>
      <c r="O8" s="34">
        <f xml:space="preserve"> $M$8 * $N$8</f>
        <v>85</v>
      </c>
      <c r="P8" s="13" t="s">
        <v>215</v>
      </c>
      <c r="Q8" s="127">
        <v>0</v>
      </c>
      <c r="R8" s="31">
        <v>10</v>
      </c>
      <c r="S8" s="34">
        <f xml:space="preserve"> $Q$8 * $R$8</f>
        <v>0</v>
      </c>
      <c r="T8" s="30"/>
      <c r="U8" s="34"/>
      <c r="V8" s="35">
        <f>$K$8 * 0</f>
        <v>0</v>
      </c>
      <c r="W8" s="43">
        <f>$V$8 + $W$7</f>
        <v>17.666666666627862</v>
      </c>
      <c r="X8" s="113"/>
      <c r="Y8" s="29"/>
      <c r="Z8" s="36"/>
      <c r="AA8" s="29"/>
    </row>
    <row r="9" spans="1:27" s="102" customFormat="1" x14ac:dyDescent="0.35">
      <c r="A9" s="30"/>
      <c r="B9" s="31"/>
      <c r="C9" s="66"/>
      <c r="D9" s="66"/>
      <c r="E9" s="66"/>
      <c r="F9" s="62"/>
      <c r="G9" s="63"/>
      <c r="H9" s="32"/>
      <c r="I9" s="33"/>
      <c r="J9" s="33"/>
      <c r="K9" s="65"/>
      <c r="L9" s="110" t="s">
        <v>99</v>
      </c>
      <c r="M9" s="127">
        <v>5</v>
      </c>
      <c r="N9" s="109">
        <v>17</v>
      </c>
      <c r="O9" s="34">
        <f xml:space="preserve"> $M$9 * $N$9</f>
        <v>85</v>
      </c>
      <c r="P9" s="164" t="s">
        <v>479</v>
      </c>
      <c r="Q9" s="31">
        <v>1</v>
      </c>
      <c r="R9" s="31">
        <v>20</v>
      </c>
      <c r="S9" s="34">
        <f xml:space="preserve"> $Q$9 * $R$9</f>
        <v>20</v>
      </c>
      <c r="T9" s="30"/>
      <c r="U9" s="34"/>
      <c r="V9" s="35">
        <v>0</v>
      </c>
      <c r="W9" s="43">
        <v>8.0833333333139308</v>
      </c>
      <c r="X9" s="114"/>
      <c r="Y9" s="29"/>
      <c r="Z9" s="36"/>
      <c r="AA9" s="29"/>
    </row>
    <row r="10" spans="1:27" s="102" customFormat="1" x14ac:dyDescent="0.35">
      <c r="A10" s="30"/>
      <c r="B10" s="31"/>
      <c r="C10" s="66"/>
      <c r="D10" s="66"/>
      <c r="E10" s="66"/>
      <c r="F10" s="66"/>
      <c r="G10" s="32"/>
      <c r="H10" s="67"/>
      <c r="I10" s="33"/>
      <c r="J10" s="68"/>
      <c r="K10" s="65"/>
      <c r="L10" s="30"/>
      <c r="M10" s="109"/>
      <c r="N10" s="31"/>
      <c r="O10" s="34"/>
      <c r="P10" s="30"/>
      <c r="Q10" s="31"/>
      <c r="R10" s="31"/>
      <c r="S10" s="34"/>
      <c r="T10" s="30"/>
      <c r="U10" s="34"/>
      <c r="V10" s="35">
        <v>0</v>
      </c>
      <c r="W10" s="43">
        <v>8.0833333333139308</v>
      </c>
      <c r="X10" s="124"/>
      <c r="Y10" s="29"/>
      <c r="Z10" s="36"/>
      <c r="AA10" s="29"/>
    </row>
    <row r="11" spans="1:27" s="102" customFormat="1" x14ac:dyDescent="0.35">
      <c r="A11" s="30"/>
      <c r="B11" s="31"/>
      <c r="C11" s="31"/>
      <c r="D11" s="66"/>
      <c r="E11" s="31"/>
      <c r="F11" s="31"/>
      <c r="G11" s="32"/>
      <c r="H11" s="32"/>
      <c r="I11" s="33"/>
      <c r="J11" s="33"/>
      <c r="K11" s="65"/>
      <c r="L11" s="30"/>
      <c r="M11" s="31"/>
      <c r="N11" s="31"/>
      <c r="O11" s="34"/>
      <c r="P11" s="30"/>
      <c r="Q11" s="31"/>
      <c r="R11" s="31"/>
      <c r="S11" s="34"/>
      <c r="T11" s="30"/>
      <c r="U11" s="34"/>
      <c r="V11" s="35">
        <v>0</v>
      </c>
      <c r="W11" s="43">
        <v>8.0833333333139308</v>
      </c>
      <c r="X11" s="176"/>
      <c r="Y11" s="29"/>
      <c r="Z11" s="36"/>
      <c r="AA11" s="29"/>
    </row>
    <row r="12" spans="1:27" s="102" customFormat="1" x14ac:dyDescent="0.35">
      <c r="A12" s="30"/>
      <c r="B12" s="31"/>
      <c r="C12" s="31"/>
      <c r="D12" s="66"/>
      <c r="E12" s="31"/>
      <c r="F12" s="31"/>
      <c r="G12" s="32"/>
      <c r="H12" s="32"/>
      <c r="I12" s="33"/>
      <c r="J12" s="33"/>
      <c r="K12" s="65"/>
      <c r="L12" s="30"/>
      <c r="M12" s="31"/>
      <c r="N12" s="31"/>
      <c r="O12" s="34"/>
      <c r="P12" s="30"/>
      <c r="Q12" s="31"/>
      <c r="R12" s="31"/>
      <c r="S12" s="34"/>
      <c r="T12" s="30"/>
      <c r="U12" s="34"/>
      <c r="V12" s="35">
        <v>0</v>
      </c>
      <c r="W12" s="43">
        <v>8.0833333333139308</v>
      </c>
      <c r="X12" s="176"/>
      <c r="Y12" s="29"/>
      <c r="Z12" s="36"/>
      <c r="AA12" s="29"/>
    </row>
    <row r="13" spans="1:27" s="102" customFormat="1" ht="16" thickBot="1" x14ac:dyDescent="0.4">
      <c r="A13" s="37"/>
      <c r="B13" s="38"/>
      <c r="C13" s="38"/>
      <c r="D13" s="69"/>
      <c r="E13" s="38"/>
      <c r="F13" s="38"/>
      <c r="G13" s="39"/>
      <c r="H13" s="39"/>
      <c r="I13" s="40"/>
      <c r="J13" s="40"/>
      <c r="K13" s="70"/>
      <c r="L13" s="30"/>
      <c r="M13" s="31"/>
      <c r="N13" s="31"/>
      <c r="O13" s="34"/>
      <c r="P13" s="30"/>
      <c r="Q13" s="31"/>
      <c r="R13" s="31"/>
      <c r="S13" s="34"/>
      <c r="T13" s="37"/>
      <c r="U13" s="41"/>
      <c r="V13" s="42"/>
      <c r="W13" s="44"/>
      <c r="X13" s="246"/>
      <c r="Y13" s="29"/>
      <c r="Z13" s="36"/>
      <c r="AA13" s="29"/>
    </row>
    <row r="14" spans="1:27" s="102" customFormat="1" ht="17.5" x14ac:dyDescent="0.35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30" t="s">
        <v>135</v>
      </c>
      <c r="M14" s="85">
        <f>SUM($M$6:$M$13)</f>
        <v>10</v>
      </c>
      <c r="N14" s="31" t="s">
        <v>136</v>
      </c>
      <c r="O14" s="34">
        <f>SUM($O$6:$O$13)</f>
        <v>170</v>
      </c>
      <c r="P14" s="30" t="s">
        <v>137</v>
      </c>
      <c r="Q14" s="31">
        <f>SUM($Q$6:$Q$13)</f>
        <v>1</v>
      </c>
      <c r="R14" s="31" t="s">
        <v>138</v>
      </c>
      <c r="S14" s="97">
        <f>SUM($S$6:$S$13)</f>
        <v>20</v>
      </c>
      <c r="T14" s="29"/>
      <c r="U14" s="29"/>
      <c r="V14" s="29"/>
      <c r="W14" s="29"/>
      <c r="X14" s="29"/>
      <c r="Y14" s="29"/>
      <c r="Z14" s="29"/>
      <c r="AA14" s="29"/>
    </row>
    <row r="15" spans="1:27" s="102" customFormat="1" ht="16" thickBot="1" x14ac:dyDescent="0.4">
      <c r="A15" s="29"/>
      <c r="B15" s="29"/>
      <c r="C15" s="29"/>
      <c r="D15" s="29"/>
      <c r="E15" s="29"/>
      <c r="F15" s="29"/>
      <c r="G15" s="29"/>
      <c r="H15" s="47"/>
      <c r="I15" s="47"/>
      <c r="J15" s="47"/>
      <c r="K15" s="29"/>
      <c r="L15" s="613" t="s">
        <v>43</v>
      </c>
      <c r="M15" s="614"/>
      <c r="N15" s="614"/>
      <c r="O15" s="41">
        <v>170</v>
      </c>
      <c r="P15" s="613" t="s">
        <v>42</v>
      </c>
      <c r="Q15" s="614"/>
      <c r="R15" s="614"/>
      <c r="S15" s="72">
        <v>20</v>
      </c>
      <c r="T15" s="29"/>
      <c r="U15" s="29"/>
      <c r="V15" s="29"/>
      <c r="W15" s="29"/>
      <c r="X15" s="29"/>
      <c r="Y15" s="29"/>
      <c r="Z15" s="29"/>
      <c r="AA15" s="29"/>
    </row>
    <row r="16" spans="1:27" s="102" customFormat="1" ht="16" thickBot="1" x14ac:dyDescent="0.4">
      <c r="A16" s="29"/>
      <c r="B16" s="29"/>
      <c r="C16" s="29"/>
      <c r="D16" s="29"/>
      <c r="E16" s="29"/>
      <c r="F16" s="29"/>
      <c r="G16" s="29"/>
      <c r="H16" s="29"/>
      <c r="I16" s="47"/>
      <c r="J16" s="47"/>
      <c r="K16" s="29"/>
      <c r="L16" s="145"/>
      <c r="M16" s="146"/>
      <c r="N16" s="147"/>
      <c r="O16" s="148"/>
      <c r="P16" s="145"/>
      <c r="Q16" s="147"/>
      <c r="R16" s="147"/>
      <c r="S16" s="149"/>
      <c r="T16" s="29"/>
      <c r="U16" s="29"/>
      <c r="V16" s="29"/>
      <c r="W16" s="29"/>
      <c r="X16" s="29" t="s">
        <v>144</v>
      </c>
      <c r="Y16" s="29"/>
      <c r="Z16" s="29"/>
      <c r="AA16" s="29"/>
    </row>
    <row r="17" spans="1:27" s="49" customFormat="1" ht="46.5" x14ac:dyDescent="0.35">
      <c r="A17" s="21" t="s">
        <v>16</v>
      </c>
      <c r="B17" s="23" t="s">
        <v>395</v>
      </c>
      <c r="C17" s="58">
        <v>5407</v>
      </c>
      <c r="D17" s="98" t="s">
        <v>393</v>
      </c>
      <c r="E17" s="98" t="s">
        <v>499</v>
      </c>
      <c r="F17" s="58"/>
      <c r="G17" s="59"/>
      <c r="H17" s="24"/>
      <c r="I17" s="25">
        <f xml:space="preserve"> ($H$17 - $G$17) * 24</f>
        <v>0</v>
      </c>
      <c r="J17" s="25"/>
      <c r="K17" s="61">
        <f>$J$17 - $I$17</f>
        <v>0</v>
      </c>
      <c r="L17" s="154" t="s">
        <v>108</v>
      </c>
      <c r="M17" s="107">
        <v>0</v>
      </c>
      <c r="N17" s="144">
        <v>17</v>
      </c>
      <c r="O17" s="26">
        <f xml:space="preserve"> $M$17 * $N$17</f>
        <v>0</v>
      </c>
      <c r="P17" s="155" t="s">
        <v>216</v>
      </c>
      <c r="Q17" s="144">
        <v>0</v>
      </c>
      <c r="R17" s="22">
        <v>10</v>
      </c>
      <c r="S17" s="26">
        <f xml:space="preserve"> $Q$17 * $R$17</f>
        <v>0</v>
      </c>
      <c r="T17" s="21" t="s">
        <v>25</v>
      </c>
      <c r="U17" s="26" t="s">
        <v>49</v>
      </c>
      <c r="V17" s="21">
        <f>$K$17 * -1</f>
        <v>0</v>
      </c>
      <c r="W17" s="99">
        <f>$V$17</f>
        <v>0</v>
      </c>
      <c r="X17" s="141" t="s">
        <v>472</v>
      </c>
      <c r="Y17" s="29"/>
      <c r="Z17" s="36"/>
      <c r="AA17" s="29"/>
    </row>
    <row r="18" spans="1:27" s="102" customFormat="1" ht="31" x14ac:dyDescent="0.35">
      <c r="A18" s="30"/>
      <c r="B18" s="31"/>
      <c r="C18" s="66"/>
      <c r="D18" s="66"/>
      <c r="E18" s="66"/>
      <c r="F18" s="66"/>
      <c r="G18" s="67"/>
      <c r="H18" s="67"/>
      <c r="I18" s="68"/>
      <c r="J18" s="68"/>
      <c r="K18" s="65"/>
      <c r="L18" s="156" t="s">
        <v>113</v>
      </c>
      <c r="M18" s="14">
        <v>0</v>
      </c>
      <c r="N18" s="127">
        <v>17</v>
      </c>
      <c r="O18" s="34">
        <f xml:space="preserve"> $M$18 * $N$18</f>
        <v>0</v>
      </c>
      <c r="P18" s="157" t="s">
        <v>118</v>
      </c>
      <c r="Q18" s="127">
        <v>0</v>
      </c>
      <c r="R18" s="31">
        <v>12</v>
      </c>
      <c r="S18" s="34">
        <f xml:space="preserve"> $Q$18 * $R$18</f>
        <v>0</v>
      </c>
      <c r="T18" s="30"/>
      <c r="U18" s="34"/>
      <c r="V18" s="30"/>
      <c r="W18" s="97"/>
      <c r="X18" s="189" t="s">
        <v>498</v>
      </c>
      <c r="Y18" s="29"/>
      <c r="Z18" s="36"/>
      <c r="AA18" s="29"/>
    </row>
    <row r="19" spans="1:27" s="102" customFormat="1" x14ac:dyDescent="0.35">
      <c r="A19" s="30"/>
      <c r="B19" s="31"/>
      <c r="C19" s="66"/>
      <c r="D19" s="66"/>
      <c r="E19" s="62"/>
      <c r="F19" s="66"/>
      <c r="G19" s="63"/>
      <c r="H19" s="32"/>
      <c r="I19" s="33"/>
      <c r="J19" s="64"/>
      <c r="K19" s="65"/>
      <c r="L19" s="156" t="s">
        <v>217</v>
      </c>
      <c r="M19" s="14">
        <v>0</v>
      </c>
      <c r="N19" s="127">
        <v>10</v>
      </c>
      <c r="O19" s="34">
        <f xml:space="preserve"> $M$19 * $N$19</f>
        <v>0</v>
      </c>
      <c r="P19" s="157" t="s">
        <v>119</v>
      </c>
      <c r="Q19" s="109">
        <v>0</v>
      </c>
      <c r="R19" s="31">
        <v>20</v>
      </c>
      <c r="S19" s="34">
        <f xml:space="preserve"> $Q$19 * $R$19</f>
        <v>0</v>
      </c>
      <c r="T19" s="30"/>
      <c r="U19" s="34"/>
      <c r="V19" s="30"/>
      <c r="W19" s="97"/>
      <c r="X19" s="142"/>
      <c r="Y19" s="36"/>
      <c r="Z19" s="36"/>
      <c r="AA19" s="29"/>
    </row>
    <row r="20" spans="1:27" s="102" customFormat="1" x14ac:dyDescent="0.35">
      <c r="A20" s="30"/>
      <c r="B20" s="31"/>
      <c r="C20" s="31"/>
      <c r="D20" s="31"/>
      <c r="E20" s="31"/>
      <c r="F20" s="31"/>
      <c r="G20" s="32"/>
      <c r="H20" s="32"/>
      <c r="I20" s="33"/>
      <c r="J20" s="64"/>
      <c r="K20" s="65"/>
      <c r="L20" s="156" t="s">
        <v>124</v>
      </c>
      <c r="M20" s="14">
        <v>0</v>
      </c>
      <c r="N20" s="127">
        <v>17</v>
      </c>
      <c r="O20" s="34">
        <f xml:space="preserve"> $M$20 * $N$20</f>
        <v>0</v>
      </c>
      <c r="P20" s="116" t="s">
        <v>118</v>
      </c>
      <c r="Q20" s="109">
        <v>0</v>
      </c>
      <c r="R20" s="31">
        <v>20</v>
      </c>
      <c r="S20" s="34">
        <f xml:space="preserve"> $Q$20 * $R$20</f>
        <v>0</v>
      </c>
      <c r="T20" s="30"/>
      <c r="U20" s="34"/>
      <c r="V20" s="30"/>
      <c r="W20" s="97"/>
      <c r="X20" s="142"/>
      <c r="Y20" s="29"/>
      <c r="Z20" s="36"/>
      <c r="AA20" s="29"/>
    </row>
    <row r="21" spans="1:27" s="102" customFormat="1" x14ac:dyDescent="0.35">
      <c r="A21" s="30"/>
      <c r="B21" s="31"/>
      <c r="C21" s="66"/>
      <c r="D21" s="66"/>
      <c r="E21" s="66"/>
      <c r="F21" s="66"/>
      <c r="G21" s="67"/>
      <c r="H21" s="67"/>
      <c r="I21" s="68"/>
      <c r="J21" s="68"/>
      <c r="K21" s="65"/>
      <c r="L21" s="110"/>
      <c r="M21" s="31"/>
      <c r="N21" s="109"/>
      <c r="O21" s="34"/>
      <c r="P21" s="157" t="s">
        <v>103</v>
      </c>
      <c r="Q21" s="109">
        <v>0</v>
      </c>
      <c r="R21" s="31">
        <v>20</v>
      </c>
      <c r="S21" s="34">
        <f xml:space="preserve"> $Q$21 * $R$21</f>
        <v>0</v>
      </c>
      <c r="T21" s="30"/>
      <c r="U21" s="34"/>
      <c r="V21" s="30"/>
      <c r="W21" s="97"/>
      <c r="X21" s="142"/>
      <c r="Y21" s="29"/>
      <c r="Z21" s="36"/>
      <c r="AA21" s="29"/>
    </row>
    <row r="22" spans="1:27" s="102" customFormat="1" ht="16" thickBot="1" x14ac:dyDescent="0.4">
      <c r="A22" s="37"/>
      <c r="B22" s="38"/>
      <c r="C22" s="69"/>
      <c r="D22" s="69"/>
      <c r="E22" s="69"/>
      <c r="F22" s="69"/>
      <c r="G22" s="119"/>
      <c r="H22" s="119"/>
      <c r="I22" s="88"/>
      <c r="J22" s="88"/>
      <c r="K22" s="70"/>
      <c r="L22" s="110"/>
      <c r="M22" s="109"/>
      <c r="N22" s="109"/>
      <c r="O22" s="34">
        <v>0</v>
      </c>
      <c r="P22" s="157" t="s">
        <v>201</v>
      </c>
      <c r="Q22" s="109">
        <v>0</v>
      </c>
      <c r="R22" s="31">
        <v>2</v>
      </c>
      <c r="S22" s="34">
        <f xml:space="preserve"> $Q$22 * $R$22</f>
        <v>0</v>
      </c>
      <c r="T22" s="37"/>
      <c r="U22" s="41"/>
      <c r="V22" s="37"/>
      <c r="W22" s="72"/>
      <c r="X22" s="143"/>
      <c r="Y22" s="29"/>
      <c r="Z22" s="36"/>
      <c r="AA22" s="29"/>
    </row>
    <row r="23" spans="1:27" s="102" customFormat="1" ht="17.5" x14ac:dyDescent="0.35">
      <c r="I23" s="103"/>
      <c r="J23" s="103"/>
      <c r="K23" s="103"/>
      <c r="L23" s="30" t="s">
        <v>137</v>
      </c>
      <c r="M23" s="85">
        <f>SUM($M$17:$M$22)</f>
        <v>0</v>
      </c>
      <c r="N23" s="31" t="s">
        <v>136</v>
      </c>
      <c r="O23" s="34">
        <f>SUM($O$17:$O$22)</f>
        <v>0</v>
      </c>
      <c r="P23" s="30" t="s">
        <v>137</v>
      </c>
      <c r="Q23" s="31">
        <f>SUM($Q$17:$Q$22)</f>
        <v>0</v>
      </c>
      <c r="R23" s="31" t="s">
        <v>138</v>
      </c>
      <c r="S23" s="97">
        <f>SUM($S$17:$S$22)</f>
        <v>0</v>
      </c>
      <c r="T23" s="29"/>
      <c r="U23" s="29"/>
      <c r="V23" s="29"/>
      <c r="W23" s="29"/>
      <c r="X23" s="29"/>
      <c r="Y23" s="29"/>
      <c r="Z23" s="36"/>
      <c r="AA23" s="29"/>
    </row>
    <row r="24" spans="1:27" s="102" customFormat="1" ht="16" thickBot="1" x14ac:dyDescent="0.4">
      <c r="I24" s="103"/>
      <c r="J24" s="103"/>
      <c r="K24" s="103"/>
      <c r="L24" s="611" t="s">
        <v>43</v>
      </c>
      <c r="M24" s="612"/>
      <c r="N24" s="612"/>
      <c r="O24" s="41">
        <v>0</v>
      </c>
      <c r="P24" s="613" t="s">
        <v>42</v>
      </c>
      <c r="Q24" s="614"/>
      <c r="R24" s="614"/>
      <c r="S24" s="72">
        <v>0</v>
      </c>
      <c r="T24" s="29"/>
      <c r="U24" s="29"/>
      <c r="V24" s="29"/>
      <c r="W24" s="29"/>
      <c r="X24" s="29"/>
      <c r="Y24" s="29"/>
      <c r="Z24" s="36"/>
      <c r="AA24" s="29"/>
    </row>
    <row r="25" spans="1:27" s="102" customFormat="1" ht="16" thickBot="1" x14ac:dyDescent="0.4">
      <c r="I25" s="103"/>
      <c r="J25" s="103"/>
      <c r="K25" s="103"/>
      <c r="L25" s="47"/>
      <c r="M25" s="47"/>
      <c r="N25" s="4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6"/>
      <c r="AA25" s="29"/>
    </row>
    <row r="26" spans="1:27" s="102" customFormat="1" ht="16" thickBot="1" x14ac:dyDescent="0.4">
      <c r="A26" s="74" t="s">
        <v>17</v>
      </c>
      <c r="B26" s="75"/>
      <c r="C26" s="75">
        <v>54</v>
      </c>
      <c r="D26" s="75" t="s">
        <v>193</v>
      </c>
      <c r="E26" s="75"/>
      <c r="F26" s="75"/>
      <c r="G26" s="76"/>
      <c r="H26" s="75"/>
      <c r="I26" s="77"/>
      <c r="J26" s="77"/>
      <c r="K26" s="78"/>
      <c r="L26" s="101"/>
      <c r="M26" s="25"/>
      <c r="N26" s="22"/>
      <c r="O26" s="26"/>
      <c r="P26" s="79"/>
      <c r="Q26" s="22"/>
      <c r="R26" s="22"/>
      <c r="S26" s="26"/>
      <c r="T26" s="74" t="s">
        <v>25</v>
      </c>
      <c r="U26" s="151" t="s">
        <v>24</v>
      </c>
      <c r="V26" s="74"/>
      <c r="W26" s="152"/>
      <c r="X26" s="153" t="s">
        <v>44</v>
      </c>
      <c r="Y26" s="29"/>
      <c r="Z26" s="36"/>
      <c r="AA26" s="29"/>
    </row>
    <row r="27" spans="1:27" s="102" customFormat="1" ht="17.5" x14ac:dyDescent="0.35">
      <c r="A27" s="29"/>
      <c r="B27" s="29"/>
      <c r="C27" s="29"/>
      <c r="D27" s="29"/>
      <c r="E27" s="29"/>
      <c r="F27" s="29"/>
      <c r="G27" s="29"/>
      <c r="H27" s="29"/>
      <c r="I27" s="47"/>
      <c r="J27" s="47"/>
      <c r="K27" s="29"/>
      <c r="L27" s="30" t="s">
        <v>135</v>
      </c>
      <c r="M27" s="33"/>
      <c r="N27" s="31" t="s">
        <v>136</v>
      </c>
      <c r="O27" s="34"/>
      <c r="P27" s="30" t="s">
        <v>137</v>
      </c>
      <c r="Q27" s="31"/>
      <c r="R27" s="31" t="s">
        <v>138</v>
      </c>
      <c r="S27" s="97"/>
      <c r="T27" s="29"/>
      <c r="U27" s="29"/>
      <c r="V27" s="29"/>
      <c r="W27" s="29"/>
      <c r="X27" s="29"/>
      <c r="Y27" s="29"/>
      <c r="Z27" s="36"/>
      <c r="AA27" s="29"/>
    </row>
    <row r="28" spans="1:27" s="102" customFormat="1" ht="16" thickBot="1" x14ac:dyDescent="0.4">
      <c r="A28" s="29"/>
      <c r="B28" s="29"/>
      <c r="C28" s="29"/>
      <c r="D28" s="29"/>
      <c r="E28" s="29"/>
      <c r="F28" s="29"/>
      <c r="G28" s="29"/>
      <c r="H28" s="29"/>
      <c r="I28" s="47"/>
      <c r="J28" s="47"/>
      <c r="K28" s="29"/>
      <c r="L28" s="631" t="s">
        <v>43</v>
      </c>
      <c r="M28" s="612"/>
      <c r="N28" s="612"/>
      <c r="O28" s="41" t="s">
        <v>24</v>
      </c>
      <c r="P28" s="613" t="s">
        <v>42</v>
      </c>
      <c r="Q28" s="614"/>
      <c r="R28" s="614"/>
      <c r="S28" s="72" t="s">
        <v>24</v>
      </c>
      <c r="T28" s="29"/>
      <c r="U28" s="29"/>
      <c r="V28" s="29"/>
      <c r="W28" s="29"/>
      <c r="X28" s="29"/>
      <c r="Y28" s="29"/>
      <c r="Z28" s="36"/>
      <c r="AA28" s="29"/>
    </row>
    <row r="29" spans="1:27" s="102" customFormat="1" ht="16" thickBot="1" x14ac:dyDescent="0.4">
      <c r="A29" s="29"/>
      <c r="B29" s="29"/>
      <c r="C29" s="29"/>
      <c r="D29" s="29"/>
      <c r="E29" s="29"/>
      <c r="F29" s="29"/>
      <c r="G29" s="29"/>
      <c r="H29" s="29"/>
      <c r="I29" s="47"/>
      <c r="J29" s="47"/>
      <c r="K29" s="29"/>
      <c r="L29" s="120"/>
      <c r="M29" s="47"/>
      <c r="N29" s="4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6"/>
      <c r="AA29" s="29"/>
    </row>
    <row r="30" spans="1:27" s="102" customFormat="1" ht="46.5" x14ac:dyDescent="0.35">
      <c r="A30" s="21" t="s">
        <v>18</v>
      </c>
      <c r="B30" s="23" t="s">
        <v>218</v>
      </c>
      <c r="C30" s="58" t="s">
        <v>293</v>
      </c>
      <c r="D30" s="58" t="s">
        <v>294</v>
      </c>
      <c r="E30" s="22" t="s">
        <v>295</v>
      </c>
      <c r="F30" s="58">
        <v>1</v>
      </c>
      <c r="G30" s="158">
        <v>45018.875</v>
      </c>
      <c r="H30" s="158" t="s">
        <v>485</v>
      </c>
      <c r="I30" s="60">
        <f xml:space="preserve"> ($H$30 - $G$30) * 24</f>
        <v>87.999999999941792</v>
      </c>
      <c r="J30" s="25">
        <v>10.45</v>
      </c>
      <c r="K30" s="61">
        <f>$J$30 - $I$30</f>
        <v>-77.549999999941789</v>
      </c>
      <c r="L30" s="117" t="s">
        <v>224</v>
      </c>
      <c r="M30" s="108">
        <v>1</v>
      </c>
      <c r="N30" s="108">
        <v>10</v>
      </c>
      <c r="O30" s="26">
        <f xml:space="preserve"> $M$30 * $N$30</f>
        <v>10</v>
      </c>
      <c r="P30" s="21" t="s">
        <v>47</v>
      </c>
      <c r="Q30" s="22">
        <v>1</v>
      </c>
      <c r="R30" s="22">
        <v>17</v>
      </c>
      <c r="S30" s="26">
        <f xml:space="preserve"> $Q$30 * $R$30</f>
        <v>17</v>
      </c>
      <c r="T30" s="21" t="s">
        <v>25</v>
      </c>
      <c r="U30" s="26" t="s">
        <v>24</v>
      </c>
      <c r="V30" s="27">
        <f>$K$30 * -1</f>
        <v>77.549999999941789</v>
      </c>
      <c r="W30" s="28">
        <f>$V$30</f>
        <v>77.549999999941789</v>
      </c>
      <c r="X30" s="188" t="s">
        <v>484</v>
      </c>
      <c r="Y30" s="29"/>
      <c r="Z30" s="29"/>
      <c r="AA30" s="29"/>
    </row>
    <row r="31" spans="1:27" s="102" customFormat="1" x14ac:dyDescent="0.35">
      <c r="A31" s="30"/>
      <c r="B31" s="80"/>
      <c r="C31" s="66"/>
      <c r="D31" s="66"/>
      <c r="E31" s="66"/>
      <c r="F31" s="66">
        <v>2</v>
      </c>
      <c r="G31" s="160" t="s">
        <v>485</v>
      </c>
      <c r="H31" s="159" t="s">
        <v>36</v>
      </c>
      <c r="I31" s="68">
        <f xml:space="preserve"> ($X$2 - $G$31) * 24</f>
        <v>5.0000000000582077</v>
      </c>
      <c r="J31" s="33">
        <v>10.5</v>
      </c>
      <c r="K31" s="65">
        <f>$J$31 - $I$31</f>
        <v>5.4999999999417923</v>
      </c>
      <c r="L31" s="118" t="s">
        <v>225</v>
      </c>
      <c r="M31" s="109">
        <v>5</v>
      </c>
      <c r="N31" s="109">
        <v>10</v>
      </c>
      <c r="O31" s="34">
        <f xml:space="preserve"> $M$31 * $N$31</f>
        <v>50</v>
      </c>
      <c r="P31" s="30" t="s">
        <v>131</v>
      </c>
      <c r="Q31" s="31">
        <v>0</v>
      </c>
      <c r="R31" s="31">
        <v>20</v>
      </c>
      <c r="S31" s="34">
        <f xml:space="preserve"> $Q$31 * $R$31</f>
        <v>0</v>
      </c>
      <c r="T31" s="30"/>
      <c r="U31" s="34"/>
      <c r="V31" s="35">
        <f>$K$31 * 0</f>
        <v>0</v>
      </c>
      <c r="W31" s="43">
        <f>$V$31 + $W$30</f>
        <v>77.549999999941789</v>
      </c>
      <c r="X31" s="189"/>
      <c r="Y31" s="29"/>
      <c r="Z31" s="29"/>
      <c r="AA31" s="29"/>
    </row>
    <row r="32" spans="1:27" s="49" customFormat="1" x14ac:dyDescent="0.35">
      <c r="A32" s="30"/>
      <c r="B32" s="80"/>
      <c r="C32" s="62"/>
      <c r="D32" s="62"/>
      <c r="E32" s="62"/>
      <c r="F32" s="62"/>
      <c r="G32" s="160"/>
      <c r="H32" s="160"/>
      <c r="I32" s="64"/>
      <c r="J32" s="64"/>
      <c r="K32" s="65"/>
      <c r="L32" s="110" t="s">
        <v>121</v>
      </c>
      <c r="M32" s="109">
        <v>4</v>
      </c>
      <c r="N32" s="31">
        <v>10</v>
      </c>
      <c r="O32" s="34">
        <f xml:space="preserve"> $M$32 * $N$32</f>
        <v>40</v>
      </c>
      <c r="P32" s="30" t="s">
        <v>117</v>
      </c>
      <c r="Q32" s="31">
        <v>1</v>
      </c>
      <c r="R32" s="62">
        <v>16</v>
      </c>
      <c r="S32" s="81">
        <f xml:space="preserve"> $Q$32 * $R$32</f>
        <v>16</v>
      </c>
      <c r="T32" s="30"/>
      <c r="U32" s="34"/>
      <c r="V32" s="35"/>
      <c r="W32" s="43"/>
      <c r="X32" s="189"/>
      <c r="Y32" s="29"/>
      <c r="Z32" s="29"/>
      <c r="AA32" s="29"/>
    </row>
    <row r="33" spans="1:28" s="102" customFormat="1" x14ac:dyDescent="0.35">
      <c r="A33" s="30"/>
      <c r="B33" s="80"/>
      <c r="C33" s="31"/>
      <c r="D33" s="31"/>
      <c r="E33" s="80"/>
      <c r="F33" s="31"/>
      <c r="G33" s="161"/>
      <c r="H33" s="161"/>
      <c r="I33" s="33"/>
      <c r="J33" s="33"/>
      <c r="K33" s="65"/>
      <c r="L33" s="110" t="s">
        <v>112</v>
      </c>
      <c r="M33" s="109">
        <v>4</v>
      </c>
      <c r="N33" s="31">
        <v>10</v>
      </c>
      <c r="O33" s="34">
        <f xml:space="preserve"> $M$33 * $N$33</f>
        <v>40</v>
      </c>
      <c r="P33" s="82" t="s">
        <v>107</v>
      </c>
      <c r="Q33" s="66">
        <v>0</v>
      </c>
      <c r="R33" s="66">
        <v>20</v>
      </c>
      <c r="S33" s="83">
        <f xml:space="preserve"> $Q$33 * $R$33</f>
        <v>0</v>
      </c>
      <c r="T33" s="30"/>
      <c r="U33" s="34"/>
      <c r="V33" s="35"/>
      <c r="W33" s="43"/>
      <c r="X33" s="189"/>
      <c r="Y33" s="29"/>
      <c r="Z33" s="36"/>
      <c r="AA33" s="29"/>
    </row>
    <row r="34" spans="1:28" s="102" customFormat="1" x14ac:dyDescent="0.35">
      <c r="A34" s="30"/>
      <c r="B34" s="80"/>
      <c r="C34" s="31"/>
      <c r="D34" s="31"/>
      <c r="E34" s="31"/>
      <c r="F34" s="31"/>
      <c r="G34" s="161"/>
      <c r="H34" s="161"/>
      <c r="I34" s="33"/>
      <c r="J34" s="33"/>
      <c r="K34" s="65"/>
      <c r="L34" s="110"/>
      <c r="M34" s="109"/>
      <c r="N34" s="85"/>
      <c r="O34" s="34"/>
      <c r="P34" s="82" t="s">
        <v>129</v>
      </c>
      <c r="Q34" s="66">
        <v>0</v>
      </c>
      <c r="R34" s="66">
        <v>20</v>
      </c>
      <c r="S34" s="83">
        <f xml:space="preserve"> $Q$34 * $R$34</f>
        <v>0</v>
      </c>
      <c r="T34" s="30"/>
      <c r="U34" s="34"/>
      <c r="V34" s="35"/>
      <c r="W34" s="43"/>
      <c r="X34" s="142"/>
      <c r="Y34" s="29"/>
      <c r="Z34" s="29"/>
      <c r="AA34" s="29"/>
    </row>
    <row r="35" spans="1:28" s="102" customFormat="1" ht="16" thickBot="1" x14ac:dyDescent="0.4">
      <c r="A35" s="37"/>
      <c r="B35" s="84"/>
      <c r="C35" s="38"/>
      <c r="D35" s="38"/>
      <c r="E35" s="38"/>
      <c r="F35" s="38"/>
      <c r="G35" s="39"/>
      <c r="H35" s="39"/>
      <c r="I35" s="40"/>
      <c r="J35" s="40"/>
      <c r="K35" s="70"/>
      <c r="L35" s="82"/>
      <c r="M35" s="66"/>
      <c r="N35" s="66"/>
      <c r="O35" s="83"/>
      <c r="P35" s="82" t="s">
        <v>226</v>
      </c>
      <c r="Q35" s="66">
        <v>0</v>
      </c>
      <c r="R35" s="66">
        <v>20</v>
      </c>
      <c r="S35" s="83">
        <f xml:space="preserve"> $Q$35 * $R$35</f>
        <v>0</v>
      </c>
      <c r="T35" s="37"/>
      <c r="U35" s="41"/>
      <c r="V35" s="37"/>
      <c r="W35" s="72"/>
      <c r="X35" s="191" t="s">
        <v>270</v>
      </c>
      <c r="Y35" s="29"/>
      <c r="Z35" s="29"/>
      <c r="AA35" s="29"/>
    </row>
    <row r="36" spans="1:28" s="102" customFormat="1" ht="17.5" x14ac:dyDescent="0.35">
      <c r="A36" s="29"/>
      <c r="B36" s="29"/>
      <c r="C36" s="29"/>
      <c r="D36" s="29"/>
      <c r="E36" s="29"/>
      <c r="F36" s="29"/>
      <c r="G36" s="29"/>
      <c r="H36" s="29"/>
      <c r="I36" s="47"/>
      <c r="J36" s="47"/>
      <c r="K36" s="29"/>
      <c r="L36" s="30" t="s">
        <v>135</v>
      </c>
      <c r="M36" s="85">
        <f>SUM($M$30:$M$35)</f>
        <v>14</v>
      </c>
      <c r="N36" s="31" t="s">
        <v>136</v>
      </c>
      <c r="O36" s="34">
        <f>SUM($O$30:$O$35)</f>
        <v>140</v>
      </c>
      <c r="P36" s="30" t="s">
        <v>137</v>
      </c>
      <c r="Q36" s="31">
        <f>SUM($Q$30:$Q$35)</f>
        <v>2</v>
      </c>
      <c r="R36" s="31" t="s">
        <v>138</v>
      </c>
      <c r="S36" s="97">
        <f>SUM($S$30:$S$35)</f>
        <v>33</v>
      </c>
      <c r="T36" s="29"/>
      <c r="U36" s="29"/>
      <c r="V36" s="29"/>
      <c r="W36" s="29"/>
      <c r="X36" s="29"/>
      <c r="Y36" s="29"/>
      <c r="Z36" s="29"/>
      <c r="AA36" s="29"/>
    </row>
    <row r="37" spans="1:28" s="102" customFormat="1" ht="16" thickBot="1" x14ac:dyDescent="0.4">
      <c r="A37" s="29"/>
      <c r="B37" s="29"/>
      <c r="C37" s="29"/>
      <c r="D37" s="29"/>
      <c r="E37" s="29"/>
      <c r="F37" s="29"/>
      <c r="G37" s="29"/>
      <c r="H37" s="29"/>
      <c r="I37" s="47"/>
      <c r="J37" s="47"/>
      <c r="K37" s="29"/>
      <c r="L37" s="613" t="s">
        <v>43</v>
      </c>
      <c r="M37" s="614"/>
      <c r="N37" s="614"/>
      <c r="O37" s="41" t="s">
        <v>49</v>
      </c>
      <c r="P37" s="613" t="s">
        <v>42</v>
      </c>
      <c r="Q37" s="614"/>
      <c r="R37" s="614"/>
      <c r="S37" s="72" t="s">
        <v>49</v>
      </c>
      <c r="T37" s="29"/>
      <c r="U37" s="29"/>
      <c r="V37" s="29"/>
      <c r="W37" s="29"/>
      <c r="X37" s="29"/>
      <c r="Y37" s="29"/>
      <c r="Z37" s="29"/>
      <c r="AA37" s="29"/>
    </row>
    <row r="38" spans="1:28" s="102" customFormat="1" ht="16" thickBot="1" x14ac:dyDescent="0.4">
      <c r="A38" s="29"/>
      <c r="B38" s="29"/>
      <c r="C38" s="29"/>
      <c r="D38" s="29"/>
      <c r="E38" s="29"/>
      <c r="F38" s="29"/>
      <c r="G38" s="29"/>
      <c r="H38" s="29"/>
      <c r="I38" s="47"/>
      <c r="J38" s="47"/>
      <c r="K38" s="29"/>
      <c r="L38" s="29"/>
      <c r="M38" s="48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6"/>
      <c r="AA38" s="29"/>
    </row>
    <row r="39" spans="1:28" s="49" customFormat="1" ht="31" x14ac:dyDescent="0.35">
      <c r="A39" s="21" t="s">
        <v>19</v>
      </c>
      <c r="B39" s="22" t="s">
        <v>227</v>
      </c>
      <c r="C39" s="58">
        <v>2577</v>
      </c>
      <c r="D39" s="22" t="s">
        <v>228</v>
      </c>
      <c r="E39" s="98" t="s">
        <v>501</v>
      </c>
      <c r="F39" s="58"/>
      <c r="G39" s="59"/>
      <c r="H39" s="59"/>
      <c r="I39" s="60">
        <f xml:space="preserve"> ($H$39 - $G$39) * 24</f>
        <v>0</v>
      </c>
      <c r="J39" s="60"/>
      <c r="K39" s="61">
        <f>$J$39 - $I$39</f>
        <v>0</v>
      </c>
      <c r="L39" s="162" t="s">
        <v>48</v>
      </c>
      <c r="M39" s="144">
        <v>0</v>
      </c>
      <c r="N39" s="144">
        <v>17</v>
      </c>
      <c r="O39" s="26">
        <f xml:space="preserve"> $M$39 * $N$39</f>
        <v>0</v>
      </c>
      <c r="P39" s="247" t="s">
        <v>425</v>
      </c>
      <c r="Q39" s="163">
        <v>0</v>
      </c>
      <c r="R39" s="144">
        <v>20</v>
      </c>
      <c r="S39" s="26">
        <f xml:space="preserve"> $Q$39 * $R$39</f>
        <v>0</v>
      </c>
      <c r="T39" s="21" t="s">
        <v>25</v>
      </c>
      <c r="U39" s="26" t="s">
        <v>24</v>
      </c>
      <c r="V39" s="27">
        <f>$K$39 * -1</f>
        <v>0</v>
      </c>
      <c r="W39" s="28">
        <f>$V$39</f>
        <v>0</v>
      </c>
      <c r="X39" s="233" t="s">
        <v>500</v>
      </c>
      <c r="Y39" s="29"/>
      <c r="Z39" s="36"/>
      <c r="AA39" s="29"/>
    </row>
    <row r="40" spans="1:28" s="49" customFormat="1" x14ac:dyDescent="0.35">
      <c r="A40" s="30"/>
      <c r="B40" s="31"/>
      <c r="C40" s="62"/>
      <c r="D40" s="62"/>
      <c r="E40" s="62"/>
      <c r="F40" s="62"/>
      <c r="G40" s="63"/>
      <c r="H40" s="63"/>
      <c r="I40" s="64"/>
      <c r="J40" s="64"/>
      <c r="K40" s="65"/>
      <c r="L40" s="164" t="s">
        <v>198</v>
      </c>
      <c r="M40" s="127">
        <v>0</v>
      </c>
      <c r="N40" s="127">
        <v>14</v>
      </c>
      <c r="O40" s="34">
        <f xml:space="preserve"> $M$40 * $N$40</f>
        <v>0</v>
      </c>
      <c r="P40" s="164" t="s">
        <v>197</v>
      </c>
      <c r="Q40" s="165">
        <v>0</v>
      </c>
      <c r="R40" s="127">
        <v>20</v>
      </c>
      <c r="S40" s="34">
        <f xml:space="preserve"> $Q$40 * $R$40</f>
        <v>0</v>
      </c>
      <c r="T40" s="30"/>
      <c r="U40" s="34"/>
      <c r="V40" s="30"/>
      <c r="W40" s="97"/>
      <c r="X40" s="189"/>
      <c r="Y40" s="29"/>
      <c r="Z40" s="36"/>
      <c r="AA40" s="29"/>
    </row>
    <row r="41" spans="1:28" s="49" customFormat="1" x14ac:dyDescent="0.35">
      <c r="A41" s="86"/>
      <c r="B41" s="62"/>
      <c r="C41" s="62"/>
      <c r="D41" s="31"/>
      <c r="E41" s="62"/>
      <c r="F41" s="62"/>
      <c r="G41" s="62"/>
      <c r="H41" s="62"/>
      <c r="I41" s="64"/>
      <c r="J41" s="64"/>
      <c r="K41" s="65"/>
      <c r="L41" s="164" t="s">
        <v>229</v>
      </c>
      <c r="M41" s="127">
        <v>0</v>
      </c>
      <c r="N41" s="127">
        <v>17</v>
      </c>
      <c r="O41" s="34">
        <f xml:space="preserve"> $M$41 * $N$41</f>
        <v>0</v>
      </c>
      <c r="P41" s="192" t="s">
        <v>143</v>
      </c>
      <c r="Q41" s="165">
        <v>0</v>
      </c>
      <c r="R41" s="127">
        <v>20</v>
      </c>
      <c r="S41" s="34">
        <f xml:space="preserve"> $Q$41 * $R$41</f>
        <v>0</v>
      </c>
      <c r="T41" s="30"/>
      <c r="U41" s="34"/>
      <c r="V41" s="30"/>
      <c r="W41" s="97"/>
      <c r="X41" s="189"/>
      <c r="Y41" s="29"/>
      <c r="Z41" s="29"/>
      <c r="AA41" s="29"/>
    </row>
    <row r="42" spans="1:28" s="102" customFormat="1" ht="19.5" customHeight="1" x14ac:dyDescent="0.35">
      <c r="A42" s="30"/>
      <c r="B42" s="31"/>
      <c r="C42" s="31"/>
      <c r="D42" s="80"/>
      <c r="E42" s="80"/>
      <c r="F42" s="31"/>
      <c r="G42" s="32"/>
      <c r="H42" s="63"/>
      <c r="I42" s="33"/>
      <c r="J42" s="64"/>
      <c r="K42" s="65"/>
      <c r="L42" s="164" t="s">
        <v>230</v>
      </c>
      <c r="M42" s="127">
        <v>0</v>
      </c>
      <c r="N42" s="127">
        <v>17</v>
      </c>
      <c r="O42" s="34">
        <f xml:space="preserve"> $M$42 * $N$42</f>
        <v>0</v>
      </c>
      <c r="P42" s="192" t="s">
        <v>272</v>
      </c>
      <c r="Q42" s="165">
        <v>0</v>
      </c>
      <c r="R42" s="127">
        <v>20</v>
      </c>
      <c r="S42" s="34">
        <f xml:space="preserve"> $Q$42 * $R$42</f>
        <v>0</v>
      </c>
      <c r="T42" s="30"/>
      <c r="U42" s="34"/>
      <c r="V42" s="30"/>
      <c r="W42" s="97"/>
      <c r="X42" s="189"/>
      <c r="Y42" s="29"/>
      <c r="Z42" s="29"/>
      <c r="AA42" s="29"/>
    </row>
    <row r="43" spans="1:28" s="102" customFormat="1" x14ac:dyDescent="0.35">
      <c r="A43" s="30"/>
      <c r="B43" s="31"/>
      <c r="C43" s="31"/>
      <c r="D43" s="31"/>
      <c r="E43" s="31"/>
      <c r="F43" s="31"/>
      <c r="G43" s="32"/>
      <c r="H43" s="32"/>
      <c r="I43" s="33"/>
      <c r="J43" s="64"/>
      <c r="K43" s="65"/>
      <c r="L43" s="164" t="s">
        <v>105</v>
      </c>
      <c r="M43" s="127">
        <v>0</v>
      </c>
      <c r="N43" s="127">
        <v>17</v>
      </c>
      <c r="O43" s="34">
        <f xml:space="preserve"> $M$43 * $N$43</f>
        <v>0</v>
      </c>
      <c r="P43" s="192" t="s">
        <v>273</v>
      </c>
      <c r="Q43" s="165">
        <v>0</v>
      </c>
      <c r="R43" s="127">
        <v>20</v>
      </c>
      <c r="S43" s="34">
        <f xml:space="preserve"> $Q$43 * $R$43</f>
        <v>0</v>
      </c>
      <c r="T43" s="30"/>
      <c r="U43" s="34"/>
      <c r="V43" s="30"/>
      <c r="W43" s="97"/>
      <c r="X43" s="189" t="s">
        <v>426</v>
      </c>
      <c r="Y43" s="29"/>
      <c r="Z43" s="29"/>
      <c r="AA43" s="29"/>
    </row>
    <row r="44" spans="1:28" s="102" customFormat="1" ht="16" thickBot="1" x14ac:dyDescent="0.4">
      <c r="A44" s="37"/>
      <c r="B44" s="38"/>
      <c r="C44" s="38"/>
      <c r="D44" s="38"/>
      <c r="E44" s="38"/>
      <c r="F44" s="38"/>
      <c r="G44" s="39"/>
      <c r="H44" s="39"/>
      <c r="I44" s="40"/>
      <c r="J44" s="91"/>
      <c r="K44" s="70"/>
      <c r="L44" s="164"/>
      <c r="M44" s="127"/>
      <c r="N44" s="127"/>
      <c r="O44" s="34"/>
      <c r="P44" s="164" t="s">
        <v>274</v>
      </c>
      <c r="Q44" s="165">
        <v>0</v>
      </c>
      <c r="R44" s="127">
        <v>20</v>
      </c>
      <c r="S44" s="34">
        <f xml:space="preserve"> $Q$44 * $R$44</f>
        <v>0</v>
      </c>
      <c r="T44" s="37"/>
      <c r="U44" s="41"/>
      <c r="V44" s="37"/>
      <c r="W44" s="72"/>
      <c r="X44" s="191" t="s">
        <v>427</v>
      </c>
      <c r="Y44" s="29"/>
      <c r="Z44" s="29"/>
      <c r="AA44" s="29"/>
    </row>
    <row r="45" spans="1:28" s="29" customFormat="1" ht="17.5" x14ac:dyDescent="0.35">
      <c r="L45" s="30" t="s">
        <v>135</v>
      </c>
      <c r="M45" s="85">
        <f>SUM($M$39:$M$44)</f>
        <v>0</v>
      </c>
      <c r="N45" s="31" t="s">
        <v>136</v>
      </c>
      <c r="O45" s="34">
        <f>SUM($O$39:$O$44)</f>
        <v>0</v>
      </c>
      <c r="P45" s="30" t="s">
        <v>137</v>
      </c>
      <c r="Q45" s="31">
        <f>SUM($Q$39:$Q$44)</f>
        <v>0</v>
      </c>
      <c r="R45" s="31" t="s">
        <v>138</v>
      </c>
      <c r="S45" s="97">
        <f>SUM($S$39:$S$44)</f>
        <v>0</v>
      </c>
      <c r="Y45" s="102"/>
      <c r="AB45" s="102"/>
    </row>
    <row r="46" spans="1:28" s="29" customFormat="1" ht="16" thickBot="1" x14ac:dyDescent="0.4">
      <c r="I46" s="47"/>
      <c r="J46" s="47"/>
      <c r="L46" s="613" t="s">
        <v>43</v>
      </c>
      <c r="M46" s="614"/>
      <c r="N46" s="614"/>
      <c r="O46" s="92">
        <v>136</v>
      </c>
      <c r="P46" s="613" t="s">
        <v>42</v>
      </c>
      <c r="Q46" s="614"/>
      <c r="R46" s="614"/>
      <c r="S46" s="72">
        <v>40</v>
      </c>
      <c r="AB46" s="102"/>
    </row>
    <row r="47" spans="1:28" s="29" customFormat="1" ht="16" thickBot="1" x14ac:dyDescent="0.4">
      <c r="I47" s="47"/>
      <c r="J47" s="47"/>
      <c r="L47" s="145"/>
      <c r="M47" s="147"/>
      <c r="N47" s="147"/>
      <c r="O47" s="148"/>
      <c r="P47" s="145"/>
      <c r="Q47" s="147"/>
      <c r="R47" s="147"/>
      <c r="S47" s="149"/>
      <c r="Z47" s="36"/>
      <c r="AB47" s="102"/>
    </row>
    <row r="48" spans="1:28" s="29" customFormat="1" x14ac:dyDescent="0.35">
      <c r="A48" s="21" t="s">
        <v>20</v>
      </c>
      <c r="B48" s="22" t="s">
        <v>231</v>
      </c>
      <c r="C48" s="22"/>
      <c r="D48" s="22" t="s">
        <v>399</v>
      </c>
      <c r="E48" s="23"/>
      <c r="F48" s="22"/>
      <c r="G48" s="24"/>
      <c r="H48" s="24"/>
      <c r="I48" s="25"/>
      <c r="J48" s="25"/>
      <c r="K48" s="61"/>
      <c r="L48" s="166" t="s">
        <v>234</v>
      </c>
      <c r="M48" s="107">
        <v>0</v>
      </c>
      <c r="N48" s="167">
        <v>10</v>
      </c>
      <c r="O48" s="26">
        <v>0</v>
      </c>
      <c r="P48" s="115" t="s">
        <v>102</v>
      </c>
      <c r="Q48" s="108">
        <v>0</v>
      </c>
      <c r="R48" s="108">
        <v>18</v>
      </c>
      <c r="S48" s="26">
        <v>0</v>
      </c>
      <c r="T48" s="21" t="s">
        <v>25</v>
      </c>
      <c r="U48" s="26" t="s">
        <v>24</v>
      </c>
      <c r="V48" s="27"/>
      <c r="W48" s="28"/>
      <c r="X48" s="188" t="s">
        <v>453</v>
      </c>
      <c r="AB48" s="102"/>
    </row>
    <row r="49" spans="1:28" s="29" customFormat="1" ht="108.5" x14ac:dyDescent="0.35">
      <c r="A49" s="30"/>
      <c r="B49" s="31"/>
      <c r="C49" s="62"/>
      <c r="D49" s="62"/>
      <c r="E49" s="62"/>
      <c r="F49" s="31"/>
      <c r="G49" s="63"/>
      <c r="H49" s="63"/>
      <c r="I49" s="64"/>
      <c r="J49" s="64"/>
      <c r="K49" s="65"/>
      <c r="L49" s="193" t="s">
        <v>97</v>
      </c>
      <c r="M49" s="14">
        <v>0</v>
      </c>
      <c r="N49" s="168">
        <v>17</v>
      </c>
      <c r="O49" s="34">
        <v>0</v>
      </c>
      <c r="P49" s="116" t="s">
        <v>235</v>
      </c>
      <c r="Q49" s="109">
        <v>0</v>
      </c>
      <c r="R49" s="109">
        <v>18</v>
      </c>
      <c r="S49" s="34">
        <v>0</v>
      </c>
      <c r="T49" s="30"/>
      <c r="U49" s="34"/>
      <c r="V49" s="35"/>
      <c r="W49" s="43"/>
      <c r="X49" s="189" t="s">
        <v>502</v>
      </c>
      <c r="Z49" s="36"/>
      <c r="AB49" s="49"/>
    </row>
    <row r="50" spans="1:28" s="29" customFormat="1" x14ac:dyDescent="0.35">
      <c r="A50" s="30"/>
      <c r="B50" s="31"/>
      <c r="C50" s="31"/>
      <c r="D50" s="31"/>
      <c r="E50" s="80"/>
      <c r="F50" s="31"/>
      <c r="G50" s="32"/>
      <c r="H50" s="106"/>
      <c r="I50" s="33"/>
      <c r="J50" s="33"/>
      <c r="K50" s="65"/>
      <c r="L50" s="193" t="s">
        <v>100</v>
      </c>
      <c r="M50" s="14">
        <v>0</v>
      </c>
      <c r="N50" s="168">
        <v>17</v>
      </c>
      <c r="O50" s="34">
        <v>0</v>
      </c>
      <c r="P50" s="116" t="s">
        <v>118</v>
      </c>
      <c r="Q50" s="109">
        <v>0</v>
      </c>
      <c r="R50" s="109">
        <v>20</v>
      </c>
      <c r="S50" s="34">
        <v>0</v>
      </c>
      <c r="T50" s="30"/>
      <c r="U50" s="34"/>
      <c r="V50" s="35"/>
      <c r="W50" s="43"/>
      <c r="X50" s="189"/>
      <c r="Y50" s="36"/>
      <c r="AB50" s="102"/>
    </row>
    <row r="51" spans="1:28" s="29" customFormat="1" x14ac:dyDescent="0.35">
      <c r="A51" s="30"/>
      <c r="B51" s="31"/>
      <c r="C51" s="31"/>
      <c r="D51" s="31"/>
      <c r="E51" s="31"/>
      <c r="F51" s="31"/>
      <c r="G51" s="32"/>
      <c r="H51" s="32"/>
      <c r="I51" s="33"/>
      <c r="J51" s="33"/>
      <c r="K51" s="65"/>
      <c r="L51" s="193" t="s">
        <v>236</v>
      </c>
      <c r="M51" s="14">
        <v>0</v>
      </c>
      <c r="N51" s="168">
        <v>10</v>
      </c>
      <c r="O51" s="34">
        <v>0</v>
      </c>
      <c r="P51" s="116" t="s">
        <v>196</v>
      </c>
      <c r="Q51" s="109">
        <v>0</v>
      </c>
      <c r="R51" s="31">
        <v>20</v>
      </c>
      <c r="S51" s="34">
        <v>0</v>
      </c>
      <c r="T51" s="30"/>
      <c r="U51" s="34"/>
      <c r="V51" s="35"/>
      <c r="W51" s="43"/>
      <c r="X51" s="189"/>
      <c r="Z51" s="36"/>
      <c r="AB51" s="102"/>
    </row>
    <row r="52" spans="1:28" s="29" customFormat="1" x14ac:dyDescent="0.35">
      <c r="A52" s="30"/>
      <c r="B52" s="31"/>
      <c r="C52" s="31"/>
      <c r="D52" s="31"/>
      <c r="E52" s="31"/>
      <c r="F52" s="31"/>
      <c r="G52" s="32"/>
      <c r="H52" s="32"/>
      <c r="I52" s="33"/>
      <c r="J52" s="33"/>
      <c r="K52" s="65"/>
      <c r="L52" s="110"/>
      <c r="M52" s="109"/>
      <c r="N52" s="109"/>
      <c r="O52" s="34"/>
      <c r="P52" s="116" t="s">
        <v>119</v>
      </c>
      <c r="Q52" s="109">
        <v>0</v>
      </c>
      <c r="R52" s="31">
        <v>20</v>
      </c>
      <c r="S52" s="34">
        <v>0</v>
      </c>
      <c r="T52" s="30"/>
      <c r="U52" s="34"/>
      <c r="V52" s="35"/>
      <c r="W52" s="43"/>
      <c r="X52" s="189"/>
      <c r="Z52" s="36"/>
      <c r="AB52" s="102"/>
    </row>
    <row r="53" spans="1:28" s="29" customFormat="1" ht="16" thickBot="1" x14ac:dyDescent="0.4">
      <c r="A53" s="37"/>
      <c r="B53" s="38"/>
      <c r="C53" s="38"/>
      <c r="D53" s="38"/>
      <c r="E53" s="38"/>
      <c r="F53" s="38"/>
      <c r="G53" s="39"/>
      <c r="H53" s="39"/>
      <c r="I53" s="40"/>
      <c r="J53" s="40"/>
      <c r="K53" s="70"/>
      <c r="L53" s="110"/>
      <c r="M53" s="109"/>
      <c r="N53" s="109"/>
      <c r="O53" s="34"/>
      <c r="P53" s="116" t="s">
        <v>140</v>
      </c>
      <c r="Q53" s="109">
        <v>0</v>
      </c>
      <c r="R53" s="31">
        <v>20</v>
      </c>
      <c r="S53" s="34">
        <v>0</v>
      </c>
      <c r="T53" s="37"/>
      <c r="U53" s="41"/>
      <c r="V53" s="42"/>
      <c r="W53" s="44"/>
      <c r="X53" s="191"/>
      <c r="Z53" s="36"/>
      <c r="AB53" s="102"/>
    </row>
    <row r="54" spans="1:28" s="29" customFormat="1" ht="17.5" x14ac:dyDescent="0.35">
      <c r="G54" s="71"/>
      <c r="H54" s="71"/>
      <c r="I54" s="47"/>
      <c r="K54" s="47"/>
      <c r="L54" s="30" t="s">
        <v>135</v>
      </c>
      <c r="M54" s="85">
        <v>0</v>
      </c>
      <c r="N54" s="31" t="s">
        <v>136</v>
      </c>
      <c r="O54" s="34">
        <v>0</v>
      </c>
      <c r="P54" s="30" t="s">
        <v>137</v>
      </c>
      <c r="Q54" s="31">
        <v>0</v>
      </c>
      <c r="R54" s="31" t="s">
        <v>138</v>
      </c>
      <c r="S54" s="97">
        <v>0</v>
      </c>
    </row>
    <row r="55" spans="1:28" s="29" customFormat="1" ht="16" thickBot="1" x14ac:dyDescent="0.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613" t="s">
        <v>43</v>
      </c>
      <c r="M55" s="614"/>
      <c r="N55" s="614"/>
      <c r="O55" s="41">
        <v>0</v>
      </c>
      <c r="P55" s="613" t="s">
        <v>42</v>
      </c>
      <c r="Q55" s="614"/>
      <c r="R55" s="614"/>
      <c r="S55" s="72">
        <v>0</v>
      </c>
    </row>
    <row r="56" spans="1:28" s="29" customFormat="1" ht="15.5" customHeight="1" x14ac:dyDescent="0.3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1:28" s="29" customFormat="1" ht="16" customHeight="1" thickBot="1" x14ac:dyDescent="0.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28" s="29" customFormat="1" ht="15.5" customHeight="1" x14ac:dyDescent="0.35">
      <c r="A58" s="21" t="s">
        <v>21</v>
      </c>
      <c r="B58" s="22" t="s">
        <v>192</v>
      </c>
      <c r="C58" s="23" t="s">
        <v>125</v>
      </c>
      <c r="D58" s="23" t="s">
        <v>123</v>
      </c>
      <c r="E58" s="23"/>
      <c r="F58" s="22"/>
      <c r="G58" s="24"/>
      <c r="H58" s="24"/>
      <c r="I58" s="25"/>
      <c r="J58" s="25"/>
      <c r="K58" s="61"/>
      <c r="L58" s="21" t="s">
        <v>40</v>
      </c>
      <c r="M58" s="22">
        <v>0</v>
      </c>
      <c r="N58" s="22">
        <v>10</v>
      </c>
      <c r="O58" s="26">
        <v>0</v>
      </c>
      <c r="P58" s="21" t="s">
        <v>122</v>
      </c>
      <c r="Q58" s="22">
        <v>0</v>
      </c>
      <c r="R58" s="22">
        <v>20</v>
      </c>
      <c r="S58" s="26">
        <v>0</v>
      </c>
      <c r="T58" s="21" t="s">
        <v>25</v>
      </c>
      <c r="U58" s="26" t="s">
        <v>24</v>
      </c>
      <c r="V58" s="21">
        <v>0</v>
      </c>
      <c r="W58" s="99">
        <v>0</v>
      </c>
      <c r="X58" s="150" t="s">
        <v>139</v>
      </c>
    </row>
    <row r="59" spans="1:28" s="29" customFormat="1" ht="193.5" customHeight="1" x14ac:dyDescent="0.35">
      <c r="A59" s="30"/>
      <c r="B59" s="31"/>
      <c r="C59" s="31"/>
      <c r="D59" s="31"/>
      <c r="E59" s="31"/>
      <c r="F59" s="31"/>
      <c r="G59" s="32"/>
      <c r="H59" s="32"/>
      <c r="I59" s="33"/>
      <c r="J59" s="33"/>
      <c r="K59" s="65"/>
      <c r="L59" s="30" t="s">
        <v>41</v>
      </c>
      <c r="M59" s="31">
        <v>0</v>
      </c>
      <c r="N59" s="31">
        <v>10</v>
      </c>
      <c r="O59" s="34">
        <v>0</v>
      </c>
      <c r="P59" s="86"/>
      <c r="Q59" s="31"/>
      <c r="R59" s="31"/>
      <c r="S59" s="34"/>
      <c r="T59" s="30"/>
      <c r="U59" s="34"/>
      <c r="V59" s="30"/>
      <c r="W59" s="97"/>
      <c r="X59" s="169" t="s">
        <v>503</v>
      </c>
    </row>
    <row r="60" spans="1:28" s="29" customFormat="1" ht="16" customHeight="1" thickBot="1" x14ac:dyDescent="0.4">
      <c r="A60" s="37"/>
      <c r="B60" s="38"/>
      <c r="C60" s="38"/>
      <c r="D60" s="38"/>
      <c r="E60" s="38"/>
      <c r="F60" s="38"/>
      <c r="G60" s="39"/>
      <c r="H60" s="39"/>
      <c r="I60" s="40"/>
      <c r="J60" s="40"/>
      <c r="K60" s="70"/>
      <c r="L60" s="30" t="s">
        <v>109</v>
      </c>
      <c r="M60" s="31">
        <v>0</v>
      </c>
      <c r="N60" s="31">
        <v>10</v>
      </c>
      <c r="O60" s="34">
        <v>0</v>
      </c>
      <c r="P60" s="86"/>
      <c r="Q60" s="31"/>
      <c r="R60" s="31"/>
      <c r="S60" s="34"/>
      <c r="T60" s="37"/>
      <c r="U60" s="41"/>
      <c r="V60" s="37"/>
      <c r="W60" s="72"/>
      <c r="X60" s="143"/>
    </row>
    <row r="61" spans="1:28" s="29" customFormat="1" ht="17.5" customHeight="1" x14ac:dyDescent="0.35">
      <c r="I61" s="47"/>
      <c r="J61" s="47"/>
      <c r="L61" s="30" t="s">
        <v>135</v>
      </c>
      <c r="M61" s="85">
        <v>0</v>
      </c>
      <c r="N61" s="31" t="s">
        <v>136</v>
      </c>
      <c r="O61" s="34">
        <v>0</v>
      </c>
      <c r="P61" s="30" t="s">
        <v>137</v>
      </c>
      <c r="Q61" s="31">
        <v>0</v>
      </c>
      <c r="R61" s="31" t="s">
        <v>138</v>
      </c>
      <c r="S61" s="97">
        <v>0</v>
      </c>
    </row>
    <row r="62" spans="1:28" s="29" customFormat="1" ht="16" customHeight="1" thickBot="1" x14ac:dyDescent="0.4">
      <c r="I62" s="47"/>
      <c r="J62" s="47"/>
      <c r="L62" s="613" t="s">
        <v>43</v>
      </c>
      <c r="M62" s="614"/>
      <c r="N62" s="614"/>
      <c r="O62" s="41">
        <v>0</v>
      </c>
      <c r="P62" s="613" t="s">
        <v>42</v>
      </c>
      <c r="Q62" s="614"/>
      <c r="R62" s="614"/>
      <c r="S62" s="72">
        <v>0</v>
      </c>
    </row>
    <row r="63" spans="1:28" s="29" customFormat="1" ht="16" customHeight="1" thickBot="1" x14ac:dyDescent="0.4">
      <c r="I63" s="47"/>
      <c r="J63" s="47"/>
    </row>
    <row r="64" spans="1:28" s="29" customFormat="1" ht="31" x14ac:dyDescent="0.35">
      <c r="A64" s="21" t="s">
        <v>22</v>
      </c>
      <c r="B64" s="22" t="s">
        <v>303</v>
      </c>
      <c r="C64" s="22" t="s">
        <v>464</v>
      </c>
      <c r="D64" s="22" t="s">
        <v>465</v>
      </c>
      <c r="E64" s="23" t="s">
        <v>466</v>
      </c>
      <c r="F64" s="22">
        <v>1</v>
      </c>
      <c r="G64" s="24" t="s">
        <v>458</v>
      </c>
      <c r="H64" s="24" t="s">
        <v>493</v>
      </c>
      <c r="I64" s="25">
        <f xml:space="preserve"> ($H$64 - $G$64) * 24</f>
        <v>27.333333333372138</v>
      </c>
      <c r="J64" s="60">
        <v>13.4</v>
      </c>
      <c r="K64" s="61">
        <f>$J$64 - $I$64</f>
        <v>-13.933333333372138</v>
      </c>
      <c r="L64" s="248" t="s">
        <v>101</v>
      </c>
      <c r="M64" s="107">
        <v>0</v>
      </c>
      <c r="N64" s="167">
        <v>17</v>
      </c>
      <c r="O64" s="26">
        <f xml:space="preserve"> $M$64 * $N$64</f>
        <v>0</v>
      </c>
      <c r="P64" s="239" t="s">
        <v>475</v>
      </c>
      <c r="Q64" s="108">
        <v>0</v>
      </c>
      <c r="R64" s="22">
        <v>20</v>
      </c>
      <c r="S64" s="26">
        <f xml:space="preserve"> $Q$64 * $R$64</f>
        <v>0</v>
      </c>
      <c r="T64" s="21" t="s">
        <v>25</v>
      </c>
      <c r="U64" s="26" t="s">
        <v>24</v>
      </c>
      <c r="V64" s="21">
        <f>$K$64 * -1</f>
        <v>13.933333333372138</v>
      </c>
      <c r="W64" s="99">
        <f>$V$64</f>
        <v>13.933333333372138</v>
      </c>
      <c r="X64" s="141" t="s">
        <v>486</v>
      </c>
    </row>
    <row r="65" spans="1:24" s="29" customFormat="1" ht="18.5" x14ac:dyDescent="0.35">
      <c r="A65" s="86"/>
      <c r="B65" s="62"/>
      <c r="C65" s="62"/>
      <c r="D65" s="62"/>
      <c r="E65" s="62"/>
      <c r="F65" s="62">
        <v>2</v>
      </c>
      <c r="G65" s="32" t="s">
        <v>493</v>
      </c>
      <c r="H65" s="32" t="s">
        <v>36</v>
      </c>
      <c r="I65" s="64">
        <f xml:space="preserve"> ($X$2 - $G$65) * 24</f>
        <v>-0.33333333337213844</v>
      </c>
      <c r="J65" s="64">
        <v>14.4</v>
      </c>
      <c r="K65" s="65">
        <f>$J$65 - $I$65</f>
        <v>14.733333333372139</v>
      </c>
      <c r="L65" s="249" t="s">
        <v>50</v>
      </c>
      <c r="M65" s="14">
        <v>0</v>
      </c>
      <c r="N65" s="168">
        <v>17</v>
      </c>
      <c r="O65" s="81">
        <f xml:space="preserve"> $M$65 * $N$65</f>
        <v>0</v>
      </c>
      <c r="P65" s="238" t="s">
        <v>476</v>
      </c>
      <c r="Q65" s="109">
        <v>0</v>
      </c>
      <c r="R65" s="31">
        <v>20</v>
      </c>
      <c r="S65" s="81">
        <f xml:space="preserve"> $Q$65 * $R$65</f>
        <v>0</v>
      </c>
      <c r="T65" s="30"/>
      <c r="U65" s="34"/>
      <c r="V65" s="30">
        <f>$K$65 * 0</f>
        <v>0</v>
      </c>
      <c r="W65" s="97">
        <f>$V$65 + $W$64</f>
        <v>13.933333333372138</v>
      </c>
      <c r="X65" s="189" t="s">
        <v>492</v>
      </c>
    </row>
    <row r="66" spans="1:24" s="29" customFormat="1" ht="18.5" x14ac:dyDescent="0.35">
      <c r="A66" s="86"/>
      <c r="B66" s="62"/>
      <c r="C66" s="62"/>
      <c r="D66" s="62"/>
      <c r="E66" s="62"/>
      <c r="F66" s="62"/>
      <c r="G66" s="63"/>
      <c r="H66" s="63"/>
      <c r="I66" s="64"/>
      <c r="J66" s="64"/>
      <c r="K66" s="65"/>
      <c r="L66" s="249" t="s">
        <v>120</v>
      </c>
      <c r="M66" s="14">
        <v>0</v>
      </c>
      <c r="N66" s="168">
        <v>17</v>
      </c>
      <c r="O66" s="34">
        <f xml:space="preserve"> $M$66 * $N$66</f>
        <v>0</v>
      </c>
      <c r="P66" s="238" t="s">
        <v>477</v>
      </c>
      <c r="Q66" s="109">
        <v>0</v>
      </c>
      <c r="R66" s="31">
        <v>20</v>
      </c>
      <c r="S66" s="81">
        <f xml:space="preserve"> $Q$66 * $R$66</f>
        <v>0</v>
      </c>
      <c r="T66" s="30"/>
      <c r="U66" s="34"/>
      <c r="V66" s="30"/>
      <c r="W66" s="97"/>
      <c r="X66" s="189" t="s">
        <v>504</v>
      </c>
    </row>
    <row r="67" spans="1:24" s="29" customFormat="1" ht="18.5" x14ac:dyDescent="0.35">
      <c r="A67" s="86"/>
      <c r="B67" s="62"/>
      <c r="C67" s="62"/>
      <c r="D67" s="62"/>
      <c r="E67" s="62"/>
      <c r="F67" s="62"/>
      <c r="G67" s="63"/>
      <c r="H67" s="63"/>
      <c r="I67" s="64"/>
      <c r="J67" s="64"/>
      <c r="K67" s="65"/>
      <c r="L67" s="249"/>
      <c r="M67" s="14"/>
      <c r="N67" s="168"/>
      <c r="O67" s="81"/>
      <c r="P67" s="250" t="s">
        <v>480</v>
      </c>
      <c r="Q67" s="109">
        <v>0</v>
      </c>
      <c r="R67" s="31">
        <v>20</v>
      </c>
      <c r="S67" s="81">
        <f xml:space="preserve"> $Q$67 * $R$67</f>
        <v>0</v>
      </c>
      <c r="T67" s="30"/>
      <c r="U67" s="34"/>
      <c r="V67" s="30"/>
      <c r="W67" s="97"/>
      <c r="X67" s="142"/>
    </row>
    <row r="68" spans="1:24" s="29" customFormat="1" ht="16" thickBot="1" x14ac:dyDescent="0.4">
      <c r="A68" s="89"/>
      <c r="B68" s="87"/>
      <c r="C68" s="87"/>
      <c r="D68" s="87"/>
      <c r="E68" s="87"/>
      <c r="F68" s="87"/>
      <c r="G68" s="90"/>
      <c r="H68" s="90"/>
      <c r="I68" s="91"/>
      <c r="J68" s="91"/>
      <c r="K68" s="70"/>
      <c r="L68" s="110"/>
      <c r="M68" s="139"/>
      <c r="N68" s="109"/>
      <c r="O68" s="81"/>
      <c r="P68" s="172" t="s">
        <v>104</v>
      </c>
      <c r="Q68" s="109">
        <v>0</v>
      </c>
      <c r="R68" s="31">
        <v>20</v>
      </c>
      <c r="S68" s="81">
        <f xml:space="preserve"> $Q$68 * $R$68</f>
        <v>0</v>
      </c>
      <c r="T68" s="37"/>
      <c r="U68" s="41"/>
      <c r="V68" s="37"/>
      <c r="W68" s="72"/>
      <c r="X68" s="143"/>
    </row>
    <row r="69" spans="1:24" s="29" customFormat="1" ht="17.5" customHeight="1" x14ac:dyDescent="0.35">
      <c r="A69" s="36"/>
      <c r="G69" s="71"/>
      <c r="H69" s="71"/>
      <c r="I69" s="47"/>
      <c r="K69" s="47"/>
      <c r="L69" s="30" t="s">
        <v>135</v>
      </c>
      <c r="M69" s="85">
        <f>SUM($M$64:$M$68)</f>
        <v>0</v>
      </c>
      <c r="N69" s="31" t="s">
        <v>136</v>
      </c>
      <c r="O69" s="34">
        <f>SUM($O$64:$O$68)</f>
        <v>0</v>
      </c>
      <c r="P69" s="30" t="s">
        <v>137</v>
      </c>
      <c r="Q69" s="31">
        <f>SUM($Q$64:$Q$68)</f>
        <v>0</v>
      </c>
      <c r="R69" s="31" t="s">
        <v>138</v>
      </c>
      <c r="S69" s="97">
        <f>SUM($S$64:$S$68)</f>
        <v>0</v>
      </c>
    </row>
    <row r="70" spans="1:24" s="29" customFormat="1" ht="16" customHeight="1" thickBot="1" x14ac:dyDescent="0.4">
      <c r="A70" s="36"/>
      <c r="I70" s="47"/>
      <c r="L70" s="613" t="s">
        <v>43</v>
      </c>
      <c r="M70" s="614"/>
      <c r="N70" s="614"/>
      <c r="O70" s="92">
        <v>102</v>
      </c>
      <c r="P70" s="613" t="s">
        <v>42</v>
      </c>
      <c r="Q70" s="614"/>
      <c r="R70" s="614"/>
      <c r="S70" s="72">
        <v>60</v>
      </c>
    </row>
    <row r="71" spans="1:24" s="29" customFormat="1" ht="16" customHeight="1" thickBot="1" x14ac:dyDescent="0.4">
      <c r="A71" s="36"/>
      <c r="I71" s="47"/>
      <c r="O71" s="49"/>
    </row>
    <row r="72" spans="1:24" s="29" customFormat="1" ht="62.5" thickBot="1" x14ac:dyDescent="0.4">
      <c r="A72" s="74" t="s">
        <v>23</v>
      </c>
      <c r="B72" s="75" t="s">
        <v>114</v>
      </c>
      <c r="C72" s="75">
        <v>1</v>
      </c>
      <c r="D72" s="75" t="s">
        <v>130</v>
      </c>
      <c r="E72" s="75"/>
      <c r="F72" s="75"/>
      <c r="G72" s="93"/>
      <c r="H72" s="93"/>
      <c r="I72" s="77"/>
      <c r="J72" s="77"/>
      <c r="K72" s="78"/>
      <c r="L72" s="21"/>
      <c r="M72" s="94"/>
      <c r="N72" s="22"/>
      <c r="O72" s="26"/>
      <c r="P72" s="21"/>
      <c r="Q72" s="22"/>
      <c r="R72" s="22"/>
      <c r="S72" s="26"/>
      <c r="T72" s="74" t="s">
        <v>25</v>
      </c>
      <c r="U72" s="151" t="s">
        <v>24</v>
      </c>
      <c r="V72" s="74">
        <v>0</v>
      </c>
      <c r="W72" s="152">
        <v>0</v>
      </c>
      <c r="X72" s="153" t="s">
        <v>505</v>
      </c>
    </row>
    <row r="73" spans="1:24" s="29" customFormat="1" ht="17.5" customHeight="1" x14ac:dyDescent="0.35">
      <c r="I73" s="47"/>
      <c r="J73" s="47"/>
      <c r="L73" s="30" t="s">
        <v>135</v>
      </c>
      <c r="M73" s="85">
        <v>0</v>
      </c>
      <c r="N73" s="31" t="s">
        <v>136</v>
      </c>
      <c r="O73" s="34">
        <v>0</v>
      </c>
      <c r="P73" s="30" t="s">
        <v>137</v>
      </c>
      <c r="Q73" s="31">
        <v>0</v>
      </c>
      <c r="R73" s="31" t="s">
        <v>138</v>
      </c>
      <c r="S73" s="97">
        <v>0</v>
      </c>
    </row>
    <row r="74" spans="1:24" s="29" customFormat="1" ht="16" customHeight="1" thickBot="1" x14ac:dyDescent="0.4">
      <c r="I74" s="47"/>
      <c r="J74" s="47"/>
      <c r="L74" s="613" t="s">
        <v>43</v>
      </c>
      <c r="M74" s="614"/>
      <c r="N74" s="614"/>
      <c r="O74" s="41">
        <v>0</v>
      </c>
      <c r="P74" s="613" t="s">
        <v>42</v>
      </c>
      <c r="Q74" s="614"/>
      <c r="R74" s="614"/>
      <c r="S74" s="72" t="s">
        <v>24</v>
      </c>
    </row>
    <row r="75" spans="1:24" s="29" customFormat="1" ht="16" customHeight="1" thickBot="1" x14ac:dyDescent="0.4">
      <c r="I75" s="47"/>
      <c r="J75" s="47"/>
      <c r="M75" s="48"/>
    </row>
    <row r="76" spans="1:24" s="29" customFormat="1" ht="31" x14ac:dyDescent="0.35">
      <c r="A76" s="21" t="s">
        <v>26</v>
      </c>
      <c r="B76" s="22" t="s">
        <v>199</v>
      </c>
      <c r="C76" s="23" t="s">
        <v>487</v>
      </c>
      <c r="D76" s="23" t="s">
        <v>467</v>
      </c>
      <c r="E76" s="22" t="s">
        <v>488</v>
      </c>
      <c r="F76" s="22"/>
      <c r="G76" s="24"/>
      <c r="H76" s="24"/>
      <c r="I76" s="25"/>
      <c r="J76" s="25"/>
      <c r="K76" s="61"/>
      <c r="L76" s="111" t="s">
        <v>115</v>
      </c>
      <c r="M76" s="138">
        <v>0</v>
      </c>
      <c r="N76" s="108">
        <v>17</v>
      </c>
      <c r="O76" s="26">
        <f xml:space="preserve"> $M$76 * $N$76</f>
        <v>0</v>
      </c>
      <c r="P76" s="21" t="s">
        <v>242</v>
      </c>
      <c r="Q76" s="108">
        <v>0</v>
      </c>
      <c r="R76" s="22">
        <v>20</v>
      </c>
      <c r="S76" s="26">
        <f xml:space="preserve"> $Q$76 * $R$76</f>
        <v>0</v>
      </c>
      <c r="T76" s="21" t="s">
        <v>25</v>
      </c>
      <c r="U76" s="26" t="s">
        <v>200</v>
      </c>
      <c r="V76" s="27">
        <v>0</v>
      </c>
      <c r="W76" s="28">
        <v>0</v>
      </c>
      <c r="X76" s="141" t="s">
        <v>506</v>
      </c>
    </row>
    <row r="77" spans="1:24" s="29" customFormat="1" ht="15.5" customHeight="1" x14ac:dyDescent="0.35">
      <c r="A77" s="30"/>
      <c r="B77" s="31"/>
      <c r="C77" s="31"/>
      <c r="D77" s="31"/>
      <c r="E77" s="31"/>
      <c r="F77" s="31"/>
      <c r="G77" s="32"/>
      <c r="H77" s="32"/>
      <c r="I77" s="33"/>
      <c r="J77" s="33"/>
      <c r="K77" s="65"/>
      <c r="L77" s="116" t="s">
        <v>124</v>
      </c>
      <c r="M77" s="139">
        <v>0</v>
      </c>
      <c r="N77" s="109">
        <v>17</v>
      </c>
      <c r="O77" s="34">
        <f xml:space="preserve"> $M$77 * $N$77</f>
        <v>0</v>
      </c>
      <c r="P77" s="30" t="s">
        <v>46</v>
      </c>
      <c r="Q77" s="109">
        <v>0</v>
      </c>
      <c r="R77" s="31">
        <v>20</v>
      </c>
      <c r="S77" s="34">
        <f xml:space="preserve"> $Q$77 * $R$77</f>
        <v>0</v>
      </c>
      <c r="T77" s="30"/>
      <c r="U77" s="34"/>
      <c r="V77" s="35"/>
      <c r="W77" s="43"/>
      <c r="X77" s="189" t="s">
        <v>507</v>
      </c>
    </row>
    <row r="78" spans="1:24" s="29" customFormat="1" ht="31" customHeight="1" x14ac:dyDescent="0.35">
      <c r="A78" s="30"/>
      <c r="B78" s="31"/>
      <c r="C78" s="31"/>
      <c r="D78" s="31"/>
      <c r="E78" s="31"/>
      <c r="F78" s="31"/>
      <c r="G78" s="32"/>
      <c r="H78" s="32"/>
      <c r="I78" s="33"/>
      <c r="J78" s="33"/>
      <c r="K78" s="65"/>
      <c r="L78" s="116" t="s">
        <v>105</v>
      </c>
      <c r="M78" s="109">
        <v>0</v>
      </c>
      <c r="N78" s="109">
        <v>17</v>
      </c>
      <c r="O78" s="34">
        <f xml:space="preserve"> $M$78 * $N$78</f>
        <v>0</v>
      </c>
      <c r="P78" s="30" t="s">
        <v>116</v>
      </c>
      <c r="Q78" s="109">
        <v>0</v>
      </c>
      <c r="R78" s="31">
        <v>20</v>
      </c>
      <c r="S78" s="34">
        <f xml:space="preserve"> $Q$78 * $R$78</f>
        <v>0</v>
      </c>
      <c r="T78" s="30"/>
      <c r="U78" s="34"/>
      <c r="V78" s="35"/>
      <c r="W78" s="43"/>
      <c r="X78" s="142"/>
    </row>
    <row r="79" spans="1:24" s="29" customFormat="1" ht="15.5" customHeight="1" x14ac:dyDescent="0.35">
      <c r="A79" s="30"/>
      <c r="B79" s="31"/>
      <c r="C79" s="31"/>
      <c r="D79" s="31"/>
      <c r="E79" s="31"/>
      <c r="F79" s="31"/>
      <c r="G79" s="32"/>
      <c r="H79" s="32"/>
      <c r="I79" s="33"/>
      <c r="J79" s="33"/>
      <c r="K79" s="65"/>
      <c r="L79" s="116" t="s">
        <v>243</v>
      </c>
      <c r="M79" s="109">
        <v>0</v>
      </c>
      <c r="N79" s="109">
        <v>17</v>
      </c>
      <c r="O79" s="34">
        <f xml:space="preserve"> $M$79 * $N$79</f>
        <v>0</v>
      </c>
      <c r="P79" s="30" t="s">
        <v>100</v>
      </c>
      <c r="Q79" s="109">
        <v>0</v>
      </c>
      <c r="R79" s="31">
        <v>20</v>
      </c>
      <c r="S79" s="34">
        <f xml:space="preserve"> $Q$79 * $R$79</f>
        <v>0</v>
      </c>
      <c r="T79" s="30"/>
      <c r="U79" s="34"/>
      <c r="V79" s="35"/>
      <c r="W79" s="43"/>
      <c r="X79" s="142"/>
    </row>
    <row r="80" spans="1:24" s="29" customFormat="1" ht="16" customHeight="1" thickBot="1" x14ac:dyDescent="0.4">
      <c r="A80" s="37"/>
      <c r="B80" s="38"/>
      <c r="C80" s="38"/>
      <c r="D80" s="38"/>
      <c r="E80" s="38"/>
      <c r="F80" s="38"/>
      <c r="G80" s="39"/>
      <c r="H80" s="39"/>
      <c r="I80" s="40"/>
      <c r="J80" s="40"/>
      <c r="K80" s="70"/>
      <c r="L80" s="110" t="s">
        <v>142</v>
      </c>
      <c r="M80" s="109">
        <v>0</v>
      </c>
      <c r="N80" s="109">
        <v>10</v>
      </c>
      <c r="O80" s="34">
        <f xml:space="preserve"> $M$80 * $N$80</f>
        <v>0</v>
      </c>
      <c r="P80" s="30" t="s">
        <v>45</v>
      </c>
      <c r="Q80" s="109">
        <v>0</v>
      </c>
      <c r="R80" s="31">
        <v>5</v>
      </c>
      <c r="S80" s="34">
        <f xml:space="preserve"> $Q$80 * $R$80</f>
        <v>0</v>
      </c>
      <c r="T80" s="37"/>
      <c r="U80" s="41"/>
      <c r="V80" s="42"/>
      <c r="W80" s="44"/>
      <c r="X80" s="191"/>
    </row>
    <row r="81" spans="1:24" s="29" customFormat="1" ht="17.5" customHeight="1" x14ac:dyDescent="0.35">
      <c r="I81" s="47"/>
      <c r="L81" s="30" t="s">
        <v>135</v>
      </c>
      <c r="M81" s="85">
        <f>SUM($M$76:$M$80)</f>
        <v>0</v>
      </c>
      <c r="N81" s="31" t="s">
        <v>136</v>
      </c>
      <c r="O81" s="34">
        <f>SUM($O$76:$O$80)</f>
        <v>0</v>
      </c>
      <c r="P81" s="30" t="s">
        <v>137</v>
      </c>
      <c r="Q81" s="31">
        <f>SUM($Q$76:$Q$80)</f>
        <v>0</v>
      </c>
      <c r="R81" s="31" t="s">
        <v>138</v>
      </c>
      <c r="S81" s="97">
        <f>SUM($S$76:$S$80)</f>
        <v>0</v>
      </c>
      <c r="V81" s="47"/>
      <c r="W81" s="47"/>
    </row>
    <row r="82" spans="1:24" s="29" customFormat="1" ht="16" customHeight="1" thickBot="1" x14ac:dyDescent="0.4">
      <c r="I82" s="47"/>
      <c r="J82" s="47"/>
      <c r="L82" s="613" t="s">
        <v>43</v>
      </c>
      <c r="M82" s="614"/>
      <c r="N82" s="614"/>
      <c r="O82" s="92">
        <v>85</v>
      </c>
      <c r="P82" s="613" t="s">
        <v>42</v>
      </c>
      <c r="Q82" s="614"/>
      <c r="R82" s="614"/>
      <c r="S82" s="72" t="s">
        <v>49</v>
      </c>
      <c r="V82" s="47"/>
      <c r="W82" s="47"/>
    </row>
    <row r="83" spans="1:24" s="29" customFormat="1" ht="16" customHeight="1" thickBot="1" x14ac:dyDescent="0.4">
      <c r="I83" s="47"/>
      <c r="J83" s="47"/>
      <c r="O83" s="49"/>
      <c r="V83" s="47"/>
      <c r="W83" s="47"/>
    </row>
    <row r="84" spans="1:24" s="29" customFormat="1" ht="31" customHeight="1" x14ac:dyDescent="0.35">
      <c r="A84" s="21" t="s">
        <v>27</v>
      </c>
      <c r="B84" s="22" t="s">
        <v>244</v>
      </c>
      <c r="C84" s="22" t="s">
        <v>245</v>
      </c>
      <c r="D84" s="22" t="s">
        <v>246</v>
      </c>
      <c r="E84" s="22" t="s">
        <v>247</v>
      </c>
      <c r="F84" s="22">
        <v>1</v>
      </c>
      <c r="G84" s="24" t="s">
        <v>248</v>
      </c>
      <c r="H84" s="24">
        <v>45018.770833333336</v>
      </c>
      <c r="I84" s="25">
        <f xml:space="preserve"> ($H$84 - $G$84) * 24</f>
        <v>340.5</v>
      </c>
      <c r="J84" s="25">
        <v>8.4499999999999993</v>
      </c>
      <c r="K84" s="61">
        <f>$J$84 - $I$84</f>
        <v>-332.05</v>
      </c>
      <c r="L84" s="162" t="s">
        <v>473</v>
      </c>
      <c r="M84" s="108">
        <v>0</v>
      </c>
      <c r="N84" s="22">
        <v>17</v>
      </c>
      <c r="O84" s="26">
        <f xml:space="preserve"> $M$84 * $N$84</f>
        <v>0</v>
      </c>
      <c r="P84" s="79" t="s">
        <v>216</v>
      </c>
      <c r="Q84" s="22">
        <v>0</v>
      </c>
      <c r="R84" s="22">
        <v>20</v>
      </c>
      <c r="S84" s="26">
        <f xml:space="preserve"> $Q$84 * $R$84</f>
        <v>0</v>
      </c>
      <c r="T84" s="21" t="s">
        <v>25</v>
      </c>
      <c r="U84" s="26" t="s">
        <v>24</v>
      </c>
      <c r="V84" s="27">
        <f>$K$84 * -1</f>
        <v>332.05</v>
      </c>
      <c r="W84" s="28">
        <f>$V$84</f>
        <v>332.05</v>
      </c>
      <c r="X84" s="141" t="s">
        <v>490</v>
      </c>
    </row>
    <row r="85" spans="1:24" s="29" customFormat="1" ht="15.5" customHeight="1" x14ac:dyDescent="0.35">
      <c r="A85" s="30"/>
      <c r="B85" s="31"/>
      <c r="C85" s="31"/>
      <c r="D85" s="31"/>
      <c r="E85" s="31"/>
      <c r="F85" s="31">
        <v>2</v>
      </c>
      <c r="G85" s="63">
        <v>45018.770833333336</v>
      </c>
      <c r="H85" s="220" t="s">
        <v>374</v>
      </c>
      <c r="I85" s="64">
        <f xml:space="preserve"> ($H$85 - $G$85) * 24</f>
        <v>15.333333333197515</v>
      </c>
      <c r="J85" s="33">
        <v>8.5</v>
      </c>
      <c r="K85" s="96">
        <f>$J$85 - $I$85</f>
        <v>-6.8333333331975155</v>
      </c>
      <c r="L85" s="240" t="s">
        <v>474</v>
      </c>
      <c r="M85" s="109">
        <v>0</v>
      </c>
      <c r="N85" s="31">
        <v>17</v>
      </c>
      <c r="O85" s="34">
        <f xml:space="preserve"> $M$85 * $N$85</f>
        <v>0</v>
      </c>
      <c r="P85" s="30" t="s">
        <v>249</v>
      </c>
      <c r="Q85" s="31">
        <v>0</v>
      </c>
      <c r="R85" s="31">
        <v>20</v>
      </c>
      <c r="S85" s="34">
        <f xml:space="preserve"> $Q$85 * $R$85</f>
        <v>0</v>
      </c>
      <c r="T85" s="30"/>
      <c r="U85" s="34"/>
      <c r="V85" s="35">
        <f>$K$85 * -1</f>
        <v>6.8333333331975155</v>
      </c>
      <c r="W85" s="43">
        <f>$V$85 + $W$84</f>
        <v>338.88333333319753</v>
      </c>
      <c r="X85" s="189" t="s">
        <v>491</v>
      </c>
    </row>
    <row r="86" spans="1:24" s="29" customFormat="1" x14ac:dyDescent="0.35">
      <c r="A86" s="30"/>
      <c r="B86" s="31"/>
      <c r="C86" s="31"/>
      <c r="D86" s="31"/>
      <c r="E86" s="31"/>
      <c r="F86" s="31">
        <v>3</v>
      </c>
      <c r="G86" s="32" t="s">
        <v>374</v>
      </c>
      <c r="H86" s="31" t="s">
        <v>372</v>
      </c>
      <c r="I86" s="33">
        <f xml:space="preserve"> ($H$86 - $G$86) * 24</f>
        <v>13.216666666790843</v>
      </c>
      <c r="J86" s="33">
        <v>8.5</v>
      </c>
      <c r="K86" s="65">
        <f>$J$86 - $I$86</f>
        <v>-4.716666666790843</v>
      </c>
      <c r="L86" s="110" t="s">
        <v>494</v>
      </c>
      <c r="M86" s="109">
        <v>3</v>
      </c>
      <c r="N86" s="31">
        <v>17</v>
      </c>
      <c r="O86" s="34">
        <f xml:space="preserve"> $M$86 * $N$86</f>
        <v>51</v>
      </c>
      <c r="P86" s="30"/>
      <c r="Q86" s="31"/>
      <c r="R86" s="31"/>
      <c r="S86" s="34"/>
      <c r="T86" s="30"/>
      <c r="U86" s="34"/>
      <c r="V86" s="35">
        <f>$K$86 * -1</f>
        <v>4.716666666790843</v>
      </c>
      <c r="W86" s="43">
        <f>$V$86 + $W$85</f>
        <v>343.59999999998837</v>
      </c>
      <c r="X86" s="189"/>
    </row>
    <row r="87" spans="1:24" s="29" customFormat="1" ht="15.5" customHeight="1" x14ac:dyDescent="0.35">
      <c r="A87" s="30"/>
      <c r="B87" s="31"/>
      <c r="C87" s="31"/>
      <c r="D87" s="31"/>
      <c r="E87" s="31"/>
      <c r="F87" s="31">
        <v>4</v>
      </c>
      <c r="G87" s="31" t="s">
        <v>372</v>
      </c>
      <c r="H87" s="32">
        <v>45020.977083333331</v>
      </c>
      <c r="I87" s="64">
        <f xml:space="preserve"> ($H$87 - $G$87) * 24</f>
        <v>24.399999999906868</v>
      </c>
      <c r="J87" s="64">
        <v>8.5</v>
      </c>
      <c r="K87" s="65">
        <f>$J$87 - $I$87</f>
        <v>-15.899999999906868</v>
      </c>
      <c r="L87" s="110" t="s">
        <v>495</v>
      </c>
      <c r="M87" s="139">
        <v>0</v>
      </c>
      <c r="N87" s="31">
        <v>17</v>
      </c>
      <c r="O87" s="34">
        <f xml:space="preserve"> $M$87 * $N$87</f>
        <v>0</v>
      </c>
      <c r="P87" s="30"/>
      <c r="Q87" s="31"/>
      <c r="R87" s="31"/>
      <c r="S87" s="34"/>
      <c r="T87" s="30"/>
      <c r="U87" s="34"/>
      <c r="V87" s="35">
        <f>$K$87 * -1</f>
        <v>15.899999999906868</v>
      </c>
      <c r="W87" s="43">
        <f>$V$87 + $W$86</f>
        <v>359.49999999989524</v>
      </c>
      <c r="X87" s="189"/>
    </row>
    <row r="88" spans="1:24" s="29" customFormat="1" ht="16" customHeight="1" x14ac:dyDescent="0.35">
      <c r="A88" s="30"/>
      <c r="B88" s="31"/>
      <c r="C88" s="66"/>
      <c r="D88" s="66"/>
      <c r="E88" s="66"/>
      <c r="F88" s="66">
        <v>5</v>
      </c>
      <c r="G88" s="67">
        <v>45020.977083333331</v>
      </c>
      <c r="H88" s="66" t="s">
        <v>468</v>
      </c>
      <c r="I88" s="68">
        <f xml:space="preserve"> ($H$88 - $G$88) * 24</f>
        <v>14.133333333302289</v>
      </c>
      <c r="J88" s="68">
        <v>8.4499999999999993</v>
      </c>
      <c r="K88" s="235">
        <f>$J$88 - $I$88</f>
        <v>-5.68333333330229</v>
      </c>
      <c r="L88" s="110"/>
      <c r="M88" s="139"/>
      <c r="N88" s="31"/>
      <c r="O88" s="34"/>
      <c r="P88" s="110"/>
      <c r="Q88" s="31"/>
      <c r="R88" s="31"/>
      <c r="S88" s="34"/>
      <c r="T88" s="30"/>
      <c r="U88" s="34"/>
      <c r="V88" s="35">
        <f>$K$88 * -1</f>
        <v>5.68333333330229</v>
      </c>
      <c r="W88" s="43">
        <f>$V$88 + $W$87</f>
        <v>365.18333333319754</v>
      </c>
      <c r="X88" s="236" t="s">
        <v>423</v>
      </c>
    </row>
    <row r="89" spans="1:24" s="29" customFormat="1" ht="16" customHeight="1" x14ac:dyDescent="0.35">
      <c r="A89" s="30"/>
      <c r="B89" s="31"/>
      <c r="C89" s="66"/>
      <c r="D89" s="66"/>
      <c r="E89" s="66"/>
      <c r="F89" s="66">
        <v>6</v>
      </c>
      <c r="G89" s="67" t="s">
        <v>468</v>
      </c>
      <c r="H89" s="66" t="s">
        <v>469</v>
      </c>
      <c r="I89" s="68">
        <f xml:space="preserve"> ($H$89 - $G$89) * 24</f>
        <v>9.3333333333721384</v>
      </c>
      <c r="J89" s="68">
        <v>8.4499999999999993</v>
      </c>
      <c r="K89" s="235">
        <f>$J$89 - $I$89</f>
        <v>-0.88333333337213915</v>
      </c>
      <c r="L89" s="110"/>
      <c r="M89" s="139"/>
      <c r="N89" s="31"/>
      <c r="O89" s="34"/>
      <c r="P89" s="110"/>
      <c r="Q89" s="31"/>
      <c r="R89" s="31"/>
      <c r="S89" s="34"/>
      <c r="T89" s="30"/>
      <c r="U89" s="34"/>
      <c r="V89" s="35">
        <f>$K$89 * -1</f>
        <v>0.88333333337213915</v>
      </c>
      <c r="W89" s="43">
        <f>$V$89 + $W$88</f>
        <v>366.06666666656969</v>
      </c>
      <c r="X89" s="236" t="s">
        <v>496</v>
      </c>
    </row>
    <row r="90" spans="1:24" s="29" customFormat="1" ht="16" customHeight="1" thickBot="1" x14ac:dyDescent="0.4">
      <c r="A90" s="37"/>
      <c r="B90" s="38"/>
      <c r="C90" s="69"/>
      <c r="D90" s="69"/>
      <c r="E90" s="69"/>
      <c r="F90" s="69">
        <v>7</v>
      </c>
      <c r="G90" s="119" t="s">
        <v>469</v>
      </c>
      <c r="H90" s="69" t="s">
        <v>489</v>
      </c>
      <c r="I90" s="88">
        <f xml:space="preserve"> ($H$90 - $G$90) * 24</f>
        <v>12.666666666744277</v>
      </c>
      <c r="J90" s="88">
        <v>8.4499999999999993</v>
      </c>
      <c r="K90" s="104">
        <f>$J$90 - $I$90</f>
        <v>-4.2166666667442776</v>
      </c>
      <c r="L90" s="110"/>
      <c r="M90" s="139"/>
      <c r="N90" s="31"/>
      <c r="O90" s="34"/>
      <c r="P90" s="110"/>
      <c r="Q90" s="31"/>
      <c r="R90" s="31"/>
      <c r="S90" s="34"/>
      <c r="T90" s="37"/>
      <c r="U90" s="41"/>
      <c r="V90" s="42">
        <f>$K$90 * -1</f>
        <v>4.2166666667442776</v>
      </c>
      <c r="W90" s="44">
        <f>$V$90 + $W$89</f>
        <v>370.28333333331398</v>
      </c>
      <c r="X90" s="195" t="s">
        <v>497</v>
      </c>
    </row>
    <row r="91" spans="1:24" s="29" customFormat="1" ht="17.5" customHeight="1" thickBot="1" x14ac:dyDescent="0.4">
      <c r="A91" s="241"/>
      <c r="B91" s="242"/>
      <c r="C91" s="243"/>
      <c r="D91" s="243"/>
      <c r="E91" s="243"/>
      <c r="F91" s="243">
        <v>8</v>
      </c>
      <c r="G91" s="243" t="s">
        <v>489</v>
      </c>
      <c r="H91" s="243" t="s">
        <v>36</v>
      </c>
      <c r="I91" s="244">
        <f xml:space="preserve"> ($X$2 - $G$91) * 24</f>
        <v>6.4166666666278616</v>
      </c>
      <c r="J91" s="244">
        <v>8.4499999999999993</v>
      </c>
      <c r="K91" s="245">
        <f>$J$91 - $I$91</f>
        <v>2.0333333333721377</v>
      </c>
      <c r="L91" s="30" t="s">
        <v>135</v>
      </c>
      <c r="M91" s="85">
        <f>SUM($M$84:$M$90)</f>
        <v>3</v>
      </c>
      <c r="N91" s="31" t="s">
        <v>136</v>
      </c>
      <c r="O91" s="34">
        <f>SUM($O$84:$O$90)</f>
        <v>51</v>
      </c>
      <c r="P91" s="30" t="s">
        <v>137</v>
      </c>
      <c r="Q91" s="31">
        <f>SUM($Q$84:$Q$90)</f>
        <v>0</v>
      </c>
      <c r="R91" s="31" t="s">
        <v>138</v>
      </c>
      <c r="S91" s="97">
        <f>SUM($S$84:$S$90)</f>
        <v>0</v>
      </c>
      <c r="V91" s="47"/>
      <c r="W91" s="47"/>
    </row>
    <row r="92" spans="1:24" s="29" customFormat="1" ht="16" customHeight="1" thickBot="1" x14ac:dyDescent="0.4">
      <c r="I92" s="47"/>
      <c r="J92" s="47"/>
      <c r="L92" s="613" t="s">
        <v>43</v>
      </c>
      <c r="M92" s="614"/>
      <c r="N92" s="614"/>
      <c r="O92" s="92">
        <v>0</v>
      </c>
      <c r="P92" s="613" t="s">
        <v>42</v>
      </c>
      <c r="Q92" s="614"/>
      <c r="R92" s="614"/>
      <c r="S92" s="72">
        <v>0</v>
      </c>
      <c r="V92" s="47"/>
      <c r="W92" s="47"/>
    </row>
    <row r="93" spans="1:24" s="29" customFormat="1" ht="16" customHeight="1" thickBot="1" x14ac:dyDescent="0.4">
      <c r="I93" s="47"/>
      <c r="J93" s="47"/>
      <c r="O93" s="49"/>
      <c r="V93" s="47"/>
      <c r="W93" s="47"/>
    </row>
    <row r="94" spans="1:24" s="29" customFormat="1" ht="47" customHeight="1" thickBot="1" x14ac:dyDescent="0.4">
      <c r="A94" s="74" t="s">
        <v>51</v>
      </c>
      <c r="B94" s="75" t="s">
        <v>250</v>
      </c>
      <c r="C94" s="173"/>
      <c r="D94" s="174" t="s">
        <v>251</v>
      </c>
      <c r="E94" s="75"/>
      <c r="F94" s="173"/>
      <c r="G94" s="177"/>
      <c r="H94" s="177"/>
      <c r="I94" s="178"/>
      <c r="J94" s="178"/>
      <c r="K94" s="78"/>
      <c r="L94" s="111"/>
      <c r="M94" s="108"/>
      <c r="N94" s="108"/>
      <c r="O94" s="26"/>
      <c r="P94" s="112"/>
      <c r="Q94" s="108"/>
      <c r="R94" s="22"/>
      <c r="S94" s="26"/>
      <c r="T94" s="74"/>
      <c r="U94" s="151"/>
      <c r="V94" s="222"/>
      <c r="W94" s="223"/>
      <c r="X94" s="194" t="s">
        <v>451</v>
      </c>
    </row>
    <row r="95" spans="1:24" s="29" customFormat="1" ht="17.5" customHeight="1" x14ac:dyDescent="0.3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30" t="s">
        <v>135</v>
      </c>
      <c r="M95" s="85">
        <v>0</v>
      </c>
      <c r="N95" s="31" t="s">
        <v>136</v>
      </c>
      <c r="O95" s="34">
        <v>0</v>
      </c>
      <c r="P95" s="30" t="s">
        <v>137</v>
      </c>
      <c r="Q95" s="31">
        <v>0</v>
      </c>
      <c r="R95" s="31" t="s">
        <v>138</v>
      </c>
      <c r="S95" s="97">
        <v>0</v>
      </c>
      <c r="T95" s="105"/>
      <c r="U95" s="105"/>
      <c r="V95" s="224"/>
      <c r="W95" s="224"/>
      <c r="X95" s="105"/>
    </row>
    <row r="96" spans="1:24" s="29" customFormat="1" ht="16" customHeight="1" thickBot="1" x14ac:dyDescent="0.4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633" t="s">
        <v>43</v>
      </c>
      <c r="M96" s="634"/>
      <c r="N96" s="634"/>
      <c r="O96" s="181">
        <v>0</v>
      </c>
      <c r="P96" s="633" t="s">
        <v>42</v>
      </c>
      <c r="Q96" s="634"/>
      <c r="R96" s="634"/>
      <c r="S96" s="180">
        <v>0</v>
      </c>
      <c r="T96" s="105"/>
      <c r="U96" s="105"/>
      <c r="V96" s="224"/>
      <c r="W96" s="224"/>
      <c r="X96" s="105"/>
    </row>
    <row r="97" spans="1:56" s="29" customFormat="1" ht="46.5" customHeight="1" x14ac:dyDescent="0.35">
      <c r="A97" s="21" t="s">
        <v>126</v>
      </c>
      <c r="B97" s="23" t="s">
        <v>417</v>
      </c>
      <c r="C97" s="22">
        <v>9327</v>
      </c>
      <c r="D97" s="22" t="s">
        <v>418</v>
      </c>
      <c r="E97" s="23" t="s">
        <v>419</v>
      </c>
      <c r="F97" s="22"/>
      <c r="G97" s="24"/>
      <c r="H97" s="182"/>
      <c r="I97" s="25">
        <f xml:space="preserve"> ($H$97 - $G$97) * 24</f>
        <v>0</v>
      </c>
      <c r="J97" s="25"/>
      <c r="K97" s="61">
        <f>$J$97 - $I$97</f>
        <v>0</v>
      </c>
      <c r="L97" s="251" t="s">
        <v>256</v>
      </c>
      <c r="M97" s="107">
        <v>0</v>
      </c>
      <c r="N97" s="228">
        <v>20</v>
      </c>
      <c r="O97" s="26">
        <f xml:space="preserve"> $M$97 * $N$97</f>
        <v>0</v>
      </c>
      <c r="P97" s="21" t="s">
        <v>255</v>
      </c>
      <c r="Q97" s="22">
        <v>0</v>
      </c>
      <c r="R97" s="22">
        <v>20</v>
      </c>
      <c r="S97" s="26">
        <f xml:space="preserve"> $Q$97 * $R$97</f>
        <v>0</v>
      </c>
      <c r="T97" s="21" t="s">
        <v>25</v>
      </c>
      <c r="U97" s="26" t="s">
        <v>24</v>
      </c>
      <c r="V97" s="27">
        <f>$K$97 * -1</f>
        <v>0</v>
      </c>
      <c r="W97" s="28">
        <f>$V$97</f>
        <v>0</v>
      </c>
      <c r="X97" s="234" t="s">
        <v>508</v>
      </c>
    </row>
    <row r="98" spans="1:56" s="29" customFormat="1" ht="46.5" customHeight="1" x14ac:dyDescent="0.35">
      <c r="A98" s="30"/>
      <c r="B98" s="31"/>
      <c r="C98" s="31"/>
      <c r="D98" s="31"/>
      <c r="E98" s="31"/>
      <c r="F98" s="31"/>
      <c r="G98" s="161"/>
      <c r="H98" s="161"/>
      <c r="I98" s="33"/>
      <c r="J98" s="33"/>
      <c r="K98" s="65"/>
      <c r="L98" s="225" t="s">
        <v>276</v>
      </c>
      <c r="M98" s="14">
        <v>0</v>
      </c>
      <c r="N98" s="231">
        <v>20</v>
      </c>
      <c r="O98" s="34">
        <f xml:space="preserve"> $M$98 * $N$98</f>
        <v>0</v>
      </c>
      <c r="P98" s="30"/>
      <c r="Q98" s="31"/>
      <c r="R98" s="31"/>
      <c r="S98" s="34"/>
      <c r="T98" s="30"/>
      <c r="U98" s="34"/>
      <c r="V98" s="35">
        <v>0</v>
      </c>
      <c r="W98" s="43"/>
      <c r="X98" s="215"/>
    </row>
    <row r="99" spans="1:56" s="29" customFormat="1" ht="15.5" customHeight="1" x14ac:dyDescent="0.35">
      <c r="A99" s="30"/>
      <c r="B99" s="31"/>
      <c r="C99" s="31"/>
      <c r="D99" s="31"/>
      <c r="E99" s="31"/>
      <c r="F99" s="31"/>
      <c r="G99" s="32"/>
      <c r="H99" s="161"/>
      <c r="I99" s="33"/>
      <c r="J99" s="33"/>
      <c r="K99" s="65"/>
      <c r="L99" s="225" t="s">
        <v>277</v>
      </c>
      <c r="M99" s="14">
        <v>0</v>
      </c>
      <c r="N99" s="231">
        <v>20</v>
      </c>
      <c r="O99" s="34">
        <f xml:space="preserve"> $M$99 * $N$99</f>
        <v>0</v>
      </c>
      <c r="P99" s="30"/>
      <c r="Q99" s="31">
        <v>0</v>
      </c>
      <c r="R99" s="31">
        <v>20</v>
      </c>
      <c r="S99" s="34">
        <v>0</v>
      </c>
      <c r="T99" s="30"/>
      <c r="U99" s="34"/>
      <c r="V99" s="35">
        <v>0</v>
      </c>
      <c r="W99" s="43"/>
      <c r="X99" s="215"/>
    </row>
    <row r="100" spans="1:56" s="29" customFormat="1" ht="16" customHeight="1" thickBot="1" x14ac:dyDescent="0.4">
      <c r="A100" s="37"/>
      <c r="B100" s="38"/>
      <c r="C100" s="38"/>
      <c r="D100" s="38"/>
      <c r="E100" s="38"/>
      <c r="F100" s="38"/>
      <c r="G100" s="183"/>
      <c r="H100" s="183"/>
      <c r="I100" s="40"/>
      <c r="J100" s="40"/>
      <c r="K100" s="70"/>
      <c r="L100" s="225" t="s">
        <v>278</v>
      </c>
      <c r="M100" s="14">
        <v>0</v>
      </c>
      <c r="N100" s="231">
        <v>20</v>
      </c>
      <c r="O100" s="34">
        <f xml:space="preserve"> $M$100 * $N$100</f>
        <v>0</v>
      </c>
      <c r="P100" s="30"/>
      <c r="Q100" s="31">
        <v>0</v>
      </c>
      <c r="R100" s="31">
        <v>20</v>
      </c>
      <c r="S100" s="34">
        <v>0</v>
      </c>
      <c r="T100" s="37"/>
      <c r="U100" s="41"/>
      <c r="V100" s="42">
        <v>0</v>
      </c>
      <c r="W100" s="44"/>
      <c r="X100" s="191" t="s">
        <v>340</v>
      </c>
    </row>
    <row r="101" spans="1:56" s="29" customFormat="1" ht="17.5" customHeight="1" x14ac:dyDescent="0.35">
      <c r="I101" s="47"/>
      <c r="J101" s="47"/>
      <c r="L101" s="30" t="s">
        <v>135</v>
      </c>
      <c r="M101" s="85">
        <f>SUM($M$97:$M$100)</f>
        <v>0</v>
      </c>
      <c r="N101" s="31" t="s">
        <v>136</v>
      </c>
      <c r="O101" s="34">
        <f>SUM($O$97:$O$100)</f>
        <v>0</v>
      </c>
      <c r="P101" s="30" t="s">
        <v>137</v>
      </c>
      <c r="Q101" s="31">
        <f>SUM($Q$97:$Q$100)</f>
        <v>0</v>
      </c>
      <c r="R101" s="31" t="s">
        <v>138</v>
      </c>
      <c r="S101" s="97">
        <f>SUM($S$97:$S$100)</f>
        <v>0</v>
      </c>
      <c r="V101" s="47"/>
      <c r="W101" s="47"/>
    </row>
    <row r="102" spans="1:56" s="29" customFormat="1" ht="16" customHeight="1" thickBot="1" x14ac:dyDescent="0.4">
      <c r="I102" s="47"/>
      <c r="J102" s="47"/>
      <c r="L102" s="613" t="s">
        <v>43</v>
      </c>
      <c r="M102" s="614"/>
      <c r="N102" s="614"/>
      <c r="O102" s="41">
        <v>80</v>
      </c>
      <c r="P102" s="613" t="s">
        <v>42</v>
      </c>
      <c r="Q102" s="614"/>
      <c r="R102" s="614"/>
      <c r="S102" s="72">
        <v>0</v>
      </c>
      <c r="V102" s="47"/>
      <c r="W102" s="47"/>
    </row>
    <row r="103" spans="1:56" s="29" customFormat="1" ht="16" customHeight="1" thickBot="1" x14ac:dyDescent="0.4">
      <c r="A103" s="102"/>
      <c r="B103" s="102"/>
      <c r="C103" s="102"/>
      <c r="D103" s="102"/>
      <c r="E103" s="102"/>
      <c r="F103" s="102"/>
      <c r="G103" s="102"/>
      <c r="H103" s="102"/>
      <c r="I103" s="103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V103" s="47"/>
      <c r="W103" s="47"/>
    </row>
    <row r="104" spans="1:56" s="29" customFormat="1" ht="16" customHeight="1" thickBot="1" x14ac:dyDescent="0.4">
      <c r="A104" s="74" t="s">
        <v>206</v>
      </c>
      <c r="B104" s="75"/>
      <c r="C104" s="75"/>
      <c r="D104" s="75" t="s">
        <v>24</v>
      </c>
      <c r="E104" s="75"/>
      <c r="F104" s="75"/>
      <c r="G104" s="93"/>
      <c r="H104" s="75"/>
      <c r="I104" s="77"/>
      <c r="J104" s="77"/>
      <c r="K104" s="78"/>
      <c r="L104" s="21"/>
      <c r="M104" s="94"/>
      <c r="N104" s="22"/>
      <c r="O104" s="26"/>
      <c r="P104" s="21"/>
      <c r="Q104" s="22"/>
      <c r="R104" s="22"/>
      <c r="S104" s="26"/>
      <c r="T104" s="74" t="s">
        <v>25</v>
      </c>
      <c r="U104" s="151" t="s">
        <v>24</v>
      </c>
      <c r="V104" s="74"/>
      <c r="W104" s="152"/>
      <c r="X104" s="153" t="s">
        <v>127</v>
      </c>
    </row>
    <row r="105" spans="1:56" s="29" customFormat="1" ht="17.5" customHeight="1" x14ac:dyDescent="0.35">
      <c r="I105" s="47"/>
      <c r="J105" s="47"/>
      <c r="L105" s="30" t="s">
        <v>135</v>
      </c>
      <c r="M105" s="85">
        <v>0</v>
      </c>
      <c r="N105" s="31" t="s">
        <v>136</v>
      </c>
      <c r="O105" s="34">
        <v>0</v>
      </c>
      <c r="P105" s="30" t="s">
        <v>137</v>
      </c>
      <c r="Q105" s="31">
        <v>0</v>
      </c>
      <c r="R105" s="31" t="s">
        <v>138</v>
      </c>
      <c r="S105" s="97">
        <v>0</v>
      </c>
    </row>
    <row r="106" spans="1:56" s="29" customFormat="1" ht="16" customHeight="1" thickBot="1" x14ac:dyDescent="0.4">
      <c r="I106" s="47"/>
      <c r="J106" s="47"/>
      <c r="L106" s="613" t="s">
        <v>43</v>
      </c>
      <c r="M106" s="614"/>
      <c r="N106" s="614"/>
      <c r="O106" s="41" t="s">
        <v>24</v>
      </c>
      <c r="P106" s="613" t="s">
        <v>42</v>
      </c>
      <c r="Q106" s="614"/>
      <c r="R106" s="614"/>
      <c r="S106" s="72" t="s">
        <v>24</v>
      </c>
    </row>
    <row r="107" spans="1:56" s="29" customFormat="1" ht="15.5" customHeight="1" x14ac:dyDescent="0.3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1:56" s="102" customFormat="1" ht="15.5" customHeight="1" x14ac:dyDescent="0.35"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s="102" customFormat="1" ht="15.5" customHeight="1" x14ac:dyDescent="0.35"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5.5" customHeight="1" x14ac:dyDescent="0.35"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5.5" customHeight="1" x14ac:dyDescent="0.35"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5.5" customHeight="1" x14ac:dyDescent="0.35"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20:56" ht="15.5" customHeight="1" x14ac:dyDescent="0.35"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20:56" ht="15.5" customHeight="1" x14ac:dyDescent="0.35"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20:56" ht="15.5" customHeight="1" x14ac:dyDescent="0.35"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20:56" ht="15.5" customHeight="1" x14ac:dyDescent="0.35"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20:56" ht="15.5" customHeight="1" x14ac:dyDescent="0.35"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20:56" ht="15.5" customHeight="1" x14ac:dyDescent="0.35"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20:56" ht="15.5" customHeight="1" x14ac:dyDescent="0.35"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20:56" ht="15.5" customHeight="1" x14ac:dyDescent="0.35"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20:56" ht="15.5" customHeight="1" x14ac:dyDescent="0.35"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20:56" ht="15.5" customHeight="1" x14ac:dyDescent="0.35"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20:56" ht="15.5" customHeight="1" x14ac:dyDescent="0.35"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20:56" ht="15.5" customHeight="1" x14ac:dyDescent="0.35"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20:56" ht="15.5" customHeight="1" x14ac:dyDescent="0.35"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20:56" ht="15.5" customHeight="1" x14ac:dyDescent="0.35"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20:56" ht="15.5" customHeight="1" x14ac:dyDescent="0.35"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20:56" ht="15.5" customHeight="1" x14ac:dyDescent="0.35"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25:56" ht="15.5" customHeight="1" x14ac:dyDescent="0.35"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25:56" ht="15.5" customHeight="1" x14ac:dyDescent="0.35"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25:56" x14ac:dyDescent="0.35"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25:56" x14ac:dyDescent="0.35"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25:56" x14ac:dyDescent="0.35"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25:56" x14ac:dyDescent="0.35"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</sheetData>
  <mergeCells count="47">
    <mergeCell ref="L96:N96"/>
    <mergeCell ref="P96:R96"/>
    <mergeCell ref="L102:N102"/>
    <mergeCell ref="P102:R102"/>
    <mergeCell ref="L106:N106"/>
    <mergeCell ref="P106:R106"/>
    <mergeCell ref="L74:N74"/>
    <mergeCell ref="P74:R74"/>
    <mergeCell ref="L82:N82"/>
    <mergeCell ref="P82:R82"/>
    <mergeCell ref="L92:N92"/>
    <mergeCell ref="P92:R92"/>
    <mergeCell ref="L55:N55"/>
    <mergeCell ref="P55:R55"/>
    <mergeCell ref="L62:N62"/>
    <mergeCell ref="P62:R62"/>
    <mergeCell ref="L70:N70"/>
    <mergeCell ref="P70:R70"/>
    <mergeCell ref="L28:N28"/>
    <mergeCell ref="P28:R28"/>
    <mergeCell ref="L37:N37"/>
    <mergeCell ref="P37:R37"/>
    <mergeCell ref="L46:N46"/>
    <mergeCell ref="P46:R46"/>
    <mergeCell ref="X3:X5"/>
    <mergeCell ref="L4:O4"/>
    <mergeCell ref="P4:S4"/>
    <mergeCell ref="L15:N15"/>
    <mergeCell ref="P15:R15"/>
    <mergeCell ref="T3:T5"/>
    <mergeCell ref="U3:U5"/>
    <mergeCell ref="V3:W4"/>
    <mergeCell ref="L24:N24"/>
    <mergeCell ref="P24:R24"/>
    <mergeCell ref="J3:J5"/>
    <mergeCell ref="K3:K5"/>
    <mergeCell ref="L3:S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1:K13 K26:K44 K46:K54 K91:K94 K97:K102 K104:K106">
    <cfRule type="cellIs" dxfId="333" priority="2" operator="lessThan">
      <formula>0</formula>
    </cfRule>
  </conditionalFormatting>
  <conditionalFormatting sqref="K15:K22">
    <cfRule type="cellIs" dxfId="332" priority="5" operator="lessThan">
      <formula>0</formula>
    </cfRule>
  </conditionalFormatting>
  <conditionalFormatting sqref="K58:K68">
    <cfRule type="cellIs" dxfId="331" priority="6" operator="lessThan">
      <formula>0</formula>
    </cfRule>
  </conditionalFormatting>
  <conditionalFormatting sqref="K72:K80">
    <cfRule type="cellIs" dxfId="330" priority="3" operator="lessThan">
      <formula>0</formula>
    </cfRule>
  </conditionalFormatting>
  <conditionalFormatting sqref="K82:K84">
    <cfRule type="cellIs" dxfId="329" priority="4" operator="lessThan">
      <formula>0</formula>
    </cfRule>
  </conditionalFormatting>
  <conditionalFormatting sqref="K86:K87">
    <cfRule type="cellIs" dxfId="32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53</vt:i4>
      </vt:variant>
    </vt:vector>
  </HeadingPairs>
  <TitlesOfParts>
    <vt:vector size="53" baseType="lpstr">
      <vt:lpstr>02.04.2023 06.00</vt:lpstr>
      <vt:lpstr>02.04.2023 18.00</vt:lpstr>
      <vt:lpstr>03.04.2023 06.00</vt:lpstr>
      <vt:lpstr>03.04.2023 18.00</vt:lpstr>
      <vt:lpstr>04.04.2023 06.00</vt:lpstr>
      <vt:lpstr>04.04.2023 18.00</vt:lpstr>
      <vt:lpstr>05.04.2023 06.00</vt:lpstr>
      <vt:lpstr>06.04.2023 06.00</vt:lpstr>
      <vt:lpstr>06.04.2023 18.00</vt:lpstr>
      <vt:lpstr>07.04.2023 06.00</vt:lpstr>
      <vt:lpstr>07.04.2023 18.00</vt:lpstr>
      <vt:lpstr>08.04.2023 06.00</vt:lpstr>
      <vt:lpstr>08.04.2023 18.00</vt:lpstr>
      <vt:lpstr>09.04.2023 06.00</vt:lpstr>
      <vt:lpstr>09.04.2023 18.00</vt:lpstr>
      <vt:lpstr>10.04.2023 06.00</vt:lpstr>
      <vt:lpstr>10.04.2023 18.00</vt:lpstr>
      <vt:lpstr>11.04.2023 06.00</vt:lpstr>
      <vt:lpstr>11.04.2023 18.00</vt:lpstr>
      <vt:lpstr>12.04.2023 06.00</vt:lpstr>
      <vt:lpstr>12.04.2023 18.00</vt:lpstr>
      <vt:lpstr>13.04.2023 06.00</vt:lpstr>
      <vt:lpstr>13.04.2023 18.00</vt:lpstr>
      <vt:lpstr>14.04.2023 06.00</vt:lpstr>
      <vt:lpstr>14.04.2023 18.00</vt:lpstr>
      <vt:lpstr>15.04.2023 06.00</vt:lpstr>
      <vt:lpstr>15.04.2023 18.00</vt:lpstr>
      <vt:lpstr>16.04.2023 06.00</vt:lpstr>
      <vt:lpstr>17.04.2023 06.00</vt:lpstr>
      <vt:lpstr>17.04.2023 18.00</vt:lpstr>
      <vt:lpstr>18.04.2023 06.00</vt:lpstr>
      <vt:lpstr>18.04.2023 18.00</vt:lpstr>
      <vt:lpstr>19.04.2023 06.00</vt:lpstr>
      <vt:lpstr>19.04.2023 18.00</vt:lpstr>
      <vt:lpstr>20.04.2023 06.00</vt:lpstr>
      <vt:lpstr>20.04.2023 18.00</vt:lpstr>
      <vt:lpstr>21.04.2023 06.00</vt:lpstr>
      <vt:lpstr>21.04.2023 18.00</vt:lpstr>
      <vt:lpstr>22.04.2023 06.00</vt:lpstr>
      <vt:lpstr>22.04.2023 18.00</vt:lpstr>
      <vt:lpstr>23.04.2023 06.00</vt:lpstr>
      <vt:lpstr>23.04.2023 18.00</vt:lpstr>
      <vt:lpstr>24.04.2023 06.00</vt:lpstr>
      <vt:lpstr>Нормативы времени</vt:lpstr>
      <vt:lpstr>24.04.2023 18.00</vt:lpstr>
      <vt:lpstr>25.04.2023 06.00</vt:lpstr>
      <vt:lpstr>25.04.2023 18.00</vt:lpstr>
      <vt:lpstr>26.04.2023 06.00</vt:lpstr>
      <vt:lpstr>26.04.2023 18.00</vt:lpstr>
      <vt:lpstr>27.04.2023 06.00</vt:lpstr>
      <vt:lpstr>27.04.2023 18.00</vt:lpstr>
      <vt:lpstr>28.04.2023 06.00</vt:lpstr>
      <vt:lpstr>28.04.2023 18.00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Sauron</cp:lastModifiedBy>
  <cp:lastPrinted>2022-03-05T11:33:28Z</cp:lastPrinted>
  <dcterms:created xsi:type="dcterms:W3CDTF">2015-06-05T18:19:34Z</dcterms:created>
  <dcterms:modified xsi:type="dcterms:W3CDTF">2023-04-28T14:32:05Z</dcterms:modified>
</cp:coreProperties>
</file>