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omar\Downloads\"/>
    </mc:Choice>
  </mc:AlternateContent>
  <xr:revisionPtr revIDLastSave="0" documentId="13_ncr:1_{D1232712-7AB7-4524-B8E0-2E1C8700EA6B}" xr6:coauthVersionLast="47" xr6:coauthVersionMax="47" xr10:uidLastSave="{00000000-0000-0000-0000-000000000000}"/>
  <bookViews>
    <workbookView xWindow="-98" yWindow="-98" windowWidth="20715" windowHeight="13155" xr2:uid="{3273F7B4-FD5B-44CD-B34A-8EF8A0265053}"/>
  </bookViews>
  <sheets>
    <sheet name="Name" sheetId="5" r:id="rId1"/>
    <sheet name="AAPL" sheetId="1" r:id="rId2"/>
    <sheet name="JNJ" sheetId="2" r:id="rId3"/>
    <sheet name="NEE" sheetId="3" r:id="rId4"/>
    <sheet name="NVDA" sheetId="4" r:id="rId5"/>
    <sheet name="Sheet1" sheetId="6" r:id="rId6"/>
  </sheets>
  <definedNames>
    <definedName name="solver_adj" localSheetId="5" hidden="1">Sheet1!$I$42:$L$42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Sheet1!$M$42</definedName>
    <definedName name="solver_lhs2" localSheetId="5" hidden="1">Sheet1!$O$31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Sheet1!$N$42</definedName>
    <definedName name="solver_pre" localSheetId="5" hidden="1">0.000001</definedName>
    <definedName name="solver_rbv" localSheetId="5" hidden="1">2</definedName>
    <definedName name="solver_rel1" localSheetId="5" hidden="1">2</definedName>
    <definedName name="solver_rel2" localSheetId="5" hidden="1">2</definedName>
    <definedName name="solver_rhs1" localSheetId="5" hidden="1">1</definedName>
    <definedName name="solver_rhs2" localSheetId="5" hidden="1">Sheet1!$H$31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6" l="1"/>
  <c r="K46" i="6"/>
  <c r="K53" i="6"/>
  <c r="J46" i="6"/>
  <c r="J47" i="6"/>
  <c r="J48" i="6"/>
  <c r="J49" i="6"/>
  <c r="J50" i="6"/>
  <c r="J51" i="6"/>
  <c r="J52" i="6"/>
  <c r="J53" i="6"/>
  <c r="J54" i="6"/>
  <c r="J55" i="6"/>
  <c r="J56" i="6"/>
  <c r="J57" i="6"/>
  <c r="J45" i="6"/>
  <c r="I46" i="6"/>
  <c r="I47" i="6"/>
  <c r="K47" i="6" s="1"/>
  <c r="I48" i="6"/>
  <c r="K48" i="6" s="1"/>
  <c r="I49" i="6"/>
  <c r="K49" i="6" s="1"/>
  <c r="I50" i="6"/>
  <c r="K50" i="6" s="1"/>
  <c r="I51" i="6"/>
  <c r="K51" i="6" s="1"/>
  <c r="I52" i="6"/>
  <c r="K52" i="6" s="1"/>
  <c r="I53" i="6"/>
  <c r="I54" i="6"/>
  <c r="K54" i="6" s="1"/>
  <c r="I55" i="6"/>
  <c r="K55" i="6" s="1"/>
  <c r="I56" i="6"/>
  <c r="K56" i="6" s="1"/>
  <c r="I57" i="6"/>
  <c r="K57" i="6" s="1"/>
  <c r="O42" i="6" a="1"/>
  <c r="O42" i="6"/>
  <c r="O37" i="6" a="1"/>
  <c r="O37" i="6"/>
  <c r="N42" i="6" a="1"/>
  <c r="N42" i="6" s="1"/>
  <c r="N37" i="6" a="1"/>
  <c r="N37" i="6" s="1"/>
  <c r="M42" i="6"/>
  <c r="M37" i="6"/>
  <c r="O31" i="6" a="1"/>
  <c r="O31" i="6" s="1"/>
  <c r="O30" i="6" a="1"/>
  <c r="O30" i="6"/>
  <c r="O29" i="6" a="1"/>
  <c r="O29" i="6" s="1"/>
  <c r="O28" i="6" a="1"/>
  <c r="O28" i="6"/>
  <c r="O27" i="6" a="1"/>
  <c r="O27" i="6" s="1"/>
  <c r="P27" i="6" s="1"/>
  <c r="O26" i="6" a="1"/>
  <c r="O26" i="6" s="1"/>
  <c r="P26" i="6" s="1"/>
  <c r="O25" i="6" a="1"/>
  <c r="O25" i="6" s="1"/>
  <c r="O24" i="6" a="1"/>
  <c r="O24" i="6"/>
  <c r="O23" i="6" a="1"/>
  <c r="O23" i="6"/>
  <c r="O22" i="6" a="1"/>
  <c r="O22" i="6"/>
  <c r="P22" i="6" s="1"/>
  <c r="O21" i="6" a="1"/>
  <c r="O21" i="6" s="1"/>
  <c r="O20" i="6" a="1"/>
  <c r="O20" i="6"/>
  <c r="N31" i="6" a="1"/>
  <c r="N31" i="6"/>
  <c r="N30" i="6" a="1"/>
  <c r="N30" i="6"/>
  <c r="N29" i="6" a="1"/>
  <c r="N29" i="6" s="1"/>
  <c r="N28" i="6" a="1"/>
  <c r="N28" i="6" s="1"/>
  <c r="N27" i="6" a="1"/>
  <c r="N27" i="6" s="1"/>
  <c r="N26" i="6" a="1"/>
  <c r="N26" i="6"/>
  <c r="N25" i="6" a="1"/>
  <c r="N25" i="6" s="1"/>
  <c r="N24" i="6" a="1"/>
  <c r="N24" i="6"/>
  <c r="N23" i="6" a="1"/>
  <c r="N23" i="6" s="1"/>
  <c r="N22" i="6" a="1"/>
  <c r="N22" i="6"/>
  <c r="N21" i="6" a="1"/>
  <c r="N21" i="6" s="1"/>
  <c r="N20" i="6" a="1"/>
  <c r="N20" i="6"/>
  <c r="M20" i="6"/>
  <c r="M21" i="6"/>
  <c r="M22" i="6"/>
  <c r="M23" i="6"/>
  <c r="M24" i="6"/>
  <c r="M25" i="6"/>
  <c r="M26" i="6"/>
  <c r="M27" i="6"/>
  <c r="M28" i="6"/>
  <c r="M29" i="6"/>
  <c r="M30" i="6"/>
  <c r="M31" i="6"/>
  <c r="O19" i="6" a="1"/>
  <c r="O19" i="6"/>
  <c r="O18" i="6" a="1"/>
  <c r="O18" i="6"/>
  <c r="P18" i="6" s="1"/>
  <c r="N19" i="6" a="1"/>
  <c r="N19" i="6" s="1"/>
  <c r="M19" i="6"/>
  <c r="N18" i="6" a="1"/>
  <c r="N18" i="6" s="1"/>
  <c r="M18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3" i="6"/>
  <c r="K4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3" i="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3" i="1"/>
  <c r="P42" i="6" l="1"/>
  <c r="P37" i="6"/>
  <c r="P19" i="6"/>
  <c r="P29" i="6"/>
  <c r="P25" i="6"/>
  <c r="P28" i="6"/>
  <c r="P24" i="6"/>
  <c r="P20" i="6"/>
  <c r="P21" i="6"/>
  <c r="P31" i="6"/>
  <c r="P30" i="6"/>
  <c r="P23" i="6"/>
  <c r="L4" i="6"/>
  <c r="J4" i="6"/>
  <c r="I4" i="6"/>
  <c r="I7" i="6" s="1" a="1"/>
  <c r="I7" i="6" s="1"/>
  <c r="F33" i="6"/>
  <c r="Q25" i="6"/>
  <c r="G14" i="6"/>
  <c r="G57" i="6"/>
  <c r="F36" i="6"/>
  <c r="F60" i="6"/>
  <c r="E19" i="6"/>
  <c r="T21" i="6"/>
  <c r="S24" i="6"/>
  <c r="N48" i="6"/>
  <c r="F72" i="6"/>
  <c r="L50" i="6"/>
  <c r="S23" i="6"/>
  <c r="E58" i="6"/>
  <c r="R23" i="6"/>
  <c r="E18" i="6"/>
  <c r="E70" i="6"/>
  <c r="E73" i="6"/>
  <c r="G3" i="6"/>
  <c r="T29" i="6"/>
  <c r="L52" i="6"/>
  <c r="G41" i="6"/>
  <c r="G53" i="6"/>
  <c r="G68" i="6"/>
  <c r="E66" i="6"/>
  <c r="F51" i="6"/>
  <c r="E8" i="6"/>
  <c r="F44" i="6"/>
  <c r="E40" i="6"/>
  <c r="E44" i="6"/>
  <c r="F61" i="6"/>
  <c r="F64" i="6"/>
  <c r="G31" i="6"/>
  <c r="R21" i="6"/>
  <c r="F62" i="6"/>
  <c r="F49" i="6"/>
  <c r="S37" i="6"/>
  <c r="Q29" i="6"/>
  <c r="L49" i="6"/>
  <c r="E54" i="6"/>
  <c r="F21" i="6"/>
  <c r="G65" i="6"/>
  <c r="T19" i="6"/>
  <c r="N55" i="6"/>
  <c r="L46" i="6"/>
  <c r="E47" i="6"/>
  <c r="E14" i="6"/>
  <c r="F52" i="6"/>
  <c r="S18" i="6"/>
  <c r="F4" i="6"/>
  <c r="E22" i="6"/>
  <c r="G11" i="6"/>
  <c r="G8" i="6"/>
  <c r="E64" i="6"/>
  <c r="N49" i="6"/>
  <c r="E12" i="6"/>
  <c r="F55" i="6"/>
  <c r="E30" i="6"/>
  <c r="G46" i="6"/>
  <c r="S19" i="6"/>
  <c r="N52" i="6"/>
  <c r="E49" i="6"/>
  <c r="N47" i="6"/>
  <c r="Q19" i="6"/>
  <c r="F25" i="6"/>
  <c r="T30" i="6"/>
  <c r="L53" i="6"/>
  <c r="F17" i="6"/>
  <c r="F71" i="6"/>
  <c r="E15" i="6"/>
  <c r="E46" i="6"/>
  <c r="Q37" i="6"/>
  <c r="G29" i="6"/>
  <c r="M56" i="6"/>
  <c r="M49" i="6"/>
  <c r="F68" i="6"/>
  <c r="G26" i="6"/>
  <c r="F12" i="6"/>
  <c r="E25" i="6"/>
  <c r="F48" i="6"/>
  <c r="S30" i="6"/>
  <c r="F10" i="6"/>
  <c r="G21" i="6"/>
  <c r="E71" i="6"/>
  <c r="Q23" i="6"/>
  <c r="T20" i="6"/>
  <c r="E13" i="6"/>
  <c r="G42" i="6"/>
  <c r="G15" i="6"/>
  <c r="M7" i="6"/>
  <c r="F40" i="6"/>
  <c r="G35" i="6"/>
  <c r="E7" i="6"/>
  <c r="Q22" i="6"/>
  <c r="F39" i="6"/>
  <c r="E61" i="6"/>
  <c r="E57" i="6"/>
  <c r="F15" i="6"/>
  <c r="E60" i="6"/>
  <c r="F47" i="6"/>
  <c r="E56" i="6"/>
  <c r="E41" i="6"/>
  <c r="G63" i="6"/>
  <c r="G20" i="6"/>
  <c r="F13" i="6"/>
  <c r="N54" i="6"/>
  <c r="L51" i="6"/>
  <c r="G27" i="6"/>
  <c r="Q42" i="6"/>
  <c r="E4" i="6"/>
  <c r="S25" i="6"/>
  <c r="F27" i="6"/>
  <c r="E43" i="6"/>
  <c r="Q18" i="6"/>
  <c r="E33" i="6"/>
  <c r="G30" i="6"/>
  <c r="R42" i="6"/>
  <c r="G6" i="6"/>
  <c r="E48" i="6"/>
  <c r="F70" i="6"/>
  <c r="F53" i="6"/>
  <c r="N53" i="6"/>
  <c r="G45" i="6"/>
  <c r="G50" i="6"/>
  <c r="F14" i="6"/>
  <c r="G69" i="6"/>
  <c r="R27" i="6"/>
  <c r="G4" i="6"/>
  <c r="F41" i="6"/>
  <c r="F32" i="6"/>
  <c r="G12" i="6"/>
  <c r="F7" i="6"/>
  <c r="G37" i="6"/>
  <c r="F30" i="6"/>
  <c r="F9" i="6"/>
  <c r="F34" i="6"/>
  <c r="Q24" i="6"/>
  <c r="S42" i="6"/>
  <c r="R22" i="6"/>
  <c r="F28" i="6"/>
  <c r="G9" i="6"/>
  <c r="S28" i="6"/>
  <c r="E31" i="6"/>
  <c r="F11" i="6"/>
  <c r="G59" i="6"/>
  <c r="G36" i="6"/>
  <c r="G38" i="6"/>
  <c r="G54" i="6"/>
  <c r="F3" i="6"/>
  <c r="R19" i="6"/>
  <c r="T25" i="6"/>
  <c r="E6" i="6"/>
  <c r="R26" i="6"/>
  <c r="G58" i="6"/>
  <c r="E23" i="6"/>
  <c r="G55" i="6"/>
  <c r="E55" i="6"/>
  <c r="F59" i="6"/>
  <c r="R18" i="6"/>
  <c r="E16" i="6"/>
  <c r="F26" i="6"/>
  <c r="E38" i="6"/>
  <c r="G33" i="6"/>
  <c r="E21" i="6"/>
  <c r="F73" i="6"/>
  <c r="E68" i="6"/>
  <c r="T28" i="6"/>
  <c r="G71" i="6"/>
  <c r="E65" i="6"/>
  <c r="L47" i="6"/>
  <c r="G43" i="6"/>
  <c r="F20" i="6"/>
  <c r="T42" i="6"/>
  <c r="E10" i="6"/>
  <c r="M54" i="6"/>
  <c r="R31" i="6"/>
  <c r="E34" i="6"/>
  <c r="Q26" i="6"/>
  <c r="L48" i="6"/>
  <c r="G47" i="6"/>
  <c r="F18" i="6"/>
  <c r="N56" i="6"/>
  <c r="G7" i="6"/>
  <c r="F35" i="6"/>
  <c r="E37" i="6"/>
  <c r="G56" i="6"/>
  <c r="F43" i="6"/>
  <c r="G32" i="6"/>
  <c r="E67" i="6"/>
  <c r="F65" i="6"/>
  <c r="E9" i="6"/>
  <c r="G70" i="6"/>
  <c r="G62" i="6"/>
  <c r="G49" i="6"/>
  <c r="S21" i="6"/>
  <c r="Q27" i="6"/>
  <c r="Q31" i="6"/>
  <c r="F6" i="6"/>
  <c r="O4" i="6"/>
  <c r="E28" i="6"/>
  <c r="G13" i="6"/>
  <c r="N51" i="6"/>
  <c r="F22" i="6"/>
  <c r="E5" i="6"/>
  <c r="G28" i="6"/>
  <c r="G10" i="6"/>
  <c r="R30" i="6"/>
  <c r="F29" i="6"/>
  <c r="R25" i="6"/>
  <c r="Q28" i="6"/>
  <c r="E50" i="6"/>
  <c r="N4" i="6"/>
  <c r="E72" i="6"/>
  <c r="T31" i="6"/>
  <c r="E53" i="6"/>
  <c r="M53" i="6"/>
  <c r="R20" i="6"/>
  <c r="F57" i="6"/>
  <c r="G48" i="6"/>
  <c r="T24" i="6"/>
  <c r="F67" i="6"/>
  <c r="M50" i="6"/>
  <c r="G39" i="6"/>
  <c r="E36" i="6"/>
  <c r="G16" i="6"/>
  <c r="F58" i="6"/>
  <c r="F5" i="6"/>
  <c r="T37" i="6"/>
  <c r="R29" i="6"/>
  <c r="G64" i="6"/>
  <c r="F8" i="6"/>
  <c r="F56" i="6"/>
  <c r="F66" i="6"/>
  <c r="F50" i="6"/>
  <c r="E24" i="6"/>
  <c r="E35" i="6"/>
  <c r="G60" i="6"/>
  <c r="M52" i="6"/>
  <c r="E59" i="6"/>
  <c r="S31" i="6"/>
  <c r="S27" i="6"/>
  <c r="T26" i="6"/>
  <c r="S22" i="6"/>
  <c r="T22" i="6"/>
  <c r="F54" i="6"/>
  <c r="L57" i="6"/>
  <c r="E62" i="6"/>
  <c r="G66" i="6"/>
  <c r="G44" i="6"/>
  <c r="E52" i="6"/>
  <c r="L56" i="6"/>
  <c r="G25" i="6"/>
  <c r="F23" i="6"/>
  <c r="E63" i="6"/>
  <c r="G23" i="6"/>
  <c r="G72" i="6"/>
  <c r="E11" i="6"/>
  <c r="Q21" i="6"/>
  <c r="G19" i="6"/>
  <c r="F37" i="6"/>
  <c r="M47" i="6"/>
  <c r="G67" i="6"/>
  <c r="F31" i="6"/>
  <c r="F42" i="6"/>
  <c r="G73" i="6"/>
  <c r="G52" i="6"/>
  <c r="S26" i="6"/>
  <c r="P4" i="6"/>
  <c r="G22" i="6"/>
  <c r="G24" i="6"/>
  <c r="G5" i="6"/>
  <c r="E39" i="6"/>
  <c r="L55" i="6"/>
  <c r="E51" i="6"/>
  <c r="E26" i="6"/>
  <c r="T23" i="6"/>
  <c r="E69" i="6"/>
  <c r="G61" i="6"/>
  <c r="F38" i="6"/>
  <c r="M46" i="6"/>
  <c r="F19" i="6"/>
  <c r="F45" i="6"/>
  <c r="E20" i="6"/>
  <c r="Q30" i="6"/>
  <c r="S29" i="6"/>
  <c r="M57" i="6"/>
  <c r="G17" i="6"/>
  <c r="N46" i="6"/>
  <c r="E32" i="6"/>
  <c r="S20" i="6"/>
  <c r="L54" i="6"/>
  <c r="E45" i="6"/>
  <c r="R24" i="6"/>
  <c r="E29" i="6"/>
  <c r="F46" i="6"/>
  <c r="G40" i="6"/>
  <c r="F24" i="6"/>
  <c r="Q20" i="6"/>
  <c r="G18" i="6"/>
  <c r="E3" i="6"/>
  <c r="F16" i="6"/>
  <c r="N50" i="6"/>
  <c r="F63" i="6"/>
  <c r="M4" i="6"/>
  <c r="G34" i="6"/>
  <c r="M51" i="6"/>
  <c r="R37" i="6"/>
  <c r="E27" i="6"/>
  <c r="N57" i="6"/>
  <c r="T18" i="6"/>
  <c r="E42" i="6"/>
  <c r="F69" i="6"/>
  <c r="M55" i="6"/>
  <c r="R28" i="6"/>
  <c r="M48" i="6"/>
  <c r="T27" i="6"/>
  <c r="G51" i="6"/>
  <c r="E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<sst xmlns="http://schemas.openxmlformats.org/spreadsheetml/2006/main" count="81" uniqueCount="29">
  <si>
    <t>Romario Medel-Estrada</t>
  </si>
  <si>
    <t>Date</t>
  </si>
  <si>
    <t>Open</t>
  </si>
  <si>
    <t>High</t>
  </si>
  <si>
    <t>Low</t>
  </si>
  <si>
    <t>Close </t>
  </si>
  <si>
    <t>Adj Close </t>
  </si>
  <si>
    <t>Volume</t>
  </si>
  <si>
    <t>Returns</t>
  </si>
  <si>
    <t xml:space="preserve">Monthly Returns </t>
  </si>
  <si>
    <t>AAPL</t>
  </si>
  <si>
    <t>JNJ</t>
  </si>
  <si>
    <t>NEE</t>
  </si>
  <si>
    <t>NVDA</t>
  </si>
  <si>
    <t>Average Monthly Returns</t>
  </si>
  <si>
    <t>Var-Cov Matrix</t>
  </si>
  <si>
    <t>Risk free rate</t>
  </si>
  <si>
    <t>Minimum Variance Frontier</t>
  </si>
  <si>
    <t>Weights of Stocks</t>
  </si>
  <si>
    <t>Target Portfolio Expected Return</t>
  </si>
  <si>
    <t>Sum of Weights</t>
  </si>
  <si>
    <t>Portfolio Volatility</t>
  </si>
  <si>
    <t>Portfolio Expected Return</t>
  </si>
  <si>
    <t>Sharpe ratio</t>
  </si>
  <si>
    <t>Optimal Risky Portfolio</t>
  </si>
  <si>
    <t xml:space="preserve">Global Minimum-Variance Portfolio </t>
  </si>
  <si>
    <t>Capital Allocation Line</t>
  </si>
  <si>
    <t>Weight of Optimal Risky Portfolio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</si>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</sst>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164" fontId="0" fillId="0" borderId="0" xfId="1" applyNumberFormat="1" applyFont="1"/>
    <xf numFmtId="0" fontId="0" fillId="2" borderId="0" xfId="0" applyFill="1"/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164" fontId="0" fillId="0" borderId="0" xfId="0" applyNumberFormat="1"/>
    <xf numFmtId="0" fontId="0" fillId="5" borderId="0" xfId="0" applyFill="1"/>
    <xf numFmtId="164" fontId="0" fillId="5" borderId="0" xfId="0" applyNumberFormat="1" applyFill="1"/>
    <xf numFmtId="166" fontId="0" fillId="0" borderId="0" xfId="0" applyNumberFormat="1"/>
    <xf numFmtId="10" fontId="3" fillId="0" borderId="0" xfId="0" applyNumberFormat="1" applyFont="1"/>
    <xf numFmtId="0" fontId="3" fillId="2" borderId="0" xfId="0" applyFont="1" applyFill="1"/>
    <xf numFmtId="10" fontId="3" fillId="0" borderId="0" xfId="1" applyNumberFormat="1" applyFont="1" applyFill="1"/>
    <xf numFmtId="10" fontId="3" fillId="0" borderId="0" xfId="1" applyNumberFormat="1" applyFont="1"/>
    <xf numFmtId="0" fontId="3" fillId="4" borderId="0" xfId="0" applyFont="1" applyFill="1"/>
    <xf numFmtId="165" fontId="3" fillId="0" borderId="0" xfId="0" applyNumberFormat="1" applyFont="1"/>
    <xf numFmtId="2" fontId="0" fillId="0" borderId="0" xfId="0" applyNumberFormat="1"/>
    <xf numFmtId="165" fontId="3" fillId="0" borderId="0" xfId="1" applyNumberFormat="1" applyFont="1"/>
    <xf numFmtId="0" fontId="3" fillId="6" borderId="0" xfId="0" applyFont="1" applyFill="1"/>
    <xf numFmtId="0" fontId="3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73834658737269E-2"/>
          <c:y val="5.6309689101791738E-2"/>
          <c:w val="0.87836523485697993"/>
          <c:h val="0.795267231509754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Sheet1!$H$15</c:f>
              <c:strCache>
                <c:ptCount val="1"/>
                <c:pt idx="0">
                  <c:v>Minimum Variance Frontier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Sheet1!$N$18:$N$31</c:f>
              <c:numCache>
                <c:formatCode>0.00%</c:formatCode>
                <c:ptCount val="14"/>
                <c:pt idx="0">
                  <c:v>5.1050104828359241E-2</c:v>
                </c:pt>
                <c:pt idx="1">
                  <c:v>4.4960524315552593E-2</c:v>
                </c:pt>
                <c:pt idx="2">
                  <c:v>4.5242818477775337E-2</c:v>
                </c:pt>
                <c:pt idx="3">
                  <c:v>4.741128544322392E-2</c:v>
                </c:pt>
                <c:pt idx="4">
                  <c:v>5.1150401598278022E-2</c:v>
                </c:pt>
                <c:pt idx="5">
                  <c:v>5.6362892591233622E-2</c:v>
                </c:pt>
                <c:pt idx="6">
                  <c:v>6.2680426252634244E-2</c:v>
                </c:pt>
                <c:pt idx="7">
                  <c:v>6.981090266822125E-2</c:v>
                </c:pt>
                <c:pt idx="8">
                  <c:v>7.7523780376490242E-2</c:v>
                </c:pt>
                <c:pt idx="9">
                  <c:v>8.5663868431682264E-2</c:v>
                </c:pt>
                <c:pt idx="10">
                  <c:v>9.4120388990944492E-2</c:v>
                </c:pt>
                <c:pt idx="11">
                  <c:v>0.10316128676513694</c:v>
                </c:pt>
                <c:pt idx="12">
                  <c:v>0.11412636570395952</c:v>
                </c:pt>
                <c:pt idx="13">
                  <c:v>0.1415311113785313</c:v>
                </c:pt>
              </c:numCache>
            </c:numRef>
          </c:xVal>
          <c:yVal>
            <c:numRef>
              <c:f>Sheet1!$H$18:$H$31</c:f>
              <c:numCache>
                <c:formatCode>0.00%</c:formatCode>
                <c:ptCount val="14"/>
                <c:pt idx="0">
                  <c:v>5.0000000000000001E-3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1.2500000000000001E-2</c:v>
                </c:pt>
                <c:pt idx="4">
                  <c:v>1.4999999999999999E-2</c:v>
                </c:pt>
                <c:pt idx="5">
                  <c:v>1.7500000000000002E-2</c:v>
                </c:pt>
                <c:pt idx="6">
                  <c:v>0.02</c:v>
                </c:pt>
                <c:pt idx="7">
                  <c:v>2.2499999999999999E-2</c:v>
                </c:pt>
                <c:pt idx="8">
                  <c:v>2.5000000000000001E-2</c:v>
                </c:pt>
                <c:pt idx="9">
                  <c:v>2.75E-2</c:v>
                </c:pt>
                <c:pt idx="10">
                  <c:v>0.03</c:v>
                </c:pt>
                <c:pt idx="11">
                  <c:v>3.2500000000000001E-2</c:v>
                </c:pt>
                <c:pt idx="12">
                  <c:v>3.5000000000000003E-2</c:v>
                </c:pt>
                <c:pt idx="13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E-424A-8A4A-75CCA6F0ACEF}"/>
            </c:ext>
          </c:extLst>
        </c:ser>
        <c:ser>
          <c:idx val="1"/>
          <c:order val="1"/>
          <c:tx>
            <c:strRef>
              <c:f>Sheet1!$H$34</c:f>
              <c:strCache>
                <c:ptCount val="1"/>
                <c:pt idx="0">
                  <c:v>Optimal Risky Portfolio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Sheet1!$N$37</c:f>
              <c:numCache>
                <c:formatCode>0.00%</c:formatCode>
                <c:ptCount val="1"/>
                <c:pt idx="0">
                  <c:v>9.3556018285259709E-2</c:v>
                </c:pt>
              </c:numCache>
            </c:numRef>
          </c:xVal>
          <c:yVal>
            <c:numRef>
              <c:f>Sheet1!$O$37</c:f>
              <c:numCache>
                <c:formatCode>0.00%</c:formatCode>
                <c:ptCount val="1"/>
                <c:pt idx="0">
                  <c:v>2.9930598628204158E-2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E-424A-8A4A-75CCA6F0ACEF}"/>
            </c:ext>
          </c:extLst>
        </c:ser>
        <c:ser>
          <c:idx val="2"/>
          <c:order val="2"/>
          <c:tx>
            <c:strRef>
              <c:f>Sheet1!$H$39</c:f>
              <c:strCache>
                <c:ptCount val="1"/>
                <c:pt idx="0">
                  <c:v>Global Minimum-Variance Portfolio 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Sheet1!$N$42</c:f>
              <c:numCache>
                <c:formatCode>0.00%</c:formatCode>
                <c:ptCount val="1"/>
                <c:pt idx="0">
                  <c:v>4.4377652114486583E-2</c:v>
                </c:pt>
              </c:numCache>
            </c:numRef>
          </c:xVal>
          <c:yVal>
            <c:numRef>
              <c:f>Sheet1!$O$42</c:f>
              <c:numCache>
                <c:formatCode>0.00%</c:formatCode>
                <c:ptCount val="1"/>
                <c:pt idx="0">
                  <c:v>8.5717413297758237E-3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3E-424A-8A4A-75CCA6F0ACEF}"/>
            </c:ext>
          </c:extLst>
        </c:ser>
        <c:ser>
          <c:idx val="3"/>
          <c:order val="3"/>
          <c:tx>
            <c:strRef>
              <c:f>Sheet1!$H$43</c:f>
              <c:strCache>
                <c:ptCount val="1"/>
                <c:pt idx="0">
                  <c:v>Capital Allocation Line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Sheet1!$J$45:$J$57</c:f>
              <c:numCache>
                <c:formatCode>0.00%</c:formatCode>
                <c:ptCount val="13"/>
                <c:pt idx="0">
                  <c:v>0</c:v>
                </c:pt>
                <c:pt idx="1">
                  <c:v>9.3556018285259716E-3</c:v>
                </c:pt>
                <c:pt idx="2">
                  <c:v>1.8711203657051943E-2</c:v>
                </c:pt>
                <c:pt idx="3">
                  <c:v>2.8066805485577911E-2</c:v>
                </c:pt>
                <c:pt idx="4">
                  <c:v>3.7422407314103887E-2</c:v>
                </c:pt>
                <c:pt idx="5">
                  <c:v>4.6778009142629855E-2</c:v>
                </c:pt>
                <c:pt idx="6">
                  <c:v>5.6133610971155823E-2</c:v>
                </c:pt>
                <c:pt idx="7">
                  <c:v>6.5489212799681798E-2</c:v>
                </c:pt>
                <c:pt idx="8">
                  <c:v>7.4844814628207773E-2</c:v>
                </c:pt>
                <c:pt idx="9">
                  <c:v>8.4200416456733734E-2</c:v>
                </c:pt>
                <c:pt idx="10">
                  <c:v>9.3556018285259709E-2</c:v>
                </c:pt>
                <c:pt idx="11">
                  <c:v>0.10291162011378568</c:v>
                </c:pt>
                <c:pt idx="12">
                  <c:v>0.11226722194231165</c:v>
                </c:pt>
              </c:numCache>
            </c:numRef>
          </c:xVal>
          <c:yVal>
            <c:numRef>
              <c:f>Sheet1!$I$45:$I$57</c:f>
              <c:numCache>
                <c:formatCode>0.00%</c:formatCode>
                <c:ptCount val="13"/>
                <c:pt idx="0">
                  <c:v>4.0000000000000001E-3</c:v>
                </c:pt>
                <c:pt idx="1">
                  <c:v>6.5930598628204159E-3</c:v>
                </c:pt>
                <c:pt idx="2">
                  <c:v>9.1861197256408317E-3</c:v>
                </c:pt>
                <c:pt idx="3">
                  <c:v>1.1779179588461247E-2</c:v>
                </c:pt>
                <c:pt idx="4">
                  <c:v>1.4372239451281663E-2</c:v>
                </c:pt>
                <c:pt idx="5">
                  <c:v>1.6965299314102081E-2</c:v>
                </c:pt>
                <c:pt idx="6">
                  <c:v>1.9558359176922495E-2</c:v>
                </c:pt>
                <c:pt idx="7">
                  <c:v>2.2151419039742909E-2</c:v>
                </c:pt>
                <c:pt idx="8">
                  <c:v>2.4744478902563326E-2</c:v>
                </c:pt>
                <c:pt idx="9">
                  <c:v>2.7337538765383744E-2</c:v>
                </c:pt>
                <c:pt idx="10">
                  <c:v>2.9930598628204158E-2</c:v>
                </c:pt>
                <c:pt idx="11">
                  <c:v>3.2523658491024579E-2</c:v>
                </c:pt>
                <c:pt idx="12">
                  <c:v>3.5116718353844986E-2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3E-424A-8A4A-75CCA6F0A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23455"/>
        <c:axId val="252324895"/>
      </c:scatterChart>
      <c:valAx>
        <c:axId val="25232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24895"/>
        <c:crosses val="autoZero"/>
        <c:crossBetween val="midCat"/>
      </c:valAx>
      <c:valAx>
        <c:axId val="25232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layout>
            <c:manualLayout>
              <c:xMode val="edge"/>
              <c:yMode val="edge"/>
              <c:x val="1.7956705968854254E-2"/>
              <c:y val="0.35903594019417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2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315685</xdr:colOff>
      <xdr:row>57</xdr:row>
      <xdr:rowOff>180973</xdr:rowOff>
    </xdr:from>
    <xdr:to>
      <xdr:col>13</xdr:col>
      <xdr:colOff>519793</xdr:colOff>
      <xdr:row>86</xdr:row>
      <xdr:rowOff>20410</xdr:rowOff>
    </xdr:to>
    <xdr:graphicFrame macro="">
      <xdr:nvGraphicFramePr>
        <xdr:cNvPr id="85" name="Chart 1">
          <a:extLst>
            <a:ext uri="{FF2B5EF4-FFF2-40B4-BE49-F238E27FC236}">
              <a16:creationId xmlns:a16="http://schemas.microsoft.com/office/drawing/2014/main" id="{92CB19F7-2B6B-61C9-1F52-1F67582B5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182B-861D-4DE3-97CB-35ADA00E95AD}">
  <dimension ref="A1:D1"/>
  <sheetViews>
    <sheetView tabSelected="1" workbookViewId="0">
      <selection activeCell="A2" sqref="A2"/>
    </sheetView>
  </sheetViews>
  <sheetFormatPr defaultColWidth="8.86328125" defaultRowHeight="14.25" x14ac:dyDescent="0.45"/>
  <sheetData>
    <row r="1" spans="1:4" ht="26.65" x14ac:dyDescent="0.85">
      <c r="A1" s="3" t="s">
        <v>0</v>
      </c>
      <c r="B1" s="3"/>
      <c r="C1" s="3"/>
      <c r="D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3FFD-CC84-4559-90F7-44CC656E365F}">
  <dimension ref="A1:H73"/>
  <sheetViews>
    <sheetView workbookViewId="0">
      <selection activeCell="H3" sqref="H3"/>
    </sheetView>
  </sheetViews>
  <sheetFormatPr defaultColWidth="8.86328125" defaultRowHeight="14.25" x14ac:dyDescent="0.45"/>
  <cols>
    <col min="1" max="1" width="10.86328125" customWidth="1"/>
    <col min="7" max="7" width="13.86328125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6" t="s">
        <v>8</v>
      </c>
    </row>
    <row r="2" spans="1:8" x14ac:dyDescent="0.45">
      <c r="A2" s="2">
        <v>43101</v>
      </c>
      <c r="B2">
        <v>42.54</v>
      </c>
      <c r="C2">
        <v>45.03</v>
      </c>
      <c r="D2">
        <v>41.17</v>
      </c>
      <c r="E2">
        <v>41.86</v>
      </c>
      <c r="F2">
        <v>39.39</v>
      </c>
      <c r="G2" s="1">
        <v>2638717600</v>
      </c>
    </row>
    <row r="3" spans="1:8" x14ac:dyDescent="0.45">
      <c r="A3" s="2">
        <v>43132</v>
      </c>
      <c r="B3">
        <v>41.79</v>
      </c>
      <c r="C3">
        <v>45.15</v>
      </c>
      <c r="D3">
        <v>37.56</v>
      </c>
      <c r="E3">
        <v>44.53</v>
      </c>
      <c r="F3">
        <v>41.9</v>
      </c>
      <c r="G3" s="1">
        <v>3711577200</v>
      </c>
      <c r="H3" s="5">
        <f t="shared" ref="H3:H34" si="0">F3/F2-1</f>
        <v>6.3721756791063733E-2</v>
      </c>
    </row>
    <row r="4" spans="1:8" x14ac:dyDescent="0.45">
      <c r="A4" s="2">
        <v>43160</v>
      </c>
      <c r="B4">
        <v>44.63</v>
      </c>
      <c r="C4">
        <v>45.88</v>
      </c>
      <c r="D4">
        <v>41.24</v>
      </c>
      <c r="E4">
        <v>41.94</v>
      </c>
      <c r="F4">
        <v>39.630000000000003</v>
      </c>
      <c r="G4" s="1">
        <v>2854910800</v>
      </c>
      <c r="H4" s="5">
        <f t="shared" si="0"/>
        <v>-5.4176610978520223E-2</v>
      </c>
    </row>
    <row r="5" spans="1:8" x14ac:dyDescent="0.45">
      <c r="A5" s="2">
        <v>43191</v>
      </c>
      <c r="B5">
        <v>41.66</v>
      </c>
      <c r="C5">
        <v>44.74</v>
      </c>
      <c r="D5">
        <v>40.159999999999997</v>
      </c>
      <c r="E5">
        <v>41.31</v>
      </c>
      <c r="F5">
        <v>39.04</v>
      </c>
      <c r="G5" s="1">
        <v>2664617200</v>
      </c>
      <c r="H5" s="5">
        <f t="shared" si="0"/>
        <v>-1.4887711329800712E-2</v>
      </c>
    </row>
    <row r="6" spans="1:8" x14ac:dyDescent="0.45">
      <c r="A6" s="2">
        <v>43221</v>
      </c>
      <c r="B6">
        <v>41.6</v>
      </c>
      <c r="C6">
        <v>47.59</v>
      </c>
      <c r="D6">
        <v>41.32</v>
      </c>
      <c r="E6">
        <v>46.72</v>
      </c>
      <c r="F6">
        <v>44.14</v>
      </c>
      <c r="G6" s="1">
        <v>2483905200</v>
      </c>
      <c r="H6" s="5">
        <f t="shared" si="0"/>
        <v>0.13063524590163933</v>
      </c>
    </row>
    <row r="7" spans="1:8" x14ac:dyDescent="0.45">
      <c r="A7" s="2">
        <v>43252</v>
      </c>
      <c r="B7">
        <v>47</v>
      </c>
      <c r="C7">
        <v>48.55</v>
      </c>
      <c r="D7">
        <v>45.18</v>
      </c>
      <c r="E7">
        <v>46.28</v>
      </c>
      <c r="F7">
        <v>43.89</v>
      </c>
      <c r="G7" s="1">
        <v>2110498000</v>
      </c>
      <c r="H7" s="5">
        <f t="shared" si="0"/>
        <v>-5.6637970095151369E-3</v>
      </c>
    </row>
    <row r="8" spans="1:8" x14ac:dyDescent="0.45">
      <c r="A8" s="2">
        <v>43282</v>
      </c>
      <c r="B8">
        <v>45.96</v>
      </c>
      <c r="C8">
        <v>48.99</v>
      </c>
      <c r="D8">
        <v>45.85</v>
      </c>
      <c r="E8">
        <v>47.57</v>
      </c>
      <c r="F8">
        <v>45.12</v>
      </c>
      <c r="G8" s="1">
        <v>1574765600</v>
      </c>
      <c r="H8" s="5">
        <f t="shared" si="0"/>
        <v>2.8024606971975397E-2</v>
      </c>
    </row>
    <row r="9" spans="1:8" x14ac:dyDescent="0.45">
      <c r="A9" s="2">
        <v>43313</v>
      </c>
      <c r="B9">
        <v>49.78</v>
      </c>
      <c r="C9">
        <v>57.22</v>
      </c>
      <c r="D9">
        <v>49.33</v>
      </c>
      <c r="E9">
        <v>56.91</v>
      </c>
      <c r="F9">
        <v>53.98</v>
      </c>
      <c r="G9" s="1">
        <v>2801275600</v>
      </c>
      <c r="H9" s="5">
        <f t="shared" si="0"/>
        <v>0.19636524822695045</v>
      </c>
    </row>
    <row r="10" spans="1:8" x14ac:dyDescent="0.45">
      <c r="A10" s="2">
        <v>43344</v>
      </c>
      <c r="B10">
        <v>57.1</v>
      </c>
      <c r="C10">
        <v>57.42</v>
      </c>
      <c r="D10">
        <v>53.83</v>
      </c>
      <c r="E10">
        <v>56.44</v>
      </c>
      <c r="F10">
        <v>53.72</v>
      </c>
      <c r="G10" s="1">
        <v>2715888000</v>
      </c>
      <c r="H10" s="5">
        <f t="shared" si="0"/>
        <v>-4.8165987402741806E-3</v>
      </c>
    </row>
    <row r="11" spans="1:8" x14ac:dyDescent="0.45">
      <c r="A11" s="2">
        <v>43374</v>
      </c>
      <c r="B11">
        <v>56.99</v>
      </c>
      <c r="C11">
        <v>58.37</v>
      </c>
      <c r="D11">
        <v>51.52</v>
      </c>
      <c r="E11">
        <v>54.72</v>
      </c>
      <c r="F11">
        <v>52.08</v>
      </c>
      <c r="G11" s="1">
        <v>3158994000</v>
      </c>
      <c r="H11" s="5">
        <f t="shared" si="0"/>
        <v>-3.0528667163067791E-2</v>
      </c>
    </row>
    <row r="12" spans="1:8" x14ac:dyDescent="0.45">
      <c r="A12" s="2">
        <v>43405</v>
      </c>
      <c r="B12">
        <v>54.76</v>
      </c>
      <c r="C12">
        <v>55.59</v>
      </c>
      <c r="D12">
        <v>42.56</v>
      </c>
      <c r="E12">
        <v>44.65</v>
      </c>
      <c r="F12">
        <v>42.49</v>
      </c>
      <c r="G12" s="1">
        <v>3845305600</v>
      </c>
      <c r="H12" s="5">
        <f t="shared" si="0"/>
        <v>-0.18413978494623651</v>
      </c>
    </row>
    <row r="13" spans="1:8" x14ac:dyDescent="0.45">
      <c r="A13" s="2">
        <v>43435</v>
      </c>
      <c r="B13">
        <v>46.12</v>
      </c>
      <c r="C13">
        <v>46.24</v>
      </c>
      <c r="D13">
        <v>36.65</v>
      </c>
      <c r="E13">
        <v>39.44</v>
      </c>
      <c r="F13">
        <v>37.67</v>
      </c>
      <c r="G13" s="1">
        <v>3595690000</v>
      </c>
      <c r="H13" s="5">
        <f t="shared" si="0"/>
        <v>-0.1134384561073194</v>
      </c>
    </row>
    <row r="14" spans="1:8" x14ac:dyDescent="0.45">
      <c r="A14" s="2">
        <v>43466</v>
      </c>
      <c r="B14">
        <v>38.72</v>
      </c>
      <c r="C14">
        <v>42.25</v>
      </c>
      <c r="D14">
        <v>35.5</v>
      </c>
      <c r="E14">
        <v>41.61</v>
      </c>
      <c r="F14">
        <v>39.74</v>
      </c>
      <c r="G14" s="1">
        <v>3312349600</v>
      </c>
      <c r="H14" s="5">
        <f t="shared" si="0"/>
        <v>5.4950889301831785E-2</v>
      </c>
    </row>
    <row r="15" spans="1:8" x14ac:dyDescent="0.45">
      <c r="A15" s="2">
        <v>43497</v>
      </c>
      <c r="B15">
        <v>41.74</v>
      </c>
      <c r="C15">
        <v>43.97</v>
      </c>
      <c r="D15">
        <v>41.48</v>
      </c>
      <c r="E15">
        <v>43.29</v>
      </c>
      <c r="F15">
        <v>41.35</v>
      </c>
      <c r="G15" s="1">
        <v>1890162400</v>
      </c>
      <c r="H15" s="5">
        <f t="shared" si="0"/>
        <v>4.0513336688475121E-2</v>
      </c>
    </row>
    <row r="16" spans="1:8" x14ac:dyDescent="0.45">
      <c r="A16" s="2">
        <v>43525</v>
      </c>
      <c r="B16">
        <v>43.57</v>
      </c>
      <c r="C16">
        <v>49.42</v>
      </c>
      <c r="D16">
        <v>42.38</v>
      </c>
      <c r="E16">
        <v>47.49</v>
      </c>
      <c r="F16">
        <v>45.55</v>
      </c>
      <c r="G16" s="1">
        <v>2603925600</v>
      </c>
      <c r="H16" s="5">
        <f t="shared" si="0"/>
        <v>0.10157194679564685</v>
      </c>
    </row>
    <row r="17" spans="1:8" x14ac:dyDescent="0.45">
      <c r="A17" s="2">
        <v>43556</v>
      </c>
      <c r="B17">
        <v>47.91</v>
      </c>
      <c r="C17">
        <v>52.12</v>
      </c>
      <c r="D17">
        <v>47.1</v>
      </c>
      <c r="E17">
        <v>50.17</v>
      </c>
      <c r="F17">
        <v>48.12</v>
      </c>
      <c r="G17" s="1">
        <v>2024470800</v>
      </c>
      <c r="H17" s="5">
        <f t="shared" si="0"/>
        <v>5.6421514818880469E-2</v>
      </c>
    </row>
    <row r="18" spans="1:8" x14ac:dyDescent="0.45">
      <c r="A18" s="2">
        <v>43586</v>
      </c>
      <c r="B18">
        <v>52.47</v>
      </c>
      <c r="C18">
        <v>53.83</v>
      </c>
      <c r="D18">
        <v>43.75</v>
      </c>
      <c r="E18">
        <v>43.77</v>
      </c>
      <c r="F18">
        <v>41.98</v>
      </c>
      <c r="G18" s="1">
        <v>2957826400</v>
      </c>
      <c r="H18" s="5">
        <f t="shared" si="0"/>
        <v>-0.12759767248545306</v>
      </c>
    </row>
    <row r="19" spans="1:8" x14ac:dyDescent="0.45">
      <c r="A19" s="2">
        <v>43617</v>
      </c>
      <c r="B19">
        <v>43.9</v>
      </c>
      <c r="C19">
        <v>50.39</v>
      </c>
      <c r="D19">
        <v>42.57</v>
      </c>
      <c r="E19">
        <v>49.48</v>
      </c>
      <c r="F19">
        <v>47.65</v>
      </c>
      <c r="G19" s="1">
        <v>2060874800</v>
      </c>
      <c r="H19" s="5">
        <f t="shared" si="0"/>
        <v>0.13506431634111493</v>
      </c>
    </row>
    <row r="20" spans="1:8" x14ac:dyDescent="0.45">
      <c r="A20" s="2">
        <v>43647</v>
      </c>
      <c r="B20">
        <v>50.79</v>
      </c>
      <c r="C20">
        <v>55.34</v>
      </c>
      <c r="D20">
        <v>49.6</v>
      </c>
      <c r="E20">
        <v>53.26</v>
      </c>
      <c r="F20">
        <v>51.29</v>
      </c>
      <c r="G20" s="1">
        <v>1895406800</v>
      </c>
      <c r="H20" s="5">
        <f t="shared" si="0"/>
        <v>7.6390346274921361E-2</v>
      </c>
    </row>
    <row r="21" spans="1:8" x14ac:dyDescent="0.45">
      <c r="A21" s="2">
        <v>43678</v>
      </c>
      <c r="B21">
        <v>53.47</v>
      </c>
      <c r="C21">
        <v>54.51</v>
      </c>
      <c r="D21">
        <v>48.15</v>
      </c>
      <c r="E21">
        <v>52.19</v>
      </c>
      <c r="F21">
        <v>50.25</v>
      </c>
      <c r="G21" s="1">
        <v>2724326400</v>
      </c>
      <c r="H21" s="5">
        <f t="shared" si="0"/>
        <v>-2.0276857087151434E-2</v>
      </c>
    </row>
    <row r="22" spans="1:8" x14ac:dyDescent="0.45">
      <c r="A22" s="2">
        <v>43709</v>
      </c>
      <c r="B22">
        <v>51.61</v>
      </c>
      <c r="C22">
        <v>56.6</v>
      </c>
      <c r="D22">
        <v>51.06</v>
      </c>
      <c r="E22">
        <v>55.99</v>
      </c>
      <c r="F22">
        <v>54.12</v>
      </c>
      <c r="G22" s="1">
        <v>2170268400</v>
      </c>
      <c r="H22" s="5">
        <f t="shared" si="0"/>
        <v>7.7014925373134258E-2</v>
      </c>
    </row>
    <row r="23" spans="1:8" x14ac:dyDescent="0.45">
      <c r="A23" s="2">
        <v>43739</v>
      </c>
      <c r="B23">
        <v>56.27</v>
      </c>
      <c r="C23">
        <v>62.44</v>
      </c>
      <c r="D23">
        <v>53.78</v>
      </c>
      <c r="E23">
        <v>62.19</v>
      </c>
      <c r="F23">
        <v>60.11</v>
      </c>
      <c r="G23" s="1">
        <v>2433210800</v>
      </c>
      <c r="H23" s="5">
        <f t="shared" si="0"/>
        <v>0.11067997043606814</v>
      </c>
    </row>
    <row r="24" spans="1:8" x14ac:dyDescent="0.45">
      <c r="A24" s="2">
        <v>43770</v>
      </c>
      <c r="B24">
        <v>62.38</v>
      </c>
      <c r="C24">
        <v>67</v>
      </c>
      <c r="D24">
        <v>62.29</v>
      </c>
      <c r="E24">
        <v>66.81</v>
      </c>
      <c r="F24">
        <v>64.58</v>
      </c>
      <c r="G24" s="1">
        <v>1793326000</v>
      </c>
      <c r="H24" s="5">
        <f t="shared" si="0"/>
        <v>7.4363666611212853E-2</v>
      </c>
    </row>
    <row r="25" spans="1:8" x14ac:dyDescent="0.45">
      <c r="A25" s="2">
        <v>43800</v>
      </c>
      <c r="B25">
        <v>66.819999999999993</v>
      </c>
      <c r="C25">
        <v>73.489999999999995</v>
      </c>
      <c r="D25">
        <v>64.069999999999993</v>
      </c>
      <c r="E25">
        <v>73.41</v>
      </c>
      <c r="F25">
        <v>71.17</v>
      </c>
      <c r="G25" s="1">
        <v>2388794800</v>
      </c>
      <c r="H25" s="5">
        <f t="shared" si="0"/>
        <v>0.10204397646330143</v>
      </c>
    </row>
    <row r="26" spans="1:8" x14ac:dyDescent="0.45">
      <c r="A26" s="2">
        <v>43831</v>
      </c>
      <c r="B26">
        <v>74.06</v>
      </c>
      <c r="C26">
        <v>81.96</v>
      </c>
      <c r="D26">
        <v>73.19</v>
      </c>
      <c r="E26">
        <v>77.38</v>
      </c>
      <c r="F26">
        <v>75.02</v>
      </c>
      <c r="G26" s="1">
        <v>2934370400</v>
      </c>
      <c r="H26" s="5">
        <f t="shared" si="0"/>
        <v>5.4095826893353793E-2</v>
      </c>
    </row>
    <row r="27" spans="1:8" x14ac:dyDescent="0.45">
      <c r="A27" s="2">
        <v>43862</v>
      </c>
      <c r="B27">
        <v>76.069999999999993</v>
      </c>
      <c r="C27">
        <v>81.81</v>
      </c>
      <c r="D27">
        <v>64.09</v>
      </c>
      <c r="E27">
        <v>68.34</v>
      </c>
      <c r="F27">
        <v>66.25</v>
      </c>
      <c r="G27" s="1">
        <v>3019279200</v>
      </c>
      <c r="H27" s="5">
        <f t="shared" si="0"/>
        <v>-0.1169021594241535</v>
      </c>
    </row>
    <row r="28" spans="1:8" x14ac:dyDescent="0.45">
      <c r="A28" s="2">
        <v>43891</v>
      </c>
      <c r="B28">
        <v>70.569999999999993</v>
      </c>
      <c r="C28">
        <v>76</v>
      </c>
      <c r="D28">
        <v>53.15</v>
      </c>
      <c r="E28">
        <v>63.57</v>
      </c>
      <c r="F28">
        <v>61.78</v>
      </c>
      <c r="G28" s="1">
        <v>6280072400</v>
      </c>
      <c r="H28" s="5">
        <f t="shared" si="0"/>
        <v>-6.7471698113207523E-2</v>
      </c>
    </row>
    <row r="29" spans="1:8" x14ac:dyDescent="0.45">
      <c r="A29" s="2">
        <v>43922</v>
      </c>
      <c r="B29">
        <v>61.63</v>
      </c>
      <c r="C29">
        <v>73.63</v>
      </c>
      <c r="D29">
        <v>59.22</v>
      </c>
      <c r="E29">
        <v>73.45</v>
      </c>
      <c r="F29">
        <v>71.38</v>
      </c>
      <c r="G29" s="1">
        <v>3265299200</v>
      </c>
      <c r="H29" s="5">
        <f t="shared" si="0"/>
        <v>0.15539009388151492</v>
      </c>
    </row>
    <row r="30" spans="1:8" x14ac:dyDescent="0.45">
      <c r="A30" s="2">
        <v>43952</v>
      </c>
      <c r="B30">
        <v>71.56</v>
      </c>
      <c r="C30">
        <v>81.06</v>
      </c>
      <c r="D30">
        <v>71.459999999999994</v>
      </c>
      <c r="E30">
        <v>79.489999999999995</v>
      </c>
      <c r="F30">
        <v>77.239999999999995</v>
      </c>
      <c r="G30" s="1">
        <v>2805936000</v>
      </c>
      <c r="H30" s="5">
        <f t="shared" si="0"/>
        <v>8.209582516110947E-2</v>
      </c>
    </row>
    <row r="31" spans="1:8" x14ac:dyDescent="0.45">
      <c r="A31" s="2">
        <v>43983</v>
      </c>
      <c r="B31">
        <v>79.44</v>
      </c>
      <c r="C31">
        <v>93.1</v>
      </c>
      <c r="D31">
        <v>79.3</v>
      </c>
      <c r="E31">
        <v>91.2</v>
      </c>
      <c r="F31">
        <v>88.87</v>
      </c>
      <c r="G31" s="1">
        <v>3243375600</v>
      </c>
      <c r="H31" s="5">
        <f t="shared" si="0"/>
        <v>0.15056965302951841</v>
      </c>
    </row>
    <row r="32" spans="1:8" x14ac:dyDescent="0.45">
      <c r="A32" s="2">
        <v>44013</v>
      </c>
      <c r="B32">
        <v>91.28</v>
      </c>
      <c r="C32">
        <v>106.42</v>
      </c>
      <c r="D32">
        <v>89.14</v>
      </c>
      <c r="E32">
        <v>106.26</v>
      </c>
      <c r="F32">
        <v>103.54</v>
      </c>
      <c r="G32" s="1">
        <v>3020283200</v>
      </c>
      <c r="H32" s="5">
        <f t="shared" si="0"/>
        <v>0.16507257792280861</v>
      </c>
    </row>
    <row r="33" spans="1:8" x14ac:dyDescent="0.45">
      <c r="A33" s="2">
        <v>44044</v>
      </c>
      <c r="B33">
        <v>108.2</v>
      </c>
      <c r="C33">
        <v>131</v>
      </c>
      <c r="D33">
        <v>107.89</v>
      </c>
      <c r="E33">
        <v>129.04</v>
      </c>
      <c r="F33">
        <v>125.74</v>
      </c>
      <c r="G33" s="1">
        <v>4070061100</v>
      </c>
      <c r="H33" s="5">
        <f t="shared" si="0"/>
        <v>0.21440988989762388</v>
      </c>
    </row>
    <row r="34" spans="1:8" x14ac:dyDescent="0.45">
      <c r="A34" s="2">
        <v>44075</v>
      </c>
      <c r="B34">
        <v>132.76</v>
      </c>
      <c r="C34">
        <v>137.97999999999999</v>
      </c>
      <c r="D34">
        <v>103.1</v>
      </c>
      <c r="E34">
        <v>115.81</v>
      </c>
      <c r="F34">
        <v>113.05</v>
      </c>
      <c r="G34" s="1">
        <v>3885245100</v>
      </c>
      <c r="H34" s="5">
        <f t="shared" si="0"/>
        <v>-0.10092253857165578</v>
      </c>
    </row>
    <row r="35" spans="1:8" x14ac:dyDescent="0.45">
      <c r="A35" s="2">
        <v>44105</v>
      </c>
      <c r="B35">
        <v>117.64</v>
      </c>
      <c r="C35">
        <v>125.39</v>
      </c>
      <c r="D35">
        <v>107.72</v>
      </c>
      <c r="E35">
        <v>108.86</v>
      </c>
      <c r="F35">
        <v>106.27</v>
      </c>
      <c r="G35" s="1">
        <v>2894666500</v>
      </c>
      <c r="H35" s="5">
        <f t="shared" ref="H35:H66" si="1">F35/F34-1</f>
        <v>-5.9973463069438293E-2</v>
      </c>
    </row>
    <row r="36" spans="1:8" x14ac:dyDescent="0.45">
      <c r="A36" s="2">
        <v>44136</v>
      </c>
      <c r="B36">
        <v>109.11</v>
      </c>
      <c r="C36">
        <v>121.99</v>
      </c>
      <c r="D36">
        <v>107.32</v>
      </c>
      <c r="E36">
        <v>119.05</v>
      </c>
      <c r="F36">
        <v>116.21</v>
      </c>
      <c r="G36" s="1">
        <v>2123077300</v>
      </c>
      <c r="H36" s="5">
        <f t="shared" si="1"/>
        <v>9.3535334525265856E-2</v>
      </c>
    </row>
    <row r="37" spans="1:8" x14ac:dyDescent="0.45">
      <c r="A37" s="2">
        <v>44166</v>
      </c>
      <c r="B37">
        <v>121.01</v>
      </c>
      <c r="C37">
        <v>138.79</v>
      </c>
      <c r="D37">
        <v>120.01</v>
      </c>
      <c r="E37">
        <v>132.69</v>
      </c>
      <c r="F37">
        <v>129.75</v>
      </c>
      <c r="G37" s="1">
        <v>2322189600</v>
      </c>
      <c r="H37" s="5">
        <f t="shared" si="1"/>
        <v>0.11651320884605454</v>
      </c>
    </row>
    <row r="38" spans="1:8" x14ac:dyDescent="0.45">
      <c r="A38" s="2">
        <v>44197</v>
      </c>
      <c r="B38">
        <v>133.52000000000001</v>
      </c>
      <c r="C38">
        <v>145.09</v>
      </c>
      <c r="D38">
        <v>126.38</v>
      </c>
      <c r="E38">
        <v>131.96</v>
      </c>
      <c r="F38">
        <v>129.04</v>
      </c>
      <c r="G38" s="1">
        <v>2240262000</v>
      </c>
      <c r="H38" s="5">
        <f t="shared" si="1"/>
        <v>-5.4720616570328451E-3</v>
      </c>
    </row>
    <row r="39" spans="1:8" x14ac:dyDescent="0.45">
      <c r="A39" s="2">
        <v>44228</v>
      </c>
      <c r="B39">
        <v>133.75</v>
      </c>
      <c r="C39">
        <v>137.88</v>
      </c>
      <c r="D39">
        <v>118.39</v>
      </c>
      <c r="E39">
        <v>121.26</v>
      </c>
      <c r="F39">
        <v>118.57</v>
      </c>
      <c r="G39" s="1">
        <v>1833855600</v>
      </c>
      <c r="H39" s="5">
        <f t="shared" si="1"/>
        <v>-8.1137631742095428E-2</v>
      </c>
    </row>
    <row r="40" spans="1:8" x14ac:dyDescent="0.45">
      <c r="A40" s="2">
        <v>44256</v>
      </c>
      <c r="B40">
        <v>123.75</v>
      </c>
      <c r="C40">
        <v>128.72</v>
      </c>
      <c r="D40">
        <v>116.21</v>
      </c>
      <c r="E40">
        <v>122.15</v>
      </c>
      <c r="F40">
        <v>119.62</v>
      </c>
      <c r="G40" s="1">
        <v>2650418200</v>
      </c>
      <c r="H40" s="5">
        <f t="shared" si="1"/>
        <v>8.8555283798601447E-3</v>
      </c>
    </row>
    <row r="41" spans="1:8" x14ac:dyDescent="0.45">
      <c r="A41" s="2">
        <v>44287</v>
      </c>
      <c r="B41">
        <v>123.66</v>
      </c>
      <c r="C41">
        <v>137.07</v>
      </c>
      <c r="D41">
        <v>122.49</v>
      </c>
      <c r="E41">
        <v>131.46</v>
      </c>
      <c r="F41">
        <v>128.74</v>
      </c>
      <c r="G41" s="1">
        <v>1889857500</v>
      </c>
      <c r="H41" s="5">
        <f t="shared" si="1"/>
        <v>7.6241431198796228E-2</v>
      </c>
    </row>
    <row r="42" spans="1:8" x14ac:dyDescent="0.45">
      <c r="A42" s="2">
        <v>44317</v>
      </c>
      <c r="B42">
        <v>132.04</v>
      </c>
      <c r="C42">
        <v>134.07</v>
      </c>
      <c r="D42">
        <v>122.25</v>
      </c>
      <c r="E42">
        <v>124.61</v>
      </c>
      <c r="F42">
        <v>122.03</v>
      </c>
      <c r="G42" s="1">
        <v>1711934900</v>
      </c>
      <c r="H42" s="5">
        <f t="shared" si="1"/>
        <v>-5.2120553052664387E-2</v>
      </c>
    </row>
    <row r="43" spans="1:8" x14ac:dyDescent="0.45">
      <c r="A43" s="2">
        <v>44348</v>
      </c>
      <c r="B43">
        <v>125.08</v>
      </c>
      <c r="C43">
        <v>137.41</v>
      </c>
      <c r="D43">
        <v>123.13</v>
      </c>
      <c r="E43">
        <v>136.96</v>
      </c>
      <c r="F43">
        <v>134.35</v>
      </c>
      <c r="G43" s="1">
        <v>1606590000</v>
      </c>
      <c r="H43" s="5">
        <f t="shared" si="1"/>
        <v>0.10095878062771435</v>
      </c>
    </row>
    <row r="44" spans="1:8" x14ac:dyDescent="0.45">
      <c r="A44" s="2">
        <v>44378</v>
      </c>
      <c r="B44">
        <v>136.6</v>
      </c>
      <c r="C44">
        <v>150</v>
      </c>
      <c r="D44">
        <v>135.76</v>
      </c>
      <c r="E44">
        <v>145.86000000000001</v>
      </c>
      <c r="F44">
        <v>143.09</v>
      </c>
      <c r="G44" s="1">
        <v>1919035100</v>
      </c>
      <c r="H44" s="5">
        <f t="shared" si="1"/>
        <v>6.5053963528098224E-2</v>
      </c>
    </row>
    <row r="45" spans="1:8" x14ac:dyDescent="0.45">
      <c r="A45" s="2">
        <v>44409</v>
      </c>
      <c r="B45">
        <v>146.36000000000001</v>
      </c>
      <c r="C45">
        <v>153.49</v>
      </c>
      <c r="D45">
        <v>144.5</v>
      </c>
      <c r="E45">
        <v>151.83000000000001</v>
      </c>
      <c r="F45">
        <v>148.94</v>
      </c>
      <c r="G45" s="1">
        <v>1461542800</v>
      </c>
      <c r="H45" s="5">
        <f t="shared" si="1"/>
        <v>4.0883360122999424E-2</v>
      </c>
    </row>
    <row r="46" spans="1:8" x14ac:dyDescent="0.45">
      <c r="A46" s="2">
        <v>44440</v>
      </c>
      <c r="B46">
        <v>152.83000000000001</v>
      </c>
      <c r="C46">
        <v>157.26</v>
      </c>
      <c r="D46">
        <v>141.27000000000001</v>
      </c>
      <c r="E46">
        <v>141.5</v>
      </c>
      <c r="F46">
        <v>139.02000000000001</v>
      </c>
      <c r="G46" s="1">
        <v>1797835100</v>
      </c>
      <c r="H46" s="5">
        <f t="shared" si="1"/>
        <v>-6.660400161138702E-2</v>
      </c>
    </row>
    <row r="47" spans="1:8" x14ac:dyDescent="0.45">
      <c r="A47" s="2">
        <v>44470</v>
      </c>
      <c r="B47">
        <v>141.9</v>
      </c>
      <c r="C47">
        <v>153.16999999999999</v>
      </c>
      <c r="D47">
        <v>138.27000000000001</v>
      </c>
      <c r="E47">
        <v>149.80000000000001</v>
      </c>
      <c r="F47">
        <v>147.16999999999999</v>
      </c>
      <c r="G47" s="1">
        <v>1565079200</v>
      </c>
      <c r="H47" s="5">
        <f t="shared" si="1"/>
        <v>5.8624658322543377E-2</v>
      </c>
    </row>
    <row r="48" spans="1:8" x14ac:dyDescent="0.45">
      <c r="A48" s="2">
        <v>44501</v>
      </c>
      <c r="B48">
        <v>148.99</v>
      </c>
      <c r="C48">
        <v>165.7</v>
      </c>
      <c r="D48">
        <v>147.47999999999999</v>
      </c>
      <c r="E48">
        <v>165.3</v>
      </c>
      <c r="F48">
        <v>162.4</v>
      </c>
      <c r="G48" s="1">
        <v>1691029000</v>
      </c>
      <c r="H48" s="5">
        <f t="shared" si="1"/>
        <v>0.10348576476184013</v>
      </c>
    </row>
    <row r="49" spans="1:8" x14ac:dyDescent="0.45">
      <c r="A49" s="2">
        <v>44531</v>
      </c>
      <c r="B49">
        <v>167.48</v>
      </c>
      <c r="C49">
        <v>182.13</v>
      </c>
      <c r="D49">
        <v>157.80000000000001</v>
      </c>
      <c r="E49">
        <v>177.57</v>
      </c>
      <c r="F49">
        <v>174.71</v>
      </c>
      <c r="G49" s="1">
        <v>2444766700</v>
      </c>
      <c r="H49" s="5">
        <f t="shared" si="1"/>
        <v>7.5800492610837544E-2</v>
      </c>
    </row>
    <row r="50" spans="1:8" x14ac:dyDescent="0.45">
      <c r="A50" s="2">
        <v>44562</v>
      </c>
      <c r="B50">
        <v>177.83</v>
      </c>
      <c r="C50">
        <v>182.94</v>
      </c>
      <c r="D50">
        <v>154.69999999999999</v>
      </c>
      <c r="E50">
        <v>174.78</v>
      </c>
      <c r="F50">
        <v>171.96</v>
      </c>
      <c r="G50" s="1">
        <v>2108446000</v>
      </c>
      <c r="H50" s="5">
        <f t="shared" si="1"/>
        <v>-1.5740369755595007E-2</v>
      </c>
    </row>
    <row r="51" spans="1:8" x14ac:dyDescent="0.45">
      <c r="A51" s="2">
        <v>44593</v>
      </c>
      <c r="B51">
        <v>174.01</v>
      </c>
      <c r="C51">
        <v>176.65</v>
      </c>
      <c r="D51">
        <v>152</v>
      </c>
      <c r="E51">
        <v>165.12</v>
      </c>
      <c r="F51">
        <v>162.46</v>
      </c>
      <c r="G51" s="1">
        <v>1627516300</v>
      </c>
      <c r="H51" s="5">
        <f t="shared" si="1"/>
        <v>-5.5245405908350809E-2</v>
      </c>
    </row>
    <row r="52" spans="1:8" x14ac:dyDescent="0.45">
      <c r="A52" s="2">
        <v>44621</v>
      </c>
      <c r="B52">
        <v>164.7</v>
      </c>
      <c r="C52">
        <v>179.61</v>
      </c>
      <c r="D52">
        <v>150.1</v>
      </c>
      <c r="E52">
        <v>174.61</v>
      </c>
      <c r="F52">
        <v>172.01</v>
      </c>
      <c r="G52" s="1">
        <v>2180800100</v>
      </c>
      <c r="H52" s="5">
        <f t="shared" si="1"/>
        <v>5.8783700603225242E-2</v>
      </c>
    </row>
    <row r="53" spans="1:8" x14ac:dyDescent="0.45">
      <c r="A53" s="2">
        <v>44652</v>
      </c>
      <c r="B53">
        <v>174.03</v>
      </c>
      <c r="C53">
        <v>178.49</v>
      </c>
      <c r="D53">
        <v>155.38</v>
      </c>
      <c r="E53">
        <v>157.65</v>
      </c>
      <c r="F53">
        <v>155.31</v>
      </c>
      <c r="G53" s="1">
        <v>1687795600</v>
      </c>
      <c r="H53" s="5">
        <f t="shared" si="1"/>
        <v>-9.7087378640776656E-2</v>
      </c>
    </row>
    <row r="54" spans="1:8" x14ac:dyDescent="0.45">
      <c r="A54" s="2">
        <v>44682</v>
      </c>
      <c r="B54">
        <v>156.71</v>
      </c>
      <c r="C54">
        <v>166.48</v>
      </c>
      <c r="D54">
        <v>132.61000000000001</v>
      </c>
      <c r="E54">
        <v>148.84</v>
      </c>
      <c r="F54">
        <v>146.63</v>
      </c>
      <c r="G54" s="1">
        <v>2401040300</v>
      </c>
      <c r="H54" s="5">
        <f t="shared" si="1"/>
        <v>-5.5888223552894245E-2</v>
      </c>
    </row>
    <row r="55" spans="1:8" x14ac:dyDescent="0.45">
      <c r="A55" s="2">
        <v>44713</v>
      </c>
      <c r="B55">
        <v>149.9</v>
      </c>
      <c r="C55">
        <v>151.74</v>
      </c>
      <c r="D55">
        <v>129.04</v>
      </c>
      <c r="E55">
        <v>136.72</v>
      </c>
      <c r="F55">
        <v>134.88999999999999</v>
      </c>
      <c r="G55" s="1">
        <v>1749099800</v>
      </c>
      <c r="H55" s="5">
        <f t="shared" si="1"/>
        <v>-8.0065470913182946E-2</v>
      </c>
    </row>
    <row r="56" spans="1:8" x14ac:dyDescent="0.45">
      <c r="A56" s="2">
        <v>44743</v>
      </c>
      <c r="B56">
        <v>136.04</v>
      </c>
      <c r="C56">
        <v>163.63</v>
      </c>
      <c r="D56">
        <v>135.66</v>
      </c>
      <c r="E56">
        <v>162.51</v>
      </c>
      <c r="F56">
        <v>160.33000000000001</v>
      </c>
      <c r="G56" s="1">
        <v>1447125400</v>
      </c>
      <c r="H56" s="5">
        <f t="shared" si="1"/>
        <v>0.18859811698420947</v>
      </c>
    </row>
    <row r="57" spans="1:8" x14ac:dyDescent="0.45">
      <c r="A57" s="2">
        <v>44774</v>
      </c>
      <c r="B57">
        <v>161.01</v>
      </c>
      <c r="C57">
        <v>176.15</v>
      </c>
      <c r="D57">
        <v>157.13999999999999</v>
      </c>
      <c r="E57">
        <v>157.22</v>
      </c>
      <c r="F57">
        <v>155.11000000000001</v>
      </c>
      <c r="G57" s="1">
        <v>1510239600</v>
      </c>
      <c r="H57" s="5">
        <f t="shared" si="1"/>
        <v>-3.2557849435539188E-2</v>
      </c>
    </row>
    <row r="58" spans="1:8" x14ac:dyDescent="0.45">
      <c r="A58" s="2">
        <v>44805</v>
      </c>
      <c r="B58">
        <v>156.63999999999999</v>
      </c>
      <c r="C58">
        <v>164.26</v>
      </c>
      <c r="D58">
        <v>138</v>
      </c>
      <c r="E58">
        <v>138.19999999999999</v>
      </c>
      <c r="F58">
        <v>136.54</v>
      </c>
      <c r="G58" s="1">
        <v>2084722800</v>
      </c>
      <c r="H58" s="5">
        <f t="shared" si="1"/>
        <v>-0.11972148797627502</v>
      </c>
    </row>
    <row r="59" spans="1:8" x14ac:dyDescent="0.45">
      <c r="A59" s="2">
        <v>44835</v>
      </c>
      <c r="B59">
        <v>138.21</v>
      </c>
      <c r="C59">
        <v>157.5</v>
      </c>
      <c r="D59">
        <v>134.37</v>
      </c>
      <c r="E59">
        <v>153.34</v>
      </c>
      <c r="F59">
        <v>151.49</v>
      </c>
      <c r="G59" s="1">
        <v>1868139700</v>
      </c>
      <c r="H59" s="5">
        <f t="shared" si="1"/>
        <v>0.10949172403691243</v>
      </c>
    </row>
    <row r="60" spans="1:8" x14ac:dyDescent="0.45">
      <c r="A60" s="2">
        <v>44866</v>
      </c>
      <c r="B60">
        <v>155.08000000000001</v>
      </c>
      <c r="C60">
        <v>155.44999999999999</v>
      </c>
      <c r="D60">
        <v>134.38</v>
      </c>
      <c r="E60">
        <v>148.03</v>
      </c>
      <c r="F60">
        <v>146.25</v>
      </c>
      <c r="G60" s="1">
        <v>1724847700</v>
      </c>
      <c r="H60" s="5">
        <f t="shared" si="1"/>
        <v>-3.4589741897155024E-2</v>
      </c>
    </row>
    <row r="61" spans="1:8" x14ac:dyDescent="0.45">
      <c r="A61" s="2">
        <v>44896</v>
      </c>
      <c r="B61">
        <v>148.21</v>
      </c>
      <c r="C61">
        <v>150.91999999999999</v>
      </c>
      <c r="D61">
        <v>125.87</v>
      </c>
      <c r="E61">
        <v>129.93</v>
      </c>
      <c r="F61">
        <v>128.58000000000001</v>
      </c>
      <c r="G61" s="1">
        <v>1675731200</v>
      </c>
      <c r="H61" s="5">
        <f t="shared" si="1"/>
        <v>-0.12082051282051276</v>
      </c>
    </row>
    <row r="62" spans="1:8" x14ac:dyDescent="0.45">
      <c r="A62" s="2">
        <v>44927</v>
      </c>
      <c r="B62">
        <v>130.28</v>
      </c>
      <c r="C62">
        <v>147.22999999999999</v>
      </c>
      <c r="D62">
        <v>124.17</v>
      </c>
      <c r="E62">
        <v>144.29</v>
      </c>
      <c r="F62">
        <v>142.79</v>
      </c>
      <c r="G62" s="1">
        <v>1443652500</v>
      </c>
      <c r="H62" s="5">
        <f t="shared" si="1"/>
        <v>0.11051485456525101</v>
      </c>
    </row>
    <row r="63" spans="1:8" x14ac:dyDescent="0.45">
      <c r="A63" s="2">
        <v>44958</v>
      </c>
      <c r="B63">
        <v>143.97</v>
      </c>
      <c r="C63">
        <v>157.38</v>
      </c>
      <c r="D63">
        <v>141.32</v>
      </c>
      <c r="E63">
        <v>147.41</v>
      </c>
      <c r="F63">
        <v>145.88</v>
      </c>
      <c r="G63" s="1">
        <v>1307198900</v>
      </c>
      <c r="H63" s="5">
        <f t="shared" si="1"/>
        <v>2.164017088031378E-2</v>
      </c>
    </row>
    <row r="64" spans="1:8" x14ac:dyDescent="0.45">
      <c r="A64" s="2">
        <v>44986</v>
      </c>
      <c r="B64">
        <v>146.83000000000001</v>
      </c>
      <c r="C64">
        <v>165</v>
      </c>
      <c r="D64">
        <v>143.9</v>
      </c>
      <c r="E64">
        <v>164.9</v>
      </c>
      <c r="F64">
        <v>163.43</v>
      </c>
      <c r="G64" s="1">
        <v>1520266600</v>
      </c>
      <c r="H64" s="5">
        <f t="shared" si="1"/>
        <v>0.12030435974773801</v>
      </c>
    </row>
    <row r="65" spans="1:8" x14ac:dyDescent="0.45">
      <c r="A65" s="2">
        <v>45017</v>
      </c>
      <c r="B65">
        <v>164.27</v>
      </c>
      <c r="C65">
        <v>169.85</v>
      </c>
      <c r="D65">
        <v>159.78</v>
      </c>
      <c r="E65">
        <v>169.68</v>
      </c>
      <c r="F65">
        <v>168.17</v>
      </c>
      <c r="G65" s="1">
        <v>969709700</v>
      </c>
      <c r="H65" s="5">
        <f t="shared" si="1"/>
        <v>2.9003242978645094E-2</v>
      </c>
    </row>
    <row r="66" spans="1:8" x14ac:dyDescent="0.45">
      <c r="A66" s="2">
        <v>45047</v>
      </c>
      <c r="B66">
        <v>169.28</v>
      </c>
      <c r="C66">
        <v>179.35</v>
      </c>
      <c r="D66">
        <v>164.31</v>
      </c>
      <c r="E66">
        <v>177.25</v>
      </c>
      <c r="F66">
        <v>175.67</v>
      </c>
      <c r="G66" s="1">
        <v>1275155500</v>
      </c>
      <c r="H66" s="5">
        <f t="shared" si="1"/>
        <v>4.4597728489028876E-2</v>
      </c>
    </row>
    <row r="67" spans="1:8" x14ac:dyDescent="0.45">
      <c r="A67" s="2">
        <v>45078</v>
      </c>
      <c r="B67">
        <v>177.7</v>
      </c>
      <c r="C67">
        <v>194.48</v>
      </c>
      <c r="D67">
        <v>176.93</v>
      </c>
      <c r="E67">
        <v>193.97</v>
      </c>
      <c r="F67">
        <v>192.51</v>
      </c>
      <c r="G67" s="1">
        <v>1297101100</v>
      </c>
      <c r="H67" s="5">
        <f t="shared" ref="H67:H73" si="2">F67/F66-1</f>
        <v>9.5861558604201091E-2</v>
      </c>
    </row>
    <row r="68" spans="1:8" x14ac:dyDescent="0.45">
      <c r="A68" s="2">
        <v>45108</v>
      </c>
      <c r="B68">
        <v>193.78</v>
      </c>
      <c r="C68">
        <v>198.23</v>
      </c>
      <c r="D68">
        <v>186.6</v>
      </c>
      <c r="E68">
        <v>196.45</v>
      </c>
      <c r="F68">
        <v>194.97</v>
      </c>
      <c r="G68" s="1">
        <v>996066400</v>
      </c>
      <c r="H68" s="5">
        <f t="shared" si="2"/>
        <v>1.2778556958080056E-2</v>
      </c>
    </row>
    <row r="69" spans="1:8" x14ac:dyDescent="0.45">
      <c r="A69" s="2">
        <v>45139</v>
      </c>
      <c r="B69">
        <v>196.24</v>
      </c>
      <c r="C69">
        <v>196.73</v>
      </c>
      <c r="D69">
        <v>171.96</v>
      </c>
      <c r="E69">
        <v>187.87</v>
      </c>
      <c r="F69">
        <v>186.46</v>
      </c>
      <c r="G69" s="1">
        <v>1322439400</v>
      </c>
      <c r="H69" s="5">
        <f t="shared" si="2"/>
        <v>-4.3647740678052993E-2</v>
      </c>
    </row>
    <row r="70" spans="1:8" x14ac:dyDescent="0.45">
      <c r="A70" s="2">
        <v>45170</v>
      </c>
      <c r="B70">
        <v>189.49</v>
      </c>
      <c r="C70">
        <v>189.98</v>
      </c>
      <c r="D70">
        <v>167.62</v>
      </c>
      <c r="E70">
        <v>171.21</v>
      </c>
      <c r="F70">
        <v>170.15</v>
      </c>
      <c r="G70" s="1">
        <v>1337586600</v>
      </c>
      <c r="H70" s="5">
        <f t="shared" si="2"/>
        <v>-8.7471843827094276E-2</v>
      </c>
    </row>
    <row r="71" spans="1:8" x14ac:dyDescent="0.45">
      <c r="A71" s="2">
        <v>45200</v>
      </c>
      <c r="B71">
        <v>171.22</v>
      </c>
      <c r="C71">
        <v>182.34</v>
      </c>
      <c r="D71">
        <v>165.67</v>
      </c>
      <c r="E71">
        <v>170.77</v>
      </c>
      <c r="F71">
        <v>169.71</v>
      </c>
      <c r="G71" s="1">
        <v>1172719600</v>
      </c>
      <c r="H71" s="5">
        <f t="shared" si="2"/>
        <v>-2.5859535703790515E-3</v>
      </c>
    </row>
    <row r="72" spans="1:8" x14ac:dyDescent="0.45">
      <c r="A72" s="2">
        <v>45231</v>
      </c>
      <c r="B72">
        <v>171</v>
      </c>
      <c r="C72">
        <v>192.93</v>
      </c>
      <c r="D72">
        <v>170.12</v>
      </c>
      <c r="E72">
        <v>189.95</v>
      </c>
      <c r="F72">
        <v>188.78</v>
      </c>
      <c r="G72" s="1">
        <v>1099586100</v>
      </c>
      <c r="H72" s="5">
        <f t="shared" si="2"/>
        <v>0.11236815744505324</v>
      </c>
    </row>
    <row r="73" spans="1:8" x14ac:dyDescent="0.45">
      <c r="A73" s="2">
        <v>45261</v>
      </c>
      <c r="B73">
        <v>190.33</v>
      </c>
      <c r="C73">
        <v>199.62</v>
      </c>
      <c r="D73">
        <v>187.45</v>
      </c>
      <c r="E73">
        <v>192.53</v>
      </c>
      <c r="F73">
        <v>191.59</v>
      </c>
      <c r="G73" s="1">
        <v>1062774800</v>
      </c>
      <c r="H73" s="5">
        <f t="shared" si="2"/>
        <v>1.4885051382561798E-2</v>
      </c>
    </row>
  </sheetData>
  <sortState xmlns:xlrd2="http://schemas.microsoft.com/office/spreadsheetml/2017/richdata2" ref="A1:G73">
    <sortCondition ref="A2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C9BD-3392-4EB1-B134-80F75B810AD3}">
  <dimension ref="A1:H73"/>
  <sheetViews>
    <sheetView workbookViewId="0">
      <selection activeCell="J1" sqref="J1"/>
    </sheetView>
  </sheetViews>
  <sheetFormatPr defaultColWidth="8.86328125" defaultRowHeight="14.25" x14ac:dyDescent="0.45"/>
  <cols>
    <col min="1" max="1" width="11.1328125" customWidth="1"/>
    <col min="7" max="7" width="12.3984375" bestFit="1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6" t="s">
        <v>8</v>
      </c>
    </row>
    <row r="2" spans="1:8" x14ac:dyDescent="0.45">
      <c r="A2" s="2">
        <v>43101</v>
      </c>
      <c r="B2">
        <v>139.66</v>
      </c>
      <c r="C2">
        <v>148.32</v>
      </c>
      <c r="D2">
        <v>138.1</v>
      </c>
      <c r="E2">
        <v>138.19</v>
      </c>
      <c r="F2">
        <v>114.82</v>
      </c>
      <c r="G2" s="1">
        <v>170954200</v>
      </c>
    </row>
    <row r="3" spans="1:8" x14ac:dyDescent="0.45">
      <c r="A3" s="2">
        <v>43132</v>
      </c>
      <c r="B3">
        <v>137.53</v>
      </c>
      <c r="C3">
        <v>140.66999999999999</v>
      </c>
      <c r="D3">
        <v>122.15</v>
      </c>
      <c r="E3">
        <v>129.88</v>
      </c>
      <c r="F3">
        <v>107.91</v>
      </c>
      <c r="G3" s="1">
        <v>177033700</v>
      </c>
      <c r="H3" s="5">
        <f t="shared" ref="H3:H34" si="0">F3/F2-1</f>
        <v>-6.0181153109214347E-2</v>
      </c>
    </row>
    <row r="4" spans="1:8" x14ac:dyDescent="0.45">
      <c r="A4" s="2">
        <v>43160</v>
      </c>
      <c r="B4">
        <v>129.11000000000001</v>
      </c>
      <c r="C4">
        <v>135.69999999999999</v>
      </c>
      <c r="D4">
        <v>124.9</v>
      </c>
      <c r="E4">
        <v>128.15</v>
      </c>
      <c r="F4">
        <v>107.16</v>
      </c>
      <c r="G4" s="1">
        <v>151837800</v>
      </c>
      <c r="H4" s="5">
        <f t="shared" si="0"/>
        <v>-6.9502363080344853E-3</v>
      </c>
    </row>
    <row r="5" spans="1:8" x14ac:dyDescent="0.45">
      <c r="A5" s="2">
        <v>43191</v>
      </c>
      <c r="B5">
        <v>127.82</v>
      </c>
      <c r="C5">
        <v>132.88</v>
      </c>
      <c r="D5">
        <v>123.54</v>
      </c>
      <c r="E5">
        <v>126.49</v>
      </c>
      <c r="F5">
        <v>105.77</v>
      </c>
      <c r="G5" s="1">
        <v>144094200</v>
      </c>
      <c r="H5" s="5">
        <f t="shared" si="0"/>
        <v>-1.2971257932064217E-2</v>
      </c>
    </row>
    <row r="6" spans="1:8" x14ac:dyDescent="0.45">
      <c r="A6" s="2">
        <v>43221</v>
      </c>
      <c r="B6">
        <v>126.32</v>
      </c>
      <c r="C6">
        <v>127.61</v>
      </c>
      <c r="D6">
        <v>118.62</v>
      </c>
      <c r="E6">
        <v>119.62</v>
      </c>
      <c r="F6">
        <v>100.03</v>
      </c>
      <c r="G6" s="1">
        <v>139533300</v>
      </c>
      <c r="H6" s="5">
        <f t="shared" si="0"/>
        <v>-5.4268696227663726E-2</v>
      </c>
    </row>
    <row r="7" spans="1:8" x14ac:dyDescent="0.45">
      <c r="A7" s="2">
        <v>43252</v>
      </c>
      <c r="B7">
        <v>120.38</v>
      </c>
      <c r="C7">
        <v>124.85</v>
      </c>
      <c r="D7">
        <v>119.97</v>
      </c>
      <c r="E7">
        <v>121.34</v>
      </c>
      <c r="F7">
        <v>102.22</v>
      </c>
      <c r="G7" s="1">
        <v>138683200</v>
      </c>
      <c r="H7" s="5">
        <f t="shared" si="0"/>
        <v>2.1893431970408939E-2</v>
      </c>
    </row>
    <row r="8" spans="1:8" x14ac:dyDescent="0.45">
      <c r="A8" s="2">
        <v>43282</v>
      </c>
      <c r="B8">
        <v>121.34</v>
      </c>
      <c r="C8">
        <v>132.63999999999999</v>
      </c>
      <c r="D8">
        <v>120.11</v>
      </c>
      <c r="E8">
        <v>132.52000000000001</v>
      </c>
      <c r="F8">
        <v>111.63</v>
      </c>
      <c r="G8" s="1">
        <v>145735900</v>
      </c>
      <c r="H8" s="5">
        <f t="shared" si="0"/>
        <v>9.2056349051066189E-2</v>
      </c>
    </row>
    <row r="9" spans="1:8" x14ac:dyDescent="0.45">
      <c r="A9" s="2">
        <v>43313</v>
      </c>
      <c r="B9">
        <v>132.38999999999999</v>
      </c>
      <c r="C9">
        <v>137.43</v>
      </c>
      <c r="D9">
        <v>128.93</v>
      </c>
      <c r="E9">
        <v>134.69</v>
      </c>
      <c r="F9">
        <v>113.46</v>
      </c>
      <c r="G9" s="1">
        <v>123996800</v>
      </c>
      <c r="H9" s="5">
        <f t="shared" si="0"/>
        <v>1.6393442622950838E-2</v>
      </c>
    </row>
    <row r="10" spans="1:8" x14ac:dyDescent="0.45">
      <c r="A10" s="2">
        <v>43344</v>
      </c>
      <c r="B10">
        <v>134.69</v>
      </c>
      <c r="C10">
        <v>143.13</v>
      </c>
      <c r="D10">
        <v>133.44</v>
      </c>
      <c r="E10">
        <v>138.16999999999999</v>
      </c>
      <c r="F10">
        <v>117.17</v>
      </c>
      <c r="G10" s="1">
        <v>122168800</v>
      </c>
      <c r="H10" s="5">
        <f t="shared" si="0"/>
        <v>3.269874845760623E-2</v>
      </c>
    </row>
    <row r="11" spans="1:8" x14ac:dyDescent="0.45">
      <c r="A11" s="2">
        <v>43374</v>
      </c>
      <c r="B11">
        <v>138.26</v>
      </c>
      <c r="C11">
        <v>141.43</v>
      </c>
      <c r="D11">
        <v>132.22999999999999</v>
      </c>
      <c r="E11">
        <v>139.99</v>
      </c>
      <c r="F11">
        <v>118.71</v>
      </c>
      <c r="G11" s="1">
        <v>167964600</v>
      </c>
      <c r="H11" s="5">
        <f t="shared" si="0"/>
        <v>1.3143296065545762E-2</v>
      </c>
    </row>
    <row r="12" spans="1:8" x14ac:dyDescent="0.45">
      <c r="A12" s="2">
        <v>43405</v>
      </c>
      <c r="B12">
        <v>140.07</v>
      </c>
      <c r="C12">
        <v>148.75</v>
      </c>
      <c r="D12">
        <v>139</v>
      </c>
      <c r="E12">
        <v>146.9</v>
      </c>
      <c r="F12">
        <v>124.57</v>
      </c>
      <c r="G12" s="1">
        <v>152746600</v>
      </c>
      <c r="H12" s="5">
        <f t="shared" si="0"/>
        <v>4.9363996293488421E-2</v>
      </c>
    </row>
    <row r="13" spans="1:8" x14ac:dyDescent="0.45">
      <c r="A13" s="2">
        <v>43435</v>
      </c>
      <c r="B13">
        <v>145.57</v>
      </c>
      <c r="C13">
        <v>148.99</v>
      </c>
      <c r="D13">
        <v>121</v>
      </c>
      <c r="E13">
        <v>129.05000000000001</v>
      </c>
      <c r="F13">
        <v>110.13</v>
      </c>
      <c r="G13" s="1">
        <v>289169400</v>
      </c>
      <c r="H13" s="5">
        <f t="shared" si="0"/>
        <v>-0.11591876053624472</v>
      </c>
    </row>
    <row r="14" spans="1:8" x14ac:dyDescent="0.45">
      <c r="A14" s="2">
        <v>43466</v>
      </c>
      <c r="B14">
        <v>128.13</v>
      </c>
      <c r="C14">
        <v>135.19</v>
      </c>
      <c r="D14">
        <v>125</v>
      </c>
      <c r="E14">
        <v>133.08000000000001</v>
      </c>
      <c r="F14">
        <v>113.57</v>
      </c>
      <c r="G14" s="1">
        <v>174392900</v>
      </c>
      <c r="H14" s="5">
        <f t="shared" si="0"/>
        <v>3.1235812221919623E-2</v>
      </c>
    </row>
    <row r="15" spans="1:8" x14ac:dyDescent="0.45">
      <c r="A15" s="2">
        <v>43497</v>
      </c>
      <c r="B15">
        <v>134.02000000000001</v>
      </c>
      <c r="C15">
        <v>137.94999999999999</v>
      </c>
      <c r="D15">
        <v>131.26</v>
      </c>
      <c r="E15">
        <v>136.63999999999999</v>
      </c>
      <c r="F15">
        <v>116.61</v>
      </c>
      <c r="G15" s="1">
        <v>119453700</v>
      </c>
      <c r="H15" s="5">
        <f t="shared" si="0"/>
        <v>2.6767632297261645E-2</v>
      </c>
    </row>
    <row r="16" spans="1:8" x14ac:dyDescent="0.45">
      <c r="A16" s="2">
        <v>43525</v>
      </c>
      <c r="B16">
        <v>137.22</v>
      </c>
      <c r="C16">
        <v>140</v>
      </c>
      <c r="D16">
        <v>135.74</v>
      </c>
      <c r="E16">
        <v>139.79</v>
      </c>
      <c r="F16">
        <v>120.09</v>
      </c>
      <c r="G16" s="1">
        <v>137354500</v>
      </c>
      <c r="H16" s="5">
        <f t="shared" si="0"/>
        <v>2.9843066632364357E-2</v>
      </c>
    </row>
    <row r="17" spans="1:8" x14ac:dyDescent="0.45">
      <c r="A17" s="2">
        <v>43556</v>
      </c>
      <c r="B17">
        <v>139.99</v>
      </c>
      <c r="C17">
        <v>141.44999999999999</v>
      </c>
      <c r="D17">
        <v>134.41999999999999</v>
      </c>
      <c r="E17">
        <v>141.19999999999999</v>
      </c>
      <c r="F17">
        <v>121.3</v>
      </c>
      <c r="G17" s="1">
        <v>124329800</v>
      </c>
      <c r="H17" s="5">
        <f t="shared" si="0"/>
        <v>1.0075776500957589E-2</v>
      </c>
    </row>
    <row r="18" spans="1:8" x14ac:dyDescent="0.45">
      <c r="A18" s="2">
        <v>43586</v>
      </c>
      <c r="B18">
        <v>140.94999999999999</v>
      </c>
      <c r="C18">
        <v>142.35</v>
      </c>
      <c r="D18">
        <v>128.52000000000001</v>
      </c>
      <c r="E18">
        <v>131.15</v>
      </c>
      <c r="F18">
        <v>112.67</v>
      </c>
      <c r="G18" s="1">
        <v>159034100</v>
      </c>
      <c r="H18" s="5">
        <f t="shared" si="0"/>
        <v>-7.1145919208573716E-2</v>
      </c>
    </row>
    <row r="19" spans="1:8" x14ac:dyDescent="0.45">
      <c r="A19" s="2">
        <v>43617</v>
      </c>
      <c r="B19">
        <v>131.5</v>
      </c>
      <c r="C19">
        <v>144.97999999999999</v>
      </c>
      <c r="D19">
        <v>131.04</v>
      </c>
      <c r="E19">
        <v>139.28</v>
      </c>
      <c r="F19">
        <v>120.47</v>
      </c>
      <c r="G19" s="1">
        <v>150883000</v>
      </c>
      <c r="H19" s="5">
        <f t="shared" si="0"/>
        <v>6.9228721043756103E-2</v>
      </c>
    </row>
    <row r="20" spans="1:8" x14ac:dyDescent="0.45">
      <c r="A20" s="2">
        <v>43647</v>
      </c>
      <c r="B20">
        <v>140.19999999999999</v>
      </c>
      <c r="C20">
        <v>142.47</v>
      </c>
      <c r="D20">
        <v>127.84</v>
      </c>
      <c r="E20">
        <v>130.22</v>
      </c>
      <c r="F20">
        <v>112.63</v>
      </c>
      <c r="G20" s="1">
        <v>159847900</v>
      </c>
      <c r="H20" s="5">
        <f t="shared" si="0"/>
        <v>-6.5078442765833855E-2</v>
      </c>
    </row>
    <row r="21" spans="1:8" x14ac:dyDescent="0.45">
      <c r="A21" s="2">
        <v>43678</v>
      </c>
      <c r="B21">
        <v>130.26</v>
      </c>
      <c r="C21">
        <v>134.1</v>
      </c>
      <c r="D21">
        <v>126.63</v>
      </c>
      <c r="E21">
        <v>128.36000000000001</v>
      </c>
      <c r="F21">
        <v>111.02</v>
      </c>
      <c r="G21" s="1">
        <v>176400700</v>
      </c>
      <c r="H21" s="5">
        <f t="shared" si="0"/>
        <v>-1.429459291485391E-2</v>
      </c>
    </row>
    <row r="22" spans="1:8" x14ac:dyDescent="0.45">
      <c r="A22" s="2">
        <v>43709</v>
      </c>
      <c r="B22">
        <v>127.99</v>
      </c>
      <c r="C22">
        <v>132.78</v>
      </c>
      <c r="D22">
        <v>126.34</v>
      </c>
      <c r="E22">
        <v>129.38</v>
      </c>
      <c r="F22">
        <v>112.75</v>
      </c>
      <c r="G22" s="1">
        <v>122925900</v>
      </c>
      <c r="H22" s="5">
        <f t="shared" si="0"/>
        <v>1.5582777877859888E-2</v>
      </c>
    </row>
    <row r="23" spans="1:8" x14ac:dyDescent="0.45">
      <c r="A23" s="2">
        <v>43739</v>
      </c>
      <c r="B23">
        <v>130.02000000000001</v>
      </c>
      <c r="C23">
        <v>137.49</v>
      </c>
      <c r="D23">
        <v>126.1</v>
      </c>
      <c r="E23">
        <v>132.04</v>
      </c>
      <c r="F23">
        <v>115.06</v>
      </c>
      <c r="G23" s="1">
        <v>206654300</v>
      </c>
      <c r="H23" s="5">
        <f t="shared" si="0"/>
        <v>2.0487804878048799E-2</v>
      </c>
    </row>
    <row r="24" spans="1:8" x14ac:dyDescent="0.45">
      <c r="A24" s="2">
        <v>43770</v>
      </c>
      <c r="B24">
        <v>132.05000000000001</v>
      </c>
      <c r="C24">
        <v>138.63</v>
      </c>
      <c r="D24">
        <v>129.68</v>
      </c>
      <c r="E24">
        <v>137.49</v>
      </c>
      <c r="F24">
        <v>119.81</v>
      </c>
      <c r="G24" s="1">
        <v>127753600</v>
      </c>
      <c r="H24" s="5">
        <f t="shared" si="0"/>
        <v>4.128280896923342E-2</v>
      </c>
    </row>
    <row r="25" spans="1:8" x14ac:dyDescent="0.45">
      <c r="A25" s="2">
        <v>43800</v>
      </c>
      <c r="B25">
        <v>137.72</v>
      </c>
      <c r="C25">
        <v>147.84</v>
      </c>
      <c r="D25">
        <v>136.16</v>
      </c>
      <c r="E25">
        <v>145.87</v>
      </c>
      <c r="F25">
        <v>128</v>
      </c>
      <c r="G25" s="1">
        <v>127761600</v>
      </c>
      <c r="H25" s="5">
        <f t="shared" si="0"/>
        <v>6.8358233870294605E-2</v>
      </c>
    </row>
    <row r="26" spans="1:8" x14ac:dyDescent="0.45">
      <c r="A26" s="2">
        <v>43831</v>
      </c>
      <c r="B26">
        <v>145.87</v>
      </c>
      <c r="C26">
        <v>151.19</v>
      </c>
      <c r="D26">
        <v>141.38</v>
      </c>
      <c r="E26">
        <v>148.87</v>
      </c>
      <c r="F26">
        <v>130.63</v>
      </c>
      <c r="G26" s="1">
        <v>150462900</v>
      </c>
      <c r="H26" s="5">
        <f t="shared" si="0"/>
        <v>2.0546874999999964E-2</v>
      </c>
    </row>
    <row r="27" spans="1:8" x14ac:dyDescent="0.45">
      <c r="A27" s="2">
        <v>43862</v>
      </c>
      <c r="B27">
        <v>149.41999999999999</v>
      </c>
      <c r="C27">
        <v>154.5</v>
      </c>
      <c r="D27">
        <v>130.82</v>
      </c>
      <c r="E27">
        <v>134.47999999999999</v>
      </c>
      <c r="F27">
        <v>118</v>
      </c>
      <c r="G27" s="1">
        <v>147288300</v>
      </c>
      <c r="H27" s="5">
        <f t="shared" si="0"/>
        <v>-9.6685294342800265E-2</v>
      </c>
    </row>
    <row r="28" spans="1:8" x14ac:dyDescent="0.45">
      <c r="A28" s="2">
        <v>43891</v>
      </c>
      <c r="B28">
        <v>134.78</v>
      </c>
      <c r="C28">
        <v>143.63999999999999</v>
      </c>
      <c r="D28">
        <v>109.16</v>
      </c>
      <c r="E28">
        <v>131.13</v>
      </c>
      <c r="F28">
        <v>115.8</v>
      </c>
      <c r="G28" s="1">
        <v>355927400</v>
      </c>
      <c r="H28" s="5">
        <f t="shared" si="0"/>
        <v>-1.8644067796610209E-2</v>
      </c>
    </row>
    <row r="29" spans="1:8" x14ac:dyDescent="0.45">
      <c r="A29" s="2">
        <v>43922</v>
      </c>
      <c r="B29">
        <v>127.7</v>
      </c>
      <c r="C29">
        <v>157</v>
      </c>
      <c r="D29">
        <v>125.5</v>
      </c>
      <c r="E29">
        <v>150.04</v>
      </c>
      <c r="F29">
        <v>132.49</v>
      </c>
      <c r="G29" s="1">
        <v>234380900</v>
      </c>
      <c r="H29" s="5">
        <f t="shared" si="0"/>
        <v>0.14412780656303981</v>
      </c>
    </row>
    <row r="30" spans="1:8" x14ac:dyDescent="0.45">
      <c r="A30" s="2">
        <v>43952</v>
      </c>
      <c r="B30">
        <v>149.62</v>
      </c>
      <c r="C30">
        <v>153.62</v>
      </c>
      <c r="D30">
        <v>143.01</v>
      </c>
      <c r="E30">
        <v>148.75</v>
      </c>
      <c r="F30">
        <v>131.36000000000001</v>
      </c>
      <c r="G30" s="1">
        <v>136206100</v>
      </c>
      <c r="H30" s="5">
        <f t="shared" si="0"/>
        <v>-8.5289455807985304E-3</v>
      </c>
    </row>
    <row r="31" spans="1:8" x14ac:dyDescent="0.45">
      <c r="A31" s="2">
        <v>43983</v>
      </c>
      <c r="B31">
        <v>147.29</v>
      </c>
      <c r="C31">
        <v>150.03</v>
      </c>
      <c r="D31">
        <v>137.02000000000001</v>
      </c>
      <c r="E31">
        <v>140.63</v>
      </c>
      <c r="F31">
        <v>125.05</v>
      </c>
      <c r="G31" s="1">
        <v>174066600</v>
      </c>
      <c r="H31" s="5">
        <f t="shared" si="0"/>
        <v>-4.8035931790499475E-2</v>
      </c>
    </row>
    <row r="32" spans="1:8" x14ac:dyDescent="0.45">
      <c r="A32" s="2">
        <v>44013</v>
      </c>
      <c r="B32">
        <v>140.69</v>
      </c>
      <c r="C32">
        <v>151.66999999999999</v>
      </c>
      <c r="D32">
        <v>140.06</v>
      </c>
      <c r="E32">
        <v>145.76</v>
      </c>
      <c r="F32">
        <v>129.61000000000001</v>
      </c>
      <c r="G32" s="1">
        <v>137880400</v>
      </c>
      <c r="H32" s="5">
        <f t="shared" si="0"/>
        <v>3.6465413834466442E-2</v>
      </c>
    </row>
    <row r="33" spans="1:8" x14ac:dyDescent="0.45">
      <c r="A33" s="2">
        <v>44044</v>
      </c>
      <c r="B33">
        <v>146.38999999999999</v>
      </c>
      <c r="C33">
        <v>154.4</v>
      </c>
      <c r="D33">
        <v>145.82</v>
      </c>
      <c r="E33">
        <v>153.41</v>
      </c>
      <c r="F33">
        <v>136.41</v>
      </c>
      <c r="G33" s="1">
        <v>109956200</v>
      </c>
      <c r="H33" s="5">
        <f t="shared" si="0"/>
        <v>5.2465087570403357E-2</v>
      </c>
    </row>
    <row r="34" spans="1:8" x14ac:dyDescent="0.45">
      <c r="A34" s="2">
        <v>44075</v>
      </c>
      <c r="B34">
        <v>153.87</v>
      </c>
      <c r="C34">
        <v>155.47</v>
      </c>
      <c r="D34">
        <v>142.96</v>
      </c>
      <c r="E34">
        <v>148.88</v>
      </c>
      <c r="F34">
        <v>133.26</v>
      </c>
      <c r="G34" s="1">
        <v>138799800</v>
      </c>
      <c r="H34" s="5">
        <f t="shared" si="0"/>
        <v>-2.3092148669452417E-2</v>
      </c>
    </row>
    <row r="35" spans="1:8" x14ac:dyDescent="0.45">
      <c r="A35" s="2">
        <v>44105</v>
      </c>
      <c r="B35">
        <v>149.31</v>
      </c>
      <c r="C35">
        <v>153.13999999999999</v>
      </c>
      <c r="D35">
        <v>133.65</v>
      </c>
      <c r="E35">
        <v>137.11000000000001</v>
      </c>
      <c r="F35">
        <v>122.73</v>
      </c>
      <c r="G35" s="1">
        <v>137284700</v>
      </c>
      <c r="H35" s="5">
        <f t="shared" ref="H35:H66" si="1">F35/F34-1</f>
        <v>-7.9018460153084114E-2</v>
      </c>
    </row>
    <row r="36" spans="1:8" x14ac:dyDescent="0.45">
      <c r="A36" s="2">
        <v>44136</v>
      </c>
      <c r="B36">
        <v>138.97999999999999</v>
      </c>
      <c r="C36">
        <v>151.30000000000001</v>
      </c>
      <c r="D36">
        <v>137.49</v>
      </c>
      <c r="E36">
        <v>144.68</v>
      </c>
      <c r="F36">
        <v>129.5</v>
      </c>
      <c r="G36" s="1">
        <v>153635100</v>
      </c>
      <c r="H36" s="5">
        <f t="shared" si="1"/>
        <v>5.5161737146581791E-2</v>
      </c>
    </row>
    <row r="37" spans="1:8" x14ac:dyDescent="0.45">
      <c r="A37" s="2">
        <v>44166</v>
      </c>
      <c r="B37">
        <v>146.29</v>
      </c>
      <c r="C37">
        <v>157.66</v>
      </c>
      <c r="D37">
        <v>145.86000000000001</v>
      </c>
      <c r="E37">
        <v>157.38</v>
      </c>
      <c r="F37">
        <v>141.85</v>
      </c>
      <c r="G37" s="1">
        <v>158925000</v>
      </c>
      <c r="H37" s="5">
        <f t="shared" si="1"/>
        <v>9.5366795366795376E-2</v>
      </c>
    </row>
    <row r="38" spans="1:8" x14ac:dyDescent="0.45">
      <c r="A38" s="2">
        <v>44197</v>
      </c>
      <c r="B38">
        <v>157.24</v>
      </c>
      <c r="C38">
        <v>173.65</v>
      </c>
      <c r="D38">
        <v>154.13</v>
      </c>
      <c r="E38">
        <v>163.13</v>
      </c>
      <c r="F38">
        <v>147.03</v>
      </c>
      <c r="G38" s="1">
        <v>184488700</v>
      </c>
      <c r="H38" s="5">
        <f t="shared" si="1"/>
        <v>3.6517448008459796E-2</v>
      </c>
    </row>
    <row r="39" spans="1:8" x14ac:dyDescent="0.45">
      <c r="A39" s="2">
        <v>44228</v>
      </c>
      <c r="B39">
        <v>165.31</v>
      </c>
      <c r="C39">
        <v>167.94</v>
      </c>
      <c r="D39">
        <v>157.97</v>
      </c>
      <c r="E39">
        <v>158.46</v>
      </c>
      <c r="F39">
        <v>142.82</v>
      </c>
      <c r="G39" s="1">
        <v>147681200</v>
      </c>
      <c r="H39" s="5">
        <f t="shared" si="1"/>
        <v>-2.8633612187988877E-2</v>
      </c>
    </row>
    <row r="40" spans="1:8" x14ac:dyDescent="0.45">
      <c r="A40" s="2">
        <v>44256</v>
      </c>
      <c r="B40">
        <v>161.44999999999999</v>
      </c>
      <c r="C40">
        <v>167.03</v>
      </c>
      <c r="D40">
        <v>151.47</v>
      </c>
      <c r="E40">
        <v>164.35</v>
      </c>
      <c r="F40">
        <v>149.06</v>
      </c>
      <c r="G40" s="1">
        <v>175073000</v>
      </c>
      <c r="H40" s="5">
        <f t="shared" si="1"/>
        <v>4.3691359753535997E-2</v>
      </c>
    </row>
    <row r="41" spans="1:8" x14ac:dyDescent="0.45">
      <c r="A41" s="2">
        <v>44287</v>
      </c>
      <c r="B41">
        <v>162.6</v>
      </c>
      <c r="C41">
        <v>167.79</v>
      </c>
      <c r="D41">
        <v>156.53</v>
      </c>
      <c r="E41">
        <v>162.72999999999999</v>
      </c>
      <c r="F41">
        <v>147.59</v>
      </c>
      <c r="G41" s="1">
        <v>162648500</v>
      </c>
      <c r="H41" s="5">
        <f t="shared" si="1"/>
        <v>-9.8618006172010997E-3</v>
      </c>
    </row>
    <row r="42" spans="1:8" x14ac:dyDescent="0.45">
      <c r="A42" s="2">
        <v>44317</v>
      </c>
      <c r="B42">
        <v>163.6</v>
      </c>
      <c r="C42">
        <v>172.74</v>
      </c>
      <c r="D42">
        <v>163.12</v>
      </c>
      <c r="E42">
        <v>169.25</v>
      </c>
      <c r="F42">
        <v>153.5</v>
      </c>
      <c r="G42" s="1">
        <v>133901100</v>
      </c>
      <c r="H42" s="5">
        <f t="shared" si="1"/>
        <v>4.004336337150205E-2</v>
      </c>
    </row>
    <row r="43" spans="1:8" x14ac:dyDescent="0.45">
      <c r="A43" s="2">
        <v>44348</v>
      </c>
      <c r="B43">
        <v>170.15</v>
      </c>
      <c r="C43">
        <v>170.2</v>
      </c>
      <c r="D43">
        <v>161.79</v>
      </c>
      <c r="E43">
        <v>164.74</v>
      </c>
      <c r="F43">
        <v>150.34</v>
      </c>
      <c r="G43" s="1">
        <v>145670800</v>
      </c>
      <c r="H43" s="5">
        <f t="shared" si="1"/>
        <v>-2.0586319218241056E-2</v>
      </c>
    </row>
    <row r="44" spans="1:8" x14ac:dyDescent="0.45">
      <c r="A44" s="2">
        <v>44378</v>
      </c>
      <c r="B44">
        <v>164.74</v>
      </c>
      <c r="C44">
        <v>173.38</v>
      </c>
      <c r="D44">
        <v>164.63</v>
      </c>
      <c r="E44">
        <v>172.2</v>
      </c>
      <c r="F44">
        <v>157.15</v>
      </c>
      <c r="G44" s="1">
        <v>133724800</v>
      </c>
      <c r="H44" s="5">
        <f t="shared" si="1"/>
        <v>4.5297326060928622E-2</v>
      </c>
    </row>
    <row r="45" spans="1:8" x14ac:dyDescent="0.45">
      <c r="A45" s="2">
        <v>44409</v>
      </c>
      <c r="B45">
        <v>172.47</v>
      </c>
      <c r="C45">
        <v>179.92</v>
      </c>
      <c r="D45">
        <v>171.3</v>
      </c>
      <c r="E45">
        <v>173.13</v>
      </c>
      <c r="F45">
        <v>158</v>
      </c>
      <c r="G45" s="1">
        <v>114788500</v>
      </c>
      <c r="H45" s="5">
        <f t="shared" si="1"/>
        <v>5.4088450524976128E-3</v>
      </c>
    </row>
    <row r="46" spans="1:8" x14ac:dyDescent="0.45">
      <c r="A46" s="2">
        <v>44440</v>
      </c>
      <c r="B46">
        <v>172.9</v>
      </c>
      <c r="C46">
        <v>175.22</v>
      </c>
      <c r="D46">
        <v>161.41</v>
      </c>
      <c r="E46">
        <v>161.5</v>
      </c>
      <c r="F46">
        <v>148.26</v>
      </c>
      <c r="G46" s="1">
        <v>132028700</v>
      </c>
      <c r="H46" s="5">
        <f t="shared" si="1"/>
        <v>-6.1645569620253249E-2</v>
      </c>
    </row>
    <row r="47" spans="1:8" x14ac:dyDescent="0.45">
      <c r="A47" s="2">
        <v>44470</v>
      </c>
      <c r="B47">
        <v>161.53</v>
      </c>
      <c r="C47">
        <v>166.03</v>
      </c>
      <c r="D47">
        <v>157.34</v>
      </c>
      <c r="E47">
        <v>162.88</v>
      </c>
      <c r="F47">
        <v>149.53</v>
      </c>
      <c r="G47" s="1">
        <v>136327000</v>
      </c>
      <c r="H47" s="5">
        <f t="shared" si="1"/>
        <v>8.566032645352939E-3</v>
      </c>
    </row>
    <row r="48" spans="1:8" x14ac:dyDescent="0.45">
      <c r="A48" s="2">
        <v>44501</v>
      </c>
      <c r="B48">
        <v>163.16</v>
      </c>
      <c r="C48">
        <v>167.62</v>
      </c>
      <c r="D48">
        <v>155.85</v>
      </c>
      <c r="E48">
        <v>155.93</v>
      </c>
      <c r="F48">
        <v>143.15</v>
      </c>
      <c r="G48" s="1">
        <v>164263300</v>
      </c>
      <c r="H48" s="5">
        <f t="shared" si="1"/>
        <v>-4.2667023339797994E-2</v>
      </c>
    </row>
    <row r="49" spans="1:8" x14ac:dyDescent="0.45">
      <c r="A49" s="2">
        <v>44531</v>
      </c>
      <c r="B49">
        <v>156.88</v>
      </c>
      <c r="C49">
        <v>173.51</v>
      </c>
      <c r="D49">
        <v>156.25</v>
      </c>
      <c r="E49">
        <v>171.07</v>
      </c>
      <c r="F49">
        <v>158.07</v>
      </c>
      <c r="G49" s="1">
        <v>167972300</v>
      </c>
      <c r="H49" s="5">
        <f t="shared" si="1"/>
        <v>0.10422633601117703</v>
      </c>
    </row>
    <row r="50" spans="1:8" x14ac:dyDescent="0.45">
      <c r="A50" s="2">
        <v>44562</v>
      </c>
      <c r="B50">
        <v>170.21</v>
      </c>
      <c r="C50">
        <v>174.3</v>
      </c>
      <c r="D50">
        <v>158.26</v>
      </c>
      <c r="E50">
        <v>172.29</v>
      </c>
      <c r="F50">
        <v>159.19999999999999</v>
      </c>
      <c r="G50" s="1">
        <v>165534400</v>
      </c>
      <c r="H50" s="5">
        <f t="shared" si="1"/>
        <v>7.1487315746188163E-3</v>
      </c>
    </row>
    <row r="51" spans="1:8" x14ac:dyDescent="0.45">
      <c r="A51" s="2">
        <v>44593</v>
      </c>
      <c r="B51">
        <v>171.74</v>
      </c>
      <c r="C51">
        <v>173.62</v>
      </c>
      <c r="D51">
        <v>155.72</v>
      </c>
      <c r="E51">
        <v>164.57</v>
      </c>
      <c r="F51">
        <v>152.07</v>
      </c>
      <c r="G51" s="1">
        <v>154615300</v>
      </c>
      <c r="H51" s="5">
        <f t="shared" si="1"/>
        <v>-4.4786432160804024E-2</v>
      </c>
    </row>
    <row r="52" spans="1:8" x14ac:dyDescent="0.45">
      <c r="A52" s="2">
        <v>44621</v>
      </c>
      <c r="B52">
        <v>163.04</v>
      </c>
      <c r="C52">
        <v>180.21</v>
      </c>
      <c r="D52">
        <v>162.41</v>
      </c>
      <c r="E52">
        <v>177.23</v>
      </c>
      <c r="F52">
        <v>164.82</v>
      </c>
      <c r="G52" s="1">
        <v>180106000</v>
      </c>
      <c r="H52" s="5">
        <f t="shared" si="1"/>
        <v>8.3842967054645889E-2</v>
      </c>
    </row>
    <row r="53" spans="1:8" x14ac:dyDescent="0.45">
      <c r="A53" s="2">
        <v>44652</v>
      </c>
      <c r="B53">
        <v>177.05</v>
      </c>
      <c r="C53">
        <v>186.69</v>
      </c>
      <c r="D53">
        <v>175.52</v>
      </c>
      <c r="E53">
        <v>180.46</v>
      </c>
      <c r="F53">
        <v>167.82</v>
      </c>
      <c r="G53" s="1">
        <v>163454500</v>
      </c>
      <c r="H53" s="5">
        <f t="shared" si="1"/>
        <v>1.8201674554058966E-2</v>
      </c>
    </row>
    <row r="54" spans="1:8" x14ac:dyDescent="0.45">
      <c r="A54" s="2">
        <v>44682</v>
      </c>
      <c r="B54">
        <v>180.47</v>
      </c>
      <c r="C54">
        <v>181.74</v>
      </c>
      <c r="D54">
        <v>172.69</v>
      </c>
      <c r="E54">
        <v>179.53</v>
      </c>
      <c r="F54">
        <v>166.96</v>
      </c>
      <c r="G54" s="1">
        <v>152737200</v>
      </c>
      <c r="H54" s="5">
        <f t="shared" si="1"/>
        <v>-5.1245381956858127E-3</v>
      </c>
    </row>
    <row r="55" spans="1:8" x14ac:dyDescent="0.45">
      <c r="A55" s="2">
        <v>44713</v>
      </c>
      <c r="B55">
        <v>179.15</v>
      </c>
      <c r="C55">
        <v>183.35</v>
      </c>
      <c r="D55">
        <v>167.26</v>
      </c>
      <c r="E55">
        <v>177.51</v>
      </c>
      <c r="F55">
        <v>166.14</v>
      </c>
      <c r="G55" s="1">
        <v>159293700</v>
      </c>
      <c r="H55" s="5">
        <f t="shared" si="1"/>
        <v>-4.9113560134165235E-3</v>
      </c>
    </row>
    <row r="56" spans="1:8" x14ac:dyDescent="0.45">
      <c r="A56" s="2">
        <v>44743</v>
      </c>
      <c r="B56">
        <v>177.45</v>
      </c>
      <c r="C56">
        <v>179.99</v>
      </c>
      <c r="D56">
        <v>169.76</v>
      </c>
      <c r="E56">
        <v>174.52</v>
      </c>
      <c r="F56">
        <v>163.34</v>
      </c>
      <c r="G56" s="1">
        <v>114640700</v>
      </c>
      <c r="H56" s="5">
        <f t="shared" si="1"/>
        <v>-1.6853256289875884E-2</v>
      </c>
    </row>
    <row r="57" spans="1:8" x14ac:dyDescent="0.45">
      <c r="A57" s="2">
        <v>44774</v>
      </c>
      <c r="B57">
        <v>174.17</v>
      </c>
      <c r="C57">
        <v>175.49</v>
      </c>
      <c r="D57">
        <v>161.27000000000001</v>
      </c>
      <c r="E57">
        <v>161.34</v>
      </c>
      <c r="F57">
        <v>151.01</v>
      </c>
      <c r="G57" s="1">
        <v>157260000</v>
      </c>
      <c r="H57" s="5">
        <f t="shared" si="1"/>
        <v>-7.5486714827966317E-2</v>
      </c>
    </row>
    <row r="58" spans="1:8" x14ac:dyDescent="0.45">
      <c r="A58" s="2">
        <v>44805</v>
      </c>
      <c r="B58">
        <v>161.49</v>
      </c>
      <c r="C58">
        <v>167.67</v>
      </c>
      <c r="D58">
        <v>160.81</v>
      </c>
      <c r="E58">
        <v>163.36000000000001</v>
      </c>
      <c r="F58">
        <v>153.91999999999999</v>
      </c>
      <c r="G58" s="1">
        <v>168332500</v>
      </c>
      <c r="H58" s="5">
        <f t="shared" si="1"/>
        <v>1.9270247003509766E-2</v>
      </c>
    </row>
    <row r="59" spans="1:8" x14ac:dyDescent="0.45">
      <c r="A59" s="2">
        <v>44835</v>
      </c>
      <c r="B59">
        <v>164.29</v>
      </c>
      <c r="C59">
        <v>175.39</v>
      </c>
      <c r="D59">
        <v>159.16999999999999</v>
      </c>
      <c r="E59">
        <v>173.97</v>
      </c>
      <c r="F59">
        <v>163.92</v>
      </c>
      <c r="G59" s="1">
        <v>139408400</v>
      </c>
      <c r="H59" s="5">
        <f t="shared" si="1"/>
        <v>6.4968814968815014E-2</v>
      </c>
    </row>
    <row r="60" spans="1:8" x14ac:dyDescent="0.45">
      <c r="A60" s="2">
        <v>44866</v>
      </c>
      <c r="B60">
        <v>174.06</v>
      </c>
      <c r="C60">
        <v>178.12</v>
      </c>
      <c r="D60">
        <v>166.82</v>
      </c>
      <c r="E60">
        <v>178</v>
      </c>
      <c r="F60">
        <v>167.72</v>
      </c>
      <c r="G60" s="1">
        <v>138341800</v>
      </c>
      <c r="H60" s="5">
        <f t="shared" si="1"/>
        <v>2.3182040019521732E-2</v>
      </c>
    </row>
    <row r="61" spans="1:8" x14ac:dyDescent="0.45">
      <c r="A61" s="2">
        <v>44896</v>
      </c>
      <c r="B61">
        <v>179</v>
      </c>
      <c r="C61">
        <v>181.04</v>
      </c>
      <c r="D61">
        <v>174.07</v>
      </c>
      <c r="E61">
        <v>176.65</v>
      </c>
      <c r="F61">
        <v>167.52</v>
      </c>
      <c r="G61" s="1">
        <v>129803700</v>
      </c>
      <c r="H61" s="5">
        <f t="shared" si="1"/>
        <v>-1.1924636298592528E-3</v>
      </c>
    </row>
    <row r="62" spans="1:8" x14ac:dyDescent="0.45">
      <c r="A62" s="2">
        <v>44927</v>
      </c>
      <c r="B62">
        <v>176.16</v>
      </c>
      <c r="C62">
        <v>180.93</v>
      </c>
      <c r="D62">
        <v>161.05000000000001</v>
      </c>
      <c r="E62">
        <v>163.41999999999999</v>
      </c>
      <c r="F62">
        <v>154.97</v>
      </c>
      <c r="G62" s="1">
        <v>160524000</v>
      </c>
      <c r="H62" s="5">
        <f t="shared" si="1"/>
        <v>-7.4916427889207271E-2</v>
      </c>
    </row>
    <row r="63" spans="1:8" x14ac:dyDescent="0.45">
      <c r="A63" s="2">
        <v>44958</v>
      </c>
      <c r="B63">
        <v>162.99</v>
      </c>
      <c r="C63">
        <v>166.34</v>
      </c>
      <c r="D63">
        <v>153.04</v>
      </c>
      <c r="E63">
        <v>153.26</v>
      </c>
      <c r="F63">
        <v>145.34</v>
      </c>
      <c r="G63" s="1">
        <v>164776500</v>
      </c>
      <c r="H63" s="5">
        <f t="shared" si="1"/>
        <v>-6.214105955991478E-2</v>
      </c>
    </row>
    <row r="64" spans="1:8" x14ac:dyDescent="0.45">
      <c r="A64" s="2">
        <v>44986</v>
      </c>
      <c r="B64">
        <v>153.01</v>
      </c>
      <c r="C64">
        <v>156.25</v>
      </c>
      <c r="D64">
        <v>150.11000000000001</v>
      </c>
      <c r="E64">
        <v>155</v>
      </c>
      <c r="F64">
        <v>148.05000000000001</v>
      </c>
      <c r="G64" s="1">
        <v>185723800</v>
      </c>
      <c r="H64" s="5">
        <f t="shared" si="1"/>
        <v>1.8645933672767345E-2</v>
      </c>
    </row>
    <row r="65" spans="1:8" x14ac:dyDescent="0.45">
      <c r="A65" s="2">
        <v>45017</v>
      </c>
      <c r="B65">
        <v>154.94999999999999</v>
      </c>
      <c r="C65">
        <v>167.23</v>
      </c>
      <c r="D65">
        <v>153.94</v>
      </c>
      <c r="E65">
        <v>163.69999999999999</v>
      </c>
      <c r="F65">
        <v>156.36000000000001</v>
      </c>
      <c r="G65" s="1">
        <v>146069800</v>
      </c>
      <c r="H65" s="5">
        <f t="shared" si="1"/>
        <v>5.6129685916920025E-2</v>
      </c>
    </row>
    <row r="66" spans="1:8" x14ac:dyDescent="0.45">
      <c r="A66" s="2">
        <v>45047</v>
      </c>
      <c r="B66">
        <v>163.6</v>
      </c>
      <c r="C66">
        <v>166.18</v>
      </c>
      <c r="D66">
        <v>153.32</v>
      </c>
      <c r="E66">
        <v>155.06</v>
      </c>
      <c r="F66">
        <v>148.1</v>
      </c>
      <c r="G66" s="1">
        <v>132112400</v>
      </c>
      <c r="H66" s="5">
        <f t="shared" si="1"/>
        <v>-5.2826809925812346E-2</v>
      </c>
    </row>
    <row r="67" spans="1:8" x14ac:dyDescent="0.45">
      <c r="A67" s="2">
        <v>45078</v>
      </c>
      <c r="B67">
        <v>154.54</v>
      </c>
      <c r="C67">
        <v>166.27</v>
      </c>
      <c r="D67">
        <v>153.15</v>
      </c>
      <c r="E67">
        <v>165.52</v>
      </c>
      <c r="F67">
        <v>159.29</v>
      </c>
      <c r="G67" s="1">
        <v>146413700</v>
      </c>
      <c r="H67" s="5">
        <f t="shared" ref="H67:H73" si="2">F67/F66-1</f>
        <v>7.5557056043213944E-2</v>
      </c>
    </row>
    <row r="68" spans="1:8" x14ac:dyDescent="0.45">
      <c r="A68" s="2">
        <v>45108</v>
      </c>
      <c r="B68">
        <v>164.34</v>
      </c>
      <c r="C68">
        <v>175.36</v>
      </c>
      <c r="D68">
        <v>157.33000000000001</v>
      </c>
      <c r="E68">
        <v>167.53</v>
      </c>
      <c r="F68">
        <v>161.22</v>
      </c>
      <c r="G68" s="1">
        <v>201425400</v>
      </c>
      <c r="H68" s="5">
        <f t="shared" si="2"/>
        <v>1.2116265930064651E-2</v>
      </c>
    </row>
    <row r="69" spans="1:8" x14ac:dyDescent="0.45">
      <c r="A69" s="2">
        <v>45139</v>
      </c>
      <c r="B69">
        <v>166.37</v>
      </c>
      <c r="C69">
        <v>175.97</v>
      </c>
      <c r="D69">
        <v>161.28</v>
      </c>
      <c r="E69">
        <v>161.68</v>
      </c>
      <c r="F69">
        <v>155.59</v>
      </c>
      <c r="G69" s="1">
        <v>1084847100</v>
      </c>
      <c r="H69" s="5">
        <f t="shared" si="2"/>
        <v>-3.4921225654385268E-2</v>
      </c>
    </row>
    <row r="70" spans="1:8" x14ac:dyDescent="0.45">
      <c r="A70" s="2">
        <v>45170</v>
      </c>
      <c r="B70">
        <v>161.41999999999999</v>
      </c>
      <c r="C70">
        <v>165.27</v>
      </c>
      <c r="D70">
        <v>155.26</v>
      </c>
      <c r="E70">
        <v>155.75</v>
      </c>
      <c r="F70">
        <v>150.97</v>
      </c>
      <c r="G70" s="1">
        <v>147233100</v>
      </c>
      <c r="H70" s="5">
        <f t="shared" si="2"/>
        <v>-2.9693425027315423E-2</v>
      </c>
    </row>
    <row r="71" spans="1:8" x14ac:dyDescent="0.45">
      <c r="A71" s="2">
        <v>45200</v>
      </c>
      <c r="B71">
        <v>155.41999999999999</v>
      </c>
      <c r="C71">
        <v>159.27000000000001</v>
      </c>
      <c r="D71">
        <v>144.94999999999999</v>
      </c>
      <c r="E71">
        <v>148.34</v>
      </c>
      <c r="F71">
        <v>143.79</v>
      </c>
      <c r="G71" s="1">
        <v>152893600</v>
      </c>
      <c r="H71" s="5">
        <f t="shared" si="2"/>
        <v>-4.7559117705504472E-2</v>
      </c>
    </row>
    <row r="72" spans="1:8" x14ac:dyDescent="0.45">
      <c r="A72" s="2">
        <v>45231</v>
      </c>
      <c r="B72">
        <v>149.19</v>
      </c>
      <c r="C72">
        <v>155.13999999999999</v>
      </c>
      <c r="D72">
        <v>145.63999999999999</v>
      </c>
      <c r="E72">
        <v>154.66</v>
      </c>
      <c r="F72">
        <v>149.91999999999999</v>
      </c>
      <c r="G72" s="1">
        <v>131078100</v>
      </c>
      <c r="H72" s="5">
        <f t="shared" si="2"/>
        <v>4.2631615550455582E-2</v>
      </c>
    </row>
    <row r="73" spans="1:8" x14ac:dyDescent="0.45">
      <c r="A73" s="2">
        <v>45261</v>
      </c>
      <c r="B73">
        <v>156.44</v>
      </c>
      <c r="C73">
        <v>160.02000000000001</v>
      </c>
      <c r="D73">
        <v>151.77000000000001</v>
      </c>
      <c r="E73">
        <v>156.74</v>
      </c>
      <c r="F73">
        <v>153.15</v>
      </c>
      <c r="G73" s="1">
        <v>146527600</v>
      </c>
      <c r="H73" s="5">
        <f t="shared" si="2"/>
        <v>2.1544823906083366E-2</v>
      </c>
    </row>
  </sheetData>
  <sortState xmlns:xlrd2="http://schemas.microsoft.com/office/spreadsheetml/2017/richdata2" ref="A1:G73">
    <sortCondition ref="A2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9689-380B-4E09-841D-08D9BA5D972E}">
  <dimension ref="A1:H73"/>
  <sheetViews>
    <sheetView workbookViewId="0">
      <selection activeCell="I1" sqref="I1"/>
    </sheetView>
  </sheetViews>
  <sheetFormatPr defaultColWidth="8.86328125" defaultRowHeight="14.25" x14ac:dyDescent="0.45"/>
  <cols>
    <col min="1" max="1" width="10.3984375" customWidth="1"/>
    <col min="7" max="7" width="13.3984375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6" t="s">
        <v>8</v>
      </c>
    </row>
    <row r="2" spans="1:8" x14ac:dyDescent="0.45">
      <c r="A2" s="2">
        <v>43101</v>
      </c>
      <c r="B2">
        <v>39.11</v>
      </c>
      <c r="C2">
        <v>39.81</v>
      </c>
      <c r="D2">
        <v>37.270000000000003</v>
      </c>
      <c r="E2">
        <v>39.6</v>
      </c>
      <c r="F2">
        <v>33.47</v>
      </c>
      <c r="G2" s="1">
        <v>189318400</v>
      </c>
    </row>
    <row r="3" spans="1:8" x14ac:dyDescent="0.45">
      <c r="A3" s="2">
        <v>43132</v>
      </c>
      <c r="B3">
        <v>39.65</v>
      </c>
      <c r="C3">
        <v>39.909999999999997</v>
      </c>
      <c r="D3">
        <v>36.28</v>
      </c>
      <c r="E3">
        <v>38.04</v>
      </c>
      <c r="F3">
        <v>32.15</v>
      </c>
      <c r="G3" s="1">
        <v>172446800</v>
      </c>
      <c r="H3" s="5">
        <f t="shared" ref="H3:H34" si="0">F3/F2-1</f>
        <v>-3.9438302957872762E-2</v>
      </c>
    </row>
    <row r="4" spans="1:8" x14ac:dyDescent="0.45">
      <c r="A4" s="2">
        <v>43160</v>
      </c>
      <c r="B4">
        <v>38.17</v>
      </c>
      <c r="C4">
        <v>41.1</v>
      </c>
      <c r="D4">
        <v>37.83</v>
      </c>
      <c r="E4">
        <v>40.83</v>
      </c>
      <c r="F4">
        <v>34.76</v>
      </c>
      <c r="G4" s="1">
        <v>215069200</v>
      </c>
      <c r="H4" s="5">
        <f t="shared" si="0"/>
        <v>8.1181959564541106E-2</v>
      </c>
    </row>
    <row r="5" spans="1:8" x14ac:dyDescent="0.45">
      <c r="A5" s="2">
        <v>43191</v>
      </c>
      <c r="B5">
        <v>40.99</v>
      </c>
      <c r="C5">
        <v>41.29</v>
      </c>
      <c r="D5">
        <v>39.659999999999997</v>
      </c>
      <c r="E5">
        <v>40.98</v>
      </c>
      <c r="F5">
        <v>34.880000000000003</v>
      </c>
      <c r="G5" s="1">
        <v>146007600</v>
      </c>
      <c r="H5" s="5">
        <f t="shared" si="0"/>
        <v>3.4522439585731313E-3</v>
      </c>
    </row>
    <row r="6" spans="1:8" x14ac:dyDescent="0.45">
      <c r="A6" s="2">
        <v>43221</v>
      </c>
      <c r="B6">
        <v>40.92</v>
      </c>
      <c r="C6">
        <v>41.65</v>
      </c>
      <c r="D6">
        <v>38.81</v>
      </c>
      <c r="E6">
        <v>41.45</v>
      </c>
      <c r="F6">
        <v>35.29</v>
      </c>
      <c r="G6" s="1">
        <v>163538400</v>
      </c>
      <c r="H6" s="5">
        <f t="shared" si="0"/>
        <v>1.1754587155963225E-2</v>
      </c>
    </row>
    <row r="7" spans="1:8" x14ac:dyDescent="0.45">
      <c r="A7" s="2">
        <v>43252</v>
      </c>
      <c r="B7">
        <v>41.42</v>
      </c>
      <c r="C7">
        <v>42.38</v>
      </c>
      <c r="D7">
        <v>38.76</v>
      </c>
      <c r="E7">
        <v>41.76</v>
      </c>
      <c r="F7">
        <v>35.549999999999997</v>
      </c>
      <c r="G7" s="1">
        <v>169465200</v>
      </c>
      <c r="H7" s="5">
        <f t="shared" si="0"/>
        <v>7.367526211391251E-3</v>
      </c>
    </row>
    <row r="8" spans="1:8" x14ac:dyDescent="0.45">
      <c r="A8" s="2">
        <v>43282</v>
      </c>
      <c r="B8">
        <v>41.91</v>
      </c>
      <c r="C8">
        <v>42.88</v>
      </c>
      <c r="D8">
        <v>40.880000000000003</v>
      </c>
      <c r="E8">
        <v>41.88</v>
      </c>
      <c r="F8">
        <v>35.9</v>
      </c>
      <c r="G8" s="1">
        <v>144400000</v>
      </c>
      <c r="H8" s="5">
        <f t="shared" si="0"/>
        <v>9.8452883263009383E-3</v>
      </c>
    </row>
    <row r="9" spans="1:8" x14ac:dyDescent="0.45">
      <c r="A9" s="2">
        <v>43313</v>
      </c>
      <c r="B9">
        <v>41.77</v>
      </c>
      <c r="C9">
        <v>43.91</v>
      </c>
      <c r="D9">
        <v>41.36</v>
      </c>
      <c r="E9">
        <v>42.53</v>
      </c>
      <c r="F9">
        <v>36.450000000000003</v>
      </c>
      <c r="G9" s="1">
        <v>125821200</v>
      </c>
      <c r="H9" s="5">
        <f t="shared" si="0"/>
        <v>1.5320334261838653E-2</v>
      </c>
    </row>
    <row r="10" spans="1:8" x14ac:dyDescent="0.45">
      <c r="A10" s="2">
        <v>43344</v>
      </c>
      <c r="B10">
        <v>42.56</v>
      </c>
      <c r="C10">
        <v>43.7</v>
      </c>
      <c r="D10">
        <v>41.06</v>
      </c>
      <c r="E10">
        <v>41.9</v>
      </c>
      <c r="F10">
        <v>36.15</v>
      </c>
      <c r="G10" s="1">
        <v>156153600</v>
      </c>
      <c r="H10" s="5">
        <f t="shared" si="0"/>
        <v>-8.2304526748971929E-3</v>
      </c>
    </row>
    <row r="11" spans="1:8" x14ac:dyDescent="0.45">
      <c r="A11" s="2">
        <v>43374</v>
      </c>
      <c r="B11">
        <v>41.85</v>
      </c>
      <c r="C11">
        <v>44.21</v>
      </c>
      <c r="D11">
        <v>41.55</v>
      </c>
      <c r="E11">
        <v>43.13</v>
      </c>
      <c r="F11">
        <v>37.200000000000003</v>
      </c>
      <c r="G11" s="1">
        <v>164286800</v>
      </c>
      <c r="H11" s="5">
        <f t="shared" si="0"/>
        <v>2.904564315352709E-2</v>
      </c>
    </row>
    <row r="12" spans="1:8" x14ac:dyDescent="0.45">
      <c r="A12" s="2">
        <v>43405</v>
      </c>
      <c r="B12">
        <v>43.38</v>
      </c>
      <c r="C12">
        <v>45.91</v>
      </c>
      <c r="D12">
        <v>41.69</v>
      </c>
      <c r="E12">
        <v>45.43</v>
      </c>
      <c r="F12">
        <v>39.19</v>
      </c>
      <c r="G12" s="1">
        <v>178091600</v>
      </c>
      <c r="H12" s="5">
        <f t="shared" si="0"/>
        <v>5.3494623655913731E-2</v>
      </c>
    </row>
    <row r="13" spans="1:8" x14ac:dyDescent="0.45">
      <c r="A13" s="2">
        <v>43435</v>
      </c>
      <c r="B13">
        <v>45.1</v>
      </c>
      <c r="C13">
        <v>46.05</v>
      </c>
      <c r="D13">
        <v>41.19</v>
      </c>
      <c r="E13">
        <v>43.46</v>
      </c>
      <c r="F13">
        <v>37.72</v>
      </c>
      <c r="G13" s="1">
        <v>211715600</v>
      </c>
      <c r="H13" s="5">
        <f t="shared" si="0"/>
        <v>-3.7509568767542745E-2</v>
      </c>
    </row>
    <row r="14" spans="1:8" x14ac:dyDescent="0.45">
      <c r="A14" s="2">
        <v>43466</v>
      </c>
      <c r="B14">
        <v>43.17</v>
      </c>
      <c r="C14">
        <v>45.22</v>
      </c>
      <c r="D14">
        <v>42.17</v>
      </c>
      <c r="E14">
        <v>44.74</v>
      </c>
      <c r="F14">
        <v>38.840000000000003</v>
      </c>
      <c r="G14" s="1">
        <v>208897600</v>
      </c>
      <c r="H14" s="5">
        <f t="shared" si="0"/>
        <v>2.969247083775195E-2</v>
      </c>
    </row>
    <row r="15" spans="1:8" x14ac:dyDescent="0.45">
      <c r="A15" s="2">
        <v>43497</v>
      </c>
      <c r="B15">
        <v>44.59</v>
      </c>
      <c r="C15">
        <v>47.35</v>
      </c>
      <c r="D15">
        <v>44.03</v>
      </c>
      <c r="E15">
        <v>46.93</v>
      </c>
      <c r="F15">
        <v>40.74</v>
      </c>
      <c r="G15" s="1">
        <v>155965200</v>
      </c>
      <c r="H15" s="5">
        <f t="shared" si="0"/>
        <v>4.8918640576725014E-2</v>
      </c>
    </row>
    <row r="16" spans="1:8" x14ac:dyDescent="0.45">
      <c r="A16" s="2">
        <v>43525</v>
      </c>
      <c r="B16">
        <v>46.88</v>
      </c>
      <c r="C16">
        <v>48.89</v>
      </c>
      <c r="D16">
        <v>46.64</v>
      </c>
      <c r="E16">
        <v>48.33</v>
      </c>
      <c r="F16">
        <v>42.24</v>
      </c>
      <c r="G16" s="1">
        <v>167908000</v>
      </c>
      <c r="H16" s="5">
        <f t="shared" si="0"/>
        <v>3.6818851251841034E-2</v>
      </c>
    </row>
    <row r="17" spans="1:8" x14ac:dyDescent="0.45">
      <c r="A17" s="2">
        <v>43556</v>
      </c>
      <c r="B17">
        <v>48.35</v>
      </c>
      <c r="C17">
        <v>48.66</v>
      </c>
      <c r="D17">
        <v>46.86</v>
      </c>
      <c r="E17">
        <v>48.61</v>
      </c>
      <c r="F17">
        <v>42.48</v>
      </c>
      <c r="G17" s="1">
        <v>148262800</v>
      </c>
      <c r="H17" s="5">
        <f t="shared" si="0"/>
        <v>5.6818181818181213E-3</v>
      </c>
    </row>
    <row r="18" spans="1:8" x14ac:dyDescent="0.45">
      <c r="A18" s="2">
        <v>43586</v>
      </c>
      <c r="B18">
        <v>48.38</v>
      </c>
      <c r="C18">
        <v>51.18</v>
      </c>
      <c r="D18">
        <v>46.83</v>
      </c>
      <c r="E18">
        <v>49.55</v>
      </c>
      <c r="F18">
        <v>43.3</v>
      </c>
      <c r="G18" s="1">
        <v>164778000</v>
      </c>
      <c r="H18" s="5">
        <f t="shared" si="0"/>
        <v>1.9303201506591261E-2</v>
      </c>
    </row>
    <row r="19" spans="1:8" x14ac:dyDescent="0.45">
      <c r="A19" s="2">
        <v>43617</v>
      </c>
      <c r="B19">
        <v>49.73</v>
      </c>
      <c r="C19">
        <v>52.23</v>
      </c>
      <c r="D19">
        <v>49.09</v>
      </c>
      <c r="E19">
        <v>51.22</v>
      </c>
      <c r="F19">
        <v>45.04</v>
      </c>
      <c r="G19" s="1">
        <v>143692000</v>
      </c>
      <c r="H19" s="5">
        <f t="shared" si="0"/>
        <v>4.0184757505773661E-2</v>
      </c>
    </row>
    <row r="20" spans="1:8" x14ac:dyDescent="0.45">
      <c r="A20" s="2">
        <v>43647</v>
      </c>
      <c r="B20">
        <v>51.09</v>
      </c>
      <c r="C20">
        <v>53.13</v>
      </c>
      <c r="D20">
        <v>50.26</v>
      </c>
      <c r="E20">
        <v>51.79</v>
      </c>
      <c r="F20">
        <v>45.55</v>
      </c>
      <c r="G20" s="1">
        <v>134935600</v>
      </c>
      <c r="H20" s="5">
        <f t="shared" si="0"/>
        <v>1.1323268206039128E-2</v>
      </c>
    </row>
    <row r="21" spans="1:8" x14ac:dyDescent="0.45">
      <c r="A21" s="2">
        <v>43678</v>
      </c>
      <c r="B21">
        <v>51.66</v>
      </c>
      <c r="C21">
        <v>56.39</v>
      </c>
      <c r="D21">
        <v>51.62</v>
      </c>
      <c r="E21">
        <v>54.77</v>
      </c>
      <c r="F21">
        <v>48.17</v>
      </c>
      <c r="G21" s="1">
        <v>178183600</v>
      </c>
      <c r="H21" s="5">
        <f t="shared" si="0"/>
        <v>5.7519209659714798E-2</v>
      </c>
    </row>
    <row r="22" spans="1:8" x14ac:dyDescent="0.45">
      <c r="A22" s="2">
        <v>43709</v>
      </c>
      <c r="B22">
        <v>54.7</v>
      </c>
      <c r="C22">
        <v>58.36</v>
      </c>
      <c r="D22">
        <v>54.09</v>
      </c>
      <c r="E22">
        <v>58.25</v>
      </c>
      <c r="F22">
        <v>51.51</v>
      </c>
      <c r="G22" s="1">
        <v>184614800</v>
      </c>
      <c r="H22" s="5">
        <f t="shared" si="0"/>
        <v>6.9337762092588573E-2</v>
      </c>
    </row>
    <row r="23" spans="1:8" x14ac:dyDescent="0.45">
      <c r="A23" s="2">
        <v>43739</v>
      </c>
      <c r="B23">
        <v>58.04</v>
      </c>
      <c r="C23">
        <v>59.97</v>
      </c>
      <c r="D23">
        <v>56.65</v>
      </c>
      <c r="E23">
        <v>59.58</v>
      </c>
      <c r="F23">
        <v>52.69</v>
      </c>
      <c r="G23" s="1">
        <v>164260800</v>
      </c>
      <c r="H23" s="5">
        <f t="shared" si="0"/>
        <v>2.2908173170258284E-2</v>
      </c>
    </row>
    <row r="24" spans="1:8" x14ac:dyDescent="0.45">
      <c r="A24" s="2">
        <v>43770</v>
      </c>
      <c r="B24">
        <v>59.67</v>
      </c>
      <c r="C24">
        <v>59.72</v>
      </c>
      <c r="D24">
        <v>55.17</v>
      </c>
      <c r="E24">
        <v>58.46</v>
      </c>
      <c r="F24">
        <v>51.7</v>
      </c>
      <c r="G24" s="1">
        <v>156972400</v>
      </c>
      <c r="H24" s="5">
        <f t="shared" si="0"/>
        <v>-1.8789144050104234E-2</v>
      </c>
    </row>
    <row r="25" spans="1:8" x14ac:dyDescent="0.45">
      <c r="A25" s="2">
        <v>43800</v>
      </c>
      <c r="B25">
        <v>58.43</v>
      </c>
      <c r="C25">
        <v>61.25</v>
      </c>
      <c r="D25">
        <v>57.77</v>
      </c>
      <c r="E25">
        <v>60.54</v>
      </c>
      <c r="F25">
        <v>53.83</v>
      </c>
      <c r="G25" s="1">
        <v>156141600</v>
      </c>
      <c r="H25" s="5">
        <f t="shared" si="0"/>
        <v>4.1199226305609127E-2</v>
      </c>
    </row>
    <row r="26" spans="1:8" x14ac:dyDescent="0.45">
      <c r="A26" s="2">
        <v>43831</v>
      </c>
      <c r="B26">
        <v>60.49</v>
      </c>
      <c r="C26">
        <v>67.67</v>
      </c>
      <c r="D26">
        <v>59.49</v>
      </c>
      <c r="E26">
        <v>67.05</v>
      </c>
      <c r="F26">
        <v>59.61</v>
      </c>
      <c r="G26" s="1">
        <v>158862000</v>
      </c>
      <c r="H26" s="5">
        <f t="shared" si="0"/>
        <v>0.10737506966375632</v>
      </c>
    </row>
    <row r="27" spans="1:8" x14ac:dyDescent="0.45">
      <c r="A27" s="2">
        <v>43862</v>
      </c>
      <c r="B27">
        <v>67.17</v>
      </c>
      <c r="C27">
        <v>70.84</v>
      </c>
      <c r="D27">
        <v>60.77</v>
      </c>
      <c r="E27">
        <v>63.19</v>
      </c>
      <c r="F27">
        <v>56.18</v>
      </c>
      <c r="G27" s="1">
        <v>204372400</v>
      </c>
      <c r="H27" s="5">
        <f t="shared" si="0"/>
        <v>-5.7540681093776191E-2</v>
      </c>
    </row>
    <row r="28" spans="1:8" x14ac:dyDescent="0.45">
      <c r="A28" s="2">
        <v>43891</v>
      </c>
      <c r="B28">
        <v>63.41</v>
      </c>
      <c r="C28">
        <v>70.64</v>
      </c>
      <c r="D28">
        <v>43.7</v>
      </c>
      <c r="E28">
        <v>60.15</v>
      </c>
      <c r="F28">
        <v>53.76</v>
      </c>
      <c r="G28" s="1">
        <v>428186400</v>
      </c>
      <c r="H28" s="5">
        <f t="shared" si="0"/>
        <v>-4.3075827696689273E-2</v>
      </c>
    </row>
    <row r="29" spans="1:8" x14ac:dyDescent="0.45">
      <c r="A29" s="2">
        <v>43922</v>
      </c>
      <c r="B29">
        <v>57.74</v>
      </c>
      <c r="C29">
        <v>62.72</v>
      </c>
      <c r="D29">
        <v>53.26</v>
      </c>
      <c r="E29">
        <v>57.78</v>
      </c>
      <c r="F29">
        <v>51.64</v>
      </c>
      <c r="G29" s="1">
        <v>240284000</v>
      </c>
      <c r="H29" s="5">
        <f t="shared" si="0"/>
        <v>-3.9434523809523725E-2</v>
      </c>
    </row>
    <row r="30" spans="1:8" x14ac:dyDescent="0.45">
      <c r="A30" s="2">
        <v>43952</v>
      </c>
      <c r="B30">
        <v>57.48</v>
      </c>
      <c r="C30">
        <v>64.13</v>
      </c>
      <c r="D30">
        <v>55.65</v>
      </c>
      <c r="E30">
        <v>63.89</v>
      </c>
      <c r="F30">
        <v>57.1</v>
      </c>
      <c r="G30" s="1">
        <v>200519600</v>
      </c>
      <c r="H30" s="5">
        <f t="shared" si="0"/>
        <v>0.10573199070487993</v>
      </c>
    </row>
    <row r="31" spans="1:8" x14ac:dyDescent="0.45">
      <c r="A31" s="2">
        <v>43983</v>
      </c>
      <c r="B31">
        <v>63.52</v>
      </c>
      <c r="C31">
        <v>65.569999999999993</v>
      </c>
      <c r="D31">
        <v>58.44</v>
      </c>
      <c r="E31">
        <v>60.04</v>
      </c>
      <c r="F31">
        <v>53.66</v>
      </c>
      <c r="G31" s="1">
        <v>190595200</v>
      </c>
      <c r="H31" s="5">
        <f t="shared" si="0"/>
        <v>-6.0245183887915998E-2</v>
      </c>
    </row>
    <row r="32" spans="1:8" x14ac:dyDescent="0.45">
      <c r="A32" s="2">
        <v>44013</v>
      </c>
      <c r="B32">
        <v>59.92</v>
      </c>
      <c r="C32">
        <v>71.41</v>
      </c>
      <c r="D32">
        <v>59.58</v>
      </c>
      <c r="E32">
        <v>70.180000000000007</v>
      </c>
      <c r="F32">
        <v>63.06</v>
      </c>
      <c r="G32" s="1">
        <v>171280000</v>
      </c>
      <c r="H32" s="5">
        <f t="shared" si="0"/>
        <v>0.17517704062616479</v>
      </c>
    </row>
    <row r="33" spans="1:8" x14ac:dyDescent="0.45">
      <c r="A33" s="2">
        <v>44044</v>
      </c>
      <c r="B33">
        <v>70.290000000000006</v>
      </c>
      <c r="C33">
        <v>72.349999999999994</v>
      </c>
      <c r="D33">
        <v>69.11</v>
      </c>
      <c r="E33">
        <v>69.790000000000006</v>
      </c>
      <c r="F33">
        <v>62.72</v>
      </c>
      <c r="G33" s="1">
        <v>114278800</v>
      </c>
      <c r="H33" s="5">
        <f t="shared" si="0"/>
        <v>-5.3916904535363797E-3</v>
      </c>
    </row>
    <row r="34" spans="1:8" x14ac:dyDescent="0.45">
      <c r="A34" s="2">
        <v>44075</v>
      </c>
      <c r="B34">
        <v>69.75</v>
      </c>
      <c r="C34">
        <v>74.819999999999993</v>
      </c>
      <c r="D34">
        <v>66.790000000000006</v>
      </c>
      <c r="E34">
        <v>69.39</v>
      </c>
      <c r="F34">
        <v>62.67</v>
      </c>
      <c r="G34" s="1">
        <v>179632000</v>
      </c>
      <c r="H34" s="5">
        <f t="shared" si="0"/>
        <v>-7.9719387755095017E-4</v>
      </c>
    </row>
    <row r="35" spans="1:8" x14ac:dyDescent="0.45">
      <c r="A35" s="2">
        <v>44105</v>
      </c>
      <c r="B35">
        <v>69.77</v>
      </c>
      <c r="C35">
        <v>77.010000000000005</v>
      </c>
      <c r="D35">
        <v>69.63</v>
      </c>
      <c r="E35">
        <v>73.209999999999994</v>
      </c>
      <c r="F35">
        <v>66.12</v>
      </c>
      <c r="G35" s="1">
        <v>157796700</v>
      </c>
      <c r="H35" s="5">
        <f t="shared" ref="H35:H66" si="1">F35/F34-1</f>
        <v>5.5050263283867862E-2</v>
      </c>
    </row>
    <row r="36" spans="1:8" x14ac:dyDescent="0.45">
      <c r="A36" s="2">
        <v>44136</v>
      </c>
      <c r="B36">
        <v>74.099999999999994</v>
      </c>
      <c r="C36">
        <v>83.34</v>
      </c>
      <c r="D36">
        <v>73</v>
      </c>
      <c r="E36">
        <v>73.59</v>
      </c>
      <c r="F36">
        <v>66.47</v>
      </c>
      <c r="G36" s="1">
        <v>154410400</v>
      </c>
      <c r="H36" s="5">
        <f t="shared" si="1"/>
        <v>5.2934059286144919E-3</v>
      </c>
    </row>
    <row r="37" spans="1:8" x14ac:dyDescent="0.45">
      <c r="A37" s="2">
        <v>44166</v>
      </c>
      <c r="B37">
        <v>74.12</v>
      </c>
      <c r="C37">
        <v>77.19</v>
      </c>
      <c r="D37">
        <v>71.94</v>
      </c>
      <c r="E37">
        <v>77.150000000000006</v>
      </c>
      <c r="F37">
        <v>70.010000000000005</v>
      </c>
      <c r="G37" s="1">
        <v>139713900</v>
      </c>
      <c r="H37" s="5">
        <f t="shared" si="1"/>
        <v>5.3257108469986658E-2</v>
      </c>
    </row>
    <row r="38" spans="1:8" x14ac:dyDescent="0.45">
      <c r="A38" s="2">
        <v>44197</v>
      </c>
      <c r="B38">
        <v>77.209999999999994</v>
      </c>
      <c r="C38">
        <v>87.69</v>
      </c>
      <c r="D38">
        <v>73.58</v>
      </c>
      <c r="E38">
        <v>80.87</v>
      </c>
      <c r="F38">
        <v>73.38</v>
      </c>
      <c r="G38" s="1">
        <v>185489600</v>
      </c>
      <c r="H38" s="5">
        <f t="shared" si="1"/>
        <v>4.8135980574203652E-2</v>
      </c>
    </row>
    <row r="39" spans="1:8" x14ac:dyDescent="0.45">
      <c r="A39" s="2">
        <v>44228</v>
      </c>
      <c r="B39">
        <v>82.27</v>
      </c>
      <c r="C39">
        <v>84.99</v>
      </c>
      <c r="D39">
        <v>72.709999999999994</v>
      </c>
      <c r="E39">
        <v>73.48</v>
      </c>
      <c r="F39">
        <v>66.680000000000007</v>
      </c>
      <c r="G39" s="1">
        <v>153049200</v>
      </c>
      <c r="H39" s="5">
        <f t="shared" si="1"/>
        <v>-9.1305532842736237E-2</v>
      </c>
    </row>
    <row r="40" spans="1:8" x14ac:dyDescent="0.45">
      <c r="A40" s="2">
        <v>44256</v>
      </c>
      <c r="B40">
        <v>74.64</v>
      </c>
      <c r="C40">
        <v>76.91</v>
      </c>
      <c r="D40">
        <v>68.33</v>
      </c>
      <c r="E40">
        <v>75.61</v>
      </c>
      <c r="F40">
        <v>68.97</v>
      </c>
      <c r="G40" s="1">
        <v>240353300</v>
      </c>
      <c r="H40" s="5">
        <f t="shared" si="1"/>
        <v>3.4343131373725022E-2</v>
      </c>
    </row>
    <row r="41" spans="1:8" x14ac:dyDescent="0.45">
      <c r="A41" s="2">
        <v>44287</v>
      </c>
      <c r="B41">
        <v>75.5</v>
      </c>
      <c r="C41">
        <v>81.41</v>
      </c>
      <c r="D41">
        <v>75.38</v>
      </c>
      <c r="E41">
        <v>77.510000000000005</v>
      </c>
      <c r="F41">
        <v>70.7</v>
      </c>
      <c r="G41" s="1">
        <v>146734700</v>
      </c>
      <c r="H41" s="5">
        <f t="shared" si="1"/>
        <v>2.5083369580977344E-2</v>
      </c>
    </row>
    <row r="42" spans="1:8" x14ac:dyDescent="0.45">
      <c r="A42" s="2">
        <v>44317</v>
      </c>
      <c r="B42">
        <v>77.83</v>
      </c>
      <c r="C42">
        <v>77.989999999999995</v>
      </c>
      <c r="D42">
        <v>71.2</v>
      </c>
      <c r="E42">
        <v>73.22</v>
      </c>
      <c r="F42">
        <v>66.790000000000006</v>
      </c>
      <c r="G42" s="1">
        <v>163647000</v>
      </c>
      <c r="H42" s="5">
        <f t="shared" si="1"/>
        <v>-5.5304101838755226E-2</v>
      </c>
    </row>
    <row r="43" spans="1:8" x14ac:dyDescent="0.45">
      <c r="A43" s="2">
        <v>44348</v>
      </c>
      <c r="B43">
        <v>73.400000000000006</v>
      </c>
      <c r="C43">
        <v>75.849999999999994</v>
      </c>
      <c r="D43">
        <v>71.709999999999994</v>
      </c>
      <c r="E43">
        <v>73.28</v>
      </c>
      <c r="F43">
        <v>66.849999999999994</v>
      </c>
      <c r="G43" s="1">
        <v>168928500</v>
      </c>
      <c r="H43" s="5">
        <f t="shared" si="1"/>
        <v>8.9833807456196624E-4</v>
      </c>
    </row>
    <row r="44" spans="1:8" x14ac:dyDescent="0.45">
      <c r="A44" s="2">
        <v>44378</v>
      </c>
      <c r="B44">
        <v>73.3</v>
      </c>
      <c r="C44">
        <v>78.849999999999994</v>
      </c>
      <c r="D44">
        <v>73.08</v>
      </c>
      <c r="E44">
        <v>77.900000000000006</v>
      </c>
      <c r="F44">
        <v>71.430000000000007</v>
      </c>
      <c r="G44" s="1">
        <v>133678200</v>
      </c>
      <c r="H44" s="5">
        <f t="shared" si="1"/>
        <v>6.8511593118923075E-2</v>
      </c>
    </row>
    <row r="45" spans="1:8" x14ac:dyDescent="0.45">
      <c r="A45" s="2">
        <v>44409</v>
      </c>
      <c r="B45">
        <v>78.47</v>
      </c>
      <c r="C45">
        <v>86.43</v>
      </c>
      <c r="D45">
        <v>78.13</v>
      </c>
      <c r="E45">
        <v>83.99</v>
      </c>
      <c r="F45">
        <v>77.02</v>
      </c>
      <c r="G45" s="1">
        <v>145621500</v>
      </c>
      <c r="H45" s="5">
        <f t="shared" si="1"/>
        <v>7.8258434831303125E-2</v>
      </c>
    </row>
    <row r="46" spans="1:8" x14ac:dyDescent="0.45">
      <c r="A46" s="2">
        <v>44440</v>
      </c>
      <c r="B46">
        <v>84.15</v>
      </c>
      <c r="C46">
        <v>86.97</v>
      </c>
      <c r="D46">
        <v>77.010000000000005</v>
      </c>
      <c r="E46">
        <v>78.52</v>
      </c>
      <c r="F46">
        <v>72.33</v>
      </c>
      <c r="G46" s="1">
        <v>145146400</v>
      </c>
      <c r="H46" s="5">
        <f t="shared" si="1"/>
        <v>-6.0893274474162484E-2</v>
      </c>
    </row>
    <row r="47" spans="1:8" x14ac:dyDescent="0.45">
      <c r="A47" s="2">
        <v>44470</v>
      </c>
      <c r="B47">
        <v>79.02</v>
      </c>
      <c r="C47">
        <v>86.49</v>
      </c>
      <c r="D47">
        <v>77.569999999999993</v>
      </c>
      <c r="E47">
        <v>85.33</v>
      </c>
      <c r="F47">
        <v>78.61</v>
      </c>
      <c r="G47" s="1">
        <v>136569900</v>
      </c>
      <c r="H47" s="5">
        <f t="shared" si="1"/>
        <v>8.6824277616480039E-2</v>
      </c>
    </row>
    <row r="48" spans="1:8" x14ac:dyDescent="0.45">
      <c r="A48" s="2">
        <v>44501</v>
      </c>
      <c r="B48">
        <v>85.44</v>
      </c>
      <c r="C48">
        <v>88.95</v>
      </c>
      <c r="D48">
        <v>83.17</v>
      </c>
      <c r="E48">
        <v>86.78</v>
      </c>
      <c r="F48">
        <v>79.94</v>
      </c>
      <c r="G48" s="1">
        <v>132046500</v>
      </c>
      <c r="H48" s="5">
        <f t="shared" si="1"/>
        <v>1.6918967052537814E-2</v>
      </c>
    </row>
    <row r="49" spans="1:8" x14ac:dyDescent="0.45">
      <c r="A49" s="2">
        <v>44531</v>
      </c>
      <c r="B49">
        <v>87</v>
      </c>
      <c r="C49">
        <v>93.73</v>
      </c>
      <c r="D49">
        <v>86.02</v>
      </c>
      <c r="E49">
        <v>93.36</v>
      </c>
      <c r="F49">
        <v>86.38</v>
      </c>
      <c r="G49" s="1">
        <v>158939900</v>
      </c>
      <c r="H49" s="5">
        <f t="shared" si="1"/>
        <v>8.0560420315236358E-2</v>
      </c>
    </row>
    <row r="50" spans="1:8" x14ac:dyDescent="0.45">
      <c r="A50" s="2">
        <v>44562</v>
      </c>
      <c r="B50">
        <v>93.42</v>
      </c>
      <c r="C50">
        <v>93.65</v>
      </c>
      <c r="D50">
        <v>69.790000000000006</v>
      </c>
      <c r="E50">
        <v>78.12</v>
      </c>
      <c r="F50">
        <v>72.28</v>
      </c>
      <c r="G50" s="1">
        <v>269801700</v>
      </c>
      <c r="H50" s="5">
        <f t="shared" si="1"/>
        <v>-0.16323222968279694</v>
      </c>
    </row>
    <row r="51" spans="1:8" x14ac:dyDescent="0.45">
      <c r="A51" s="2">
        <v>44593</v>
      </c>
      <c r="B51">
        <v>78.040000000000006</v>
      </c>
      <c r="C51">
        <v>79.47</v>
      </c>
      <c r="D51">
        <v>70.739999999999995</v>
      </c>
      <c r="E51">
        <v>78.27</v>
      </c>
      <c r="F51">
        <v>72.42</v>
      </c>
      <c r="G51" s="1">
        <v>186943600</v>
      </c>
      <c r="H51" s="5">
        <f t="shared" si="1"/>
        <v>1.9369120088543745E-3</v>
      </c>
    </row>
    <row r="52" spans="1:8" x14ac:dyDescent="0.45">
      <c r="A52" s="2">
        <v>44621</v>
      </c>
      <c r="B52">
        <v>78.069999999999993</v>
      </c>
      <c r="C52">
        <v>86.28</v>
      </c>
      <c r="D52">
        <v>76.489999999999995</v>
      </c>
      <c r="E52">
        <v>84.71</v>
      </c>
      <c r="F52">
        <v>78.81</v>
      </c>
      <c r="G52" s="1">
        <v>213774400</v>
      </c>
      <c r="H52" s="5">
        <f t="shared" si="1"/>
        <v>8.8235294117646967E-2</v>
      </c>
    </row>
    <row r="53" spans="1:8" x14ac:dyDescent="0.45">
      <c r="A53" s="2">
        <v>44652</v>
      </c>
      <c r="B53">
        <v>84.49</v>
      </c>
      <c r="C53">
        <v>87.52</v>
      </c>
      <c r="D53">
        <v>70.88</v>
      </c>
      <c r="E53">
        <v>71.02</v>
      </c>
      <c r="F53">
        <v>66.08</v>
      </c>
      <c r="G53" s="1">
        <v>191512300</v>
      </c>
      <c r="H53" s="5">
        <f t="shared" si="1"/>
        <v>-0.1615277249080066</v>
      </c>
    </row>
    <row r="54" spans="1:8" x14ac:dyDescent="0.45">
      <c r="A54" s="2">
        <v>44682</v>
      </c>
      <c r="B54">
        <v>71.099999999999994</v>
      </c>
      <c r="C54">
        <v>77.45</v>
      </c>
      <c r="D54">
        <v>67.22</v>
      </c>
      <c r="E54">
        <v>75.69</v>
      </c>
      <c r="F54">
        <v>70.42</v>
      </c>
      <c r="G54" s="1">
        <v>242213700</v>
      </c>
      <c r="H54" s="5">
        <f t="shared" si="1"/>
        <v>6.5677966101695073E-2</v>
      </c>
    </row>
    <row r="55" spans="1:8" x14ac:dyDescent="0.45">
      <c r="A55" s="2">
        <v>44713</v>
      </c>
      <c r="B55">
        <v>75.760000000000005</v>
      </c>
      <c r="C55">
        <v>81.489999999999995</v>
      </c>
      <c r="D55">
        <v>70.12</v>
      </c>
      <c r="E55">
        <v>77.459999999999994</v>
      </c>
      <c r="F55">
        <v>72.48</v>
      </c>
      <c r="G55" s="1">
        <v>204859200</v>
      </c>
      <c r="H55" s="5">
        <f t="shared" si="1"/>
        <v>2.9253053109911997E-2</v>
      </c>
    </row>
    <row r="56" spans="1:8" x14ac:dyDescent="0.45">
      <c r="A56" s="2">
        <v>44743</v>
      </c>
      <c r="B56">
        <v>78.33</v>
      </c>
      <c r="C56">
        <v>86.27</v>
      </c>
      <c r="D56">
        <v>76.33</v>
      </c>
      <c r="E56">
        <v>84.49</v>
      </c>
      <c r="F56">
        <v>79.06</v>
      </c>
      <c r="G56" s="1">
        <v>155805400</v>
      </c>
      <c r="H56" s="5">
        <f t="shared" si="1"/>
        <v>9.0783664459161084E-2</v>
      </c>
    </row>
    <row r="57" spans="1:8" x14ac:dyDescent="0.45">
      <c r="A57" s="2">
        <v>44774</v>
      </c>
      <c r="B57">
        <v>84.45</v>
      </c>
      <c r="C57">
        <v>91.35</v>
      </c>
      <c r="D57">
        <v>83.56</v>
      </c>
      <c r="E57">
        <v>85.06</v>
      </c>
      <c r="F57">
        <v>79.59</v>
      </c>
      <c r="G57" s="1">
        <v>144169400</v>
      </c>
      <c r="H57" s="5">
        <f t="shared" si="1"/>
        <v>6.7037692891473988E-3</v>
      </c>
    </row>
    <row r="58" spans="1:8" x14ac:dyDescent="0.45">
      <c r="A58" s="2">
        <v>44805</v>
      </c>
      <c r="B58">
        <v>85.33</v>
      </c>
      <c r="C58">
        <v>91.06</v>
      </c>
      <c r="D58">
        <v>78.290000000000006</v>
      </c>
      <c r="E58">
        <v>78.41</v>
      </c>
      <c r="F58">
        <v>73.72</v>
      </c>
      <c r="G58" s="1">
        <v>187077000</v>
      </c>
      <c r="H58" s="5">
        <f t="shared" si="1"/>
        <v>-7.3752984043221614E-2</v>
      </c>
    </row>
    <row r="59" spans="1:8" x14ac:dyDescent="0.45">
      <c r="A59" s="2">
        <v>44835</v>
      </c>
      <c r="B59">
        <v>79.83</v>
      </c>
      <c r="C59">
        <v>82.89</v>
      </c>
      <c r="D59">
        <v>69.81</v>
      </c>
      <c r="E59">
        <v>77.5</v>
      </c>
      <c r="F59">
        <v>72.87</v>
      </c>
      <c r="G59" s="1">
        <v>182545100</v>
      </c>
      <c r="H59" s="5">
        <f t="shared" si="1"/>
        <v>-1.1530113944655418E-2</v>
      </c>
    </row>
    <row r="60" spans="1:8" x14ac:dyDescent="0.45">
      <c r="A60" s="2">
        <v>44866</v>
      </c>
      <c r="B60">
        <v>78.19</v>
      </c>
      <c r="C60">
        <v>85.8</v>
      </c>
      <c r="D60">
        <v>76.290000000000006</v>
      </c>
      <c r="E60">
        <v>84.7</v>
      </c>
      <c r="F60">
        <v>79.64</v>
      </c>
      <c r="G60" s="1">
        <v>136847100</v>
      </c>
      <c r="H60" s="5">
        <f t="shared" si="1"/>
        <v>9.2905173596816271E-2</v>
      </c>
    </row>
    <row r="61" spans="1:8" x14ac:dyDescent="0.45">
      <c r="A61" s="2">
        <v>44896</v>
      </c>
      <c r="B61">
        <v>85.4</v>
      </c>
      <c r="C61">
        <v>88.61</v>
      </c>
      <c r="D61">
        <v>82.16</v>
      </c>
      <c r="E61">
        <v>83.6</v>
      </c>
      <c r="F61">
        <v>79</v>
      </c>
      <c r="G61" s="1">
        <v>118099200</v>
      </c>
      <c r="H61" s="5">
        <f t="shared" si="1"/>
        <v>-8.0361627322953488E-3</v>
      </c>
    </row>
    <row r="62" spans="1:8" x14ac:dyDescent="0.45">
      <c r="A62" s="2">
        <v>44927</v>
      </c>
      <c r="B62">
        <v>84.37</v>
      </c>
      <c r="C62">
        <v>86.47</v>
      </c>
      <c r="D62">
        <v>73.349999999999994</v>
      </c>
      <c r="E62">
        <v>74.63</v>
      </c>
      <c r="F62">
        <v>70.53</v>
      </c>
      <c r="G62" s="1">
        <v>181022500</v>
      </c>
      <c r="H62" s="5">
        <f t="shared" si="1"/>
        <v>-0.10721518987341772</v>
      </c>
    </row>
    <row r="63" spans="1:8" x14ac:dyDescent="0.45">
      <c r="A63" s="2">
        <v>44958</v>
      </c>
      <c r="B63">
        <v>74.62</v>
      </c>
      <c r="C63">
        <v>77.09</v>
      </c>
      <c r="D63">
        <v>70.8</v>
      </c>
      <c r="E63">
        <v>71.03</v>
      </c>
      <c r="F63">
        <v>67.12</v>
      </c>
      <c r="G63" s="1">
        <v>197322700</v>
      </c>
      <c r="H63" s="5">
        <f t="shared" si="1"/>
        <v>-4.8348220615340942E-2</v>
      </c>
    </row>
    <row r="64" spans="1:8" x14ac:dyDescent="0.45">
      <c r="A64" s="2">
        <v>44986</v>
      </c>
      <c r="B64">
        <v>70.86</v>
      </c>
      <c r="C64">
        <v>77.12</v>
      </c>
      <c r="D64">
        <v>69.64</v>
      </c>
      <c r="E64">
        <v>77.08</v>
      </c>
      <c r="F64">
        <v>73.31</v>
      </c>
      <c r="G64" s="1">
        <v>195324000</v>
      </c>
      <c r="H64" s="5">
        <f t="shared" si="1"/>
        <v>9.2222884386173876E-2</v>
      </c>
    </row>
    <row r="65" spans="1:8" x14ac:dyDescent="0.45">
      <c r="A65" s="2">
        <v>45017</v>
      </c>
      <c r="B65">
        <v>77.05</v>
      </c>
      <c r="C65">
        <v>79.78</v>
      </c>
      <c r="D65">
        <v>73.91</v>
      </c>
      <c r="E65">
        <v>76.63</v>
      </c>
      <c r="F65">
        <v>72.88</v>
      </c>
      <c r="G65" s="1">
        <v>124716200</v>
      </c>
      <c r="H65" s="5">
        <f t="shared" si="1"/>
        <v>-5.8655026599373494E-3</v>
      </c>
    </row>
    <row r="66" spans="1:8" x14ac:dyDescent="0.45">
      <c r="A66" s="2">
        <v>45047</v>
      </c>
      <c r="B66">
        <v>76.47</v>
      </c>
      <c r="C66">
        <v>78.53</v>
      </c>
      <c r="D66">
        <v>71.88</v>
      </c>
      <c r="E66">
        <v>73.459999999999994</v>
      </c>
      <c r="F66">
        <v>69.87</v>
      </c>
      <c r="G66" s="1">
        <v>147446400</v>
      </c>
      <c r="H66" s="5">
        <f t="shared" si="1"/>
        <v>-4.1300768386388409E-2</v>
      </c>
    </row>
    <row r="67" spans="1:8" x14ac:dyDescent="0.45">
      <c r="A67" s="2">
        <v>45078</v>
      </c>
      <c r="B67">
        <v>73.05</v>
      </c>
      <c r="C67">
        <v>76.42</v>
      </c>
      <c r="D67">
        <v>72.459999999999994</v>
      </c>
      <c r="E67">
        <v>74.2</v>
      </c>
      <c r="F67">
        <v>71.03</v>
      </c>
      <c r="G67" s="1">
        <v>173376900</v>
      </c>
      <c r="H67" s="5">
        <f t="shared" ref="H67:H73" si="2">F67/F66-1</f>
        <v>1.6602261342493208E-2</v>
      </c>
    </row>
    <row r="68" spans="1:8" x14ac:dyDescent="0.45">
      <c r="A68" s="2">
        <v>45108</v>
      </c>
      <c r="B68">
        <v>73.87</v>
      </c>
      <c r="C68">
        <v>76.67</v>
      </c>
      <c r="D68">
        <v>70.849999999999994</v>
      </c>
      <c r="E68">
        <v>73.3</v>
      </c>
      <c r="F68">
        <v>70.16</v>
      </c>
      <c r="G68" s="1">
        <v>155223900</v>
      </c>
      <c r="H68" s="5">
        <f t="shared" si="2"/>
        <v>-1.2248345769393265E-2</v>
      </c>
    </row>
    <row r="69" spans="1:8" x14ac:dyDescent="0.45">
      <c r="A69" s="2">
        <v>45139</v>
      </c>
      <c r="B69">
        <v>73.319999999999993</v>
      </c>
      <c r="C69">
        <v>73.81</v>
      </c>
      <c r="D69">
        <v>66.67</v>
      </c>
      <c r="E69">
        <v>66.8</v>
      </c>
      <c r="F69">
        <v>63.94</v>
      </c>
      <c r="G69" s="1">
        <v>184799500</v>
      </c>
      <c r="H69" s="5">
        <f t="shared" si="2"/>
        <v>-8.8654503990877931E-2</v>
      </c>
    </row>
    <row r="70" spans="1:8" x14ac:dyDescent="0.45">
      <c r="A70" s="2">
        <v>45170</v>
      </c>
      <c r="B70">
        <v>67.34</v>
      </c>
      <c r="C70">
        <v>69.89</v>
      </c>
      <c r="D70">
        <v>56.98</v>
      </c>
      <c r="E70">
        <v>57.29</v>
      </c>
      <c r="F70">
        <v>55.22</v>
      </c>
      <c r="G70" s="1">
        <v>231732500</v>
      </c>
      <c r="H70" s="5">
        <f t="shared" si="2"/>
        <v>-0.13637785423834847</v>
      </c>
    </row>
    <row r="71" spans="1:8" x14ac:dyDescent="0.45">
      <c r="A71" s="2">
        <v>45200</v>
      </c>
      <c r="B71">
        <v>56.08</v>
      </c>
      <c r="C71">
        <v>58.49</v>
      </c>
      <c r="D71">
        <v>47.15</v>
      </c>
      <c r="E71">
        <v>58.3</v>
      </c>
      <c r="F71">
        <v>56.19</v>
      </c>
      <c r="G71" s="1">
        <v>478101900</v>
      </c>
      <c r="H71" s="5">
        <f t="shared" si="2"/>
        <v>1.7566099239405997E-2</v>
      </c>
    </row>
    <row r="72" spans="1:8" x14ac:dyDescent="0.45">
      <c r="A72" s="2">
        <v>45231</v>
      </c>
      <c r="B72">
        <v>58.11</v>
      </c>
      <c r="C72">
        <v>61.49</v>
      </c>
      <c r="D72">
        <v>53.81</v>
      </c>
      <c r="E72">
        <v>58.51</v>
      </c>
      <c r="F72">
        <v>56.4</v>
      </c>
      <c r="G72" s="1">
        <v>245268300</v>
      </c>
      <c r="H72" s="5">
        <f t="shared" si="2"/>
        <v>3.7373198077950143E-3</v>
      </c>
    </row>
    <row r="73" spans="1:8" x14ac:dyDescent="0.45">
      <c r="A73" s="2">
        <v>45261</v>
      </c>
      <c r="B73">
        <v>58.55</v>
      </c>
      <c r="C73">
        <v>64.59</v>
      </c>
      <c r="D73">
        <v>57.67</v>
      </c>
      <c r="E73">
        <v>60.74</v>
      </c>
      <c r="F73">
        <v>59.02</v>
      </c>
      <c r="G73" s="1">
        <v>228962900</v>
      </c>
      <c r="H73" s="5">
        <f t="shared" si="2"/>
        <v>4.6453900709219953E-2</v>
      </c>
    </row>
  </sheetData>
  <sortState xmlns:xlrd2="http://schemas.microsoft.com/office/spreadsheetml/2017/richdata2" ref="A1:G73">
    <sortCondition ref="A2:A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3937-04EC-48A1-BFE7-54D5E52F1E53}">
  <dimension ref="A1:H73"/>
  <sheetViews>
    <sheetView workbookViewId="0">
      <selection activeCell="J1" sqref="J1"/>
    </sheetView>
  </sheetViews>
  <sheetFormatPr defaultColWidth="8.86328125" defaultRowHeight="14.25" x14ac:dyDescent="0.45"/>
  <cols>
    <col min="1" max="1" width="10.3984375" customWidth="1"/>
    <col min="6" max="6" width="9.3984375" customWidth="1"/>
    <col min="7" max="7" width="14.73046875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6" t="s">
        <v>8</v>
      </c>
    </row>
    <row r="2" spans="1:8" x14ac:dyDescent="0.45">
      <c r="A2" s="2">
        <v>43101</v>
      </c>
      <c r="B2">
        <v>4.8899999999999997</v>
      </c>
      <c r="C2">
        <v>6.23</v>
      </c>
      <c r="D2">
        <v>4.8600000000000003</v>
      </c>
      <c r="E2">
        <v>6.14</v>
      </c>
      <c r="F2">
        <v>6.08</v>
      </c>
      <c r="G2" s="1">
        <v>11456216000</v>
      </c>
    </row>
    <row r="3" spans="1:8" x14ac:dyDescent="0.45">
      <c r="A3" s="2">
        <v>43132</v>
      </c>
      <c r="B3">
        <v>5.96</v>
      </c>
      <c r="C3">
        <v>6.3</v>
      </c>
      <c r="D3">
        <v>5.0999999999999996</v>
      </c>
      <c r="E3">
        <v>6.05</v>
      </c>
      <c r="F3">
        <v>5.99</v>
      </c>
      <c r="G3" s="1">
        <v>14915528000</v>
      </c>
      <c r="H3" s="4">
        <f t="shared" ref="H3:H34" si="0">F3/F2-1</f>
        <v>-1.4802631578947345E-2</v>
      </c>
    </row>
    <row r="4" spans="1:8" x14ac:dyDescent="0.45">
      <c r="A4" s="2">
        <v>43160</v>
      </c>
      <c r="B4">
        <v>6.05</v>
      </c>
      <c r="C4">
        <v>6.36</v>
      </c>
      <c r="D4">
        <v>5.43</v>
      </c>
      <c r="E4">
        <v>5.79</v>
      </c>
      <c r="F4">
        <v>5.73</v>
      </c>
      <c r="G4" s="1">
        <v>14118440000</v>
      </c>
      <c r="H4" s="4">
        <f t="shared" si="0"/>
        <v>-4.3405676126878068E-2</v>
      </c>
    </row>
    <row r="5" spans="1:8" x14ac:dyDescent="0.45">
      <c r="A5" s="2">
        <v>43191</v>
      </c>
      <c r="B5">
        <v>5.72</v>
      </c>
      <c r="C5">
        <v>5.98</v>
      </c>
      <c r="D5">
        <v>5.26</v>
      </c>
      <c r="E5">
        <v>5.62</v>
      </c>
      <c r="F5">
        <v>5.57</v>
      </c>
      <c r="G5" s="1">
        <v>11144008000</v>
      </c>
      <c r="H5" s="4">
        <f t="shared" si="0"/>
        <v>-2.7923211169284534E-2</v>
      </c>
    </row>
    <row r="6" spans="1:8" x14ac:dyDescent="0.45">
      <c r="A6" s="2">
        <v>43221</v>
      </c>
      <c r="B6">
        <v>5.61</v>
      </c>
      <c r="C6">
        <v>6.51</v>
      </c>
      <c r="D6">
        <v>5.55</v>
      </c>
      <c r="E6">
        <v>6.3</v>
      </c>
      <c r="F6">
        <v>6.24</v>
      </c>
      <c r="G6" s="1">
        <v>11978240000</v>
      </c>
      <c r="H6" s="4">
        <f t="shared" si="0"/>
        <v>0.12028725314183131</v>
      </c>
    </row>
    <row r="7" spans="1:8" x14ac:dyDescent="0.45">
      <c r="A7" s="2">
        <v>43252</v>
      </c>
      <c r="B7">
        <v>6.35</v>
      </c>
      <c r="C7">
        <v>6.73</v>
      </c>
      <c r="D7">
        <v>5.88</v>
      </c>
      <c r="E7">
        <v>5.92</v>
      </c>
      <c r="F7">
        <v>5.87</v>
      </c>
      <c r="G7" s="1">
        <v>8785540000</v>
      </c>
      <c r="H7" s="4">
        <f t="shared" si="0"/>
        <v>-5.9294871794871806E-2</v>
      </c>
    </row>
    <row r="8" spans="1:8" x14ac:dyDescent="0.45">
      <c r="A8" s="2">
        <v>43282</v>
      </c>
      <c r="B8">
        <v>5.85</v>
      </c>
      <c r="C8">
        <v>6.41</v>
      </c>
      <c r="D8">
        <v>5.83</v>
      </c>
      <c r="E8">
        <v>6.12</v>
      </c>
      <c r="F8">
        <v>6.06</v>
      </c>
      <c r="G8" s="1">
        <v>6321876000</v>
      </c>
      <c r="H8" s="4">
        <f t="shared" si="0"/>
        <v>3.236797274275971E-2</v>
      </c>
    </row>
    <row r="9" spans="1:8" x14ac:dyDescent="0.45">
      <c r="A9" s="2">
        <v>43313</v>
      </c>
      <c r="B9">
        <v>6.15</v>
      </c>
      <c r="C9">
        <v>7.04</v>
      </c>
      <c r="D9">
        <v>5.97</v>
      </c>
      <c r="E9">
        <v>7.02</v>
      </c>
      <c r="F9">
        <v>6.95</v>
      </c>
      <c r="G9" s="1">
        <v>10917836000</v>
      </c>
      <c r="H9" s="4">
        <f t="shared" si="0"/>
        <v>0.14686468646864692</v>
      </c>
    </row>
    <row r="10" spans="1:8" x14ac:dyDescent="0.45">
      <c r="A10" s="2">
        <v>43344</v>
      </c>
      <c r="B10">
        <v>7</v>
      </c>
      <c r="C10">
        <v>7.13</v>
      </c>
      <c r="D10">
        <v>6.47</v>
      </c>
      <c r="E10">
        <v>7.03</v>
      </c>
      <c r="F10">
        <v>6.96</v>
      </c>
      <c r="G10" s="1">
        <v>6340200000</v>
      </c>
      <c r="H10" s="4">
        <f t="shared" si="0"/>
        <v>1.4388489208632116E-3</v>
      </c>
    </row>
    <row r="11" spans="1:8" x14ac:dyDescent="0.45">
      <c r="A11" s="2">
        <v>43374</v>
      </c>
      <c r="B11">
        <v>7.1</v>
      </c>
      <c r="C11">
        <v>7.32</v>
      </c>
      <c r="D11">
        <v>4.4000000000000004</v>
      </c>
      <c r="E11">
        <v>5.27</v>
      </c>
      <c r="F11">
        <v>5.22</v>
      </c>
      <c r="G11" s="1">
        <v>12977976000</v>
      </c>
      <c r="H11" s="4">
        <f t="shared" si="0"/>
        <v>-0.25</v>
      </c>
    </row>
    <row r="12" spans="1:8" x14ac:dyDescent="0.45">
      <c r="A12" s="2">
        <v>43405</v>
      </c>
      <c r="B12">
        <v>5.31</v>
      </c>
      <c r="C12">
        <v>5.55</v>
      </c>
      <c r="D12">
        <v>3.33</v>
      </c>
      <c r="E12">
        <v>4.09</v>
      </c>
      <c r="F12">
        <v>4.05</v>
      </c>
      <c r="G12" s="1">
        <v>16162340000</v>
      </c>
      <c r="H12" s="4">
        <f t="shared" si="0"/>
        <v>-0.22413793103448276</v>
      </c>
    </row>
    <row r="13" spans="1:8" x14ac:dyDescent="0.45">
      <c r="A13" s="2">
        <v>43435</v>
      </c>
      <c r="B13">
        <v>4.32</v>
      </c>
      <c r="C13">
        <v>4.37</v>
      </c>
      <c r="D13">
        <v>3.11</v>
      </c>
      <c r="E13">
        <v>3.34</v>
      </c>
      <c r="F13">
        <v>3.31</v>
      </c>
      <c r="G13" s="1">
        <v>12451408000</v>
      </c>
      <c r="H13" s="4">
        <f t="shared" si="0"/>
        <v>-0.18271604938271602</v>
      </c>
    </row>
    <row r="14" spans="1:8" x14ac:dyDescent="0.45">
      <c r="A14" s="2">
        <v>43466</v>
      </c>
      <c r="B14">
        <v>3.27</v>
      </c>
      <c r="C14">
        <v>4.0199999999999996</v>
      </c>
      <c r="D14">
        <v>3.19</v>
      </c>
      <c r="E14">
        <v>3.59</v>
      </c>
      <c r="F14">
        <v>3.57</v>
      </c>
      <c r="G14" s="1">
        <v>16870992000</v>
      </c>
      <c r="H14" s="4">
        <f t="shared" si="0"/>
        <v>7.8549848942598199E-2</v>
      </c>
    </row>
    <row r="15" spans="1:8" x14ac:dyDescent="0.45">
      <c r="A15" s="2">
        <v>43497</v>
      </c>
      <c r="B15">
        <v>3.61</v>
      </c>
      <c r="C15">
        <v>4.13</v>
      </c>
      <c r="D15">
        <v>3.56</v>
      </c>
      <c r="E15">
        <v>3.86</v>
      </c>
      <c r="F15">
        <v>3.83</v>
      </c>
      <c r="G15" s="1">
        <v>11445728000</v>
      </c>
      <c r="H15" s="4">
        <f t="shared" si="0"/>
        <v>7.2829131652661028E-2</v>
      </c>
    </row>
    <row r="16" spans="1:8" x14ac:dyDescent="0.45">
      <c r="A16" s="2">
        <v>43525</v>
      </c>
      <c r="B16">
        <v>3.91</v>
      </c>
      <c r="C16">
        <v>4.63</v>
      </c>
      <c r="D16">
        <v>3.62</v>
      </c>
      <c r="E16">
        <v>4.49</v>
      </c>
      <c r="F16">
        <v>4.46</v>
      </c>
      <c r="G16" s="1">
        <v>12068540000</v>
      </c>
      <c r="H16" s="4">
        <f t="shared" si="0"/>
        <v>0.164490861618799</v>
      </c>
    </row>
    <row r="17" spans="1:8" x14ac:dyDescent="0.45">
      <c r="A17" s="2">
        <v>43556</v>
      </c>
      <c r="B17">
        <v>4.58</v>
      </c>
      <c r="C17">
        <v>4.84</v>
      </c>
      <c r="D17">
        <v>4.33</v>
      </c>
      <c r="E17">
        <v>4.53</v>
      </c>
      <c r="F17">
        <v>4.49</v>
      </c>
      <c r="G17" s="1">
        <v>9437780000</v>
      </c>
      <c r="H17" s="4">
        <f t="shared" si="0"/>
        <v>6.7264573991032695E-3</v>
      </c>
    </row>
    <row r="18" spans="1:8" x14ac:dyDescent="0.45">
      <c r="A18" s="2">
        <v>43586</v>
      </c>
      <c r="B18">
        <v>4.58</v>
      </c>
      <c r="C18">
        <v>4.62</v>
      </c>
      <c r="D18">
        <v>3.38</v>
      </c>
      <c r="E18">
        <v>3.39</v>
      </c>
      <c r="F18">
        <v>3.36</v>
      </c>
      <c r="G18" s="1">
        <v>11180752000</v>
      </c>
      <c r="H18" s="4">
        <f t="shared" si="0"/>
        <v>-0.25167037861915376</v>
      </c>
    </row>
    <row r="19" spans="1:8" x14ac:dyDescent="0.45">
      <c r="A19" s="2">
        <v>43617</v>
      </c>
      <c r="B19">
        <v>3.4</v>
      </c>
      <c r="C19">
        <v>4.13</v>
      </c>
      <c r="D19">
        <v>3.32</v>
      </c>
      <c r="E19">
        <v>4.1100000000000003</v>
      </c>
      <c r="F19">
        <v>4.08</v>
      </c>
      <c r="G19" s="1">
        <v>8233340000</v>
      </c>
      <c r="H19" s="4">
        <f t="shared" si="0"/>
        <v>0.21428571428571441</v>
      </c>
    </row>
    <row r="20" spans="1:8" x14ac:dyDescent="0.45">
      <c r="A20" s="2">
        <v>43647</v>
      </c>
      <c r="B20">
        <v>4.3099999999999996</v>
      </c>
      <c r="C20">
        <v>4.47</v>
      </c>
      <c r="D20">
        <v>3.88</v>
      </c>
      <c r="E20">
        <v>4.22</v>
      </c>
      <c r="F20">
        <v>4.1900000000000004</v>
      </c>
      <c r="G20" s="1">
        <v>8415984000</v>
      </c>
      <c r="H20" s="4">
        <f t="shared" si="0"/>
        <v>2.6960784313725616E-2</v>
      </c>
    </row>
    <row r="21" spans="1:8" x14ac:dyDescent="0.45">
      <c r="A21" s="2">
        <v>43678</v>
      </c>
      <c r="B21">
        <v>4.2300000000000004</v>
      </c>
      <c r="C21">
        <v>4.34</v>
      </c>
      <c r="D21">
        <v>3.68</v>
      </c>
      <c r="E21">
        <v>4.1900000000000004</v>
      </c>
      <c r="F21">
        <v>4.16</v>
      </c>
      <c r="G21" s="1">
        <v>9450328000</v>
      </c>
      <c r="H21" s="4">
        <f t="shared" si="0"/>
        <v>-7.1599045346062429E-3</v>
      </c>
    </row>
    <row r="22" spans="1:8" x14ac:dyDescent="0.45">
      <c r="A22" s="2">
        <v>43709</v>
      </c>
      <c r="B22">
        <v>4.1100000000000003</v>
      </c>
      <c r="C22">
        <v>4.71</v>
      </c>
      <c r="D22">
        <v>4.08</v>
      </c>
      <c r="E22">
        <v>4.3499999999999996</v>
      </c>
      <c r="F22">
        <v>4.33</v>
      </c>
      <c r="G22" s="1">
        <v>6347768000</v>
      </c>
      <c r="H22" s="4">
        <f t="shared" si="0"/>
        <v>4.0865384615384581E-2</v>
      </c>
    </row>
    <row r="23" spans="1:8" x14ac:dyDescent="0.45">
      <c r="A23" s="2">
        <v>43739</v>
      </c>
      <c r="B23">
        <v>4.38</v>
      </c>
      <c r="C23">
        <v>5.22</v>
      </c>
      <c r="D23">
        <v>4.25</v>
      </c>
      <c r="E23">
        <v>5.03</v>
      </c>
      <c r="F23">
        <v>5</v>
      </c>
      <c r="G23" s="1">
        <v>7696172000</v>
      </c>
      <c r="H23" s="4">
        <f t="shared" si="0"/>
        <v>0.15473441108545027</v>
      </c>
    </row>
    <row r="24" spans="1:8" x14ac:dyDescent="0.45">
      <c r="A24" s="2">
        <v>43770</v>
      </c>
      <c r="B24">
        <v>4.99</v>
      </c>
      <c r="C24">
        <v>5.54</v>
      </c>
      <c r="D24">
        <v>4.96</v>
      </c>
      <c r="E24">
        <v>5.42</v>
      </c>
      <c r="F24">
        <v>5.39</v>
      </c>
      <c r="G24" s="1">
        <v>7321800000</v>
      </c>
      <c r="H24" s="4">
        <f t="shared" si="0"/>
        <v>7.7999999999999847E-2</v>
      </c>
    </row>
    <row r="25" spans="1:8" x14ac:dyDescent="0.45">
      <c r="A25" s="2">
        <v>43800</v>
      </c>
      <c r="B25">
        <v>5.41</v>
      </c>
      <c r="C25">
        <v>6.05</v>
      </c>
      <c r="D25">
        <v>5.01</v>
      </c>
      <c r="E25">
        <v>5.88</v>
      </c>
      <c r="F25">
        <v>5.86</v>
      </c>
      <c r="G25" s="1">
        <v>6543532000</v>
      </c>
      <c r="H25" s="4">
        <f t="shared" si="0"/>
        <v>8.7198515769944418E-2</v>
      </c>
    </row>
    <row r="26" spans="1:8" x14ac:dyDescent="0.45">
      <c r="A26" s="2">
        <v>43831</v>
      </c>
      <c r="B26">
        <v>5.97</v>
      </c>
      <c r="C26">
        <v>6.49</v>
      </c>
      <c r="D26">
        <v>5.78</v>
      </c>
      <c r="E26">
        <v>5.91</v>
      </c>
      <c r="F26">
        <v>5.89</v>
      </c>
      <c r="G26" s="1">
        <v>6125412000</v>
      </c>
      <c r="H26" s="4">
        <f t="shared" si="0"/>
        <v>5.1194539249146409E-3</v>
      </c>
    </row>
    <row r="27" spans="1:8" x14ac:dyDescent="0.45">
      <c r="A27" s="2">
        <v>43862</v>
      </c>
      <c r="B27">
        <v>5.89</v>
      </c>
      <c r="C27">
        <v>7.91</v>
      </c>
      <c r="D27">
        <v>5.89</v>
      </c>
      <c r="E27">
        <v>6.75</v>
      </c>
      <c r="F27">
        <v>6.72</v>
      </c>
      <c r="G27" s="1">
        <v>11848652000</v>
      </c>
      <c r="H27" s="4">
        <f t="shared" si="0"/>
        <v>0.14091680814940588</v>
      </c>
    </row>
    <row r="28" spans="1:8" x14ac:dyDescent="0.45">
      <c r="A28" s="2">
        <v>43891</v>
      </c>
      <c r="B28">
        <v>6.92</v>
      </c>
      <c r="C28">
        <v>7.12</v>
      </c>
      <c r="D28">
        <v>4.5199999999999996</v>
      </c>
      <c r="E28">
        <v>6.59</v>
      </c>
      <c r="F28">
        <v>6.57</v>
      </c>
      <c r="G28" s="1">
        <v>15773952000</v>
      </c>
      <c r="H28" s="4">
        <f t="shared" si="0"/>
        <v>-2.2321428571428492E-2</v>
      </c>
    </row>
    <row r="29" spans="1:8" x14ac:dyDescent="0.45">
      <c r="A29" s="2">
        <v>43922</v>
      </c>
      <c r="B29">
        <v>6.39</v>
      </c>
      <c r="C29">
        <v>7.61</v>
      </c>
      <c r="D29">
        <v>5.96</v>
      </c>
      <c r="E29">
        <v>7.31</v>
      </c>
      <c r="F29">
        <v>7.28</v>
      </c>
      <c r="G29" s="1">
        <v>11278304000</v>
      </c>
      <c r="H29" s="4">
        <f t="shared" si="0"/>
        <v>0.10806697108066965</v>
      </c>
    </row>
    <row r="30" spans="1:8" x14ac:dyDescent="0.45">
      <c r="A30" s="2">
        <v>43952</v>
      </c>
      <c r="B30">
        <v>7.11</v>
      </c>
      <c r="C30">
        <v>9.18</v>
      </c>
      <c r="D30">
        <v>7.02</v>
      </c>
      <c r="E30">
        <v>8.8800000000000008</v>
      </c>
      <c r="F30">
        <v>8.84</v>
      </c>
      <c r="G30" s="1">
        <v>12548876000</v>
      </c>
      <c r="H30" s="4">
        <f t="shared" si="0"/>
        <v>0.21428571428571419</v>
      </c>
    </row>
    <row r="31" spans="1:8" x14ac:dyDescent="0.45">
      <c r="A31" s="2">
        <v>43983</v>
      </c>
      <c r="B31">
        <v>8.83</v>
      </c>
      <c r="C31">
        <v>9.64</v>
      </c>
      <c r="D31">
        <v>8.66</v>
      </c>
      <c r="E31">
        <v>9.5</v>
      </c>
      <c r="F31">
        <v>9.4600000000000009</v>
      </c>
      <c r="G31" s="1">
        <v>9719464000</v>
      </c>
      <c r="H31" s="4">
        <f t="shared" si="0"/>
        <v>7.0135746606335037E-2</v>
      </c>
    </row>
    <row r="32" spans="1:8" x14ac:dyDescent="0.45">
      <c r="A32" s="2">
        <v>44013</v>
      </c>
      <c r="B32">
        <v>9.52</v>
      </c>
      <c r="C32">
        <v>10.79</v>
      </c>
      <c r="D32">
        <v>9.41</v>
      </c>
      <c r="E32">
        <v>10.61</v>
      </c>
      <c r="F32">
        <v>10.58</v>
      </c>
      <c r="G32" s="1">
        <v>8094452000</v>
      </c>
      <c r="H32" s="4">
        <f t="shared" si="0"/>
        <v>0.11839323467230445</v>
      </c>
    </row>
    <row r="33" spans="1:8" x14ac:dyDescent="0.45">
      <c r="A33" s="2">
        <v>44044</v>
      </c>
      <c r="B33">
        <v>10.73</v>
      </c>
      <c r="C33">
        <v>13.57</v>
      </c>
      <c r="D33">
        <v>10.72</v>
      </c>
      <c r="E33">
        <v>13.37</v>
      </c>
      <c r="F33">
        <v>13.33</v>
      </c>
      <c r="G33" s="1">
        <v>9672544000</v>
      </c>
      <c r="H33" s="4">
        <f t="shared" si="0"/>
        <v>0.25992438563327025</v>
      </c>
    </row>
    <row r="34" spans="1:8" x14ac:dyDescent="0.45">
      <c r="A34" s="2">
        <v>44075</v>
      </c>
      <c r="B34">
        <v>13.48</v>
      </c>
      <c r="C34">
        <v>14.73</v>
      </c>
      <c r="D34">
        <v>11.7</v>
      </c>
      <c r="E34">
        <v>13.53</v>
      </c>
      <c r="F34">
        <v>13.49</v>
      </c>
      <c r="G34" s="1">
        <v>15856552000</v>
      </c>
      <c r="H34" s="4">
        <f t="shared" si="0"/>
        <v>1.2003000750187454E-2</v>
      </c>
    </row>
    <row r="35" spans="1:8" x14ac:dyDescent="0.45">
      <c r="A35" s="2">
        <v>44105</v>
      </c>
      <c r="B35">
        <v>13.76</v>
      </c>
      <c r="C35">
        <v>14.35</v>
      </c>
      <c r="D35">
        <v>12.3</v>
      </c>
      <c r="E35">
        <v>12.53</v>
      </c>
      <c r="F35">
        <v>12.5</v>
      </c>
      <c r="G35" s="1">
        <v>8022356000</v>
      </c>
      <c r="H35" s="4">
        <f t="shared" ref="H35:H66" si="1">F35/F34-1</f>
        <v>-7.3387694588584185E-2</v>
      </c>
    </row>
    <row r="36" spans="1:8" x14ac:dyDescent="0.45">
      <c r="A36" s="2">
        <v>44136</v>
      </c>
      <c r="B36">
        <v>12.66</v>
      </c>
      <c r="C36">
        <v>14.69</v>
      </c>
      <c r="D36">
        <v>12.4</v>
      </c>
      <c r="E36">
        <v>13.4</v>
      </c>
      <c r="F36">
        <v>13.36</v>
      </c>
      <c r="G36" s="1">
        <v>7594820000</v>
      </c>
      <c r="H36" s="4">
        <f t="shared" si="1"/>
        <v>6.8799999999999972E-2</v>
      </c>
    </row>
    <row r="37" spans="1:8" x14ac:dyDescent="0.45">
      <c r="A37" s="2">
        <v>44166</v>
      </c>
      <c r="B37">
        <v>13.49</v>
      </c>
      <c r="C37">
        <v>13.73</v>
      </c>
      <c r="D37">
        <v>12.76</v>
      </c>
      <c r="E37">
        <v>13.06</v>
      </c>
      <c r="F37">
        <v>13.02</v>
      </c>
      <c r="G37" s="1">
        <v>5120996000</v>
      </c>
      <c r="H37" s="4">
        <f t="shared" si="1"/>
        <v>-2.5449101796407136E-2</v>
      </c>
    </row>
    <row r="38" spans="1:8" x14ac:dyDescent="0.45">
      <c r="A38" s="2">
        <v>44197</v>
      </c>
      <c r="B38">
        <v>13.1</v>
      </c>
      <c r="C38">
        <v>14</v>
      </c>
      <c r="D38">
        <v>12.59</v>
      </c>
      <c r="E38">
        <v>12.99</v>
      </c>
      <c r="F38">
        <v>12.96</v>
      </c>
      <c r="G38" s="1">
        <v>6154172000</v>
      </c>
      <c r="H38" s="4">
        <f t="shared" si="1"/>
        <v>-4.6082949308754451E-3</v>
      </c>
    </row>
    <row r="39" spans="1:8" x14ac:dyDescent="0.45">
      <c r="A39" s="2">
        <v>44228</v>
      </c>
      <c r="B39">
        <v>13.05</v>
      </c>
      <c r="C39">
        <v>15.37</v>
      </c>
      <c r="D39">
        <v>12.9</v>
      </c>
      <c r="E39">
        <v>13.71</v>
      </c>
      <c r="F39">
        <v>13.68</v>
      </c>
      <c r="G39" s="1">
        <v>6680324000</v>
      </c>
      <c r="H39" s="4">
        <f t="shared" si="1"/>
        <v>5.5555555555555358E-2</v>
      </c>
    </row>
    <row r="40" spans="1:8" x14ac:dyDescent="0.45">
      <c r="A40" s="2">
        <v>44256</v>
      </c>
      <c r="B40">
        <v>13.88</v>
      </c>
      <c r="C40">
        <v>13.93</v>
      </c>
      <c r="D40">
        <v>11.57</v>
      </c>
      <c r="E40">
        <v>13.35</v>
      </c>
      <c r="F40">
        <v>13.32</v>
      </c>
      <c r="G40" s="1">
        <v>7648656000</v>
      </c>
      <c r="H40" s="4">
        <f t="shared" si="1"/>
        <v>-2.6315789473684181E-2</v>
      </c>
    </row>
    <row r="41" spans="1:8" x14ac:dyDescent="0.45">
      <c r="A41" s="2">
        <v>44287</v>
      </c>
      <c r="B41">
        <v>13.57</v>
      </c>
      <c r="C41">
        <v>16.21</v>
      </c>
      <c r="D41">
        <v>13.51</v>
      </c>
      <c r="E41">
        <v>15.01</v>
      </c>
      <c r="F41">
        <v>14.98</v>
      </c>
      <c r="G41" s="1">
        <v>6718796000</v>
      </c>
      <c r="H41" s="4">
        <f t="shared" si="1"/>
        <v>0.12462462462462454</v>
      </c>
    </row>
    <row r="42" spans="1:8" x14ac:dyDescent="0.45">
      <c r="A42" s="2">
        <v>44317</v>
      </c>
      <c r="B42">
        <v>15.13</v>
      </c>
      <c r="C42">
        <v>16.28</v>
      </c>
      <c r="D42">
        <v>13.46</v>
      </c>
      <c r="E42">
        <v>16.239999999999998</v>
      </c>
      <c r="F42">
        <v>16.21</v>
      </c>
      <c r="G42" s="1">
        <v>7054380000</v>
      </c>
      <c r="H42" s="4">
        <f t="shared" si="1"/>
        <v>8.2109479305741084E-2</v>
      </c>
    </row>
    <row r="43" spans="1:8" x14ac:dyDescent="0.45">
      <c r="A43" s="2">
        <v>44348</v>
      </c>
      <c r="B43">
        <v>16.27</v>
      </c>
      <c r="C43">
        <v>20.16</v>
      </c>
      <c r="D43">
        <v>15.9</v>
      </c>
      <c r="E43">
        <v>20</v>
      </c>
      <c r="F43">
        <v>19.96</v>
      </c>
      <c r="G43" s="1">
        <v>10273292000</v>
      </c>
      <c r="H43" s="4">
        <f t="shared" si="1"/>
        <v>0.23133867982726719</v>
      </c>
    </row>
    <row r="44" spans="1:8" x14ac:dyDescent="0.45">
      <c r="A44" s="2">
        <v>44378</v>
      </c>
      <c r="B44">
        <v>20.13</v>
      </c>
      <c r="C44">
        <v>20.88</v>
      </c>
      <c r="D44">
        <v>17.87</v>
      </c>
      <c r="E44">
        <v>19.5</v>
      </c>
      <c r="F44">
        <v>19.46</v>
      </c>
      <c r="G44" s="1">
        <v>7823077000</v>
      </c>
      <c r="H44" s="4">
        <f t="shared" si="1"/>
        <v>-2.5050100200400771E-2</v>
      </c>
    </row>
    <row r="45" spans="1:8" x14ac:dyDescent="0.45">
      <c r="A45" s="2">
        <v>44409</v>
      </c>
      <c r="B45">
        <v>19.7</v>
      </c>
      <c r="C45">
        <v>23.04</v>
      </c>
      <c r="D45">
        <v>18.760000000000002</v>
      </c>
      <c r="E45">
        <v>22.39</v>
      </c>
      <c r="F45">
        <v>22.34</v>
      </c>
      <c r="G45" s="1">
        <v>6416386000</v>
      </c>
      <c r="H45" s="4">
        <f t="shared" si="1"/>
        <v>0.14799588900308325</v>
      </c>
    </row>
    <row r="46" spans="1:8" x14ac:dyDescent="0.45">
      <c r="A46" s="2">
        <v>44440</v>
      </c>
      <c r="B46">
        <v>22.49</v>
      </c>
      <c r="C46">
        <v>22.99</v>
      </c>
      <c r="D46">
        <v>20.47</v>
      </c>
      <c r="E46">
        <v>20.72</v>
      </c>
      <c r="F46">
        <v>20.68</v>
      </c>
      <c r="G46" s="1">
        <v>4998986000</v>
      </c>
      <c r="H46" s="4">
        <f t="shared" si="1"/>
        <v>-7.4306177260519246E-2</v>
      </c>
    </row>
    <row r="47" spans="1:8" x14ac:dyDescent="0.45">
      <c r="A47" s="2">
        <v>44470</v>
      </c>
      <c r="B47">
        <v>20.75</v>
      </c>
      <c r="C47">
        <v>25.71</v>
      </c>
      <c r="D47">
        <v>19.559999999999999</v>
      </c>
      <c r="E47">
        <v>25.57</v>
      </c>
      <c r="F47">
        <v>25.52</v>
      </c>
      <c r="G47" s="1">
        <v>4971078000</v>
      </c>
      <c r="H47" s="4">
        <f t="shared" si="1"/>
        <v>0.23404255319148937</v>
      </c>
    </row>
    <row r="48" spans="1:8" x14ac:dyDescent="0.45">
      <c r="A48" s="2">
        <v>44501</v>
      </c>
      <c r="B48">
        <v>25.65</v>
      </c>
      <c r="C48">
        <v>34.65</v>
      </c>
      <c r="D48">
        <v>25.23</v>
      </c>
      <c r="E48">
        <v>32.68</v>
      </c>
      <c r="F48">
        <v>32.619999999999997</v>
      </c>
      <c r="G48" s="1">
        <v>10811170000</v>
      </c>
      <c r="H48" s="4">
        <f t="shared" si="1"/>
        <v>0.27821316614420044</v>
      </c>
    </row>
    <row r="49" spans="1:8" x14ac:dyDescent="0.45">
      <c r="A49" s="2">
        <v>44531</v>
      </c>
      <c r="B49">
        <v>33.22</v>
      </c>
      <c r="C49">
        <v>33.29</v>
      </c>
      <c r="D49">
        <v>27.15</v>
      </c>
      <c r="E49">
        <v>29.41</v>
      </c>
      <c r="F49">
        <v>29.36</v>
      </c>
      <c r="G49" s="1">
        <v>11058505000</v>
      </c>
      <c r="H49" s="4">
        <f t="shared" si="1"/>
        <v>-9.9938687921520497E-2</v>
      </c>
    </row>
    <row r="50" spans="1:8" x14ac:dyDescent="0.45">
      <c r="A50" s="2">
        <v>44562</v>
      </c>
      <c r="B50">
        <v>29.82</v>
      </c>
      <c r="C50">
        <v>30.71</v>
      </c>
      <c r="D50">
        <v>20.89</v>
      </c>
      <c r="E50">
        <v>24.49</v>
      </c>
      <c r="F50">
        <v>24.45</v>
      </c>
      <c r="G50" s="1">
        <v>10682164000</v>
      </c>
      <c r="H50" s="4">
        <f t="shared" si="1"/>
        <v>-0.16723433242506813</v>
      </c>
    </row>
    <row r="51" spans="1:8" x14ac:dyDescent="0.45">
      <c r="A51" s="2">
        <v>44593</v>
      </c>
      <c r="B51">
        <v>25.1</v>
      </c>
      <c r="C51">
        <v>26.92</v>
      </c>
      <c r="D51">
        <v>20.89</v>
      </c>
      <c r="E51">
        <v>24.39</v>
      </c>
      <c r="F51">
        <v>24.35</v>
      </c>
      <c r="G51" s="1">
        <v>10644270000</v>
      </c>
      <c r="H51" s="4">
        <f t="shared" si="1"/>
        <v>-4.0899795501021519E-3</v>
      </c>
    </row>
    <row r="52" spans="1:8" x14ac:dyDescent="0.45">
      <c r="A52" s="2">
        <v>44621</v>
      </c>
      <c r="B52">
        <v>24.29</v>
      </c>
      <c r="C52">
        <v>28.95</v>
      </c>
      <c r="D52">
        <v>20.65</v>
      </c>
      <c r="E52">
        <v>27.29</v>
      </c>
      <c r="F52">
        <v>27.24</v>
      </c>
      <c r="G52" s="1">
        <v>11644599000</v>
      </c>
      <c r="H52" s="4">
        <f t="shared" si="1"/>
        <v>0.11868583162217639</v>
      </c>
    </row>
    <row r="53" spans="1:8" x14ac:dyDescent="0.45">
      <c r="A53" s="2">
        <v>44652</v>
      </c>
      <c r="B53">
        <v>27.38</v>
      </c>
      <c r="C53">
        <v>27.56</v>
      </c>
      <c r="D53">
        <v>18.29</v>
      </c>
      <c r="E53">
        <v>18.55</v>
      </c>
      <c r="F53">
        <v>18.52</v>
      </c>
      <c r="G53" s="1">
        <v>11114390000</v>
      </c>
      <c r="H53" s="4">
        <f t="shared" si="1"/>
        <v>-0.32011747430249626</v>
      </c>
    </row>
    <row r="54" spans="1:8" x14ac:dyDescent="0.45">
      <c r="A54" s="2">
        <v>44682</v>
      </c>
      <c r="B54">
        <v>18.54</v>
      </c>
      <c r="C54">
        <v>20.399999999999999</v>
      </c>
      <c r="D54">
        <v>15.57</v>
      </c>
      <c r="E54">
        <v>18.670000000000002</v>
      </c>
      <c r="F54">
        <v>18.649999999999999</v>
      </c>
      <c r="G54" s="1">
        <v>13833021000</v>
      </c>
      <c r="H54" s="4">
        <f t="shared" si="1"/>
        <v>7.0194384449242531E-3</v>
      </c>
    </row>
    <row r="55" spans="1:8" x14ac:dyDescent="0.45">
      <c r="A55" s="2">
        <v>44713</v>
      </c>
      <c r="B55">
        <v>18.72</v>
      </c>
      <c r="C55">
        <v>19.62</v>
      </c>
      <c r="D55">
        <v>14.86</v>
      </c>
      <c r="E55">
        <v>15.16</v>
      </c>
      <c r="F55">
        <v>15.14</v>
      </c>
      <c r="G55" s="1">
        <v>10554791000</v>
      </c>
      <c r="H55" s="4">
        <f t="shared" si="1"/>
        <v>-0.18820375335120632</v>
      </c>
    </row>
    <row r="56" spans="1:8" x14ac:dyDescent="0.45">
      <c r="A56" s="2">
        <v>44743</v>
      </c>
      <c r="B56">
        <v>14.9</v>
      </c>
      <c r="C56">
        <v>18.239999999999998</v>
      </c>
      <c r="D56">
        <v>14.06</v>
      </c>
      <c r="E56">
        <v>18.16</v>
      </c>
      <c r="F56">
        <v>18.14</v>
      </c>
      <c r="G56" s="1">
        <v>10564476000</v>
      </c>
      <c r="H56" s="4">
        <f t="shared" si="1"/>
        <v>0.1981505944517834</v>
      </c>
    </row>
    <row r="57" spans="1:8" x14ac:dyDescent="0.45">
      <c r="A57" s="2">
        <v>44774</v>
      </c>
      <c r="B57">
        <v>18.18</v>
      </c>
      <c r="C57">
        <v>19.27</v>
      </c>
      <c r="D57">
        <v>14.96</v>
      </c>
      <c r="E57">
        <v>15.09</v>
      </c>
      <c r="F57">
        <v>15.08</v>
      </c>
      <c r="G57" s="1">
        <v>12069648000</v>
      </c>
      <c r="H57" s="4">
        <f t="shared" si="1"/>
        <v>-0.16868798235942672</v>
      </c>
    </row>
    <row r="58" spans="1:8" x14ac:dyDescent="0.45">
      <c r="A58" s="2">
        <v>44805</v>
      </c>
      <c r="B58">
        <v>14.21</v>
      </c>
      <c r="C58">
        <v>14.55</v>
      </c>
      <c r="D58">
        <v>11.95</v>
      </c>
      <c r="E58">
        <v>12.14</v>
      </c>
      <c r="F58">
        <v>12.12</v>
      </c>
      <c r="G58" s="1">
        <v>13130578000</v>
      </c>
      <c r="H58" s="4">
        <f t="shared" si="1"/>
        <v>-0.19628647214854122</v>
      </c>
    </row>
    <row r="59" spans="1:8" x14ac:dyDescent="0.45">
      <c r="A59" s="2">
        <v>44835</v>
      </c>
      <c r="B59">
        <v>12.35</v>
      </c>
      <c r="C59">
        <v>13.85</v>
      </c>
      <c r="D59">
        <v>10.81</v>
      </c>
      <c r="E59">
        <v>13.5</v>
      </c>
      <c r="F59">
        <v>13.48</v>
      </c>
      <c r="G59" s="1">
        <v>12549277000</v>
      </c>
      <c r="H59" s="4">
        <f t="shared" si="1"/>
        <v>0.11221122112211224</v>
      </c>
    </row>
    <row r="60" spans="1:8" x14ac:dyDescent="0.45">
      <c r="A60" s="2">
        <v>44866</v>
      </c>
      <c r="B60">
        <v>13.81</v>
      </c>
      <c r="C60">
        <v>17</v>
      </c>
      <c r="D60">
        <v>12.96</v>
      </c>
      <c r="E60">
        <v>16.920000000000002</v>
      </c>
      <c r="F60">
        <v>16.91</v>
      </c>
      <c r="G60" s="1">
        <v>10600603000</v>
      </c>
      <c r="H60" s="4">
        <f t="shared" si="1"/>
        <v>0.25445103857566753</v>
      </c>
    </row>
    <row r="61" spans="1:8" x14ac:dyDescent="0.45">
      <c r="A61" s="2">
        <v>44896</v>
      </c>
      <c r="B61">
        <v>17</v>
      </c>
      <c r="C61">
        <v>18.79</v>
      </c>
      <c r="D61">
        <v>13.88</v>
      </c>
      <c r="E61">
        <v>14.61</v>
      </c>
      <c r="F61">
        <v>14.6</v>
      </c>
      <c r="G61" s="1">
        <v>8946152000</v>
      </c>
      <c r="H61" s="4">
        <f t="shared" si="1"/>
        <v>-0.13660555884092251</v>
      </c>
    </row>
    <row r="62" spans="1:8" x14ac:dyDescent="0.45">
      <c r="A62" s="2">
        <v>44927</v>
      </c>
      <c r="B62">
        <v>14.85</v>
      </c>
      <c r="C62">
        <v>20.63</v>
      </c>
      <c r="D62">
        <v>14.03</v>
      </c>
      <c r="E62">
        <v>19.54</v>
      </c>
      <c r="F62">
        <v>19.52</v>
      </c>
      <c r="G62" s="1">
        <v>9454960000</v>
      </c>
      <c r="H62" s="4">
        <f t="shared" si="1"/>
        <v>0.33698630136986307</v>
      </c>
    </row>
    <row r="63" spans="1:8" x14ac:dyDescent="0.45">
      <c r="A63" s="2">
        <v>44958</v>
      </c>
      <c r="B63">
        <v>19.690000000000001</v>
      </c>
      <c r="C63">
        <v>23.89</v>
      </c>
      <c r="D63">
        <v>19.61</v>
      </c>
      <c r="E63">
        <v>23.22</v>
      </c>
      <c r="F63">
        <v>23.2</v>
      </c>
      <c r="G63" s="1">
        <v>10393479000</v>
      </c>
      <c r="H63" s="4">
        <f t="shared" si="1"/>
        <v>0.18852459016393452</v>
      </c>
    </row>
    <row r="64" spans="1:8" x14ac:dyDescent="0.45">
      <c r="A64" s="2">
        <v>44986</v>
      </c>
      <c r="B64">
        <v>23.19</v>
      </c>
      <c r="C64">
        <v>27.83</v>
      </c>
      <c r="D64">
        <v>22.3</v>
      </c>
      <c r="E64">
        <v>27.78</v>
      </c>
      <c r="F64">
        <v>27.76</v>
      </c>
      <c r="G64" s="1">
        <v>11263731000</v>
      </c>
      <c r="H64" s="4">
        <f t="shared" si="1"/>
        <v>0.19655172413793109</v>
      </c>
    </row>
    <row r="65" spans="1:8" x14ac:dyDescent="0.45">
      <c r="A65" s="2">
        <v>45017</v>
      </c>
      <c r="B65">
        <v>27.51</v>
      </c>
      <c r="C65">
        <v>28.11</v>
      </c>
      <c r="D65">
        <v>26.22</v>
      </c>
      <c r="E65">
        <v>27.75</v>
      </c>
      <c r="F65">
        <v>27.74</v>
      </c>
      <c r="G65" s="1">
        <v>7436450000</v>
      </c>
      <c r="H65" s="4">
        <f t="shared" si="1"/>
        <v>-7.204610951009327E-4</v>
      </c>
    </row>
    <row r="66" spans="1:8" x14ac:dyDescent="0.45">
      <c r="A66" s="2">
        <v>45047</v>
      </c>
      <c r="B66">
        <v>27.84</v>
      </c>
      <c r="C66">
        <v>41.94</v>
      </c>
      <c r="D66">
        <v>27.24</v>
      </c>
      <c r="E66">
        <v>37.83</v>
      </c>
      <c r="F66">
        <v>37.82</v>
      </c>
      <c r="G66" s="1">
        <v>11697819000</v>
      </c>
      <c r="H66" s="4">
        <f t="shared" si="1"/>
        <v>0.36337418889689976</v>
      </c>
    </row>
    <row r="67" spans="1:8" x14ac:dyDescent="0.45">
      <c r="A67" s="2">
        <v>45078</v>
      </c>
      <c r="B67">
        <v>38.49</v>
      </c>
      <c r="C67">
        <v>43.99</v>
      </c>
      <c r="D67">
        <v>37.36</v>
      </c>
      <c r="E67">
        <v>42.3</v>
      </c>
      <c r="F67">
        <v>42.28</v>
      </c>
      <c r="G67" s="1">
        <v>10527050000</v>
      </c>
      <c r="H67" s="4">
        <f t="shared" ref="H67:H73" si="2">F67/F66-1</f>
        <v>0.11792702273929145</v>
      </c>
    </row>
    <row r="68" spans="1:8" x14ac:dyDescent="0.45">
      <c r="A68" s="2">
        <v>45108</v>
      </c>
      <c r="B68">
        <v>42.52</v>
      </c>
      <c r="C68">
        <v>48.09</v>
      </c>
      <c r="D68">
        <v>41.35</v>
      </c>
      <c r="E68">
        <v>46.73</v>
      </c>
      <c r="F68">
        <v>46.71</v>
      </c>
      <c r="G68" s="1">
        <v>8706845000</v>
      </c>
      <c r="H68" s="4">
        <f t="shared" si="2"/>
        <v>0.10477767265846727</v>
      </c>
    </row>
    <row r="69" spans="1:8" x14ac:dyDescent="0.45">
      <c r="A69" s="2">
        <v>45139</v>
      </c>
      <c r="B69">
        <v>46.46</v>
      </c>
      <c r="C69">
        <v>50.27</v>
      </c>
      <c r="D69">
        <v>40.31</v>
      </c>
      <c r="E69">
        <v>49.35</v>
      </c>
      <c r="F69">
        <v>49.34</v>
      </c>
      <c r="G69" s="1">
        <v>13632152000</v>
      </c>
      <c r="H69" s="4">
        <f t="shared" si="2"/>
        <v>5.6304859773067983E-2</v>
      </c>
    </row>
    <row r="70" spans="1:8" x14ac:dyDescent="0.45">
      <c r="A70" s="2">
        <v>45170</v>
      </c>
      <c r="B70">
        <v>49.76</v>
      </c>
      <c r="C70">
        <v>49.8</v>
      </c>
      <c r="D70">
        <v>40.98</v>
      </c>
      <c r="E70">
        <v>43.5</v>
      </c>
      <c r="F70">
        <v>43.48</v>
      </c>
      <c r="G70" s="1">
        <v>8579273000</v>
      </c>
      <c r="H70" s="4">
        <f t="shared" si="2"/>
        <v>-0.11876773408998798</v>
      </c>
    </row>
    <row r="71" spans="1:8" x14ac:dyDescent="0.45">
      <c r="A71" s="2">
        <v>45200</v>
      </c>
      <c r="B71">
        <v>44.03</v>
      </c>
      <c r="C71">
        <v>47.61</v>
      </c>
      <c r="D71">
        <v>39.229999999999997</v>
      </c>
      <c r="E71">
        <v>40.78</v>
      </c>
      <c r="F71">
        <v>40.770000000000003</v>
      </c>
      <c r="G71" s="1">
        <v>10141101000</v>
      </c>
      <c r="H71" s="4">
        <f t="shared" si="2"/>
        <v>-6.2327506899723883E-2</v>
      </c>
    </row>
    <row r="72" spans="1:8" x14ac:dyDescent="0.45">
      <c r="A72" s="2">
        <v>45231</v>
      </c>
      <c r="B72">
        <v>40.880000000000003</v>
      </c>
      <c r="C72">
        <v>50.55</v>
      </c>
      <c r="D72">
        <v>40.869999999999997</v>
      </c>
      <c r="E72">
        <v>46.77</v>
      </c>
      <c r="F72">
        <v>46.76</v>
      </c>
      <c r="G72" s="1">
        <v>9144618000</v>
      </c>
      <c r="H72" s="4">
        <f t="shared" si="2"/>
        <v>0.14692175619327918</v>
      </c>
    </row>
    <row r="73" spans="1:8" x14ac:dyDescent="0.45">
      <c r="A73" s="2">
        <v>45261</v>
      </c>
      <c r="B73">
        <v>46.53</v>
      </c>
      <c r="C73">
        <v>50.43</v>
      </c>
      <c r="D73">
        <v>45.01</v>
      </c>
      <c r="E73">
        <v>49.52</v>
      </c>
      <c r="F73">
        <v>49.51</v>
      </c>
      <c r="G73" s="1">
        <v>7411887000</v>
      </c>
      <c r="H73" s="4">
        <f t="shared" si="2"/>
        <v>5.881094952951238E-2</v>
      </c>
    </row>
  </sheetData>
  <sortState xmlns:xlrd2="http://schemas.microsoft.com/office/spreadsheetml/2017/richdata2" ref="A1:G73">
    <sortCondition ref="A2:A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440-93CA-45B7-9286-9E62F2672037}">
  <dimension ref="A1:U73"/>
  <sheetViews>
    <sheetView topLeftCell="E1" zoomScale="80" zoomScaleNormal="80" workbookViewId="0">
      <selection activeCell="P53" sqref="P53"/>
    </sheetView>
  </sheetViews>
  <sheetFormatPr defaultColWidth="8.86328125" defaultRowHeight="14.25" x14ac:dyDescent="0.45"/>
  <cols>
    <col min="6" max="6" width="10.86328125" customWidth="1"/>
    <col min="7" max="7" width="18.1328125" customWidth="1"/>
    <col min="8" max="8" width="29.86328125" customWidth="1"/>
    <col min="9" max="9" width="23" customWidth="1"/>
    <col min="10" max="10" width="16" customWidth="1"/>
    <col min="11" max="11" width="13.1328125" customWidth="1"/>
    <col min="12" max="12" width="18.86328125" customWidth="1"/>
    <col min="13" max="13" width="15" customWidth="1"/>
    <col min="14" max="14" width="15.265625" customWidth="1"/>
    <col min="15" max="15" width="21.73046875" customWidth="1"/>
    <col min="16" max="16" width="13.1328125" customWidth="1"/>
    <col min="17" max="17" width="11.1328125" customWidth="1"/>
    <col min="18" max="18" width="26.3984375" customWidth="1"/>
    <col min="19" max="19" width="34.1328125" customWidth="1"/>
    <col min="20" max="20" width="10.73046875" customWidth="1"/>
  </cols>
  <sheetData>
    <row r="1" spans="1:18" x14ac:dyDescent="0.45">
      <c r="A1" s="23" t="s">
        <v>9</v>
      </c>
      <c r="B1" s="23"/>
      <c r="C1" s="23"/>
      <c r="D1" s="23"/>
    </row>
    <row r="2" spans="1:18" x14ac:dyDescent="0.45">
      <c r="A2" s="8" t="s">
        <v>10</v>
      </c>
      <c r="B2" s="8" t="s">
        <v>11</v>
      </c>
      <c r="C2" s="8" t="s">
        <v>12</v>
      </c>
      <c r="D2" s="8" t="s">
        <v>13</v>
      </c>
      <c r="I2" s="23" t="s">
        <v>14</v>
      </c>
      <c r="J2" s="23"/>
      <c r="K2" s="23"/>
      <c r="L2" s="23"/>
    </row>
    <row r="3" spans="1:18" ht="15" customHeight="1" x14ac:dyDescent="0.45">
      <c r="A3" s="5">
        <f>AAPL!F3/AAPL!F2-1</f>
        <v>6.3721756791063733E-2</v>
      </c>
      <c r="B3" s="5">
        <f>JNJ!F3/JNJ!F2-1</f>
        <v>-6.0181153109214347E-2</v>
      </c>
      <c r="C3" s="5">
        <f>NEE!F3/NEE!F2-1</f>
        <v>-3.9438302957872762E-2</v>
      </c>
      <c r="D3" s="5">
        <f>NVDA!F3/NVDA!F2-1</f>
        <v>-1.4802631578947345E-2</v>
      </c>
      <c r="E3" s="11" t="str">
        <f t="shared" ref="E3:E34" ca="1" si="0">_xlfn.FORMULATEXT(A3)</f>
        <v>=AAPL!F3/AAPL!F2-1</v>
      </c>
      <c r="F3" s="11" t="str">
        <f t="shared" ref="F3:F34" ca="1" si="1">_xlfn.FORMULATEXT(B3)</f>
        <v>=JNJ!F3/JNJ!F2-1</v>
      </c>
      <c r="G3" s="11" t="str">
        <f t="shared" ref="G3:G34" ca="1" si="2">_xlfn.FORMULATEXT(C3)</f>
        <v>=NEE!F3/NEE!F2-1</v>
      </c>
      <c r="I3" s="9" t="s">
        <v>10</v>
      </c>
      <c r="J3" s="9" t="s">
        <v>11</v>
      </c>
      <c r="K3" s="9" t="s">
        <v>12</v>
      </c>
      <c r="L3" s="9" t="s">
        <v>13</v>
      </c>
    </row>
    <row r="4" spans="1:18" x14ac:dyDescent="0.45">
      <c r="A4" s="5">
        <f>AAPL!F4/AAPL!F3-1</f>
        <v>-5.4176610978520223E-2</v>
      </c>
      <c r="B4" s="5">
        <f>JNJ!F4/JNJ!F3-1</f>
        <v>-6.9502363080344853E-3</v>
      </c>
      <c r="C4" s="5">
        <f>NEE!F4/NEE!F3-1</f>
        <v>8.1181959564541106E-2</v>
      </c>
      <c r="D4" s="5">
        <f>NVDA!F4/NVDA!F3-1</f>
        <v>-4.3405676126878068E-2</v>
      </c>
      <c r="E4" s="11" t="str">
        <f t="shared" ca="1" si="0"/>
        <v>=AAPL!F4/AAPL!F3-1</v>
      </c>
      <c r="F4" s="11" t="str">
        <f t="shared" ca="1" si="1"/>
        <v>=JNJ!F4/JNJ!F3-1</v>
      </c>
      <c r="G4" s="11" t="str">
        <f t="shared" ca="1" si="2"/>
        <v>=NEE!F4/NEE!F3-1</v>
      </c>
      <c r="I4" s="10">
        <f>AVERAGE(A3:A73)</f>
        <v>2.6431311511501323E-2</v>
      </c>
      <c r="J4" s="10">
        <f>AVERAGE(B3:B73)</f>
        <v>5.3650017201862061E-3</v>
      </c>
      <c r="K4" s="10">
        <f>AVERAGE(C3:C73)</f>
        <v>1.0025383037979669E-2</v>
      </c>
      <c r="L4" s="10">
        <f>AVERAGE(D3:D73)</f>
        <v>4.0313987878087577E-2</v>
      </c>
      <c r="M4" s="12" t="str">
        <f ca="1">_xlfn.FORMULATEXT(I4)</f>
        <v>=AVERAGE(A3:A73)</v>
      </c>
      <c r="N4" s="12" t="str">
        <f ca="1">_xlfn.FORMULATEXT(J4)</f>
        <v>=AVERAGE(B3:B73)</v>
      </c>
      <c r="O4" s="12" t="str">
        <f ca="1">_xlfn.FORMULATEXT(K4)</f>
        <v>=AVERAGE(C3:C73)</v>
      </c>
      <c r="P4" s="12" t="str">
        <f ca="1">_xlfn.FORMULATEXT(L4)</f>
        <v>=AVERAGE(D3:D73)</v>
      </c>
      <c r="Q4" s="11"/>
    </row>
    <row r="5" spans="1:18" x14ac:dyDescent="0.45">
      <c r="A5" s="5">
        <f>AAPL!F5/AAPL!F4-1</f>
        <v>-1.4887711329800712E-2</v>
      </c>
      <c r="B5" s="5">
        <f>JNJ!F5/JNJ!F4-1</f>
        <v>-1.2971257932064217E-2</v>
      </c>
      <c r="C5" s="5">
        <f>NEE!F5/NEE!F4-1</f>
        <v>3.4522439585731313E-3</v>
      </c>
      <c r="D5" s="5">
        <f>NVDA!F5/NVDA!F4-1</f>
        <v>-2.7923211169284534E-2</v>
      </c>
      <c r="E5" s="11" t="str">
        <f t="shared" ca="1" si="0"/>
        <v>=AAPL!F5/AAPL!F4-1</v>
      </c>
      <c r="F5" s="11" t="str">
        <f t="shared" ca="1" si="1"/>
        <v>=JNJ!F5/JNJ!F4-1</v>
      </c>
      <c r="G5" s="11" t="str">
        <f t="shared" ca="1" si="2"/>
        <v>=NEE!F5/NEE!F4-1</v>
      </c>
      <c r="J5" s="10"/>
    </row>
    <row r="6" spans="1:18" x14ac:dyDescent="0.45">
      <c r="A6" s="5">
        <f>AAPL!F6/AAPL!F5-1</f>
        <v>0.13063524590163933</v>
      </c>
      <c r="B6" s="5">
        <f>JNJ!F6/JNJ!F5-1</f>
        <v>-5.4268696227663726E-2</v>
      </c>
      <c r="C6" s="5">
        <f>NEE!F6/NEE!F5-1</f>
        <v>1.1754587155963225E-2</v>
      </c>
      <c r="D6" s="5">
        <f>NVDA!F6/NVDA!F5-1</f>
        <v>0.12028725314183131</v>
      </c>
      <c r="E6" s="11" t="str">
        <f t="shared" ca="1" si="0"/>
        <v>=AAPL!F6/AAPL!F5-1</v>
      </c>
      <c r="F6" s="11" t="str">
        <f t="shared" ca="1" si="1"/>
        <v>=JNJ!F6/JNJ!F5-1</v>
      </c>
      <c r="G6" s="11" t="str">
        <f t="shared" ca="1" si="2"/>
        <v>=NEE!F6/NEE!F5-1</v>
      </c>
      <c r="I6" s="23" t="s">
        <v>15</v>
      </c>
      <c r="J6" s="23"/>
      <c r="K6" s="23"/>
      <c r="L6" s="23"/>
    </row>
    <row r="7" spans="1:18" x14ac:dyDescent="0.45">
      <c r="A7" s="5">
        <f>AAPL!F7/AAPL!F6-1</f>
        <v>-5.6637970095151369E-3</v>
      </c>
      <c r="B7" s="5">
        <f>JNJ!F7/JNJ!F6-1</f>
        <v>2.1893431970408939E-2</v>
      </c>
      <c r="C7" s="5">
        <f>NEE!F7/NEE!F6-1</f>
        <v>7.367526211391251E-3</v>
      </c>
      <c r="D7" s="5">
        <f>NVDA!F7/NVDA!F6-1</f>
        <v>-5.9294871794871806E-2</v>
      </c>
      <c r="E7" s="11" t="str">
        <f t="shared" ca="1" si="0"/>
        <v>=AAPL!F7/AAPL!F6-1</v>
      </c>
      <c r="F7" s="11" t="str">
        <f t="shared" ca="1" si="1"/>
        <v>=JNJ!F7/JNJ!F6-1</v>
      </c>
      <c r="G7" s="11" t="str">
        <f t="shared" ca="1" si="2"/>
        <v>=NEE!F7/NEE!F6-1</v>
      </c>
      <c r="I7" s="13" cm="1">
        <f t="array" ref="I7:L10">MMULT(TRANSPOSE(A3:D73-I4:L4),A3:D73-I4:L4)/COUNT(A3:A73)</f>
        <v>7.8975753742214876E-3</v>
      </c>
      <c r="J7" s="13">
        <v>1.6660203629858899E-3</v>
      </c>
      <c r="K7" s="13">
        <v>1.7573215913326001E-3</v>
      </c>
      <c r="L7" s="13">
        <v>8.5316770453751876E-3</v>
      </c>
      <c r="M7" s="11" t="str">
        <f ca="1">_xlfn.FORMULATEXT(I7)</f>
        <v>=MMULT(TRANSPOSE(A3:D73-I4:L4),A3:D73-I4:L4)/COUNT(A3:A73)</v>
      </c>
      <c r="N7" s="11"/>
      <c r="O7" s="11"/>
      <c r="P7" s="11"/>
      <c r="Q7" s="11"/>
      <c r="R7" s="11"/>
    </row>
    <row r="8" spans="1:18" x14ac:dyDescent="0.45">
      <c r="A8" s="5">
        <f>AAPL!F8/AAPL!F7-1</f>
        <v>2.8024606971975397E-2</v>
      </c>
      <c r="B8" s="5">
        <f>JNJ!F8/JNJ!F7-1</f>
        <v>9.2056349051066189E-2</v>
      </c>
      <c r="C8" s="5">
        <f>NEE!F8/NEE!F7-1</f>
        <v>9.8452883263009383E-3</v>
      </c>
      <c r="D8" s="5">
        <f>NVDA!F8/NVDA!F7-1</f>
        <v>3.236797274275971E-2</v>
      </c>
      <c r="E8" s="11" t="str">
        <f t="shared" ca="1" si="0"/>
        <v>=AAPL!F8/AAPL!F7-1</v>
      </c>
      <c r="F8" s="11" t="str">
        <f t="shared" ca="1" si="1"/>
        <v>=JNJ!F8/JNJ!F7-1</v>
      </c>
      <c r="G8" s="11" t="str">
        <f t="shared" ca="1" si="2"/>
        <v>=NEE!F8/NEE!F7-1</v>
      </c>
      <c r="I8" s="13">
        <v>1.6660203629858899E-3</v>
      </c>
      <c r="J8" s="13">
        <v>2.6061132029864677E-3</v>
      </c>
      <c r="K8" s="13">
        <v>9.5131423766855192E-4</v>
      </c>
      <c r="L8" s="13">
        <v>5.2437364575157088E-4</v>
      </c>
    </row>
    <row r="9" spans="1:18" x14ac:dyDescent="0.45">
      <c r="A9" s="5">
        <f>AAPL!F9/AAPL!F8-1</f>
        <v>0.19636524822695045</v>
      </c>
      <c r="B9" s="5">
        <f>JNJ!F9/JNJ!F8-1</f>
        <v>1.6393442622950838E-2</v>
      </c>
      <c r="C9" s="5">
        <f>NEE!F9/NEE!F8-1</f>
        <v>1.5320334261838653E-2</v>
      </c>
      <c r="D9" s="5">
        <f>NVDA!F9/NVDA!F8-1</f>
        <v>0.14686468646864692</v>
      </c>
      <c r="E9" s="11" t="str">
        <f t="shared" ca="1" si="0"/>
        <v>=AAPL!F9/AAPL!F8-1</v>
      </c>
      <c r="F9" s="11" t="str">
        <f t="shared" ca="1" si="1"/>
        <v>=JNJ!F9/JNJ!F8-1</v>
      </c>
      <c r="G9" s="11" t="str">
        <f t="shared" ca="1" si="2"/>
        <v>=NEE!F9/NEE!F8-1</v>
      </c>
      <c r="I9" s="13">
        <v>1.7573215913326001E-3</v>
      </c>
      <c r="J9" s="13">
        <v>9.5131423766855192E-4</v>
      </c>
      <c r="K9" s="13">
        <v>3.942555660891159E-3</v>
      </c>
      <c r="L9" s="13">
        <v>1.9792405459443177E-3</v>
      </c>
    </row>
    <row r="10" spans="1:18" x14ac:dyDescent="0.45">
      <c r="A10" s="5">
        <f>AAPL!F10/AAPL!F9-1</f>
        <v>-4.8165987402741806E-3</v>
      </c>
      <c r="B10" s="5">
        <f>JNJ!F10/JNJ!F9-1</f>
        <v>3.269874845760623E-2</v>
      </c>
      <c r="C10" s="5">
        <f>NEE!F10/NEE!F9-1</f>
        <v>-8.2304526748971929E-3</v>
      </c>
      <c r="D10" s="5">
        <f>NVDA!F10/NVDA!F9-1</f>
        <v>1.4388489208632116E-3</v>
      </c>
      <c r="E10" s="11" t="str">
        <f t="shared" ca="1" si="0"/>
        <v>=AAPL!F10/AAPL!F9-1</v>
      </c>
      <c r="F10" s="11" t="str">
        <f t="shared" ca="1" si="1"/>
        <v>=JNJ!F10/JNJ!F9-1</v>
      </c>
      <c r="G10" s="11" t="str">
        <f t="shared" ca="1" si="2"/>
        <v>=NEE!F10/NEE!F9-1</v>
      </c>
      <c r="I10" s="13">
        <v>8.5316770453751876E-3</v>
      </c>
      <c r="J10" s="13">
        <v>5.2437364575157088E-4</v>
      </c>
      <c r="K10" s="13">
        <v>1.9792405459443177E-3</v>
      </c>
      <c r="L10" s="13">
        <v>2.0569758342050482E-2</v>
      </c>
    </row>
    <row r="11" spans="1:18" x14ac:dyDescent="0.45">
      <c r="A11" s="5">
        <f>AAPL!F11/AAPL!F10-1</f>
        <v>-3.0528667163067791E-2</v>
      </c>
      <c r="B11" s="5">
        <f>JNJ!F11/JNJ!F10-1</f>
        <v>1.3143296065545762E-2</v>
      </c>
      <c r="C11" s="5">
        <f>NEE!F11/NEE!F10-1</f>
        <v>2.904564315352709E-2</v>
      </c>
      <c r="D11" s="5">
        <f>NVDA!F11/NVDA!F10-1</f>
        <v>-0.25</v>
      </c>
      <c r="E11" s="11" t="str">
        <f t="shared" ca="1" si="0"/>
        <v>=AAPL!F11/AAPL!F10-1</v>
      </c>
      <c r="F11" s="11" t="str">
        <f t="shared" ca="1" si="1"/>
        <v>=JNJ!F11/JNJ!F10-1</v>
      </c>
      <c r="G11" s="11" t="str">
        <f t="shared" ca="1" si="2"/>
        <v>=NEE!F11/NEE!F10-1</v>
      </c>
    </row>
    <row r="12" spans="1:18" x14ac:dyDescent="0.45">
      <c r="A12" s="5">
        <f>AAPL!F12/AAPL!F11-1</f>
        <v>-0.18413978494623651</v>
      </c>
      <c r="B12" s="5">
        <f>JNJ!F12/JNJ!F11-1</f>
        <v>4.9363996293488421E-2</v>
      </c>
      <c r="C12" s="5">
        <f>NEE!F12/NEE!F11-1</f>
        <v>5.3494623655913731E-2</v>
      </c>
      <c r="D12" s="5">
        <f>NVDA!F12/NVDA!F11-1</f>
        <v>-0.22413793103448276</v>
      </c>
      <c r="E12" s="11" t="str">
        <f t="shared" ca="1" si="0"/>
        <v>=AAPL!F12/AAPL!F11-1</v>
      </c>
      <c r="F12" s="11" t="str">
        <f t="shared" ca="1" si="1"/>
        <v>=JNJ!F12/JNJ!F11-1</v>
      </c>
      <c r="G12" s="11" t="str">
        <f t="shared" ca="1" si="2"/>
        <v>=NEE!F12/NEE!F11-1</v>
      </c>
      <c r="I12" s="18" t="s">
        <v>16</v>
      </c>
    </row>
    <row r="13" spans="1:18" x14ac:dyDescent="0.45">
      <c r="A13" s="5">
        <f>AAPL!F13/AAPL!F12-1</f>
        <v>-0.1134384561073194</v>
      </c>
      <c r="B13" s="5">
        <f>JNJ!F13/JNJ!F12-1</f>
        <v>-0.11591876053624472</v>
      </c>
      <c r="C13" s="5">
        <f>NEE!F13/NEE!F12-1</f>
        <v>-3.7509568767542745E-2</v>
      </c>
      <c r="D13" s="5">
        <f>NVDA!F13/NVDA!F12-1</f>
        <v>-0.18271604938271602</v>
      </c>
      <c r="E13" s="11" t="str">
        <f t="shared" ca="1" si="0"/>
        <v>=AAPL!F13/AAPL!F12-1</v>
      </c>
      <c r="F13" s="11" t="str">
        <f t="shared" ca="1" si="1"/>
        <v>=JNJ!F13/JNJ!F12-1</v>
      </c>
      <c r="G13" s="11" t="str">
        <f t="shared" ca="1" si="2"/>
        <v>=NEE!F13/NEE!F12-1</v>
      </c>
      <c r="I13" s="14">
        <v>4.0000000000000001E-3</v>
      </c>
    </row>
    <row r="14" spans="1:18" x14ac:dyDescent="0.45">
      <c r="A14" s="5">
        <f>AAPL!F14/AAPL!F13-1</f>
        <v>5.4950889301831785E-2</v>
      </c>
      <c r="B14" s="5">
        <f>JNJ!F14/JNJ!F13-1</f>
        <v>3.1235812221919623E-2</v>
      </c>
      <c r="C14" s="5">
        <f>NEE!F14/NEE!F13-1</f>
        <v>2.969247083775195E-2</v>
      </c>
      <c r="D14" s="5">
        <f>NVDA!F14/NVDA!F13-1</f>
        <v>7.8549848942598199E-2</v>
      </c>
      <c r="E14" s="11" t="str">
        <f t="shared" ca="1" si="0"/>
        <v>=AAPL!F14/AAPL!F13-1</v>
      </c>
      <c r="F14" s="11" t="str">
        <f t="shared" ca="1" si="1"/>
        <v>=JNJ!F14/JNJ!F13-1</v>
      </c>
      <c r="G14" s="11" t="str">
        <f t="shared" ca="1" si="2"/>
        <v>=NEE!F14/NEE!F13-1</v>
      </c>
    </row>
    <row r="15" spans="1:18" x14ac:dyDescent="0.45">
      <c r="A15" s="5">
        <f>AAPL!F15/AAPL!F14-1</f>
        <v>4.0513336688475121E-2</v>
      </c>
      <c r="B15" s="5">
        <f>JNJ!F15/JNJ!F14-1</f>
        <v>2.6767632297261645E-2</v>
      </c>
      <c r="C15" s="5">
        <f>NEE!F15/NEE!F14-1</f>
        <v>4.8918640576725014E-2</v>
      </c>
      <c r="D15" s="5">
        <f>NVDA!F15/NVDA!F14-1</f>
        <v>7.2829131652661028E-2</v>
      </c>
      <c r="E15" s="11" t="str">
        <f t="shared" ca="1" si="0"/>
        <v>=AAPL!F15/AAPL!F14-1</v>
      </c>
      <c r="F15" s="11" t="str">
        <f t="shared" ca="1" si="1"/>
        <v>=JNJ!F15/JNJ!F14-1</v>
      </c>
      <c r="G15" s="11" t="str">
        <f t="shared" ca="1" si="2"/>
        <v>=NEE!F15/NEE!F14-1</v>
      </c>
      <c r="H15" s="7" t="s">
        <v>17</v>
      </c>
    </row>
    <row r="16" spans="1:18" x14ac:dyDescent="0.45">
      <c r="A16" s="5">
        <f>AAPL!F16/AAPL!F15-1</f>
        <v>0.10157194679564685</v>
      </c>
      <c r="B16" s="5">
        <f>JNJ!F16/JNJ!F15-1</f>
        <v>2.9843066632364357E-2</v>
      </c>
      <c r="C16" s="5">
        <f>NEE!F16/NEE!F15-1</f>
        <v>3.6818851251841034E-2</v>
      </c>
      <c r="D16" s="5">
        <f>NVDA!F16/NVDA!F15-1</f>
        <v>0.164490861618799</v>
      </c>
      <c r="E16" s="11" t="str">
        <f t="shared" ca="1" si="0"/>
        <v>=AAPL!F16/AAPL!F15-1</v>
      </c>
      <c r="F16" s="11" t="str">
        <f t="shared" ca="1" si="1"/>
        <v>=JNJ!F16/JNJ!F15-1</v>
      </c>
      <c r="G16" s="11" t="str">
        <f t="shared" ca="1" si="2"/>
        <v>=NEE!F16/NEE!F15-1</v>
      </c>
      <c r="I16" s="23" t="s">
        <v>18</v>
      </c>
      <c r="J16" s="23"/>
      <c r="K16" s="23"/>
      <c r="L16" s="23"/>
    </row>
    <row r="17" spans="1:21" x14ac:dyDescent="0.45">
      <c r="A17" s="5">
        <f>AAPL!F17/AAPL!F16-1</f>
        <v>5.6421514818880469E-2</v>
      </c>
      <c r="B17" s="5">
        <f>JNJ!F17/JNJ!F16-1</f>
        <v>1.0075776500957589E-2</v>
      </c>
      <c r="C17" s="5">
        <f>NEE!F17/NEE!F16-1</f>
        <v>5.6818181818181213E-3</v>
      </c>
      <c r="D17" s="5">
        <f>NVDA!F17/NVDA!F16-1</f>
        <v>6.7264573991032695E-3</v>
      </c>
      <c r="E17" s="11" t="str">
        <f t="shared" ca="1" si="0"/>
        <v>=AAPL!F17/AAPL!F16-1</v>
      </c>
      <c r="F17" s="11" t="str">
        <f t="shared" ca="1" si="1"/>
        <v>=JNJ!F17/JNJ!F16-1</v>
      </c>
      <c r="G17" s="11" t="str">
        <f t="shared" ca="1" si="2"/>
        <v>=NEE!F17/NEE!F16-1</v>
      </c>
      <c r="H17" s="7" t="s">
        <v>19</v>
      </c>
      <c r="I17" s="9" t="s">
        <v>10</v>
      </c>
      <c r="J17" s="9" t="s">
        <v>11</v>
      </c>
      <c r="K17" s="9" t="s">
        <v>12</v>
      </c>
      <c r="L17" s="9" t="s">
        <v>13</v>
      </c>
      <c r="M17" s="9" t="s">
        <v>20</v>
      </c>
      <c r="N17" s="9" t="s">
        <v>21</v>
      </c>
      <c r="O17" s="9" t="s">
        <v>22</v>
      </c>
      <c r="P17" s="9" t="s">
        <v>23</v>
      </c>
    </row>
    <row r="18" spans="1:21" x14ac:dyDescent="0.45">
      <c r="A18" s="5">
        <f>AAPL!F18/AAPL!F17-1</f>
        <v>-0.12759767248545306</v>
      </c>
      <c r="B18" s="5">
        <f>JNJ!F18/JNJ!F17-1</f>
        <v>-7.1145919208573716E-2</v>
      </c>
      <c r="C18" s="5">
        <f>NEE!F18/NEE!F17-1</f>
        <v>1.9303201506591261E-2</v>
      </c>
      <c r="D18" s="5">
        <f>NVDA!F18/NVDA!F17-1</f>
        <v>-0.25167037861915376</v>
      </c>
      <c r="E18" s="11" t="str">
        <f t="shared" ca="1" si="0"/>
        <v>=AAPL!F18/AAPL!F17-1</v>
      </c>
      <c r="F18" s="11" t="str">
        <f t="shared" ca="1" si="1"/>
        <v>=JNJ!F18/JNJ!F17-1</v>
      </c>
      <c r="G18" s="11" t="str">
        <f t="shared" ca="1" si="2"/>
        <v>=NEE!F18/NEE!F17-1</v>
      </c>
      <c r="H18" s="16">
        <v>5.0000000000000001E-3</v>
      </c>
      <c r="I18" s="19">
        <v>0</v>
      </c>
      <c r="J18" s="19">
        <v>1</v>
      </c>
      <c r="K18" s="19">
        <v>0</v>
      </c>
      <c r="L18" s="19">
        <v>0</v>
      </c>
      <c r="M18" s="19">
        <f t="shared" ref="M18:M31" si="3">SUM(I18:L18)</f>
        <v>1</v>
      </c>
      <c r="N18" s="17" cm="1">
        <f t="array" ref="N18">SQRT(MMULT(MMULT(I18:L18,_xlfn.ANCHORARRAY($I$7)),TRANSPOSE((I18:L18))))</f>
        <v>5.1050104828359241E-2</v>
      </c>
      <c r="O18" s="17" cm="1">
        <f t="array" ref="O18">MMULT(I18:L18,TRANSPOSE($I$4:$L$4))</f>
        <v>5.3650017201862061E-3</v>
      </c>
      <c r="P18" s="19">
        <f t="shared" ref="P18:P31" si="4">(O18-$I$13)/N18</f>
        <v>2.6738470464960206E-2</v>
      </c>
      <c r="Q18" s="11" t="str">
        <f t="shared" ref="Q18:Q31" ca="1" si="5">_xlfn.FORMULATEXT(M18)</f>
        <v>=SUM(I18:L18)</v>
      </c>
      <c r="R18" s="11" t="str">
        <f t="shared" ref="R18:R31" ca="1" si="6">_xlfn.FORMULATEXT(N18)</f>
        <v>=SQRT(MMULT(MMULT(I18:L18,$I$7#),TRANSPOSE((I18:L18))))</v>
      </c>
      <c r="S18" s="11" t="str">
        <f t="shared" ref="S18:S31" ca="1" si="7">_xlfn.FORMULATEXT(O18)</f>
        <v>=MMULT(I18:L18,TRANSPOSE($I$4:$L$4))</v>
      </c>
      <c r="T18" s="11" t="str">
        <f t="shared" ref="T18:T31" ca="1" si="8">_xlfn.FORMULATEXT(P18)</f>
        <v>=(O18-$I$13)/N18</v>
      </c>
      <c r="U18" s="11"/>
    </row>
    <row r="19" spans="1:21" x14ac:dyDescent="0.45">
      <c r="A19" s="5">
        <f>AAPL!F19/AAPL!F18-1</f>
        <v>0.13506431634111493</v>
      </c>
      <c r="B19" s="5">
        <f>JNJ!F19/JNJ!F18-1</f>
        <v>6.9228721043756103E-2</v>
      </c>
      <c r="C19" s="5">
        <f>NEE!F19/NEE!F18-1</f>
        <v>4.0184757505773661E-2</v>
      </c>
      <c r="D19" s="5">
        <f>NVDA!F19/NVDA!F18-1</f>
        <v>0.21428571428571441</v>
      </c>
      <c r="E19" s="11" t="str">
        <f t="shared" ca="1" si="0"/>
        <v>=AAPL!F19/AAPL!F18-1</v>
      </c>
      <c r="F19" s="11" t="str">
        <f t="shared" ca="1" si="1"/>
        <v>=JNJ!F19/JNJ!F18-1</v>
      </c>
      <c r="G19" s="11" t="str">
        <f t="shared" ca="1" si="2"/>
        <v>=NEE!F19/NEE!F18-1</v>
      </c>
      <c r="H19" s="16">
        <v>7.4999999999999997E-3</v>
      </c>
      <c r="I19" s="19">
        <v>0</v>
      </c>
      <c r="J19" s="19">
        <v>0.58272690043540332</v>
      </c>
      <c r="K19" s="19">
        <v>0.41098867269337092</v>
      </c>
      <c r="L19" s="19">
        <v>6.2844268712255735E-3</v>
      </c>
      <c r="M19" s="19">
        <f t="shared" si="3"/>
        <v>0.99999999999999978</v>
      </c>
      <c r="N19" s="17" cm="1">
        <f t="array" ref="N19">SQRT(MMULT(MMULT(I19:L19,_xlfn.ANCHORARRAY($I$7)),TRANSPOSE((I19:L19))))</f>
        <v>4.4960524315552593E-2</v>
      </c>
      <c r="O19" s="17" cm="1">
        <f t="array" ref="O19">MMULT(I19:L19,TRANSPOSE($I$4:$L$4))</f>
        <v>7.4999999999639296E-3</v>
      </c>
      <c r="P19" s="19">
        <f t="shared" si="4"/>
        <v>7.7846067261124474E-2</v>
      </c>
      <c r="Q19" s="11" t="str">
        <f t="shared" ca="1" si="5"/>
        <v>=SUM(I19:L19)</v>
      </c>
      <c r="R19" s="11" t="str">
        <f t="shared" ca="1" si="6"/>
        <v>=SQRT(MMULT(MMULT(I19:L19,$I$7#),TRANSPOSE((I19:L19))))</v>
      </c>
      <c r="S19" s="11" t="str">
        <f t="shared" ca="1" si="7"/>
        <v>=MMULT(I19:L19,TRANSPOSE($I$4:$L$4))</v>
      </c>
      <c r="T19" s="11" t="str">
        <f t="shared" ca="1" si="8"/>
        <v>=(O19-$I$13)/N19</v>
      </c>
      <c r="U19" s="11"/>
    </row>
    <row r="20" spans="1:21" x14ac:dyDescent="0.45">
      <c r="A20" s="5">
        <f>AAPL!F20/AAPL!F19-1</f>
        <v>7.6390346274921361E-2</v>
      </c>
      <c r="B20" s="5">
        <f>JNJ!F20/JNJ!F19-1</f>
        <v>-6.5078442765833855E-2</v>
      </c>
      <c r="C20" s="5">
        <f>NEE!F20/NEE!F19-1</f>
        <v>1.1323268206039128E-2</v>
      </c>
      <c r="D20" s="5">
        <f>NVDA!F20/NVDA!F19-1</f>
        <v>2.6960784313725616E-2</v>
      </c>
      <c r="E20" s="11" t="str">
        <f t="shared" ca="1" si="0"/>
        <v>=AAPL!F20/AAPL!F19-1</v>
      </c>
      <c r="F20" s="11" t="str">
        <f t="shared" ca="1" si="1"/>
        <v>=JNJ!F20/JNJ!F19-1</v>
      </c>
      <c r="G20" s="11" t="str">
        <f t="shared" ca="1" si="2"/>
        <v>=NEE!F20/NEE!F19-1</v>
      </c>
      <c r="H20" s="16">
        <v>0.01</v>
      </c>
      <c r="I20" s="19">
        <v>0</v>
      </c>
      <c r="J20" s="19">
        <v>0.50310356730124628</v>
      </c>
      <c r="K20" s="19">
        <v>0.42035703974142385</v>
      </c>
      <c r="L20" s="19">
        <v>7.6539392957329977E-2</v>
      </c>
      <c r="M20" s="19">
        <f t="shared" si="3"/>
        <v>1</v>
      </c>
      <c r="N20" s="17" cm="1">
        <f t="array" ref="N20">SQRT(MMULT(MMULT(I20:L20,_xlfn.ANCHORARRAY($I$7)),TRANSPOSE((I20:L20))))</f>
        <v>4.5242818477775337E-2</v>
      </c>
      <c r="O20" s="17" cm="1">
        <f t="array" ref="O20">MMULT(I20:L20,TRANSPOSE($I$4:$L$4))</f>
        <v>9.9990000000000009E-3</v>
      </c>
      <c r="P20" s="19">
        <f t="shared" si="4"/>
        <v>0.13259562957924237</v>
      </c>
      <c r="Q20" s="11" t="str">
        <f t="shared" ca="1" si="5"/>
        <v>=SUM(I20:L20)</v>
      </c>
      <c r="R20" s="11" t="str">
        <f t="shared" ca="1" si="6"/>
        <v>=SQRT(MMULT(MMULT(I20:L20,$I$7#),TRANSPOSE((I20:L20))))</v>
      </c>
      <c r="S20" s="11" t="str">
        <f t="shared" ca="1" si="7"/>
        <v>=MMULT(I20:L20,TRANSPOSE($I$4:$L$4))</v>
      </c>
      <c r="T20" s="11" t="str">
        <f t="shared" ca="1" si="8"/>
        <v>=(O20-$I$13)/N20</v>
      </c>
      <c r="U20" s="11"/>
    </row>
    <row r="21" spans="1:21" x14ac:dyDescent="0.45">
      <c r="A21" s="5">
        <f>AAPL!F21/AAPL!F20-1</f>
        <v>-2.0276857087151434E-2</v>
      </c>
      <c r="B21" s="5">
        <f>JNJ!F21/JNJ!F20-1</f>
        <v>-1.429459291485391E-2</v>
      </c>
      <c r="C21" s="5">
        <f>NEE!F21/NEE!F20-1</f>
        <v>5.7519209659714798E-2</v>
      </c>
      <c r="D21" s="5">
        <f>NVDA!F21/NVDA!F20-1</f>
        <v>-7.1599045346062429E-3</v>
      </c>
      <c r="E21" s="11" t="str">
        <f t="shared" ca="1" si="0"/>
        <v>=AAPL!F21/AAPL!F20-1</v>
      </c>
      <c r="F21" s="11" t="str">
        <f t="shared" ca="1" si="1"/>
        <v>=JNJ!F21/JNJ!F20-1</v>
      </c>
      <c r="G21" s="11" t="str">
        <f t="shared" ca="1" si="2"/>
        <v>=NEE!F21/NEE!F20-1</v>
      </c>
      <c r="H21" s="16">
        <v>1.2500000000000001E-2</v>
      </c>
      <c r="I21" s="19">
        <v>4.0718803456939567E-2</v>
      </c>
      <c r="J21" s="19">
        <v>0.43689549786103887</v>
      </c>
      <c r="K21" s="19">
        <v>0.39554965518255591</v>
      </c>
      <c r="L21" s="19">
        <v>0.12683604349946573</v>
      </c>
      <c r="M21" s="19">
        <f t="shared" si="3"/>
        <v>1</v>
      </c>
      <c r="N21" s="17" cm="1">
        <f t="array" ref="N21">SQRT(MMULT(MMULT(I21:L21,_xlfn.ANCHORARRAY($I$7)),TRANSPOSE((I21:L21))))</f>
        <v>4.741128544322392E-2</v>
      </c>
      <c r="O21" s="17" cm="1">
        <f t="array" ref="O21">MMULT(I21:L21,TRANSPOSE($I$4:$L$4))</f>
        <v>1.2499000000000001E-2</v>
      </c>
      <c r="P21" s="19">
        <f t="shared" si="4"/>
        <v>0.17926111727507885</v>
      </c>
      <c r="Q21" s="11" t="str">
        <f t="shared" ca="1" si="5"/>
        <v>=SUM(I21:L21)</v>
      </c>
      <c r="R21" s="11" t="str">
        <f t="shared" ca="1" si="6"/>
        <v>=SQRT(MMULT(MMULT(I21:L21,$I$7#),TRANSPOSE((I21:L21))))</v>
      </c>
      <c r="S21" s="11" t="str">
        <f t="shared" ca="1" si="7"/>
        <v>=MMULT(I21:L21,TRANSPOSE($I$4:$L$4))</v>
      </c>
      <c r="T21" s="11" t="str">
        <f t="shared" ca="1" si="8"/>
        <v>=(O21-$I$13)/N21</v>
      </c>
      <c r="U21" s="11"/>
    </row>
    <row r="22" spans="1:21" x14ac:dyDescent="0.45">
      <c r="A22" s="5">
        <f>AAPL!F22/AAPL!F21-1</f>
        <v>7.7014925373134258E-2</v>
      </c>
      <c r="B22" s="5">
        <f>JNJ!F22/JNJ!F21-1</f>
        <v>1.5582777877859888E-2</v>
      </c>
      <c r="C22" s="5">
        <f>NEE!F22/NEE!F21-1</f>
        <v>6.9337762092588573E-2</v>
      </c>
      <c r="D22" s="5">
        <f>NVDA!F22/NVDA!F21-1</f>
        <v>4.0865384615384581E-2</v>
      </c>
      <c r="E22" s="11" t="str">
        <f t="shared" ca="1" si="0"/>
        <v>=AAPL!F22/AAPL!F21-1</v>
      </c>
      <c r="F22" s="11" t="str">
        <f t="shared" ca="1" si="1"/>
        <v>=JNJ!F22/JNJ!F21-1</v>
      </c>
      <c r="G22" s="11" t="str">
        <f t="shared" ca="1" si="2"/>
        <v>=NEE!F22/NEE!F21-1</v>
      </c>
      <c r="H22" s="16">
        <v>1.4999999999999999E-2</v>
      </c>
      <c r="I22" s="19">
        <v>0.10586098346673491</v>
      </c>
      <c r="J22" s="19">
        <v>0.37872123105738409</v>
      </c>
      <c r="K22" s="19">
        <v>0.35024495511928544</v>
      </c>
      <c r="L22" s="19">
        <v>0.16517283035659558</v>
      </c>
      <c r="M22" s="19">
        <f t="shared" si="3"/>
        <v>1</v>
      </c>
      <c r="N22" s="17" cm="1">
        <f t="array" ref="N22">SQRT(MMULT(MMULT(I22:L22,_xlfn.ANCHORARRAY($I$7)),TRANSPOSE((I22:L22))))</f>
        <v>5.1150401598278022E-2</v>
      </c>
      <c r="O22" s="17" cm="1">
        <f t="array" ref="O22">MMULT(I22:L22,TRANSPOSE($I$4:$L$4))</f>
        <v>1.4999999999993109E-2</v>
      </c>
      <c r="P22" s="19">
        <f t="shared" si="4"/>
        <v>0.21505207498436188</v>
      </c>
      <c r="Q22" s="11" t="str">
        <f t="shared" ca="1" si="5"/>
        <v>=SUM(I22:L22)</v>
      </c>
      <c r="R22" s="11" t="str">
        <f t="shared" ca="1" si="6"/>
        <v>=SQRT(MMULT(MMULT(I22:L22,$I$7#),TRANSPOSE((I22:L22))))</v>
      </c>
      <c r="S22" s="11" t="str">
        <f t="shared" ca="1" si="7"/>
        <v>=MMULT(I22:L22,TRANSPOSE($I$4:$L$4))</v>
      </c>
      <c r="T22" s="11" t="str">
        <f t="shared" ca="1" si="8"/>
        <v>=(O22-$I$13)/N22</v>
      </c>
      <c r="U22" s="11"/>
    </row>
    <row r="23" spans="1:21" x14ac:dyDescent="0.45">
      <c r="A23" s="5">
        <f>AAPL!F23/AAPL!F22-1</f>
        <v>0.11067997043606814</v>
      </c>
      <c r="B23" s="5">
        <f>JNJ!F23/JNJ!F22-1</f>
        <v>2.0487804878048799E-2</v>
      </c>
      <c r="C23" s="5">
        <f>NEE!F23/NEE!F22-1</f>
        <v>2.2908173170258284E-2</v>
      </c>
      <c r="D23" s="5">
        <f>NVDA!F23/NVDA!F22-1</f>
        <v>0.15473441108545027</v>
      </c>
      <c r="E23" s="11" t="str">
        <f t="shared" ca="1" si="0"/>
        <v>=AAPL!F23/AAPL!F22-1</v>
      </c>
      <c r="F23" s="11" t="str">
        <f t="shared" ca="1" si="1"/>
        <v>=JNJ!F23/JNJ!F22-1</v>
      </c>
      <c r="G23" s="11" t="str">
        <f t="shared" ca="1" si="2"/>
        <v>=NEE!F23/NEE!F22-1</v>
      </c>
      <c r="H23" s="17">
        <v>1.7500000000000002E-2</v>
      </c>
      <c r="I23" s="19">
        <v>0.17097711702328716</v>
      </c>
      <c r="J23" s="19">
        <v>0.32057022465612944</v>
      </c>
      <c r="K23" s="19">
        <v>0.3049583696900619</v>
      </c>
      <c r="L23" s="19">
        <v>0.20349428863052149</v>
      </c>
      <c r="M23" s="19">
        <f t="shared" si="3"/>
        <v>1</v>
      </c>
      <c r="N23" s="17" cm="1">
        <f t="array" ref="N23">SQRT(MMULT(MMULT(I23:L23,_xlfn.ANCHORARRAY($I$7)),TRANSPOSE((I23:L23))))</f>
        <v>5.6362892591233622E-2</v>
      </c>
      <c r="O23" s="17" cm="1">
        <f t="array" ref="O23">MMULT(I23:L23,TRANSPOSE($I$4:$L$4))</f>
        <v>1.7499999999993111E-2</v>
      </c>
      <c r="P23" s="19">
        <f t="shared" si="4"/>
        <v>0.23951928971957745</v>
      </c>
      <c r="Q23" s="11" t="str">
        <f t="shared" ca="1" si="5"/>
        <v>=SUM(I23:L23)</v>
      </c>
      <c r="R23" s="11" t="str">
        <f t="shared" ca="1" si="6"/>
        <v>=SQRT(MMULT(MMULT(I23:L23,$I$7#),TRANSPOSE((I23:L23))))</v>
      </c>
      <c r="S23" s="11" t="str">
        <f t="shared" ca="1" si="7"/>
        <v>=MMULT(I23:L23,TRANSPOSE($I$4:$L$4))</v>
      </c>
      <c r="T23" s="11" t="str">
        <f t="shared" ca="1" si="8"/>
        <v>=(O23-$I$13)/N23</v>
      </c>
      <c r="U23" s="11"/>
    </row>
    <row r="24" spans="1:21" x14ac:dyDescent="0.45">
      <c r="A24" s="5">
        <f>AAPL!F24/AAPL!F23-1</f>
        <v>7.4363666611212853E-2</v>
      </c>
      <c r="B24" s="5">
        <f>JNJ!F24/JNJ!F23-1</f>
        <v>4.128280896923342E-2</v>
      </c>
      <c r="C24" s="5">
        <f>NEE!F24/NEE!F23-1</f>
        <v>-1.8789144050104234E-2</v>
      </c>
      <c r="D24" s="5">
        <f>NVDA!F24/NVDA!F23-1</f>
        <v>7.7999999999999847E-2</v>
      </c>
      <c r="E24" s="11" t="str">
        <f t="shared" ca="1" si="0"/>
        <v>=AAPL!F24/AAPL!F23-1</v>
      </c>
      <c r="F24" s="11" t="str">
        <f t="shared" ca="1" si="1"/>
        <v>=JNJ!F24/JNJ!F23-1</v>
      </c>
      <c r="G24" s="11" t="str">
        <f t="shared" ca="1" si="2"/>
        <v>=NEE!F24/NEE!F23-1</v>
      </c>
      <c r="H24" s="16">
        <v>0.02</v>
      </c>
      <c r="I24" s="19">
        <v>0.23606720412659626</v>
      </c>
      <c r="J24" s="19">
        <v>0.26244247865727505</v>
      </c>
      <c r="K24" s="19">
        <v>0.2596898988948852</v>
      </c>
      <c r="L24" s="19">
        <v>0.24180041832124349</v>
      </c>
      <c r="M24" s="19">
        <f t="shared" si="3"/>
        <v>1</v>
      </c>
      <c r="N24" s="17" cm="1">
        <f t="array" ref="N24">SQRT(MMULT(MMULT(I24:L24,_xlfn.ANCHORARRAY($I$7)),TRANSPOSE((I24:L24))))</f>
        <v>6.2680426252634244E-2</v>
      </c>
      <c r="O24" s="17" cm="1">
        <f t="array" ref="O24">MMULT(I24:L24,TRANSPOSE($I$4:$L$4))</f>
        <v>1.9999000000000003E-2</v>
      </c>
      <c r="P24" s="19">
        <f t="shared" si="4"/>
        <v>0.25524714741912941</v>
      </c>
      <c r="Q24" s="11" t="str">
        <f t="shared" ca="1" si="5"/>
        <v>=SUM(I24:L24)</v>
      </c>
      <c r="R24" s="11" t="str">
        <f t="shared" ca="1" si="6"/>
        <v>=SQRT(MMULT(MMULT(I24:L24,$I$7#),TRANSPOSE((I24:L24))))</v>
      </c>
      <c r="S24" s="11" t="str">
        <f t="shared" ca="1" si="7"/>
        <v>=MMULT(I24:L24,TRANSPOSE($I$4:$L$4))</v>
      </c>
      <c r="T24" s="11" t="str">
        <f t="shared" ca="1" si="8"/>
        <v>=(O24-$I$13)/N24</v>
      </c>
      <c r="U24" s="11"/>
    </row>
    <row r="25" spans="1:21" x14ac:dyDescent="0.45">
      <c r="A25" s="5">
        <f>AAPL!F25/AAPL!F24-1</f>
        <v>0.10204397646330143</v>
      </c>
      <c r="B25" s="5">
        <f>JNJ!F25/JNJ!F24-1</f>
        <v>6.8358233870294605E-2</v>
      </c>
      <c r="C25" s="5">
        <f>NEE!F25/NEE!F24-1</f>
        <v>4.1199226305609127E-2</v>
      </c>
      <c r="D25" s="5">
        <f>NVDA!F25/NVDA!F24-1</f>
        <v>8.7198515769944418E-2</v>
      </c>
      <c r="E25" s="11" t="str">
        <f t="shared" ca="1" si="0"/>
        <v>=AAPL!F25/AAPL!F24-1</v>
      </c>
      <c r="F25" s="11" t="str">
        <f t="shared" ca="1" si="1"/>
        <v>=JNJ!F25/JNJ!F24-1</v>
      </c>
      <c r="G25" s="11" t="str">
        <f t="shared" ca="1" si="2"/>
        <v>=NEE!F25/NEE!F24-1</v>
      </c>
      <c r="H25" s="16">
        <v>2.2499999999999999E-2</v>
      </c>
      <c r="I25" s="19">
        <v>0.30120938413675058</v>
      </c>
      <c r="J25" s="19">
        <v>0.20426821185329971</v>
      </c>
      <c r="K25" s="19">
        <v>0.21438519883136511</v>
      </c>
      <c r="L25" s="19">
        <v>0.28013720517858459</v>
      </c>
      <c r="M25" s="19">
        <f t="shared" si="3"/>
        <v>1</v>
      </c>
      <c r="N25" s="17" cm="1">
        <f t="array" ref="N25">SQRT(MMULT(MMULT(I25:L25,_xlfn.ANCHORARRAY($I$7)),TRANSPOSE((I25:L25))))</f>
        <v>6.981090266822125E-2</v>
      </c>
      <c r="O25" s="17" cm="1">
        <f t="array" ref="O25">MMULT(I25:L25,TRANSPOSE($I$4:$L$4))</f>
        <v>2.2500000000006889E-2</v>
      </c>
      <c r="P25" s="19">
        <f t="shared" si="4"/>
        <v>0.2650015870433417</v>
      </c>
      <c r="Q25" s="11" t="str">
        <f t="shared" ca="1" si="5"/>
        <v>=SUM(I25:L25)</v>
      </c>
      <c r="R25" s="11" t="str">
        <f t="shared" ca="1" si="6"/>
        <v>=SQRT(MMULT(MMULT(I25:L25,$I$7#),TRANSPOSE((I25:L25))))</v>
      </c>
      <c r="S25" s="11" t="str">
        <f t="shared" ca="1" si="7"/>
        <v>=MMULT(I25:L25,TRANSPOSE($I$4:$L$4))</v>
      </c>
      <c r="T25" s="11" t="str">
        <f t="shared" ca="1" si="8"/>
        <v>=(O25-$I$13)/N25</v>
      </c>
      <c r="U25" s="11"/>
    </row>
    <row r="26" spans="1:21" x14ac:dyDescent="0.45">
      <c r="A26" s="5">
        <f>AAPL!F26/AAPL!F25-1</f>
        <v>5.4095826893353793E-2</v>
      </c>
      <c r="B26" s="5">
        <f>JNJ!F26/JNJ!F25-1</f>
        <v>2.0546874999999964E-2</v>
      </c>
      <c r="C26" s="5">
        <f>NEE!F26/NEE!F25-1</f>
        <v>0.10737506966375632</v>
      </c>
      <c r="D26" s="5">
        <f>NVDA!F26/NVDA!F25-1</f>
        <v>5.1194539249146409E-3</v>
      </c>
      <c r="E26" s="11" t="str">
        <f t="shared" ca="1" si="0"/>
        <v>=AAPL!F26/AAPL!F25-1</v>
      </c>
      <c r="F26" s="11" t="str">
        <f t="shared" ca="1" si="1"/>
        <v>=JNJ!F26/JNJ!F25-1</v>
      </c>
      <c r="G26" s="11" t="str">
        <f t="shared" ca="1" si="2"/>
        <v>=NEE!F26/NEE!F25-1</v>
      </c>
      <c r="H26" s="16">
        <v>2.5000000000000001E-2</v>
      </c>
      <c r="I26" s="19">
        <v>0.36632551769330296</v>
      </c>
      <c r="J26" s="19">
        <v>0.1461172054520451</v>
      </c>
      <c r="K26" s="19">
        <v>0.16909861340214155</v>
      </c>
      <c r="L26" s="19">
        <v>0.3184586634525105</v>
      </c>
      <c r="M26" s="19">
        <f t="shared" si="3"/>
        <v>1</v>
      </c>
      <c r="N26" s="17" cm="1">
        <f t="array" ref="N26">SQRT(MMULT(MMULT(I26:L26,_xlfn.ANCHORARRAY($I$7)),TRANSPOSE((I26:L26))))</f>
        <v>7.7523780376490242E-2</v>
      </c>
      <c r="O26" s="17" cm="1">
        <f t="array" ref="O26">MMULT(I26:L26,TRANSPOSE($I$4:$L$4))</f>
        <v>2.5000000000006892E-2</v>
      </c>
      <c r="P26" s="19">
        <f t="shared" si="4"/>
        <v>0.27088462273152153</v>
      </c>
      <c r="Q26" s="11" t="str">
        <f t="shared" ca="1" si="5"/>
        <v>=SUM(I26:L26)</v>
      </c>
      <c r="R26" s="11" t="str">
        <f t="shared" ca="1" si="6"/>
        <v>=SQRT(MMULT(MMULT(I26:L26,$I$7#),TRANSPOSE((I26:L26))))</v>
      </c>
      <c r="S26" s="11" t="str">
        <f t="shared" ca="1" si="7"/>
        <v>=MMULT(I26:L26,TRANSPOSE($I$4:$L$4))</v>
      </c>
      <c r="T26" s="11" t="str">
        <f t="shared" ca="1" si="8"/>
        <v>=(O26-$I$13)/N26</v>
      </c>
      <c r="U26" s="11"/>
    </row>
    <row r="27" spans="1:21" x14ac:dyDescent="0.45">
      <c r="A27" s="5">
        <f>AAPL!F27/AAPL!F26-1</f>
        <v>-0.1169021594241535</v>
      </c>
      <c r="B27" s="5">
        <f>JNJ!F27/JNJ!F26-1</f>
        <v>-9.6685294342800265E-2</v>
      </c>
      <c r="C27" s="5">
        <f>NEE!F27/NEE!F26-1</f>
        <v>-5.7540681093776191E-2</v>
      </c>
      <c r="D27" s="5">
        <f>NVDA!F27/NVDA!F26-1</f>
        <v>0.14091680814940588</v>
      </c>
      <c r="E27" s="11" t="str">
        <f t="shared" ca="1" si="0"/>
        <v>=AAPL!F27/AAPL!F26-1</v>
      </c>
      <c r="F27" s="11" t="str">
        <f t="shared" ca="1" si="1"/>
        <v>=JNJ!F27/JNJ!F26-1</v>
      </c>
      <c r="G27" s="11" t="str">
        <f t="shared" ca="1" si="2"/>
        <v>=NEE!F27/NEE!F26-1</v>
      </c>
      <c r="H27" s="16">
        <v>2.75E-2</v>
      </c>
      <c r="I27" s="19">
        <v>0.43144165124985506</v>
      </c>
      <c r="J27" s="19">
        <v>8.7966199050790561E-2</v>
      </c>
      <c r="K27" s="19">
        <v>0.12381202797291804</v>
      </c>
      <c r="L27" s="19">
        <v>0.35678012172643636</v>
      </c>
      <c r="M27" s="19">
        <f t="shared" si="3"/>
        <v>1</v>
      </c>
      <c r="N27" s="17" cm="1">
        <f t="array" ref="N27">SQRT(MMULT(MMULT(I27:L27,_xlfn.ANCHORARRAY($I$7)),TRANSPOSE((I27:L27))))</f>
        <v>8.5663868431682264E-2</v>
      </c>
      <c r="O27" s="17" cm="1">
        <f t="array" ref="O27">MMULT(I27:L27,TRANSPOSE($I$4:$L$4))</f>
        <v>2.7500000000006887E-2</v>
      </c>
      <c r="P27" s="19">
        <f t="shared" si="4"/>
        <v>0.27432802685940288</v>
      </c>
      <c r="Q27" s="11" t="str">
        <f t="shared" ca="1" si="5"/>
        <v>=SUM(I27:L27)</v>
      </c>
      <c r="R27" s="11" t="str">
        <f t="shared" ca="1" si="6"/>
        <v>=SQRT(MMULT(MMULT(I27:L27,$I$7#),TRANSPOSE((I27:L27))))</v>
      </c>
      <c r="S27" s="11" t="str">
        <f t="shared" ca="1" si="7"/>
        <v>=MMULT(I27:L27,TRANSPOSE($I$4:$L$4))</v>
      </c>
      <c r="T27" s="11" t="str">
        <f t="shared" ca="1" si="8"/>
        <v>=(O27-$I$13)/N27</v>
      </c>
      <c r="U27" s="11"/>
    </row>
    <row r="28" spans="1:21" x14ac:dyDescent="0.45">
      <c r="A28" s="5">
        <f>AAPL!F28/AAPL!F27-1</f>
        <v>-6.7471698113207523E-2</v>
      </c>
      <c r="B28" s="5">
        <f>JNJ!F28/JNJ!F27-1</f>
        <v>-1.8644067796610209E-2</v>
      </c>
      <c r="C28" s="5">
        <f>NEE!F28/NEE!F27-1</f>
        <v>-4.3075827696689273E-2</v>
      </c>
      <c r="D28" s="5">
        <f>NVDA!F28/NVDA!F27-1</f>
        <v>-2.2321428571428492E-2</v>
      </c>
      <c r="E28" s="11" t="str">
        <f t="shared" ca="1" si="0"/>
        <v>=AAPL!F28/AAPL!F27-1</v>
      </c>
      <c r="F28" s="11" t="str">
        <f t="shared" ca="1" si="1"/>
        <v>=JNJ!F28/JNJ!F27-1</v>
      </c>
      <c r="G28" s="11" t="str">
        <f t="shared" ca="1" si="2"/>
        <v>=NEE!F28/NEE!F27-1</v>
      </c>
      <c r="H28" s="16">
        <v>0.03</v>
      </c>
      <c r="I28" s="19">
        <v>0.49655778480640733</v>
      </c>
      <c r="J28" s="19">
        <v>2.9815192649535888E-2</v>
      </c>
      <c r="K28" s="19">
        <v>7.8525442543694424E-2</v>
      </c>
      <c r="L28" s="19">
        <v>0.39510158000036233</v>
      </c>
      <c r="M28" s="19">
        <f t="shared" si="3"/>
        <v>1</v>
      </c>
      <c r="N28" s="17" cm="1">
        <f t="array" ref="N28">SQRT(MMULT(MMULT(I28:L28,_xlfn.ANCHORARRAY($I$7)),TRANSPOSE((I28:L28))))</f>
        <v>9.4120388990944492E-2</v>
      </c>
      <c r="O28" s="17" cm="1">
        <f t="array" ref="O28">MMULT(I28:L28,TRANSPOSE($I$4:$L$4))</f>
        <v>3.0000000000006893E-2</v>
      </c>
      <c r="P28" s="19">
        <f t="shared" si="4"/>
        <v>0.27624195223532705</v>
      </c>
      <c r="Q28" s="11" t="str">
        <f t="shared" ca="1" si="5"/>
        <v>=SUM(I28:L28)</v>
      </c>
      <c r="R28" s="11" t="str">
        <f t="shared" ca="1" si="6"/>
        <v>=SQRT(MMULT(MMULT(I28:L28,$I$7#),TRANSPOSE((I28:L28))))</v>
      </c>
      <c r="S28" s="11" t="str">
        <f t="shared" ca="1" si="7"/>
        <v>=MMULT(I28:L28,TRANSPOSE($I$4:$L$4))</v>
      </c>
      <c r="T28" s="11" t="str">
        <f t="shared" ca="1" si="8"/>
        <v>=(O28-$I$13)/N28</v>
      </c>
      <c r="U28" s="11"/>
    </row>
    <row r="29" spans="1:21" x14ac:dyDescent="0.45">
      <c r="A29" s="5">
        <f>AAPL!F29/AAPL!F28-1</f>
        <v>0.15539009388151492</v>
      </c>
      <c r="B29" s="5">
        <f>JNJ!F29/JNJ!F28-1</f>
        <v>0.14412780656303981</v>
      </c>
      <c r="C29" s="5">
        <f>NEE!F29/NEE!F28-1</f>
        <v>-3.9434523809523725E-2</v>
      </c>
      <c r="D29" s="5">
        <f>NVDA!F29/NVDA!F28-1</f>
        <v>0.10806697108066965</v>
      </c>
      <c r="E29" s="11" t="str">
        <f t="shared" ca="1" si="0"/>
        <v>=AAPL!F29/AAPL!F28-1</v>
      </c>
      <c r="F29" s="11" t="str">
        <f t="shared" ca="1" si="1"/>
        <v>=JNJ!F29/JNJ!F28-1</v>
      </c>
      <c r="G29" s="11" t="str">
        <f t="shared" ca="1" si="2"/>
        <v>=NEE!F29/NEE!F28-1</v>
      </c>
      <c r="H29" s="16">
        <v>3.2500000000000001E-2</v>
      </c>
      <c r="I29" s="19">
        <v>0.53659911555699635</v>
      </c>
      <c r="J29" s="19">
        <v>0</v>
      </c>
      <c r="K29" s="19">
        <v>1.2036078258055798E-2</v>
      </c>
      <c r="L29" s="19">
        <v>0.4513648061849479</v>
      </c>
      <c r="M29" s="19">
        <f t="shared" si="3"/>
        <v>1</v>
      </c>
      <c r="N29" s="17" cm="1">
        <f t="array" ref="N29">SQRT(MMULT(MMULT(I29:L29,_xlfn.ANCHORARRAY($I$7)),TRANSPOSE((I29:L29))))</f>
        <v>0.10316128676513694</v>
      </c>
      <c r="O29" s="17" cm="1">
        <f t="array" ref="O29">MMULT(I29:L29,TRANSPOSE($I$4:$L$4))</f>
        <v>3.2500000000030518E-2</v>
      </c>
      <c r="P29" s="19">
        <f t="shared" si="4"/>
        <v>0.27626642603746593</v>
      </c>
      <c r="Q29" s="11" t="str">
        <f t="shared" ca="1" si="5"/>
        <v>=SUM(I29:L29)</v>
      </c>
      <c r="R29" s="11" t="str">
        <f t="shared" ca="1" si="6"/>
        <v>=SQRT(MMULT(MMULT(I29:L29,$I$7#),TRANSPOSE((I29:L29))))</v>
      </c>
      <c r="S29" s="11" t="str">
        <f t="shared" ca="1" si="7"/>
        <v>=MMULT(I29:L29,TRANSPOSE($I$4:$L$4))</v>
      </c>
      <c r="T29" s="11" t="str">
        <f t="shared" ca="1" si="8"/>
        <v>=(O29-$I$13)/N29</v>
      </c>
      <c r="U29" s="11"/>
    </row>
    <row r="30" spans="1:21" x14ac:dyDescent="0.45">
      <c r="A30" s="5">
        <f>AAPL!F30/AAPL!F29-1</f>
        <v>8.209582516110947E-2</v>
      </c>
      <c r="B30" s="5">
        <f>JNJ!F30/JNJ!F29-1</f>
        <v>-8.5289455807985304E-3</v>
      </c>
      <c r="C30" s="5">
        <f>NEE!F30/NEE!F29-1</f>
        <v>0.10573199070487993</v>
      </c>
      <c r="D30" s="5">
        <f>NVDA!F30/NVDA!F29-1</f>
        <v>0.21428571428571419</v>
      </c>
      <c r="E30" s="11" t="str">
        <f t="shared" ca="1" si="0"/>
        <v>=AAPL!F30/AAPL!F29-1</v>
      </c>
      <c r="F30" s="11" t="str">
        <f t="shared" ca="1" si="1"/>
        <v>=JNJ!F30/JNJ!F29-1</v>
      </c>
      <c r="G30" s="11" t="str">
        <f t="shared" ca="1" si="2"/>
        <v>=NEE!F30/NEE!F29-1</v>
      </c>
      <c r="H30" s="16">
        <v>3.5000000000000003E-2</v>
      </c>
      <c r="I30" s="19">
        <v>0.38277834458201582</v>
      </c>
      <c r="J30" s="19">
        <v>0</v>
      </c>
      <c r="K30" s="19">
        <v>0</v>
      </c>
      <c r="L30" s="19">
        <v>0.61722165541798424</v>
      </c>
      <c r="M30" s="19">
        <f t="shared" si="3"/>
        <v>1</v>
      </c>
      <c r="N30" s="17" cm="1">
        <f t="array" ref="N30">SQRT(MMULT(MMULT(I30:L30,_xlfn.ANCHORARRAY($I$7)),TRANSPOSE((I30:L30))))</f>
        <v>0.11412636570395952</v>
      </c>
      <c r="O30" s="17" cm="1">
        <f t="array" ref="O30">MMULT(I30:L30,TRANSPOSE($I$4:$L$4))</f>
        <v>3.5000000000117819E-2</v>
      </c>
      <c r="P30" s="19">
        <f t="shared" si="4"/>
        <v>0.27162873196655468</v>
      </c>
      <c r="Q30" s="11" t="str">
        <f t="shared" ca="1" si="5"/>
        <v>=SUM(I30:L30)</v>
      </c>
      <c r="R30" s="11" t="str">
        <f t="shared" ca="1" si="6"/>
        <v>=SQRT(MMULT(MMULT(I30:L30,$I$7#),TRANSPOSE((I30:L30))))</v>
      </c>
      <c r="S30" s="11" t="str">
        <f t="shared" ca="1" si="7"/>
        <v>=MMULT(I30:L30,TRANSPOSE($I$4:$L$4))</v>
      </c>
      <c r="T30" s="11" t="str">
        <f t="shared" ca="1" si="8"/>
        <v>=(O30-$I$13)/N30</v>
      </c>
      <c r="U30" s="11"/>
    </row>
    <row r="31" spans="1:21" x14ac:dyDescent="0.45">
      <c r="A31" s="5">
        <f>AAPL!F31/AAPL!F30-1</f>
        <v>0.15056965302951841</v>
      </c>
      <c r="B31" s="5">
        <f>JNJ!F31/JNJ!F30-1</f>
        <v>-4.8035931790499475E-2</v>
      </c>
      <c r="C31" s="5">
        <f>NEE!F31/NEE!F30-1</f>
        <v>-6.0245183887915998E-2</v>
      </c>
      <c r="D31" s="5">
        <f>NVDA!F31/NVDA!F30-1</f>
        <v>7.0135746606335037E-2</v>
      </c>
      <c r="E31" s="11" t="str">
        <f t="shared" ca="1" si="0"/>
        <v>=AAPL!F31/AAPL!F30-1</v>
      </c>
      <c r="F31" s="11" t="str">
        <f t="shared" ca="1" si="1"/>
        <v>=JNJ!F31/JNJ!F30-1</v>
      </c>
      <c r="G31" s="11" t="str">
        <f t="shared" ca="1" si="2"/>
        <v>=NEE!F31/NEE!F30-1</v>
      </c>
      <c r="H31" s="16">
        <v>0.04</v>
      </c>
      <c r="I31" s="19">
        <v>2.2617243943357797E-2</v>
      </c>
      <c r="J31" s="19">
        <v>0</v>
      </c>
      <c r="K31" s="19">
        <v>0</v>
      </c>
      <c r="L31" s="19">
        <v>0.97738275605664227</v>
      </c>
      <c r="M31" s="19">
        <f t="shared" si="3"/>
        <v>1</v>
      </c>
      <c r="N31" s="17" cm="1">
        <f t="array" ref="N31">SQRT(MMULT(MMULT(I31:L31,_xlfn.ANCHORARRAY($I$7)),TRANSPOSE((I31:L31))))</f>
        <v>0.1415311113785313</v>
      </c>
      <c r="O31" s="17" cm="1">
        <f t="array" ref="O31">MMULT(I31:L31,TRANSPOSE($I$4:$L$4))</f>
        <v>4.0000000000117816E-2</v>
      </c>
      <c r="P31" s="19">
        <f t="shared" si="4"/>
        <v>0.25436103517787123</v>
      </c>
      <c r="Q31" s="11" t="str">
        <f t="shared" ca="1" si="5"/>
        <v>=SUM(I31:L31)</v>
      </c>
      <c r="R31" s="11" t="str">
        <f t="shared" ca="1" si="6"/>
        <v>=SQRT(MMULT(MMULT(I31:L31,$I$7#),TRANSPOSE((I31:L31))))</v>
      </c>
      <c r="S31" s="11" t="str">
        <f t="shared" ca="1" si="7"/>
        <v>=MMULT(I31:L31,TRANSPOSE($I$4:$L$4))</v>
      </c>
      <c r="T31" s="11" t="str">
        <f t="shared" ca="1" si="8"/>
        <v>=(O31-$I$13)/N31</v>
      </c>
      <c r="U31" s="11"/>
    </row>
    <row r="32" spans="1:21" x14ac:dyDescent="0.45">
      <c r="A32" s="5">
        <f>AAPL!F32/AAPL!F31-1</f>
        <v>0.16507257792280861</v>
      </c>
      <c r="B32" s="5">
        <f>JNJ!F32/JNJ!F31-1</f>
        <v>3.6465413834466442E-2</v>
      </c>
      <c r="C32" s="5">
        <f>NEE!F32/NEE!F31-1</f>
        <v>0.17517704062616479</v>
      </c>
      <c r="D32" s="5">
        <f>NVDA!F32/NVDA!F31-1</f>
        <v>0.11839323467230445</v>
      </c>
      <c r="E32" s="11" t="str">
        <f t="shared" ca="1" si="0"/>
        <v>=AAPL!F32/AAPL!F31-1</v>
      </c>
      <c r="F32" s="11" t="str">
        <f t="shared" ca="1" si="1"/>
        <v>=JNJ!F32/JNJ!F31-1</v>
      </c>
      <c r="G32" s="11" t="str">
        <f t="shared" ca="1" si="2"/>
        <v>=NEE!F32/NEE!F31-1</v>
      </c>
    </row>
    <row r="33" spans="1:20" x14ac:dyDescent="0.45">
      <c r="A33" s="5">
        <f>AAPL!F33/AAPL!F32-1</f>
        <v>0.21440988989762388</v>
      </c>
      <c r="B33" s="5">
        <f>JNJ!F33/JNJ!F32-1</f>
        <v>5.2465087570403357E-2</v>
      </c>
      <c r="C33" s="5">
        <f>NEE!F33/NEE!F32-1</f>
        <v>-5.3916904535363797E-3</v>
      </c>
      <c r="D33" s="5">
        <f>NVDA!F33/NVDA!F32-1</f>
        <v>0.25992438563327025</v>
      </c>
      <c r="E33" s="11" t="str">
        <f t="shared" ca="1" si="0"/>
        <v>=AAPL!F33/AAPL!F32-1</v>
      </c>
      <c r="F33" s="11" t="str">
        <f t="shared" ca="1" si="1"/>
        <v>=JNJ!F33/JNJ!F32-1</v>
      </c>
      <c r="G33" s="11" t="str">
        <f t="shared" ca="1" si="2"/>
        <v>=NEE!F33/NEE!F32-1</v>
      </c>
    </row>
    <row r="34" spans="1:20" x14ac:dyDescent="0.45">
      <c r="A34" s="5">
        <f>AAPL!F34/AAPL!F33-1</f>
        <v>-0.10092253857165578</v>
      </c>
      <c r="B34" s="5">
        <f>JNJ!F34/JNJ!F33-1</f>
        <v>-2.3092148669452417E-2</v>
      </c>
      <c r="C34" s="5">
        <f>NEE!F34/NEE!F33-1</f>
        <v>-7.9719387755095017E-4</v>
      </c>
      <c r="D34" s="5">
        <f>NVDA!F34/NVDA!F33-1</f>
        <v>1.2003000750187454E-2</v>
      </c>
      <c r="E34" s="11" t="str">
        <f t="shared" ca="1" si="0"/>
        <v>=AAPL!F34/AAPL!F33-1</v>
      </c>
      <c r="F34" s="11" t="str">
        <f t="shared" ca="1" si="1"/>
        <v>=JNJ!F34/JNJ!F33-1</v>
      </c>
      <c r="G34" s="11" t="str">
        <f t="shared" ca="1" si="2"/>
        <v>=NEE!F34/NEE!F33-1</v>
      </c>
      <c r="H34" s="7" t="s">
        <v>24</v>
      </c>
    </row>
    <row r="35" spans="1:20" x14ac:dyDescent="0.45">
      <c r="A35" s="5">
        <f>AAPL!F35/AAPL!F34-1</f>
        <v>-5.9973463069438293E-2</v>
      </c>
      <c r="B35" s="5">
        <f>JNJ!F35/JNJ!F34-1</f>
        <v>-7.9018460153084114E-2</v>
      </c>
      <c r="C35" s="5">
        <f>NEE!F35/NEE!F34-1</f>
        <v>5.5050263283867862E-2</v>
      </c>
      <c r="D35" s="5">
        <f>NVDA!F35/NVDA!F34-1</f>
        <v>-7.3387694588584185E-2</v>
      </c>
      <c r="E35" s="11" t="str">
        <f t="shared" ref="E35:E66" ca="1" si="9">_xlfn.FORMULATEXT(A35)</f>
        <v>=AAPL!F35/AAPL!F34-1</v>
      </c>
      <c r="F35" s="11" t="str">
        <f t="shared" ref="F35:F66" ca="1" si="10">_xlfn.FORMULATEXT(B35)</f>
        <v>=JNJ!F35/JNJ!F34-1</v>
      </c>
      <c r="G35" s="11" t="str">
        <f t="shared" ref="G35:G66" ca="1" si="11">_xlfn.FORMULATEXT(C35)</f>
        <v>=NEE!F35/NEE!F34-1</v>
      </c>
      <c r="I35" s="23" t="s">
        <v>18</v>
      </c>
      <c r="J35" s="23"/>
      <c r="K35" s="23"/>
      <c r="L35" s="23"/>
    </row>
    <row r="36" spans="1:20" x14ac:dyDescent="0.45">
      <c r="A36" s="5">
        <f>AAPL!F36/AAPL!F35-1</f>
        <v>9.3535334525265856E-2</v>
      </c>
      <c r="B36" s="5">
        <f>JNJ!F36/JNJ!F35-1</f>
        <v>5.5161737146581791E-2</v>
      </c>
      <c r="C36" s="5">
        <f>NEE!F36/NEE!F35-1</f>
        <v>5.2934059286144919E-3</v>
      </c>
      <c r="D36" s="5">
        <f>NVDA!F36/NVDA!F35-1</f>
        <v>6.8799999999999972E-2</v>
      </c>
      <c r="E36" s="11" t="str">
        <f t="shared" ca="1" si="9"/>
        <v>=AAPL!F36/AAPL!F35-1</v>
      </c>
      <c r="F36" s="11" t="str">
        <f t="shared" ca="1" si="10"/>
        <v>=JNJ!F36/JNJ!F35-1</v>
      </c>
      <c r="G36" s="11" t="str">
        <f t="shared" ca="1" si="11"/>
        <v>=NEE!F36/NEE!F35-1</v>
      </c>
      <c r="I36" s="9" t="s">
        <v>10</v>
      </c>
      <c r="J36" s="9" t="s">
        <v>11</v>
      </c>
      <c r="K36" s="9" t="s">
        <v>12</v>
      </c>
      <c r="L36" s="9" t="s">
        <v>13</v>
      </c>
      <c r="M36" s="9" t="s">
        <v>20</v>
      </c>
      <c r="N36" s="9" t="s">
        <v>21</v>
      </c>
      <c r="O36" s="9" t="s">
        <v>22</v>
      </c>
      <c r="P36" s="9" t="s">
        <v>23</v>
      </c>
    </row>
    <row r="37" spans="1:20" x14ac:dyDescent="0.45">
      <c r="A37" s="5">
        <f>AAPL!F37/AAPL!F36-1</f>
        <v>0.11651320884605454</v>
      </c>
      <c r="B37" s="5">
        <f>JNJ!F37/JNJ!F36-1</f>
        <v>9.5366795366795376E-2</v>
      </c>
      <c r="C37" s="5">
        <f>NEE!F37/NEE!F36-1</f>
        <v>5.3257108469986658E-2</v>
      </c>
      <c r="D37" s="5">
        <f>NVDA!F37/NVDA!F36-1</f>
        <v>-2.5449101796407136E-2</v>
      </c>
      <c r="E37" s="11" t="str">
        <f t="shared" ca="1" si="9"/>
        <v>=AAPL!F37/AAPL!F36-1</v>
      </c>
      <c r="F37" s="11" t="str">
        <f t="shared" ca="1" si="10"/>
        <v>=JNJ!F37/JNJ!F36-1</v>
      </c>
      <c r="G37" s="11" t="str">
        <f t="shared" ca="1" si="11"/>
        <v>=NEE!F37/NEE!F36-1</v>
      </c>
      <c r="I37" s="7">
        <v>0.55131226771213115</v>
      </c>
      <c r="J37" s="7">
        <v>0</v>
      </c>
      <c r="K37" s="7">
        <v>9.0122984360524294E-2</v>
      </c>
      <c r="L37" s="7">
        <v>0.35856474792734461</v>
      </c>
      <c r="M37" s="7">
        <f>SUM(I37:L37)</f>
        <v>1</v>
      </c>
      <c r="N37" s="17" cm="1">
        <f t="array" ref="N37">SQRT(MMULT(MMULT(I37:L37,_xlfn.ANCHORARRAY(I7)),TRANSPOSE(I37:L37)))</f>
        <v>9.3556018285259709E-2</v>
      </c>
      <c r="O37" s="17" cm="1">
        <f t="array" ref="O37">MMULT(I37:L37,TRANSPOSE(I4:L4))</f>
        <v>2.9930598628204158E-2</v>
      </c>
      <c r="P37" s="19">
        <f>(O37-I13)/N37</f>
        <v>0.27716654795140716</v>
      </c>
      <c r="Q37" s="11" t="str">
        <f ca="1">_xlfn.FORMULATEXT(M37)</f>
        <v>=SUM(I37:L37)</v>
      </c>
      <c r="R37" s="11" t="str">
        <f ca="1">_xlfn.FORMULATEXT(N37)</f>
        <v>=SQRT(MMULT(MMULT(I37:L37,I7#),TRANSPOSE(I37:L37)))</v>
      </c>
      <c r="S37" s="11" t="str">
        <f ca="1">_xlfn.FORMULATEXT(O37)</f>
        <v>=MMULT(I37:L37,TRANSPOSE(I4:L4))</v>
      </c>
      <c r="T37" s="11" t="str">
        <f ca="1">_xlfn.FORMULATEXT(P37)</f>
        <v>=(O37-I13)/N37</v>
      </c>
    </row>
    <row r="38" spans="1:20" x14ac:dyDescent="0.45">
      <c r="A38" s="5">
        <f>AAPL!F38/AAPL!F37-1</f>
        <v>-5.4720616570328451E-3</v>
      </c>
      <c r="B38" s="5">
        <f>JNJ!F38/JNJ!F37-1</f>
        <v>3.6517448008459796E-2</v>
      </c>
      <c r="C38" s="5">
        <f>NEE!F38/NEE!F37-1</f>
        <v>4.8135980574203652E-2</v>
      </c>
      <c r="D38" s="5">
        <f>NVDA!F38/NVDA!F37-1</f>
        <v>-4.6082949308754451E-3</v>
      </c>
      <c r="E38" s="11" t="str">
        <f t="shared" ca="1" si="9"/>
        <v>=AAPL!F38/AAPL!F37-1</v>
      </c>
      <c r="F38" s="11" t="str">
        <f t="shared" ca="1" si="10"/>
        <v>=JNJ!F38/JNJ!F37-1</v>
      </c>
      <c r="G38" s="11" t="str">
        <f t="shared" ca="1" si="11"/>
        <v>=NEE!F38/NEE!F37-1</v>
      </c>
    </row>
    <row r="39" spans="1:20" x14ac:dyDescent="0.45">
      <c r="A39" s="5">
        <f>AAPL!F39/AAPL!F38-1</f>
        <v>-8.1137631742095428E-2</v>
      </c>
      <c r="B39" s="5">
        <f>JNJ!F39/JNJ!F38-1</f>
        <v>-2.8633612187988877E-2</v>
      </c>
      <c r="C39" s="5">
        <f>NEE!F39/NEE!F38-1</f>
        <v>-9.1305532842736237E-2</v>
      </c>
      <c r="D39" s="5">
        <f>NVDA!F39/NVDA!F38-1</f>
        <v>5.5555555555555358E-2</v>
      </c>
      <c r="E39" s="11" t="str">
        <f t="shared" ca="1" si="9"/>
        <v>=AAPL!F39/AAPL!F38-1</v>
      </c>
      <c r="F39" s="11" t="str">
        <f t="shared" ca="1" si="10"/>
        <v>=JNJ!F39/JNJ!F38-1</v>
      </c>
      <c r="G39" s="11" t="str">
        <f t="shared" ca="1" si="11"/>
        <v>=NEE!F39/NEE!F38-1</v>
      </c>
      <c r="H39" s="7" t="s">
        <v>25</v>
      </c>
    </row>
    <row r="40" spans="1:20" x14ac:dyDescent="0.45">
      <c r="A40" s="5">
        <f>AAPL!F40/AAPL!F39-1</f>
        <v>8.8555283798601447E-3</v>
      </c>
      <c r="B40" s="5">
        <f>JNJ!F40/JNJ!F39-1</f>
        <v>4.3691359753535997E-2</v>
      </c>
      <c r="C40" s="5">
        <f>NEE!F40/NEE!F39-1</f>
        <v>3.4343131373725022E-2</v>
      </c>
      <c r="D40" s="5">
        <f>NVDA!F40/NVDA!F39-1</f>
        <v>-2.6315789473684181E-2</v>
      </c>
      <c r="E40" s="11" t="str">
        <f t="shared" ca="1" si="9"/>
        <v>=AAPL!F40/AAPL!F39-1</v>
      </c>
      <c r="F40" s="11" t="str">
        <f t="shared" ca="1" si="10"/>
        <v>=JNJ!F40/JNJ!F39-1</v>
      </c>
      <c r="G40" s="11" t="str">
        <f t="shared" ca="1" si="11"/>
        <v>=NEE!F40/NEE!F39-1</v>
      </c>
      <c r="I40" s="23" t="s">
        <v>18</v>
      </c>
      <c r="J40" s="23"/>
      <c r="K40" s="23"/>
      <c r="L40" s="23"/>
    </row>
    <row r="41" spans="1:20" x14ac:dyDescent="0.45">
      <c r="A41" s="5">
        <f>AAPL!F41/AAPL!F40-1</f>
        <v>7.6241431198796228E-2</v>
      </c>
      <c r="B41" s="5">
        <f>JNJ!F41/JNJ!F40-1</f>
        <v>-9.8618006172010997E-3</v>
      </c>
      <c r="C41" s="5">
        <f>NEE!F41/NEE!F40-1</f>
        <v>2.5083369580977344E-2</v>
      </c>
      <c r="D41" s="5">
        <f>NVDA!F41/NVDA!F40-1</f>
        <v>0.12462462462462454</v>
      </c>
      <c r="E41" s="11" t="str">
        <f t="shared" ca="1" si="9"/>
        <v>=AAPL!F41/AAPL!F40-1</v>
      </c>
      <c r="F41" s="11" t="str">
        <f t="shared" ca="1" si="10"/>
        <v>=JNJ!F41/JNJ!F40-1</v>
      </c>
      <c r="G41" s="11" t="str">
        <f t="shared" ca="1" si="11"/>
        <v>=NEE!F41/NEE!F40-1</v>
      </c>
      <c r="I41" s="9" t="s">
        <v>10</v>
      </c>
      <c r="J41" s="9" t="s">
        <v>11</v>
      </c>
      <c r="K41" s="9" t="s">
        <v>12</v>
      </c>
      <c r="L41" s="9" t="s">
        <v>13</v>
      </c>
      <c r="M41" s="9" t="s">
        <v>20</v>
      </c>
      <c r="N41" s="9" t="s">
        <v>21</v>
      </c>
      <c r="O41" s="9" t="s">
        <v>22</v>
      </c>
      <c r="P41" s="9" t="s">
        <v>23</v>
      </c>
    </row>
    <row r="42" spans="1:20" x14ac:dyDescent="0.45">
      <c r="A42" s="5">
        <f>AAPL!F42/AAPL!F41-1</f>
        <v>-5.2120553052664387E-2</v>
      </c>
      <c r="B42" s="5">
        <f>JNJ!F42/JNJ!F41-1</f>
        <v>4.004336337150205E-2</v>
      </c>
      <c r="C42" s="5">
        <f>NEE!F42/NEE!F41-1</f>
        <v>-5.5304101838755226E-2</v>
      </c>
      <c r="D42" s="5">
        <f>NVDA!F42/NVDA!F41-1</f>
        <v>8.2109479305741084E-2</v>
      </c>
      <c r="E42" s="11" t="str">
        <f t="shared" ca="1" si="9"/>
        <v>=AAPL!F42/AAPL!F41-1</v>
      </c>
      <c r="F42" s="11" t="str">
        <f t="shared" ca="1" si="10"/>
        <v>=JNJ!F42/JNJ!F41-1</v>
      </c>
      <c r="G42" s="11" t="str">
        <f t="shared" ca="1" si="11"/>
        <v>=NEE!F42/NEE!F41-1</v>
      </c>
      <c r="I42" s="7">
        <v>0</v>
      </c>
      <c r="J42" s="7">
        <v>0.62775565777806874</v>
      </c>
      <c r="K42" s="7">
        <v>0.32364721999677393</v>
      </c>
      <c r="L42" s="7">
        <v>4.8597122225157267E-2</v>
      </c>
      <c r="M42" s="7">
        <f>SUM(I42:L42)</f>
        <v>0.99999999999999989</v>
      </c>
      <c r="N42" s="17" cm="1">
        <f t="array" ref="N42">SQRT(MMULT(MMULT(I42:L42,_xlfn.ANCHORARRAY(I7)),TRANSPOSE(I42:L42)))</f>
        <v>4.4377652114486583E-2</v>
      </c>
      <c r="O42" s="17" cm="1">
        <f t="array" ref="O42">MMULT(I42:L42,TRANSPOSE(I4:L4))</f>
        <v>8.5717413297758237E-3</v>
      </c>
      <c r="P42" s="7">
        <f>(O42-I13)/N42</f>
        <v>0.10301899969790043</v>
      </c>
      <c r="Q42" s="11" t="str">
        <f ca="1">_xlfn.FORMULATEXT(M42)</f>
        <v>=SUM(I42:L42)</v>
      </c>
      <c r="R42" s="11" t="str">
        <f ca="1">_xlfn.FORMULATEXT(N42)</f>
        <v>=SQRT(MMULT(MMULT(I42:L42,I7#),TRANSPOSE(I42:L42)))</v>
      </c>
      <c r="S42" s="11" t="str">
        <f ca="1">_xlfn.FORMULATEXT(O42)</f>
        <v>=MMULT(I42:L42,TRANSPOSE(I4:L4))</v>
      </c>
      <c r="T42" s="11" t="str">
        <f ca="1">_xlfn.FORMULATEXT(P42)</f>
        <v>=(O42-I13)/N42</v>
      </c>
    </row>
    <row r="43" spans="1:20" x14ac:dyDescent="0.45">
      <c r="A43" s="5">
        <f>AAPL!F43/AAPL!F42-1</f>
        <v>0.10095878062771435</v>
      </c>
      <c r="B43" s="5">
        <f>JNJ!F43/JNJ!F42-1</f>
        <v>-2.0586319218241056E-2</v>
      </c>
      <c r="C43" s="5">
        <f>NEE!F43/NEE!F42-1</f>
        <v>8.9833807456196624E-4</v>
      </c>
      <c r="D43" s="5">
        <f>NVDA!F43/NVDA!F42-1</f>
        <v>0.23133867982726719</v>
      </c>
      <c r="E43" s="11" t="str">
        <f t="shared" ca="1" si="9"/>
        <v>=AAPL!F43/AAPL!F42-1</v>
      </c>
      <c r="F43" s="11" t="str">
        <f t="shared" ca="1" si="10"/>
        <v>=JNJ!F43/JNJ!F42-1</v>
      </c>
      <c r="G43" s="11" t="str">
        <f t="shared" ca="1" si="11"/>
        <v>=NEE!F43/NEE!F42-1</v>
      </c>
      <c r="H43" s="7" t="s">
        <v>26</v>
      </c>
    </row>
    <row r="44" spans="1:20" x14ac:dyDescent="0.45">
      <c r="A44" s="5">
        <f>AAPL!F44/AAPL!F43-1</f>
        <v>6.5053963528098224E-2</v>
      </c>
      <c r="B44" s="5">
        <f>JNJ!F44/JNJ!F43-1</f>
        <v>4.5297326060928622E-2</v>
      </c>
      <c r="C44" s="5">
        <f>NEE!F44/NEE!F43-1</f>
        <v>6.8511593118923075E-2</v>
      </c>
      <c r="D44" s="5">
        <f>NVDA!F44/NVDA!F43-1</f>
        <v>-2.5050100200400771E-2</v>
      </c>
      <c r="E44" s="11" t="str">
        <f t="shared" ca="1" si="9"/>
        <v>=AAPL!F44/AAPL!F43-1</v>
      </c>
      <c r="F44" s="11" t="str">
        <f t="shared" ca="1" si="10"/>
        <v>=JNJ!F44/JNJ!F43-1</v>
      </c>
      <c r="G44" s="11" t="str">
        <f t="shared" ca="1" si="11"/>
        <v>=NEE!F44/NEE!F43-1</v>
      </c>
      <c r="H44" s="15" t="s">
        <v>27</v>
      </c>
      <c r="I44" s="22" t="s">
        <v>22</v>
      </c>
      <c r="J44" s="22" t="s">
        <v>21</v>
      </c>
      <c r="K44" s="22" t="s">
        <v>28</v>
      </c>
    </row>
    <row r="45" spans="1:20" x14ac:dyDescent="0.45">
      <c r="A45" s="5">
        <f>AAPL!F45/AAPL!F44-1</f>
        <v>4.0883360122999424E-2</v>
      </c>
      <c r="B45" s="5">
        <f>JNJ!F45/JNJ!F44-1</f>
        <v>5.4088450524976128E-3</v>
      </c>
      <c r="C45" s="5">
        <f>NEE!F45/NEE!F44-1</f>
        <v>7.8258434831303125E-2</v>
      </c>
      <c r="D45" s="5">
        <f>NVDA!F45/NVDA!F44-1</f>
        <v>0.14799588900308325</v>
      </c>
      <c r="E45" s="11" t="str">
        <f t="shared" ca="1" si="9"/>
        <v>=AAPL!F45/AAPL!F44-1</v>
      </c>
      <c r="F45" s="11" t="str">
        <f t="shared" ca="1" si="10"/>
        <v>=JNJ!F45/JNJ!F44-1</v>
      </c>
      <c r="G45" s="11" t="str">
        <f t="shared" ca="1" si="11"/>
        <v>=NEE!F45/NEE!F44-1</v>
      </c>
      <c r="H45" s="20">
        <v>0</v>
      </c>
      <c r="I45" s="17">
        <f>H45*$O$37+(1-H45)*$I$13</f>
        <v>4.0000000000000001E-3</v>
      </c>
      <c r="J45" s="17">
        <f t="shared" ref="J45:J57" si="12">H45*$N$37</f>
        <v>0</v>
      </c>
      <c r="K45" s="7"/>
    </row>
    <row r="46" spans="1:20" x14ac:dyDescent="0.45">
      <c r="A46" s="5">
        <f>AAPL!F46/AAPL!F45-1</f>
        <v>-6.660400161138702E-2</v>
      </c>
      <c r="B46" s="5">
        <f>JNJ!F46/JNJ!F45-1</f>
        <v>-6.1645569620253249E-2</v>
      </c>
      <c r="C46" s="5">
        <f>NEE!F46/NEE!F45-1</f>
        <v>-6.0893274474162484E-2</v>
      </c>
      <c r="D46" s="5">
        <f>NVDA!F46/NVDA!F45-1</f>
        <v>-7.4306177260519246E-2</v>
      </c>
      <c r="E46" s="11" t="str">
        <f t="shared" ca="1" si="9"/>
        <v>=AAPL!F46/AAPL!F45-1</v>
      </c>
      <c r="F46" s="11" t="str">
        <f t="shared" ca="1" si="10"/>
        <v>=JNJ!F46/JNJ!F45-1</v>
      </c>
      <c r="G46" s="11" t="str">
        <f t="shared" ca="1" si="11"/>
        <v>=NEE!F46/NEE!F45-1</v>
      </c>
      <c r="H46" s="20">
        <v>0.1</v>
      </c>
      <c r="I46" s="17">
        <f t="shared" ref="I46:I57" si="13">H46*$O$37+(1-H46)*$I$13</f>
        <v>6.5930598628204159E-3</v>
      </c>
      <c r="J46" s="17">
        <f t="shared" si="12"/>
        <v>9.3556018285259716E-3</v>
      </c>
      <c r="K46" s="21">
        <f t="shared" ref="K46:K57" si="14">(I46-$I$13)/J46</f>
        <v>0.27716654795140711</v>
      </c>
      <c r="L46" s="11" t="str">
        <f t="shared" ref="L46:L57" ca="1" si="15">_xlfn.FORMULATEXT(I46)</f>
        <v>=H46*$O$37+(1-H46)*$I$13</v>
      </c>
      <c r="M46" s="11" t="str">
        <f t="shared" ref="M46:M57" ca="1" si="16">_xlfn.FORMULATEXT(J46)</f>
        <v>=H46*$N$37</v>
      </c>
      <c r="N46" s="11" t="str">
        <f t="shared" ref="N46:N57" ca="1" si="17">_xlfn.FORMULATEXT(K46)</f>
        <v>=(I46-$I$13)/J46</v>
      </c>
    </row>
    <row r="47" spans="1:20" x14ac:dyDescent="0.45">
      <c r="A47" s="5">
        <f>AAPL!F47/AAPL!F46-1</f>
        <v>5.8624658322543377E-2</v>
      </c>
      <c r="B47" s="5">
        <f>JNJ!F47/JNJ!F46-1</f>
        <v>8.566032645352939E-3</v>
      </c>
      <c r="C47" s="5">
        <f>NEE!F47/NEE!F46-1</f>
        <v>8.6824277616480039E-2</v>
      </c>
      <c r="D47" s="5">
        <f>NVDA!F47/NVDA!F46-1</f>
        <v>0.23404255319148937</v>
      </c>
      <c r="E47" s="11" t="str">
        <f t="shared" ca="1" si="9"/>
        <v>=AAPL!F47/AAPL!F46-1</v>
      </c>
      <c r="F47" s="11" t="str">
        <f t="shared" ca="1" si="10"/>
        <v>=JNJ!F47/JNJ!F46-1</v>
      </c>
      <c r="G47" s="11" t="str">
        <f t="shared" ca="1" si="11"/>
        <v>=NEE!F47/NEE!F46-1</v>
      </c>
      <c r="H47" s="20">
        <v>0.2</v>
      </c>
      <c r="I47" s="17">
        <f t="shared" si="13"/>
        <v>9.1861197256408317E-3</v>
      </c>
      <c r="J47" s="17">
        <f t="shared" si="12"/>
        <v>1.8711203657051943E-2</v>
      </c>
      <c r="K47" s="21">
        <f t="shared" si="14"/>
        <v>0.27716654795140711</v>
      </c>
      <c r="L47" s="11" t="str">
        <f t="shared" ca="1" si="15"/>
        <v>=H47*$O$37+(1-H47)*$I$13</v>
      </c>
      <c r="M47" s="11" t="str">
        <f t="shared" ca="1" si="16"/>
        <v>=H47*$N$37</v>
      </c>
      <c r="N47" s="11" t="str">
        <f t="shared" ca="1" si="17"/>
        <v>=(I47-$I$13)/J47</v>
      </c>
    </row>
    <row r="48" spans="1:20" x14ac:dyDescent="0.45">
      <c r="A48" s="5">
        <f>AAPL!F48/AAPL!F47-1</f>
        <v>0.10348576476184013</v>
      </c>
      <c r="B48" s="5">
        <f>JNJ!F48/JNJ!F47-1</f>
        <v>-4.2667023339797994E-2</v>
      </c>
      <c r="C48" s="5">
        <f>NEE!F48/NEE!F47-1</f>
        <v>1.6918967052537814E-2</v>
      </c>
      <c r="D48" s="5">
        <f>NVDA!F48/NVDA!F47-1</f>
        <v>0.27821316614420044</v>
      </c>
      <c r="E48" s="11" t="str">
        <f t="shared" ca="1" si="9"/>
        <v>=AAPL!F48/AAPL!F47-1</v>
      </c>
      <c r="F48" s="11" t="str">
        <f t="shared" ca="1" si="10"/>
        <v>=JNJ!F48/JNJ!F47-1</v>
      </c>
      <c r="G48" s="11" t="str">
        <f t="shared" ca="1" si="11"/>
        <v>=NEE!F48/NEE!F47-1</v>
      </c>
      <c r="H48" s="20">
        <v>0.3</v>
      </c>
      <c r="I48" s="17">
        <f t="shared" si="13"/>
        <v>1.1779179588461247E-2</v>
      </c>
      <c r="J48" s="17">
        <f t="shared" si="12"/>
        <v>2.8066805485577911E-2</v>
      </c>
      <c r="K48" s="21">
        <f t="shared" si="14"/>
        <v>0.27716654795140716</v>
      </c>
      <c r="L48" s="11" t="str">
        <f t="shared" ca="1" si="15"/>
        <v>=H48*$O$37+(1-H48)*$I$13</v>
      </c>
      <c r="M48" s="11" t="str">
        <f t="shared" ca="1" si="16"/>
        <v>=H48*$N$37</v>
      </c>
      <c r="N48" s="11" t="str">
        <f t="shared" ca="1" si="17"/>
        <v>=(I48-$I$13)/J48</v>
      </c>
    </row>
    <row r="49" spans="1:14" x14ac:dyDescent="0.45">
      <c r="A49" s="5">
        <f>AAPL!F49/AAPL!F48-1</f>
        <v>7.5800492610837544E-2</v>
      </c>
      <c r="B49" s="5">
        <f>JNJ!F49/JNJ!F48-1</f>
        <v>0.10422633601117703</v>
      </c>
      <c r="C49" s="5">
        <f>NEE!F49/NEE!F48-1</f>
        <v>8.0560420315236358E-2</v>
      </c>
      <c r="D49" s="5">
        <f>NVDA!F49/NVDA!F48-1</f>
        <v>-9.9938687921520497E-2</v>
      </c>
      <c r="E49" s="11" t="str">
        <f t="shared" ca="1" si="9"/>
        <v>=AAPL!F49/AAPL!F48-1</v>
      </c>
      <c r="F49" s="11" t="str">
        <f t="shared" ca="1" si="10"/>
        <v>=JNJ!F49/JNJ!F48-1</v>
      </c>
      <c r="G49" s="11" t="str">
        <f t="shared" ca="1" si="11"/>
        <v>=NEE!F49/NEE!F48-1</v>
      </c>
      <c r="H49" s="20">
        <v>0.4</v>
      </c>
      <c r="I49" s="17">
        <f t="shared" si="13"/>
        <v>1.4372239451281663E-2</v>
      </c>
      <c r="J49" s="17">
        <f t="shared" si="12"/>
        <v>3.7422407314103887E-2</v>
      </c>
      <c r="K49" s="21">
        <f t="shared" si="14"/>
        <v>0.27716654795140711</v>
      </c>
      <c r="L49" s="11" t="str">
        <f t="shared" ca="1" si="15"/>
        <v>=H49*$O$37+(1-H49)*$I$13</v>
      </c>
      <c r="M49" s="11" t="str">
        <f t="shared" ca="1" si="16"/>
        <v>=H49*$N$37</v>
      </c>
      <c r="N49" s="11" t="str">
        <f t="shared" ca="1" si="17"/>
        <v>=(I49-$I$13)/J49</v>
      </c>
    </row>
    <row r="50" spans="1:14" x14ac:dyDescent="0.45">
      <c r="A50" s="5">
        <f>AAPL!F50/AAPL!F49-1</f>
        <v>-1.5740369755595007E-2</v>
      </c>
      <c r="B50" s="5">
        <f>JNJ!F50/JNJ!F49-1</f>
        <v>7.1487315746188163E-3</v>
      </c>
      <c r="C50" s="5">
        <f>NEE!F50/NEE!F49-1</f>
        <v>-0.16323222968279694</v>
      </c>
      <c r="D50" s="5">
        <f>NVDA!F50/NVDA!F49-1</f>
        <v>-0.16723433242506813</v>
      </c>
      <c r="E50" s="11" t="str">
        <f t="shared" ca="1" si="9"/>
        <v>=AAPL!F50/AAPL!F49-1</v>
      </c>
      <c r="F50" s="11" t="str">
        <f t="shared" ca="1" si="10"/>
        <v>=JNJ!F50/JNJ!F49-1</v>
      </c>
      <c r="G50" s="11" t="str">
        <f t="shared" ca="1" si="11"/>
        <v>=NEE!F50/NEE!F49-1</v>
      </c>
      <c r="H50" s="20">
        <v>0.5</v>
      </c>
      <c r="I50" s="17">
        <f t="shared" si="13"/>
        <v>1.6965299314102081E-2</v>
      </c>
      <c r="J50" s="17">
        <f t="shared" si="12"/>
        <v>4.6778009142629855E-2</v>
      </c>
      <c r="K50" s="21">
        <f t="shared" si="14"/>
        <v>0.27716654795140716</v>
      </c>
      <c r="L50" s="11" t="str">
        <f t="shared" ca="1" si="15"/>
        <v>=H50*$O$37+(1-H50)*$I$13</v>
      </c>
      <c r="M50" s="11" t="str">
        <f t="shared" ca="1" si="16"/>
        <v>=H50*$N$37</v>
      </c>
      <c r="N50" s="11" t="str">
        <f t="shared" ca="1" si="17"/>
        <v>=(I50-$I$13)/J50</v>
      </c>
    </row>
    <row r="51" spans="1:14" x14ac:dyDescent="0.45">
      <c r="A51" s="5">
        <f>AAPL!F51/AAPL!F50-1</f>
        <v>-5.5245405908350809E-2</v>
      </c>
      <c r="B51" s="5">
        <f>JNJ!F51/JNJ!F50-1</f>
        <v>-4.4786432160804024E-2</v>
      </c>
      <c r="C51" s="5">
        <f>NEE!F51/NEE!F50-1</f>
        <v>1.9369120088543745E-3</v>
      </c>
      <c r="D51" s="5">
        <f>NVDA!F51/NVDA!F50-1</f>
        <v>-4.0899795501021519E-3</v>
      </c>
      <c r="E51" s="11" t="str">
        <f t="shared" ca="1" si="9"/>
        <v>=AAPL!F51/AAPL!F50-1</v>
      </c>
      <c r="F51" s="11" t="str">
        <f t="shared" ca="1" si="10"/>
        <v>=JNJ!F51/JNJ!F50-1</v>
      </c>
      <c r="G51" s="11" t="str">
        <f t="shared" ca="1" si="11"/>
        <v>=NEE!F51/NEE!F50-1</v>
      </c>
      <c r="H51" s="20">
        <v>0.6</v>
      </c>
      <c r="I51" s="17">
        <f t="shared" si="13"/>
        <v>1.9558359176922495E-2</v>
      </c>
      <c r="J51" s="17">
        <f t="shared" si="12"/>
        <v>5.6133610971155823E-2</v>
      </c>
      <c r="K51" s="21">
        <f t="shared" si="14"/>
        <v>0.27716654795140716</v>
      </c>
      <c r="L51" s="11" t="str">
        <f t="shared" ca="1" si="15"/>
        <v>=H51*$O$37+(1-H51)*$I$13</v>
      </c>
      <c r="M51" s="11" t="str">
        <f t="shared" ca="1" si="16"/>
        <v>=H51*$N$37</v>
      </c>
      <c r="N51" s="11" t="str">
        <f t="shared" ca="1" si="17"/>
        <v>=(I51-$I$13)/J51</v>
      </c>
    </row>
    <row r="52" spans="1:14" x14ac:dyDescent="0.45">
      <c r="A52" s="5">
        <f>AAPL!F52/AAPL!F51-1</f>
        <v>5.8783700603225242E-2</v>
      </c>
      <c r="B52" s="5">
        <f>JNJ!F52/JNJ!F51-1</f>
        <v>8.3842967054645889E-2</v>
      </c>
      <c r="C52" s="5">
        <f>NEE!F52/NEE!F51-1</f>
        <v>8.8235294117646967E-2</v>
      </c>
      <c r="D52" s="5">
        <f>NVDA!F52/NVDA!F51-1</f>
        <v>0.11868583162217639</v>
      </c>
      <c r="E52" s="11" t="str">
        <f t="shared" ca="1" si="9"/>
        <v>=AAPL!F52/AAPL!F51-1</v>
      </c>
      <c r="F52" s="11" t="str">
        <f t="shared" ca="1" si="10"/>
        <v>=JNJ!F52/JNJ!F51-1</v>
      </c>
      <c r="G52" s="11" t="str">
        <f t="shared" ca="1" si="11"/>
        <v>=NEE!F52/NEE!F51-1</v>
      </c>
      <c r="H52" s="20">
        <v>0.7</v>
      </c>
      <c r="I52" s="17">
        <f t="shared" si="13"/>
        <v>2.2151419039742909E-2</v>
      </c>
      <c r="J52" s="17">
        <f t="shared" si="12"/>
        <v>6.5489212799681798E-2</v>
      </c>
      <c r="K52" s="21">
        <f t="shared" si="14"/>
        <v>0.27716654795140711</v>
      </c>
      <c r="L52" s="11" t="str">
        <f t="shared" ca="1" si="15"/>
        <v>=H52*$O$37+(1-H52)*$I$13</v>
      </c>
      <c r="M52" s="11" t="str">
        <f t="shared" ca="1" si="16"/>
        <v>=H52*$N$37</v>
      </c>
      <c r="N52" s="11" t="str">
        <f t="shared" ca="1" si="17"/>
        <v>=(I52-$I$13)/J52</v>
      </c>
    </row>
    <row r="53" spans="1:14" x14ac:dyDescent="0.45">
      <c r="A53" s="5">
        <f>AAPL!F53/AAPL!F52-1</f>
        <v>-9.7087378640776656E-2</v>
      </c>
      <c r="B53" s="5">
        <f>JNJ!F53/JNJ!F52-1</f>
        <v>1.8201674554058966E-2</v>
      </c>
      <c r="C53" s="5">
        <f>NEE!F53/NEE!F52-1</f>
        <v>-0.1615277249080066</v>
      </c>
      <c r="D53" s="5">
        <f>NVDA!F53/NVDA!F52-1</f>
        <v>-0.32011747430249626</v>
      </c>
      <c r="E53" s="11" t="str">
        <f t="shared" ca="1" si="9"/>
        <v>=AAPL!F53/AAPL!F52-1</v>
      </c>
      <c r="F53" s="11" t="str">
        <f t="shared" ca="1" si="10"/>
        <v>=JNJ!F53/JNJ!F52-1</v>
      </c>
      <c r="G53" s="11" t="str">
        <f t="shared" ca="1" si="11"/>
        <v>=NEE!F53/NEE!F52-1</v>
      </c>
      <c r="H53" s="20">
        <v>0.8</v>
      </c>
      <c r="I53" s="17">
        <f t="shared" si="13"/>
        <v>2.4744478902563326E-2</v>
      </c>
      <c r="J53" s="17">
        <f t="shared" si="12"/>
        <v>7.4844814628207773E-2</v>
      </c>
      <c r="K53" s="21">
        <f t="shared" si="14"/>
        <v>0.27716654795140711</v>
      </c>
      <c r="L53" s="11" t="str">
        <f t="shared" ca="1" si="15"/>
        <v>=H53*$O$37+(1-H53)*$I$13</v>
      </c>
      <c r="M53" s="11" t="str">
        <f t="shared" ca="1" si="16"/>
        <v>=H53*$N$37</v>
      </c>
      <c r="N53" s="11" t="str">
        <f t="shared" ca="1" si="17"/>
        <v>=(I53-$I$13)/J53</v>
      </c>
    </row>
    <row r="54" spans="1:14" x14ac:dyDescent="0.45">
      <c r="A54" s="5">
        <f>AAPL!F54/AAPL!F53-1</f>
        <v>-5.5888223552894245E-2</v>
      </c>
      <c r="B54" s="5">
        <f>JNJ!F54/JNJ!F53-1</f>
        <v>-5.1245381956858127E-3</v>
      </c>
      <c r="C54" s="5">
        <f>NEE!F54/NEE!F53-1</f>
        <v>6.5677966101695073E-2</v>
      </c>
      <c r="D54" s="5">
        <f>NVDA!F54/NVDA!F53-1</f>
        <v>7.0194384449242531E-3</v>
      </c>
      <c r="E54" s="11" t="str">
        <f t="shared" ca="1" si="9"/>
        <v>=AAPL!F54/AAPL!F53-1</v>
      </c>
      <c r="F54" s="11" t="str">
        <f t="shared" ca="1" si="10"/>
        <v>=JNJ!F54/JNJ!F53-1</v>
      </c>
      <c r="G54" s="11" t="str">
        <f t="shared" ca="1" si="11"/>
        <v>=NEE!F54/NEE!F53-1</v>
      </c>
      <c r="H54" s="20">
        <v>0.9</v>
      </c>
      <c r="I54" s="17">
        <f t="shared" si="13"/>
        <v>2.7337538765383744E-2</v>
      </c>
      <c r="J54" s="17">
        <f t="shared" si="12"/>
        <v>8.4200416456733734E-2</v>
      </c>
      <c r="K54" s="21">
        <f t="shared" si="14"/>
        <v>0.27716654795140716</v>
      </c>
      <c r="L54" s="11" t="str">
        <f t="shared" ca="1" si="15"/>
        <v>=H54*$O$37+(1-H54)*$I$13</v>
      </c>
      <c r="M54" s="11" t="str">
        <f t="shared" ca="1" si="16"/>
        <v>=H54*$N$37</v>
      </c>
      <c r="N54" s="11" t="str">
        <f t="shared" ca="1" si="17"/>
        <v>=(I54-$I$13)/J54</v>
      </c>
    </row>
    <row r="55" spans="1:14" x14ac:dyDescent="0.45">
      <c r="A55" s="5">
        <f>AAPL!F55/AAPL!F54-1</f>
        <v>-8.0065470913182946E-2</v>
      </c>
      <c r="B55" s="5">
        <f>JNJ!F55/JNJ!F54-1</f>
        <v>-4.9113560134165235E-3</v>
      </c>
      <c r="C55" s="5">
        <f>NEE!F55/NEE!F54-1</f>
        <v>2.9253053109911997E-2</v>
      </c>
      <c r="D55" s="5">
        <f>NVDA!F55/NVDA!F54-1</f>
        <v>-0.18820375335120632</v>
      </c>
      <c r="E55" s="11" t="str">
        <f t="shared" ca="1" si="9"/>
        <v>=AAPL!F55/AAPL!F54-1</v>
      </c>
      <c r="F55" s="11" t="str">
        <f t="shared" ca="1" si="10"/>
        <v>=JNJ!F55/JNJ!F54-1</v>
      </c>
      <c r="G55" s="11" t="str">
        <f t="shared" ca="1" si="11"/>
        <v>=NEE!F55/NEE!F54-1</v>
      </c>
      <c r="H55" s="20">
        <v>1</v>
      </c>
      <c r="I55" s="17">
        <f t="shared" si="13"/>
        <v>2.9930598628204158E-2</v>
      </c>
      <c r="J55" s="17">
        <f t="shared" si="12"/>
        <v>9.3556018285259709E-2</v>
      </c>
      <c r="K55" s="21">
        <f t="shared" si="14"/>
        <v>0.27716654795140716</v>
      </c>
      <c r="L55" s="11" t="str">
        <f t="shared" ca="1" si="15"/>
        <v>=H55*$O$37+(1-H55)*$I$13</v>
      </c>
      <c r="M55" s="11" t="str">
        <f t="shared" ca="1" si="16"/>
        <v>=H55*$N$37</v>
      </c>
      <c r="N55" s="11" t="str">
        <f t="shared" ca="1" si="17"/>
        <v>=(I55-$I$13)/J55</v>
      </c>
    </row>
    <row r="56" spans="1:14" x14ac:dyDescent="0.45">
      <c r="A56" s="5">
        <f>AAPL!F56/AAPL!F55-1</f>
        <v>0.18859811698420947</v>
      </c>
      <c r="B56" s="5">
        <f>JNJ!F56/JNJ!F55-1</f>
        <v>-1.6853256289875884E-2</v>
      </c>
      <c r="C56" s="5">
        <f>NEE!F56/NEE!F55-1</f>
        <v>9.0783664459161084E-2</v>
      </c>
      <c r="D56" s="5">
        <f>NVDA!F56/NVDA!F55-1</f>
        <v>0.1981505944517834</v>
      </c>
      <c r="E56" s="11" t="str">
        <f t="shared" ca="1" si="9"/>
        <v>=AAPL!F56/AAPL!F55-1</v>
      </c>
      <c r="F56" s="11" t="str">
        <f t="shared" ca="1" si="10"/>
        <v>=JNJ!F56/JNJ!F55-1</v>
      </c>
      <c r="G56" s="11" t="str">
        <f t="shared" ca="1" si="11"/>
        <v>=NEE!F56/NEE!F55-1</v>
      </c>
      <c r="H56" s="20">
        <v>1.1000000000000001</v>
      </c>
      <c r="I56" s="17">
        <f t="shared" si="13"/>
        <v>3.2523658491024579E-2</v>
      </c>
      <c r="J56" s="17">
        <f t="shared" si="12"/>
        <v>0.10291162011378568</v>
      </c>
      <c r="K56" s="21">
        <f t="shared" si="14"/>
        <v>0.27716654795140716</v>
      </c>
      <c r="L56" s="11" t="str">
        <f t="shared" ca="1" si="15"/>
        <v>=H56*$O$37+(1-H56)*$I$13</v>
      </c>
      <c r="M56" s="11" t="str">
        <f t="shared" ca="1" si="16"/>
        <v>=H56*$N$37</v>
      </c>
      <c r="N56" s="11" t="str">
        <f t="shared" ca="1" si="17"/>
        <v>=(I56-$I$13)/J56</v>
      </c>
    </row>
    <row r="57" spans="1:14" x14ac:dyDescent="0.45">
      <c r="A57" s="5">
        <f>AAPL!F57/AAPL!F56-1</f>
        <v>-3.2557849435539188E-2</v>
      </c>
      <c r="B57" s="5">
        <f>JNJ!F57/JNJ!F56-1</f>
        <v>-7.5486714827966317E-2</v>
      </c>
      <c r="C57" s="5">
        <f>NEE!F57/NEE!F56-1</f>
        <v>6.7037692891473988E-3</v>
      </c>
      <c r="D57" s="5">
        <f>NVDA!F57/NVDA!F56-1</f>
        <v>-0.16868798235942672</v>
      </c>
      <c r="E57" s="11" t="str">
        <f t="shared" ca="1" si="9"/>
        <v>=AAPL!F57/AAPL!F56-1</v>
      </c>
      <c r="F57" s="11" t="str">
        <f t="shared" ca="1" si="10"/>
        <v>=JNJ!F57/JNJ!F56-1</v>
      </c>
      <c r="G57" s="11" t="str">
        <f t="shared" ca="1" si="11"/>
        <v>=NEE!F57/NEE!F56-1</v>
      </c>
      <c r="H57" s="20">
        <v>1.2</v>
      </c>
      <c r="I57" s="17">
        <f t="shared" si="13"/>
        <v>3.5116718353844986E-2</v>
      </c>
      <c r="J57" s="17">
        <f t="shared" si="12"/>
        <v>0.11226722194231165</v>
      </c>
      <c r="K57" s="21">
        <f t="shared" si="14"/>
        <v>0.27716654795140711</v>
      </c>
      <c r="L57" s="11" t="str">
        <f t="shared" ca="1" si="15"/>
        <v>=H57*$O$37+(1-H57)*$I$13</v>
      </c>
      <c r="M57" s="11" t="str">
        <f t="shared" ca="1" si="16"/>
        <v>=H57*$N$37</v>
      </c>
      <c r="N57" s="11" t="str">
        <f t="shared" ca="1" si="17"/>
        <v>=(I57-$I$13)/J57</v>
      </c>
    </row>
    <row r="58" spans="1:14" x14ac:dyDescent="0.45">
      <c r="A58" s="5">
        <f>AAPL!F58/AAPL!F57-1</f>
        <v>-0.11972148797627502</v>
      </c>
      <c r="B58" s="5">
        <f>JNJ!F58/JNJ!F57-1</f>
        <v>1.9270247003509766E-2</v>
      </c>
      <c r="C58" s="5">
        <f>NEE!F58/NEE!F57-1</f>
        <v>-7.3752984043221614E-2</v>
      </c>
      <c r="D58" s="5">
        <f>NVDA!F58/NVDA!F57-1</f>
        <v>-0.19628647214854122</v>
      </c>
      <c r="E58" s="11" t="str">
        <f t="shared" ca="1" si="9"/>
        <v>=AAPL!F58/AAPL!F57-1</v>
      </c>
      <c r="F58" s="11" t="str">
        <f t="shared" ca="1" si="10"/>
        <v>=JNJ!F58/JNJ!F57-1</v>
      </c>
      <c r="G58" s="11" t="str">
        <f t="shared" ca="1" si="11"/>
        <v>=NEE!F58/NEE!F57-1</v>
      </c>
    </row>
    <row r="59" spans="1:14" x14ac:dyDescent="0.45">
      <c r="A59" s="5">
        <f>AAPL!F59/AAPL!F58-1</f>
        <v>0.10949172403691243</v>
      </c>
      <c r="B59" s="5">
        <f>JNJ!F59/JNJ!F58-1</f>
        <v>6.4968814968815014E-2</v>
      </c>
      <c r="C59" s="5">
        <f>NEE!F59/NEE!F58-1</f>
        <v>-1.1530113944655418E-2</v>
      </c>
      <c r="D59" s="5">
        <f>NVDA!F59/NVDA!F58-1</f>
        <v>0.11221122112211224</v>
      </c>
      <c r="E59" s="11" t="str">
        <f t="shared" ca="1" si="9"/>
        <v>=AAPL!F59/AAPL!F58-1</v>
      </c>
      <c r="F59" s="11" t="str">
        <f t="shared" ca="1" si="10"/>
        <v>=JNJ!F59/JNJ!F58-1</v>
      </c>
      <c r="G59" s="11" t="str">
        <f t="shared" ca="1" si="11"/>
        <v>=NEE!F59/NEE!F58-1</v>
      </c>
    </row>
    <row r="60" spans="1:14" x14ac:dyDescent="0.45">
      <c r="A60" s="5">
        <f>AAPL!F60/AAPL!F59-1</f>
        <v>-3.4589741897155024E-2</v>
      </c>
      <c r="B60" s="5">
        <f>JNJ!F60/JNJ!F59-1</f>
        <v>2.3182040019521732E-2</v>
      </c>
      <c r="C60" s="5">
        <f>NEE!F60/NEE!F59-1</f>
        <v>9.2905173596816271E-2</v>
      </c>
      <c r="D60" s="5">
        <f>NVDA!F60/NVDA!F59-1</f>
        <v>0.25445103857566753</v>
      </c>
      <c r="E60" s="11" t="str">
        <f t="shared" ca="1" si="9"/>
        <v>=AAPL!F60/AAPL!F59-1</v>
      </c>
      <c r="F60" s="11" t="str">
        <f t="shared" ca="1" si="10"/>
        <v>=JNJ!F60/JNJ!F59-1</v>
      </c>
      <c r="G60" s="11" t="str">
        <f t="shared" ca="1" si="11"/>
        <v>=NEE!F60/NEE!F59-1</v>
      </c>
    </row>
    <row r="61" spans="1:14" x14ac:dyDescent="0.45">
      <c r="A61" s="5">
        <f>AAPL!F61/AAPL!F60-1</f>
        <v>-0.12082051282051276</v>
      </c>
      <c r="B61" s="5">
        <f>JNJ!F61/JNJ!F60-1</f>
        <v>-1.1924636298592528E-3</v>
      </c>
      <c r="C61" s="5">
        <f>NEE!F61/NEE!F60-1</f>
        <v>-8.0361627322953488E-3</v>
      </c>
      <c r="D61" s="5">
        <f>NVDA!F61/NVDA!F60-1</f>
        <v>-0.13660555884092251</v>
      </c>
      <c r="E61" s="11" t="str">
        <f t="shared" ca="1" si="9"/>
        <v>=AAPL!F61/AAPL!F60-1</v>
      </c>
      <c r="F61" s="11" t="str">
        <f t="shared" ca="1" si="10"/>
        <v>=JNJ!F61/JNJ!F60-1</v>
      </c>
      <c r="G61" s="11" t="str">
        <f t="shared" ca="1" si="11"/>
        <v>=NEE!F61/NEE!F60-1</v>
      </c>
    </row>
    <row r="62" spans="1:14" x14ac:dyDescent="0.45">
      <c r="A62" s="5">
        <f>AAPL!F62/AAPL!F61-1</f>
        <v>0.11051485456525101</v>
      </c>
      <c r="B62" s="5">
        <f>JNJ!F62/JNJ!F61-1</f>
        <v>-7.4916427889207271E-2</v>
      </c>
      <c r="C62" s="5">
        <f>NEE!F62/NEE!F61-1</f>
        <v>-0.10721518987341772</v>
      </c>
      <c r="D62" s="5">
        <f>NVDA!F62/NVDA!F61-1</f>
        <v>0.33698630136986307</v>
      </c>
      <c r="E62" s="11" t="str">
        <f t="shared" ca="1" si="9"/>
        <v>=AAPL!F62/AAPL!F61-1</v>
      </c>
      <c r="F62" s="11" t="str">
        <f t="shared" ca="1" si="10"/>
        <v>=JNJ!F62/JNJ!F61-1</v>
      </c>
      <c r="G62" s="11" t="str">
        <f t="shared" ca="1" si="11"/>
        <v>=NEE!F62/NEE!F61-1</v>
      </c>
    </row>
    <row r="63" spans="1:14" x14ac:dyDescent="0.45">
      <c r="A63" s="5">
        <f>AAPL!F63/AAPL!F62-1</f>
        <v>2.164017088031378E-2</v>
      </c>
      <c r="B63" s="5">
        <f>JNJ!F63/JNJ!F62-1</f>
        <v>-6.214105955991478E-2</v>
      </c>
      <c r="C63" s="5">
        <f>NEE!F63/NEE!F62-1</f>
        <v>-4.8348220615340942E-2</v>
      </c>
      <c r="D63" s="5">
        <f>NVDA!F63/NVDA!F62-1</f>
        <v>0.18852459016393452</v>
      </c>
      <c r="E63" s="11" t="str">
        <f t="shared" ca="1" si="9"/>
        <v>=AAPL!F63/AAPL!F62-1</v>
      </c>
      <c r="F63" s="11" t="str">
        <f t="shared" ca="1" si="10"/>
        <v>=JNJ!F63/JNJ!F62-1</v>
      </c>
      <c r="G63" s="11" t="str">
        <f t="shared" ca="1" si="11"/>
        <v>=NEE!F63/NEE!F62-1</v>
      </c>
    </row>
    <row r="64" spans="1:14" x14ac:dyDescent="0.45">
      <c r="A64" s="5">
        <f>AAPL!F64/AAPL!F63-1</f>
        <v>0.12030435974773801</v>
      </c>
      <c r="B64" s="5">
        <f>JNJ!F64/JNJ!F63-1</f>
        <v>1.8645933672767345E-2</v>
      </c>
      <c r="C64" s="5">
        <f>NEE!F64/NEE!F63-1</f>
        <v>9.2222884386173876E-2</v>
      </c>
      <c r="D64" s="5">
        <f>NVDA!F64/NVDA!F63-1</f>
        <v>0.19655172413793109</v>
      </c>
      <c r="E64" s="11" t="str">
        <f t="shared" ca="1" si="9"/>
        <v>=AAPL!F64/AAPL!F63-1</v>
      </c>
      <c r="F64" s="11" t="str">
        <f t="shared" ca="1" si="10"/>
        <v>=JNJ!F64/JNJ!F63-1</v>
      </c>
      <c r="G64" s="11" t="str">
        <f t="shared" ca="1" si="11"/>
        <v>=NEE!F64/NEE!F63-1</v>
      </c>
    </row>
    <row r="65" spans="1:7" x14ac:dyDescent="0.45">
      <c r="A65" s="5">
        <f>AAPL!F65/AAPL!F64-1</f>
        <v>2.9003242978645094E-2</v>
      </c>
      <c r="B65" s="5">
        <f>JNJ!F65/JNJ!F64-1</f>
        <v>5.6129685916920025E-2</v>
      </c>
      <c r="C65" s="5">
        <f>NEE!F65/NEE!F64-1</f>
        <v>-5.8655026599373494E-3</v>
      </c>
      <c r="D65" s="5">
        <f>NVDA!F65/NVDA!F64-1</f>
        <v>-7.204610951009327E-4</v>
      </c>
      <c r="E65" s="11" t="str">
        <f t="shared" ca="1" si="9"/>
        <v>=AAPL!F65/AAPL!F64-1</v>
      </c>
      <c r="F65" s="11" t="str">
        <f t="shared" ca="1" si="10"/>
        <v>=JNJ!F65/JNJ!F64-1</v>
      </c>
      <c r="G65" s="11" t="str">
        <f t="shared" ca="1" si="11"/>
        <v>=NEE!F65/NEE!F64-1</v>
      </c>
    </row>
    <row r="66" spans="1:7" x14ac:dyDescent="0.45">
      <c r="A66" s="5">
        <f>AAPL!F66/AAPL!F65-1</f>
        <v>4.4597728489028876E-2</v>
      </c>
      <c r="B66" s="5">
        <f>JNJ!F66/JNJ!F65-1</f>
        <v>-5.2826809925812346E-2</v>
      </c>
      <c r="C66" s="5">
        <f>NEE!F66/NEE!F65-1</f>
        <v>-4.1300768386388409E-2</v>
      </c>
      <c r="D66" s="5">
        <f>NVDA!F66/NVDA!F65-1</f>
        <v>0.36337418889689976</v>
      </c>
      <c r="E66" s="11" t="str">
        <f t="shared" ca="1" si="9"/>
        <v>=AAPL!F66/AAPL!F65-1</v>
      </c>
      <c r="F66" s="11" t="str">
        <f t="shared" ca="1" si="10"/>
        <v>=JNJ!F66/JNJ!F65-1</v>
      </c>
      <c r="G66" s="11" t="str">
        <f t="shared" ca="1" si="11"/>
        <v>=NEE!F66/NEE!F65-1</v>
      </c>
    </row>
    <row r="67" spans="1:7" x14ac:dyDescent="0.45">
      <c r="A67" s="5">
        <f>AAPL!F67/AAPL!F66-1</f>
        <v>9.5861558604201091E-2</v>
      </c>
      <c r="B67" s="5">
        <f>JNJ!F67/JNJ!F66-1</f>
        <v>7.5557056043213944E-2</v>
      </c>
      <c r="C67" s="5">
        <f>NEE!F67/NEE!F66-1</f>
        <v>1.6602261342493208E-2</v>
      </c>
      <c r="D67" s="5">
        <f>NVDA!F67/NVDA!F66-1</f>
        <v>0.11792702273929145</v>
      </c>
      <c r="E67" s="11" t="str">
        <f t="shared" ref="E67:E73" ca="1" si="18">_xlfn.FORMULATEXT(A67)</f>
        <v>=AAPL!F67/AAPL!F66-1</v>
      </c>
      <c r="F67" s="11" t="str">
        <f t="shared" ref="F67:F73" ca="1" si="19">_xlfn.FORMULATEXT(B67)</f>
        <v>=JNJ!F67/JNJ!F66-1</v>
      </c>
      <c r="G67" s="11" t="str">
        <f t="shared" ref="G67:G73" ca="1" si="20">_xlfn.FORMULATEXT(C67)</f>
        <v>=NEE!F67/NEE!F66-1</v>
      </c>
    </row>
    <row r="68" spans="1:7" x14ac:dyDescent="0.45">
      <c r="A68" s="5">
        <f>AAPL!F68/AAPL!F67-1</f>
        <v>1.2778556958080056E-2</v>
      </c>
      <c r="B68" s="5">
        <f>JNJ!F68/JNJ!F67-1</f>
        <v>1.2116265930064651E-2</v>
      </c>
      <c r="C68" s="5">
        <f>NEE!F68/NEE!F67-1</f>
        <v>-1.2248345769393265E-2</v>
      </c>
      <c r="D68" s="5">
        <f>NVDA!F68/NVDA!F67-1</f>
        <v>0.10477767265846727</v>
      </c>
      <c r="E68" s="11" t="str">
        <f t="shared" ca="1" si="18"/>
        <v>=AAPL!F68/AAPL!F67-1</v>
      </c>
      <c r="F68" s="11" t="str">
        <f t="shared" ca="1" si="19"/>
        <v>=JNJ!F68/JNJ!F67-1</v>
      </c>
      <c r="G68" s="11" t="str">
        <f t="shared" ca="1" si="20"/>
        <v>=NEE!F68/NEE!F67-1</v>
      </c>
    </row>
    <row r="69" spans="1:7" x14ac:dyDescent="0.45">
      <c r="A69" s="5">
        <f>AAPL!F69/AAPL!F68-1</f>
        <v>-4.3647740678052993E-2</v>
      </c>
      <c r="B69" s="5">
        <f>JNJ!F69/JNJ!F68-1</f>
        <v>-3.4921225654385268E-2</v>
      </c>
      <c r="C69" s="5">
        <f>NEE!F69/NEE!F68-1</f>
        <v>-8.8654503990877931E-2</v>
      </c>
      <c r="D69" s="5">
        <f>NVDA!F69/NVDA!F68-1</f>
        <v>5.6304859773067983E-2</v>
      </c>
      <c r="E69" s="11" t="str">
        <f t="shared" ca="1" si="18"/>
        <v>=AAPL!F69/AAPL!F68-1</v>
      </c>
      <c r="F69" s="11" t="str">
        <f t="shared" ca="1" si="19"/>
        <v>=JNJ!F69/JNJ!F68-1</v>
      </c>
      <c r="G69" s="11" t="str">
        <f t="shared" ca="1" si="20"/>
        <v>=NEE!F69/NEE!F68-1</v>
      </c>
    </row>
    <row r="70" spans="1:7" x14ac:dyDescent="0.45">
      <c r="A70" s="5">
        <f>AAPL!F70/AAPL!F69-1</f>
        <v>-8.7471843827094276E-2</v>
      </c>
      <c r="B70" s="5">
        <f>JNJ!F70/JNJ!F69-1</f>
        <v>-2.9693425027315423E-2</v>
      </c>
      <c r="C70" s="5">
        <f>NEE!F70/NEE!F69-1</f>
        <v>-0.13637785423834847</v>
      </c>
      <c r="D70" s="5">
        <f>NVDA!F70/NVDA!F69-1</f>
        <v>-0.11876773408998798</v>
      </c>
      <c r="E70" s="11" t="str">
        <f t="shared" ca="1" si="18"/>
        <v>=AAPL!F70/AAPL!F69-1</v>
      </c>
      <c r="F70" s="11" t="str">
        <f t="shared" ca="1" si="19"/>
        <v>=JNJ!F70/JNJ!F69-1</v>
      </c>
      <c r="G70" s="11" t="str">
        <f t="shared" ca="1" si="20"/>
        <v>=NEE!F70/NEE!F69-1</v>
      </c>
    </row>
    <row r="71" spans="1:7" x14ac:dyDescent="0.45">
      <c r="A71" s="5">
        <f>AAPL!F71/AAPL!F70-1</f>
        <v>-2.5859535703790515E-3</v>
      </c>
      <c r="B71" s="5">
        <f>JNJ!F71/JNJ!F70-1</f>
        <v>-4.7559117705504472E-2</v>
      </c>
      <c r="C71" s="5">
        <f>NEE!F71/NEE!F70-1</f>
        <v>1.7566099239405997E-2</v>
      </c>
      <c r="D71" s="5">
        <f>NVDA!F71/NVDA!F70-1</f>
        <v>-6.2327506899723883E-2</v>
      </c>
      <c r="E71" s="11" t="str">
        <f t="shared" ca="1" si="18"/>
        <v>=AAPL!F71/AAPL!F70-1</v>
      </c>
      <c r="F71" s="11" t="str">
        <f t="shared" ca="1" si="19"/>
        <v>=JNJ!F71/JNJ!F70-1</v>
      </c>
      <c r="G71" s="11" t="str">
        <f t="shared" ca="1" si="20"/>
        <v>=NEE!F71/NEE!F70-1</v>
      </c>
    </row>
    <row r="72" spans="1:7" x14ac:dyDescent="0.45">
      <c r="A72" s="5">
        <f>AAPL!F72/AAPL!F71-1</f>
        <v>0.11236815744505324</v>
      </c>
      <c r="B72" s="5">
        <f>JNJ!F72/JNJ!F71-1</f>
        <v>4.2631615550455582E-2</v>
      </c>
      <c r="C72" s="5">
        <f>NEE!F72/NEE!F71-1</f>
        <v>3.7373198077950143E-3</v>
      </c>
      <c r="D72" s="5">
        <f>NVDA!F72/NVDA!F71-1</f>
        <v>0.14692175619327918</v>
      </c>
      <c r="E72" s="11" t="str">
        <f t="shared" ca="1" si="18"/>
        <v>=AAPL!F72/AAPL!F71-1</v>
      </c>
      <c r="F72" s="11" t="str">
        <f t="shared" ca="1" si="19"/>
        <v>=JNJ!F72/JNJ!F71-1</v>
      </c>
      <c r="G72" s="11" t="str">
        <f t="shared" ca="1" si="20"/>
        <v>=NEE!F72/NEE!F71-1</v>
      </c>
    </row>
    <row r="73" spans="1:7" x14ac:dyDescent="0.45">
      <c r="A73" s="5">
        <f>AAPL!F73/AAPL!F72-1</f>
        <v>1.4885051382561798E-2</v>
      </c>
      <c r="B73" s="5">
        <f>JNJ!F73/JNJ!F72-1</f>
        <v>2.1544823906083366E-2</v>
      </c>
      <c r="C73" s="5">
        <f>NEE!F73/NEE!F72-1</f>
        <v>4.6453900709219953E-2</v>
      </c>
      <c r="D73" s="5">
        <f>NVDA!F73/NVDA!F72-1</f>
        <v>5.881094952951238E-2</v>
      </c>
      <c r="E73" s="11" t="str">
        <f t="shared" ca="1" si="18"/>
        <v>=AAPL!F73/AAPL!F72-1</v>
      </c>
      <c r="F73" s="11" t="str">
        <f t="shared" ca="1" si="19"/>
        <v>=JNJ!F73/JNJ!F72-1</v>
      </c>
      <c r="G73" s="11" t="str">
        <f t="shared" ca="1" si="20"/>
        <v>=NEE!F73/NEE!F72-1</v>
      </c>
    </row>
  </sheetData>
  <mergeCells count="6">
    <mergeCell ref="I6:L6"/>
    <mergeCell ref="I16:L16"/>
    <mergeCell ref="I35:L35"/>
    <mergeCell ref="I40:L40"/>
    <mergeCell ref="A1:D1"/>
    <mergeCell ref="I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</vt:lpstr>
      <vt:lpstr>AAPL</vt:lpstr>
      <vt:lpstr>JNJ</vt:lpstr>
      <vt:lpstr>NEE</vt:lpstr>
      <vt:lpstr>NVDA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Yuhao</dc:creator>
  <cp:keywords/>
  <dc:description/>
  <cp:lastModifiedBy>Medel-Estrada, Romario I</cp:lastModifiedBy>
  <cp:revision/>
  <dcterms:created xsi:type="dcterms:W3CDTF">2024-11-25T21:38:30Z</dcterms:created>
  <dcterms:modified xsi:type="dcterms:W3CDTF">2025-09-08T02:40:06Z</dcterms:modified>
  <cp:category/>
  <cp:contentStatus/>
</cp:coreProperties>
</file>