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земельный участок" sheetId="1" state="visible" r:id="rId1"/>
    <sheet name="Малоэтажка_колич_блоков" sheetId="2" state="visible" r:id="rId2"/>
    <sheet name="Малоэтажка_колич_квартир" sheetId="3" state="visible" r:id="rId3"/>
    <sheet name="Малоэтажка_электро" sheetId="4" state="visible" r:id="rId4"/>
    <sheet name="Малоэтажка_колич_жителей" sheetId="5" state="visible" r:id="rId5"/>
    <sheet name="Малоэтажка_кухня" sheetId="6" state="visible" r:id="rId6"/>
    <sheet name="Малоэтажка_вода" sheetId="7" state="visible" r:id="rId7"/>
    <sheet name="Малоэтажка_вода_нагрев" sheetId="8" state="visible" r:id="rId8"/>
    <sheet name="Малоэтажка_колич_блоков_огражд" sheetId="9" state="visible" r:id="rId9"/>
    <sheet name="Малоэтажка_ограждающие пов" sheetId="10" state="visible" r:id="rId10"/>
    <sheet name="Малоэтажка_блоки_огражд" sheetId="11" state="visible" r:id="rId11"/>
    <sheet name="Малоэт_показ_благоуст_норматив" sheetId="12" state="visible" r:id="rId12"/>
    <sheet name="Малоэтажка_площади" sheetId="13" state="visible" r:id="rId13"/>
    <sheet name="Осн._характ_ки_малоэт_кварт" sheetId="14" state="visible" r:id="rId14"/>
    <sheet name="1тип(3кв)" sheetId="15" state="visible" r:id="rId15"/>
    <sheet name="2тип(4кв)" sheetId="16" state="visible" r:id="rId16"/>
    <sheet name="У_1тип(3кв)" sheetId="17" state="visible" r:id="rId17"/>
    <sheet name="У_2тип(4кв)" sheetId="18" state="visible" r:id="rId18"/>
  </sheets>
  <calcPr/>
</workbook>
</file>

<file path=xl/sharedStrings.xml><?xml version="1.0" encoding="utf-8"?>
<sst xmlns="http://schemas.openxmlformats.org/spreadsheetml/2006/main" count="287" uniqueCount="287">
  <si>
    <t xml:space="preserve">Номер микрорайона</t>
  </si>
  <si>
    <t xml:space="preserve">Номер участка</t>
  </si>
  <si>
    <t xml:space="preserve">Минимальный размер </t>
  </si>
  <si>
    <t xml:space="preserve">Максимальный размер</t>
  </si>
  <si>
    <t xml:space="preserve">Фактический размер</t>
  </si>
  <si>
    <t xml:space="preserve">Площадь застройки</t>
  </si>
  <si>
    <t xml:space="preserve">Процент застройки</t>
  </si>
  <si>
    <t>Норматив</t>
  </si>
  <si>
    <t>Факт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</si>
  <si>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</si>
  <si>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</si>
  <si>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</si>
  <si>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</si>
  <si>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</si>
  <si>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</si>
  <si>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</si>
  <si>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</si>
  <si>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</si>
  <si>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</si>
  <si>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</si>
  <si>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</si>
  <si>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</si>
  <si>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</si>
  <si>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</si>
  <si>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</si>
  <si>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</si>
  <si>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</si>
  <si>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</si>
  <si>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</si>
  <si>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</si>
  <si>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</si>
  <si>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</si>
  <si>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3-1</t>
  </si>
  <si>
    <t>3-2</t>
  </si>
  <si>
    <t>3-3</t>
  </si>
  <si>
    <t>3-4</t>
  </si>
  <si>
    <t>3-5</t>
  </si>
  <si>
    <t>4-1</t>
  </si>
  <si>
    <t>4-2</t>
  </si>
  <si>
    <t>4-3</t>
  </si>
  <si>
    <t>4-4</t>
  </si>
  <si>
    <t>4-5</t>
  </si>
  <si>
    <t>4-6</t>
  </si>
  <si>
    <t>4-7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</si>
  <si>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</si>
  <si>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</si>
  <si>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</si>
  <si>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</si>
  <si>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</si>
  <si>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</si>
  <si>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</si>
  <si>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</si>
  <si>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</si>
  <si>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</si>
  <si>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</si>
  <si>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</si>
  <si>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</si>
  <si>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</si>
  <si>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</si>
  <si>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</si>
  <si>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</si>
  <si>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</si>
  <si>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</si>
  <si>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</si>
  <si>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</si>
  <si>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</si>
  <si>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</si>
  <si>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</si>
  <si>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</si>
  <si>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</si>
  <si>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</si>
  <si>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</si>
  <si>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</si>
  <si>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</si>
  <si>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</si>
  <si>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</si>
  <si>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</si>
  <si>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</si>
  <si>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</si>
  <si>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</si>
  <si>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</si>
  <si>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</si>
  <si>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</si>
  <si>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</si>
  <si>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</si>
  <si>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</si>
  <si>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</si>
  <si>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</si>
  <si>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</si>
  <si>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</si>
  <si>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</si>
  <si>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</si>
  <si>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</si>
  <si>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</si>
  <si>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</si>
  <si>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</si>
  <si>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</si>
  <si>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</si>
  <si>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</si>
  <si>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</si>
  <si>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</si>
  <si>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</si>
  <si>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</si>
  <si>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</si>
  <si>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</si>
  <si>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</si>
  <si>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</si>
  <si>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</si>
  <si>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</si>
  <si>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</si>
  <si>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</si>
  <si>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</si>
  <si>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</si>
  <si>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</si>
  <si>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</si>
  <si>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</si>
  <si>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</si>
  <si>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</si>
  <si>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</si>
  <si>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</si>
  <si>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</si>
  <si>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</si>
  <si>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</si>
  <si>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</si>
  <si>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</si>
  <si>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</si>
  <si>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</si>
  <si>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</si>
  <si>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Номер_микрорайона</t>
  </si>
  <si>
    <t xml:space="preserve">Количество секций на земельном участке, единиц</t>
  </si>
  <si>
    <t xml:space="preserve">Тип_1 (3кв)</t>
  </si>
  <si>
    <t>Тип_2(4кв)</t>
  </si>
  <si>
    <t>У_Тип_1(3кв)</t>
  </si>
  <si>
    <t>У_Тип2(4кв)</t>
  </si>
  <si>
    <t xml:space="preserve">Количество квартир, единиц</t>
  </si>
  <si>
    <t>ВСЕГО</t>
  </si>
  <si>
    <t>ИТОГО</t>
  </si>
  <si>
    <t xml:space="preserve">Количество проживающих (норматив), человек</t>
  </si>
  <si>
    <t>сант_без_ГВС</t>
  </si>
  <si>
    <t>всего_сантехн</t>
  </si>
  <si>
    <t xml:space="preserve">Общий, куб. м/час</t>
  </si>
  <si>
    <t xml:space="preserve">ХВС, куб. м/час</t>
  </si>
  <si>
    <t xml:space="preserve">ГВС зимой, куб. м/час</t>
  </si>
  <si>
    <t xml:space="preserve">ГВС летом, куб. м/час</t>
  </si>
  <si>
    <t xml:space="preserve">Общий, куб. м/сут</t>
  </si>
  <si>
    <t xml:space="preserve">ХВС, куб. м/сут</t>
  </si>
  <si>
    <t xml:space="preserve">ГВС зимой, куб. м/сут</t>
  </si>
  <si>
    <t xml:space="preserve">ГВС летом, куб. м/сут</t>
  </si>
  <si>
    <t>М-1</t>
  </si>
  <si>
    <t>М-2</t>
  </si>
  <si>
    <t>М-3</t>
  </si>
  <si>
    <t>М-4</t>
  </si>
  <si>
    <t>М-5</t>
  </si>
  <si>
    <t>М-6</t>
  </si>
  <si>
    <t>М-7</t>
  </si>
  <si>
    <t>М-8</t>
  </si>
  <si>
    <t>М-9</t>
  </si>
  <si>
    <t xml:space="preserve">потребность  в МГдж/час</t>
  </si>
  <si>
    <t xml:space="preserve">Расход газа МГдж, куб/час</t>
  </si>
  <si>
    <t xml:space="preserve">потребность  в ГКал/час</t>
  </si>
  <si>
    <t xml:space="preserve">кэф перевода</t>
  </si>
  <si>
    <t>МВт/час</t>
  </si>
  <si>
    <t>промежут</t>
  </si>
  <si>
    <t>концевой</t>
  </si>
  <si>
    <t xml:space="preserve">Номер дома</t>
  </si>
  <si>
    <t xml:space="preserve">Тип_1 (3кв) - промежуточный</t>
  </si>
  <si>
    <t xml:space="preserve">Тип_1 (3кв) - концевой</t>
  </si>
  <si>
    <t xml:space="preserve">Тип_2 (4кв) - промежуточный</t>
  </si>
  <si>
    <t xml:space="preserve">Тип_2 (4кв) - концевые</t>
  </si>
  <si>
    <t xml:space="preserve">У_Тип_1 (3кв) - промежуточный</t>
  </si>
  <si>
    <t xml:space="preserve">У_Тип_1 (3кв) - концевой</t>
  </si>
  <si>
    <t>Этажность</t>
  </si>
  <si>
    <t xml:space="preserve">Общая площадь ограждающих конструкций</t>
  </si>
  <si>
    <t xml:space="preserve">t, внутр</t>
  </si>
  <si>
    <t xml:space="preserve">t, нар.</t>
  </si>
  <si>
    <t>R</t>
  </si>
  <si>
    <t xml:space="preserve">Потребность на отопление</t>
  </si>
  <si>
    <t xml:space="preserve">Потребность в газе</t>
  </si>
  <si>
    <t xml:space="preserve">1 этаж</t>
  </si>
  <si>
    <t xml:space="preserve">2 этаж</t>
  </si>
  <si>
    <t>стена</t>
  </si>
  <si>
    <t>окна_стеновые</t>
  </si>
  <si>
    <t>окна_лоджии</t>
  </si>
  <si>
    <t>двери</t>
  </si>
  <si>
    <t>перекрытия_пол</t>
  </si>
  <si>
    <t>перекрытия_чердак</t>
  </si>
  <si>
    <t>вт</t>
  </si>
  <si>
    <t>ккал</t>
  </si>
  <si>
    <t>ГКал/час</t>
  </si>
  <si>
    <t>куб/час</t>
  </si>
  <si>
    <t>вт/час</t>
  </si>
  <si>
    <t xml:space="preserve">куб. м/час</t>
  </si>
  <si>
    <t>куб.м/час</t>
  </si>
  <si>
    <t xml:space="preserve">Площадь ограждающей поверхности, кв. м</t>
  </si>
  <si>
    <t xml:space="preserve">Тип_1(3кв) - промежуточный_1этаж</t>
  </si>
  <si>
    <t xml:space="preserve">Тип_1(3кв) - промежуточный_2+этаж</t>
  </si>
  <si>
    <t xml:space="preserve">Тип_1(3кв) - концевой_1этаж</t>
  </si>
  <si>
    <t xml:space="preserve">Тип_1(3кв) - концевой_2+этаж</t>
  </si>
  <si>
    <t xml:space="preserve">Тип_2(4кв) - промежуточный_1этаж</t>
  </si>
  <si>
    <t xml:space="preserve">Тип_2(4кв) - промежуточный_2+этаж</t>
  </si>
  <si>
    <t xml:space="preserve">Тип_2(4кв) - концевой_1этаж</t>
  </si>
  <si>
    <t xml:space="preserve">Тип_2(4кв) - концевой_2+этаж</t>
  </si>
  <si>
    <t xml:space="preserve">У_Тип_1(3кв) - промежуточный_1этаж</t>
  </si>
  <si>
    <t xml:space="preserve">У_Тип_1(3кв) - промежуточный_2+этаж</t>
  </si>
  <si>
    <t xml:space="preserve">У_Тип_1(3кв) - концевой_1этаж</t>
  </si>
  <si>
    <t xml:space="preserve">У_Тип_1(3кв) - концевой_2+этаж</t>
  </si>
  <si>
    <t>Номер_участка</t>
  </si>
  <si>
    <t xml:space="preserve">Потребность в элементах благоустройства, кв. м</t>
  </si>
  <si>
    <r>
      <t xml:space="preserve">Площадки </t>
    </r>
    <r>
      <t xml:space="preserve">
</t>
    </r>
    <r>
      <t xml:space="preserve">для отдыха детей</t>
    </r>
    <r>
      <t xml:space="preserve">
</t>
    </r>
    <r>
      <t xml:space="preserve"> и взрослых</t>
    </r>
  </si>
  <si>
    <t xml:space="preserve">Спортивные площадки</t>
  </si>
  <si>
    <t xml:space="preserve">Площадки для хозяйственных целей</t>
  </si>
  <si>
    <t xml:space="preserve">Гостевые автостоянки для жильцов дома</t>
  </si>
  <si>
    <t xml:space="preserve">ВСЕГО по участку-норматив</t>
  </si>
  <si>
    <t xml:space="preserve">ВСЕГО по участку-факт</t>
  </si>
  <si>
    <t xml:space="preserve">общая спорт</t>
  </si>
  <si>
    <t>норматив</t>
  </si>
  <si>
    <t>потребность</t>
  </si>
  <si>
    <t>факт</t>
  </si>
  <si>
    <t xml:space="preserve">Площадь квартир общая</t>
  </si>
  <si>
    <t xml:space="preserve">Основные характеристики</t>
  </si>
  <si>
    <r>
      <t>Единица</t>
    </r>
    <r>
      <t xml:space="preserve">
</t>
    </r>
    <r>
      <t>измерения</t>
    </r>
  </si>
  <si>
    <t>Типы</t>
  </si>
  <si>
    <t xml:space="preserve">Количество этажей</t>
  </si>
  <si>
    <t>шт.</t>
  </si>
  <si>
    <t xml:space="preserve">Количество 1к_квартир_этаж</t>
  </si>
  <si>
    <t xml:space="preserve">Количество 2к_квартир_этаж</t>
  </si>
  <si>
    <t xml:space="preserve">Количество 3к_квартир_этаж</t>
  </si>
  <si>
    <t>Всего_квартир_этаж</t>
  </si>
  <si>
    <t>Всего_квартир_секция</t>
  </si>
  <si>
    <t>Площадь_квартир_этаж</t>
  </si>
  <si>
    <t xml:space="preserve">кв. м.</t>
  </si>
  <si>
    <t>Площадь_квартир_секция</t>
  </si>
  <si>
    <t xml:space="preserve">Тип квартиры</t>
  </si>
  <si>
    <t xml:space="preserve">ед. изм</t>
  </si>
  <si>
    <t>Площадь</t>
  </si>
  <si>
    <t xml:space="preserve">1 комнатная</t>
  </si>
  <si>
    <t xml:space="preserve">2 комнатная</t>
  </si>
  <si>
    <t xml:space="preserve">3 комнатная</t>
  </si>
  <si>
    <t xml:space="preserve">Тип_1(3 кв) концевой</t>
  </si>
  <si>
    <t>окна</t>
  </si>
  <si>
    <t xml:space="preserve">Тип окна</t>
  </si>
  <si>
    <t xml:space="preserve">ширина, м</t>
  </si>
  <si>
    <t xml:space="preserve">высота, м</t>
  </si>
  <si>
    <t xml:space="preserve">площадь, кв. м</t>
  </si>
  <si>
    <t xml:space="preserve">кол-во, ед</t>
  </si>
  <si>
    <t xml:space="preserve">всего, кв. м</t>
  </si>
  <si>
    <t>окно_Тип_1_О1</t>
  </si>
  <si>
    <t>окно_Тип_1_О2</t>
  </si>
  <si>
    <t>окно_Тип_1_О3</t>
  </si>
  <si>
    <t>окно_Тип_1_О4</t>
  </si>
  <si>
    <t>окно_Тип_1_М1</t>
  </si>
  <si>
    <t>окно_Тип_1_М2</t>
  </si>
  <si>
    <t>окно_Тип_1_М3</t>
  </si>
  <si>
    <t>окно_Тип_1_М4</t>
  </si>
  <si>
    <t xml:space="preserve">Тип двери</t>
  </si>
  <si>
    <t>дверь_Тип_1_Д1</t>
  </si>
  <si>
    <t xml:space="preserve">стены 1 этаж</t>
  </si>
  <si>
    <t xml:space="preserve">Тип стены</t>
  </si>
  <si>
    <t xml:space="preserve">длина, м</t>
  </si>
  <si>
    <t xml:space="preserve">минус_окна_двери, кв. м</t>
  </si>
  <si>
    <t xml:space="preserve">итого стены, кв. м</t>
  </si>
  <si>
    <t>стена_Тип_1_С1</t>
  </si>
  <si>
    <t xml:space="preserve">стены 2 этаж и выше</t>
  </si>
  <si>
    <t xml:space="preserve">Тип_1(3 кв) промежуточный</t>
  </si>
  <si>
    <t>окно_Тип_1_М5</t>
  </si>
  <si>
    <t>перекрытия</t>
  </si>
  <si>
    <t xml:space="preserve">Тип_2(4 кв) концевой</t>
  </si>
  <si>
    <t>окно_Тип_2_О1</t>
  </si>
  <si>
    <t>окно_Тип_2_О2</t>
  </si>
  <si>
    <t>окно_Тип_2_О3</t>
  </si>
  <si>
    <t>окно_Тип_2_М1</t>
  </si>
  <si>
    <t>окно_Тип_2_М3</t>
  </si>
  <si>
    <t>дверь_Тип_2_Д1</t>
  </si>
  <si>
    <t>стена_Тип_2_С1</t>
  </si>
  <si>
    <t xml:space="preserve">Тип_2(4 кв) промежуточный</t>
  </si>
  <si>
    <t>окно_Тип_2_М2</t>
  </si>
  <si>
    <t xml:space="preserve">У_Тип_1(3 кв) - концевой</t>
  </si>
  <si>
    <t>окно_Тип_3_О1</t>
  </si>
  <si>
    <t>окно_Тип_3_О2</t>
  </si>
  <si>
    <t>окно_Тип_3_О3</t>
  </si>
  <si>
    <t>окно_Тип_3_О4</t>
  </si>
  <si>
    <t>окно_Тип_3_О5</t>
  </si>
  <si>
    <t>окно_Тип_3_О6</t>
  </si>
  <si>
    <t>окно_Тип_3_М1</t>
  </si>
  <si>
    <t>окно_Тип_3_М2</t>
  </si>
  <si>
    <t>окно_Тип_3_М3</t>
  </si>
  <si>
    <t xml:space="preserve">У_Тип_1(3 кв) - промежуточный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</si>
</sst>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-* #,##0.00\ [$₽-19]_-;\-* #,##0.00\ [$₽-19]_-;_-* &quot;-&quot;??\ [$₽-19]_-;_-@_-"/>
    <numFmt numFmtId="161" formatCode="_-* #,##0.00 [$₽]_-;-* #,##0.00 [$₽]_-;_-* -?? [$₽]_-;_-@_-"/>
  </numFmts>
  <fonts count="5">
    <font>
      <sz val="11.000000"/>
      <color theme="1" tint="0"/>
      <name val="Calibri"/>
    </font>
    <font>
      <sz val="11.000000"/>
      <color theme="1" tint="0"/>
      <name val="Calibri"/>
      <scheme val="minor"/>
    </font>
    <font>
      <b/>
      <sz val="11.000000"/>
      <color theme="1" tint="0"/>
      <name val="Calibri"/>
      <scheme val="minor"/>
    </font>
    <font>
      <i/>
      <sz val="11.000000"/>
      <color theme="9" tint="-0.249977111117893"/>
      <name val="Calibri"/>
      <scheme val="minor"/>
    </font>
    <font>
      <b/>
      <i/>
      <sz val="11.000000"/>
      <color theme="1" tint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5" tint="0.59999389629810496"/>
        <bgColor theme="5" tint="0.59999389629810496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auto="1"/>
      </left>
      <right style="thin">
        <color theme="1"/>
      </right>
      <top style="thick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auto="1"/>
      </top>
      <bottom/>
      <diagonal/>
    </border>
    <border>
      <left style="thin">
        <color theme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theme="1"/>
      </right>
      <top style="thin">
        <color theme="1"/>
      </top>
      <bottom style="thick">
        <color auto="1"/>
      </bottom>
      <diagonal/>
    </border>
    <border>
      <left style="thin">
        <color theme="1"/>
      </left>
      <right style="thick">
        <color auto="1"/>
      </right>
      <top style="thin">
        <color theme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theme="1"/>
      </left>
      <right/>
      <top style="thick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theme="1"/>
      </left>
      <right/>
      <top/>
      <bottom style="thin">
        <color theme="1"/>
      </bottom>
      <diagonal/>
    </border>
    <border>
      <left/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ck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/>
      <top style="thin">
        <color theme="1"/>
      </top>
      <bottom style="thick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</borders>
  <cellStyleXfs count="1">
    <xf fontId="0" fillId="0" borderId="0" numFmtId="0" applyNumberFormat="1" applyFont="1" applyFill="1" applyBorder="1" quotePrefix="0"/>
  </cellStyleXfs>
  <cellXfs count="197">
    <xf fontId="1" fillId="0" borderId="0" numFmtId="0" xfId="0" applyFont="1" quotePrefix="0"/>
    <xf fontId="1" fillId="0" borderId="1" numFmtId="0" xfId="0" applyFont="1" applyBorder="1" applyAlignment="1" quotePrefix="0">
      <alignment horizontal="center" vertical="center"/>
    </xf>
    <xf fontId="1" fillId="0" borderId="2" numFmtId="0" xfId="0" applyFont="1" applyBorder="1" applyAlignment="1" quotePrefix="0">
      <alignment horizontal="center" vertical="center"/>
    </xf>
    <xf fontId="1" fillId="0" borderId="3" numFmtId="0" xfId="0" applyFont="1" applyBorder="1" applyAlignment="1" quotePrefix="0">
      <alignment horizontal="center" vertical="center"/>
    </xf>
    <xf fontId="1" fillId="0" borderId="1" numFmtId="49" xfId="0" applyNumberFormat="1" applyFont="1" applyBorder="1" applyAlignment="1" quotePrefix="0">
      <alignment horizontal="center"/>
    </xf>
    <xf fontId="1" fillId="0" borderId="1" numFmtId="0" xfId="0" applyFont="1" applyBorder="1" applyAlignment="1" quotePrefix="0">
      <alignment horizontal="center"/>
    </xf>
    <xf fontId="1" fillId="0" borderId="1" numFmtId="1" xfId="0" applyNumberFormat="1" applyFont="1" applyBorder="1" applyAlignment="1" quotePrefix="0">
      <alignment horizontal="center"/>
    </xf>
    <xf fontId="1" fillId="0" borderId="4" numFmtId="0" xfId="0" applyFont="1" applyBorder="1" applyAlignment="1" quotePrefix="0">
      <alignment horizontal="center" vertical="center"/>
    </xf>
    <xf fontId="1" fillId="0" borderId="0" numFmtId="160" xfId="0" applyNumberFormat="1" applyFont="1" quotePrefix="0"/>
    <xf fontId="1" fillId="0" borderId="0" numFmtId="0" xfId="0" applyFont="1" applyAlignment="1" quotePrefix="0">
      <alignment horizontal="center"/>
    </xf>
    <xf fontId="0" fillId="0" borderId="0" numFmtId="0" xfId="0" applyAlignment="1" quotePrefix="0">
      <alignment horizontal="center"/>
    </xf>
    <xf fontId="1" fillId="0" borderId="5" numFmtId="0" xfId="0" applyFont="1" applyBorder="1" applyAlignment="1" quotePrefix="0">
      <alignment horizontal="center"/>
    </xf>
    <xf fontId="1" fillId="0" borderId="2" numFmtId="0" xfId="0" applyFont="1" applyBorder="1" applyAlignment="1" quotePrefix="0">
      <alignment horizontal="center"/>
    </xf>
    <xf fontId="1" fillId="0" borderId="1" numFmtId="0" xfId="0" applyFont="1" applyBorder="1" quotePrefix="0"/>
    <xf fontId="0" fillId="0" borderId="6" numFmtId="0" xfId="0" applyBorder="1" applyAlignment="1" quotePrefix="0">
      <alignment horizontal="center"/>
    </xf>
    <xf fontId="1" fillId="0" borderId="7" numFmtId="0" xfId="0" applyFont="1" applyBorder="1" quotePrefix="0"/>
    <xf fontId="1" fillId="0" borderId="8" numFmtId="0" xfId="0" applyFont="1" applyBorder="1" quotePrefix="0"/>
    <xf fontId="1" fillId="0" borderId="9" numFmtId="0" xfId="0" applyFont="1" applyBorder="1" applyAlignment="1" quotePrefix="0">
      <alignment horizontal="center"/>
    </xf>
    <xf fontId="1" fillId="0" borderId="10" numFmtId="0" xfId="0" applyFont="1" applyBorder="1" applyAlignment="1" quotePrefix="0">
      <alignment horizontal="center" vertical="center"/>
    </xf>
    <xf fontId="1" fillId="0" borderId="11" numFmtId="49" xfId="0" applyNumberFormat="1" applyFont="1" applyBorder="1" applyAlignment="1" quotePrefix="0">
      <alignment horizontal="center"/>
    </xf>
    <xf fontId="1" fillId="0" borderId="11" numFmtId="0" xfId="0" applyFont="1" applyBorder="1" quotePrefix="0"/>
    <xf fontId="1" fillId="0" borderId="12" numFmtId="0" xfId="0" applyFont="1" applyBorder="1" quotePrefix="0"/>
    <xf fontId="1" fillId="0" borderId="13" numFmtId="0" xfId="0" applyFont="1" applyBorder="1" quotePrefix="0"/>
    <xf fontId="1" fillId="0" borderId="14" numFmtId="0" xfId="0" applyFont="1" applyBorder="1" quotePrefix="0"/>
    <xf fontId="1" fillId="0" borderId="15" numFmtId="0" xfId="0" applyFont="1" applyBorder="1" quotePrefix="0"/>
    <xf fontId="1" fillId="0" borderId="16" numFmtId="0" xfId="0" applyFont="1" applyBorder="1" applyAlignment="1" quotePrefix="0">
      <alignment horizontal="center" vertical="center"/>
    </xf>
    <xf fontId="1" fillId="0" borderId="17" numFmtId="0" xfId="0" applyFont="1" applyBorder="1" quotePrefix="0"/>
    <xf fontId="1" fillId="0" borderId="6" numFmtId="0" xfId="0" applyFont="1" applyBorder="1" quotePrefix="0"/>
    <xf fontId="1" fillId="0" borderId="18" numFmtId="0" xfId="0" applyFont="1" applyBorder="1" quotePrefix="0"/>
    <xf fontId="1" fillId="0" borderId="19" numFmtId="0" xfId="0" applyFont="1" applyBorder="1" applyAlignment="1" quotePrefix="0">
      <alignment horizontal="center" vertical="center"/>
    </xf>
    <xf fontId="1" fillId="0" borderId="20" numFmtId="49" xfId="0" applyNumberFormat="1" applyFont="1" applyBorder="1" applyAlignment="1" quotePrefix="0">
      <alignment horizontal="center"/>
    </xf>
    <xf fontId="1" fillId="0" borderId="20" numFmtId="0" xfId="0" applyFont="1" applyBorder="1" quotePrefix="0"/>
    <xf fontId="1" fillId="0" borderId="21" numFmtId="0" xfId="0" applyFont="1" applyBorder="1" quotePrefix="0"/>
    <xf fontId="1" fillId="0" borderId="22" numFmtId="0" xfId="0" applyFont="1" applyBorder="1" quotePrefix="0"/>
    <xf fontId="1" fillId="0" borderId="23" numFmtId="0" xfId="0" applyFont="1" applyBorder="1" quotePrefix="0"/>
    <xf fontId="1" fillId="0" borderId="24" numFmtId="0" xfId="0" applyFont="1" applyBorder="1" quotePrefix="0"/>
    <xf fontId="2" fillId="0" borderId="25" numFmtId="0" xfId="0" applyFont="1" applyBorder="1" applyAlignment="1" quotePrefix="0">
      <alignment horizontal="center"/>
    </xf>
    <xf fontId="2" fillId="0" borderId="25" numFmtId="0" xfId="0" applyFont="1" applyBorder="1" quotePrefix="0"/>
    <xf fontId="2" fillId="0" borderId="0" numFmtId="0" xfId="0" applyFont="1" quotePrefix="0"/>
    <xf fontId="1" fillId="0" borderId="3" numFmtId="0" xfId="0" applyFont="1" applyBorder="1" applyAlignment="1" quotePrefix="0">
      <alignment horizontal="center"/>
    </xf>
    <xf fontId="1" fillId="0" borderId="4" numFmtId="0" xfId="0" applyFont="1" applyBorder="1" quotePrefix="0"/>
    <xf fontId="1" fillId="0" borderId="7" numFmtId="49" xfId="0" applyNumberFormat="1" applyFont="1" applyBorder="1" applyAlignment="1" quotePrefix="0">
      <alignment horizontal="center"/>
    </xf>
    <xf fontId="2" fillId="0" borderId="6" numFmtId="0" xfId="0" applyFont="1" applyBorder="1" applyAlignment="1" quotePrefix="0">
      <alignment horizontal="center"/>
    </xf>
    <xf fontId="2" fillId="0" borderId="4" numFmtId="0" xfId="0" applyFont="1" applyBorder="1" quotePrefix="0"/>
    <xf fontId="1" fillId="2" borderId="0" numFmtId="0" xfId="0" applyFont="1" applyFill="1" quotePrefix="0"/>
    <xf fontId="0" fillId="0" borderId="1" numFmtId="0" xfId="0" applyBorder="1" applyAlignment="1" quotePrefix="0">
      <alignment horizontal="center" wrapText="1"/>
    </xf>
    <xf fontId="0" fillId="0" borderId="9" numFmtId="0" xfId="0" applyBorder="1" applyAlignment="1" quotePrefix="0">
      <alignment horizontal="center" wrapText="1"/>
    </xf>
    <xf fontId="0" fillId="0" borderId="26" numFmtId="0" xfId="0" applyBorder="1" applyAlignment="1" quotePrefix="0">
      <alignment horizontal="center" wrapText="1"/>
    </xf>
    <xf fontId="0" fillId="0" borderId="27" numFmtId="0" xfId="0" applyBorder="1" applyAlignment="1" quotePrefix="0">
      <alignment horizontal="center" wrapText="1"/>
    </xf>
    <xf fontId="0" fillId="0" borderId="28" numFmtId="0" xfId="0" applyBorder="1" applyAlignment="1" quotePrefix="0">
      <alignment horizontal="center" wrapText="1"/>
    </xf>
    <xf fontId="0" fillId="2" borderId="28" numFmtId="0" xfId="0" applyFill="1" applyBorder="1" applyAlignment="1" quotePrefix="0">
      <alignment horizontal="center" wrapText="1"/>
    </xf>
    <xf fontId="0" fillId="0" borderId="29" numFmtId="0" xfId="0" applyBorder="1" applyAlignment="1" quotePrefix="0">
      <alignment horizontal="center" wrapText="1"/>
    </xf>
    <xf fontId="1" fillId="0" borderId="4" numFmtId="0" xfId="0" applyFont="1" applyBorder="1" applyAlignment="1" quotePrefix="0">
      <alignment horizontal="center"/>
    </xf>
    <xf fontId="1" fillId="0" borderId="4" numFmtId="0" xfId="0" applyFont="1" applyBorder="1" applyAlignment="1" quotePrefix="0">
      <alignment horizontal="center" wrapText="1"/>
    </xf>
    <xf fontId="0" fillId="0" borderId="30" numFmtId="0" xfId="0" applyBorder="1" applyAlignment="1" quotePrefix="0">
      <alignment horizontal="center" wrapText="1"/>
    </xf>
    <xf fontId="0" fillId="0" borderId="22" numFmtId="0" xfId="0" applyBorder="1" applyAlignment="1" quotePrefix="0">
      <alignment horizontal="center" wrapText="1"/>
    </xf>
    <xf fontId="0" fillId="2" borderId="22" numFmtId="0" xfId="0" applyFill="1" applyBorder="1" applyAlignment="1" quotePrefix="0">
      <alignment horizontal="center" wrapText="1"/>
    </xf>
    <xf fontId="0" fillId="0" borderId="31" numFmtId="0" xfId="0" applyBorder="1" applyAlignment="1" quotePrefix="0">
      <alignment horizontal="center" wrapText="1"/>
    </xf>
    <xf fontId="0" fillId="0" borderId="32" numFmtId="0" xfId="0" applyBorder="1" applyAlignment="1" quotePrefix="0">
      <alignment horizontal="center" vertical="center"/>
    </xf>
    <xf fontId="1" fillId="0" borderId="14" numFmtId="0" xfId="0" applyFont="1" applyBorder="1" applyAlignment="1" quotePrefix="0">
      <alignment horizontal="center" vertical="center"/>
    </xf>
    <xf fontId="1" fillId="2" borderId="14" numFmtId="0" xfId="0" applyFont="1" applyFill="1" applyBorder="1" applyAlignment="1" quotePrefix="0">
      <alignment horizontal="center" vertical="center"/>
    </xf>
    <xf fontId="1" fillId="0" borderId="15" numFmtId="0" xfId="0" applyFont="1" applyBorder="1" applyAlignment="1" quotePrefix="0">
      <alignment horizontal="center" vertical="center"/>
    </xf>
    <xf fontId="1" fillId="0" borderId="33" numFmtId="0" xfId="0" applyFont="1" applyBorder="1" applyAlignment="1" quotePrefix="0">
      <alignment horizontal="center" vertical="center"/>
    </xf>
    <xf fontId="1" fillId="0" borderId="0" numFmtId="0" xfId="0" applyFont="1" applyAlignment="1" quotePrefix="0">
      <alignment horizontal="center" vertical="center"/>
    </xf>
    <xf fontId="1" fillId="2" borderId="0" numFmtId="0" xfId="0" applyFont="1" applyFill="1" applyAlignment="1" quotePrefix="0">
      <alignment horizontal="center" vertical="center"/>
    </xf>
    <xf fontId="1" fillId="0" borderId="18" numFmtId="0" xfId="0" applyFont="1" applyBorder="1" applyAlignment="1" quotePrefix="0">
      <alignment horizontal="center" vertical="center"/>
    </xf>
    <xf fontId="1" fillId="2" borderId="1" numFmtId="0" xfId="0" applyFont="1" applyFill="1" applyBorder="1" quotePrefix="0"/>
    <xf fontId="2" fillId="0" borderId="30" numFmtId="0" xfId="0" applyFont="1" applyBorder="1" quotePrefix="0"/>
    <xf fontId="2" fillId="0" borderId="22" numFmtId="0" xfId="0" applyFont="1" applyBorder="1" quotePrefix="0"/>
    <xf fontId="2" fillId="2" borderId="22" numFmtId="0" xfId="0" applyFont="1" applyFill="1" applyBorder="1" quotePrefix="0"/>
    <xf fontId="2" fillId="0" borderId="31" numFmtId="0" xfId="0" applyFont="1" applyBorder="1" quotePrefix="0"/>
    <xf fontId="2" fillId="0" borderId="34" numFmtId="0" xfId="0" applyFont="1" applyBorder="1" quotePrefix="0"/>
    <xf fontId="2" fillId="0" borderId="23" numFmtId="0" xfId="0" applyFont="1" applyBorder="1" quotePrefix="0"/>
    <xf fontId="2" fillId="2" borderId="23" numFmtId="0" xfId="0" applyFont="1" applyFill="1" applyBorder="1" quotePrefix="0"/>
    <xf fontId="2" fillId="0" borderId="24" numFmtId="0" xfId="0" applyFont="1" applyBorder="1" quotePrefix="0"/>
    <xf fontId="1" fillId="2" borderId="20" numFmtId="0" xfId="0" applyFont="1" applyFill="1" applyBorder="1" quotePrefix="0"/>
    <xf fontId="1" fillId="0" borderId="0" numFmtId="0" xfId="0" applyFont="1" quotePrefix="0">
      <protection hidden="0" locked="1"/>
    </xf>
    <xf fontId="1" fillId="0" borderId="18" numFmtId="0" xfId="0" applyFont="1" applyBorder="1" quotePrefix="0">
      <protection hidden="0" locked="1"/>
    </xf>
    <xf fontId="1" fillId="0" borderId="23" numFmtId="0" xfId="0" applyFont="1" applyBorder="1" quotePrefix="0">
      <protection hidden="0" locked="1"/>
    </xf>
    <xf fontId="1" fillId="0" borderId="24" numFmtId="0" xfId="0" applyFont="1" applyBorder="1" quotePrefix="0">
      <protection hidden="0" locked="1"/>
    </xf>
    <xf fontId="2" fillId="0" borderId="35" numFmtId="0" xfId="0" applyFont="1" applyBorder="1" quotePrefix="0"/>
    <xf fontId="2" fillId="0" borderId="36" numFmtId="0" xfId="0" applyFont="1" applyBorder="1" quotePrefix="0"/>
    <xf fontId="2" fillId="2" borderId="36" numFmtId="0" xfId="0" applyFont="1" applyFill="1" applyBorder="1" quotePrefix="0"/>
    <xf fontId="2" fillId="0" borderId="37" numFmtId="0" xfId="0" applyFont="1" applyBorder="1" quotePrefix="0"/>
    <xf fontId="0" fillId="0" borderId="0" numFmtId="0" xfId="0" applyAlignment="1" quotePrefix="0">
      <alignment horizontal="center" wrapText="1"/>
    </xf>
    <xf fontId="1" fillId="0" borderId="14" numFmtId="0" xfId="0" applyFont="1" applyBorder="1" applyAlignment="1" quotePrefix="0">
      <alignment horizontal="center"/>
    </xf>
    <xf fontId="1" fillId="0" borderId="15" numFmtId="0" xfId="0" applyFont="1" applyBorder="1" applyAlignment="1" quotePrefix="0">
      <alignment horizontal="center"/>
    </xf>
    <xf fontId="1" fillId="0" borderId="18" numFmtId="0" xfId="0" applyFont="1" applyBorder="1" applyAlignment="1" quotePrefix="0">
      <alignment horizontal="center"/>
    </xf>
    <xf fontId="1" fillId="0" borderId="23" numFmtId="0" xfId="0" applyFont="1" applyBorder="1" applyAlignment="1" quotePrefix="0">
      <alignment horizontal="center"/>
    </xf>
    <xf fontId="1" fillId="0" borderId="24" numFmtId="0" xfId="0" applyFont="1" applyBorder="1" applyAlignment="1" quotePrefix="0">
      <alignment horizontal="center"/>
    </xf>
    <xf fontId="1" fillId="0" borderId="6" numFmtId="0" xfId="0" applyFont="1" applyBorder="1" quotePrefix="0">
      <protection hidden="0" locked="1"/>
    </xf>
    <xf fontId="1" fillId="0" borderId="22" numFmtId="0" xfId="0" applyFont="1" applyBorder="1" quotePrefix="0">
      <protection hidden="0" locked="1"/>
    </xf>
    <xf fontId="1" fillId="0" borderId="7" numFmtId="0" xfId="0" applyFont="1" applyBorder="1" applyAlignment="1" quotePrefix="0">
      <alignment horizontal="center" vertical="center"/>
    </xf>
    <xf fontId="1" fillId="0" borderId="8" numFmtId="0" xfId="0" applyFont="1" applyBorder="1" applyAlignment="1" quotePrefix="0">
      <alignment horizontal="center" vertical="center"/>
    </xf>
    <xf fontId="1" fillId="0" borderId="6" numFmtId="0" xfId="0" applyFont="1" applyBorder="1" applyAlignment="1" quotePrefix="0">
      <alignment horizontal="center"/>
    </xf>
    <xf fontId="1" fillId="0" borderId="38" numFmtId="0" xfId="0" applyFont="1" applyBorder="1" applyAlignment="1" quotePrefix="0">
      <alignment horizontal="center" vertical="center"/>
    </xf>
    <xf fontId="1" fillId="0" borderId="38" numFmtId="0" xfId="0" applyFont="1" applyBorder="1" applyAlignment="1" quotePrefix="0">
      <alignment horizontal="center"/>
    </xf>
    <xf fontId="1" fillId="0" borderId="39" numFmtId="0" xfId="0" applyFont="1" applyBorder="1" applyAlignment="1" quotePrefix="0">
      <alignment horizontal="center"/>
    </xf>
    <xf fontId="1" fillId="0" borderId="40" numFmtId="0" xfId="0" applyFont="1" applyBorder="1" applyAlignment="1" quotePrefix="0">
      <alignment horizontal="center" vertical="center"/>
    </xf>
    <xf fontId="1" fillId="0" borderId="40" numFmtId="0" xfId="0" applyFont="1" applyBorder="1" quotePrefix="0"/>
    <xf fontId="1" fillId="0" borderId="41" numFmtId="0" xfId="0" applyFont="1" applyBorder="1" quotePrefix="0"/>
    <xf fontId="1" fillId="0" borderId="3" numFmtId="0" xfId="0" applyFont="1" applyBorder="1" quotePrefix="0"/>
    <xf fontId="0" fillId="0" borderId="8" numFmtId="0" xfId="0" applyBorder="1" applyAlignment="1" quotePrefix="0">
      <alignment horizontal="center" vertical="center"/>
    </xf>
    <xf fontId="0" fillId="0" borderId="42" numFmtId="0" xfId="0" applyBorder="1" applyAlignment="1" quotePrefix="0">
      <alignment horizontal="center"/>
    </xf>
    <xf fontId="0" fillId="0" borderId="43" numFmtId="0" xfId="0" applyBorder="1" applyAlignment="1" quotePrefix="0">
      <alignment horizontal="center"/>
    </xf>
    <xf fontId="0" fillId="0" borderId="44" numFmtId="0" xfId="0" applyBorder="1" applyAlignment="1" quotePrefix="0">
      <alignment horizontal="center"/>
    </xf>
    <xf fontId="0" fillId="0" borderId="6" numFmtId="0" xfId="0" applyBorder="1" applyAlignment="1" quotePrefix="0">
      <alignment horizontal="center" vertical="center"/>
    </xf>
    <xf fontId="0" fillId="0" borderId="0" numFmtId="0" xfId="0" applyAlignment="1" quotePrefix="0">
      <alignment horizontal="center" vertical="center"/>
    </xf>
    <xf fontId="0" fillId="0" borderId="38" numFmtId="0" xfId="0" applyBorder="1" applyAlignment="1" quotePrefix="0">
      <alignment horizontal="center" vertical="center"/>
    </xf>
    <xf fontId="1" fillId="0" borderId="6" numFmtId="0" xfId="0" applyFont="1" applyBorder="1" applyAlignment="1" quotePrefix="0">
      <alignment horizontal="center" vertical="center"/>
    </xf>
    <xf fontId="0" fillId="0" borderId="45" numFmtId="0" xfId="0" applyBorder="1" applyAlignment="1" quotePrefix="0">
      <alignment horizontal="center" vertical="center"/>
    </xf>
    <xf fontId="0" fillId="0" borderId="4" numFmtId="0" xfId="0" applyBorder="1" applyAlignment="1" quotePrefix="0">
      <alignment horizontal="center" vertical="center"/>
    </xf>
    <xf fontId="0" fillId="0" borderId="4" numFmtId="0" xfId="0" applyBorder="1" applyAlignment="1" quotePrefix="0">
      <alignment horizontal="center"/>
    </xf>
    <xf fontId="0" fillId="0" borderId="4" numFmtId="0" xfId="0" applyBorder="1" quotePrefix="0"/>
    <xf fontId="0" fillId="0" borderId="46" numFmtId="0" xfId="0" applyBorder="1" applyAlignment="1" quotePrefix="0">
      <alignment horizontal="center"/>
    </xf>
    <xf fontId="0" fillId="0" borderId="46" numFmtId="0" xfId="0" applyBorder="1" quotePrefix="0"/>
    <xf fontId="0" fillId="0" borderId="47" numFmtId="0" xfId="0" applyBorder="1" quotePrefix="0"/>
    <xf fontId="1" fillId="0" borderId="26" numFmtId="0" xfId="0" applyFont="1" applyBorder="1" applyAlignment="1" quotePrefix="0">
      <alignment horizontal="center" vertical="center"/>
    </xf>
    <xf fontId="1" fillId="0" borderId="11" numFmtId="2" xfId="0" applyNumberFormat="1" applyFont="1" applyBorder="1" applyAlignment="1" quotePrefix="0">
      <alignment horizontal="center"/>
    </xf>
    <xf fontId="1" fillId="0" borderId="12" numFmtId="2" xfId="0" applyNumberFormat="1" applyFont="1" applyBorder="1" applyAlignment="1" quotePrefix="0">
      <alignment horizontal="center"/>
    </xf>
    <xf fontId="1" fillId="0" borderId="13" numFmtId="0" xfId="0" applyFont="1" applyBorder="1" applyAlignment="1" quotePrefix="0">
      <alignment horizontal="center"/>
    </xf>
    <xf fontId="1" fillId="0" borderId="48" numFmtId="0" xfId="0" applyFont="1" applyBorder="1" applyAlignment="1" quotePrefix="0">
      <alignment horizontal="center"/>
    </xf>
    <xf fontId="1" fillId="0" borderId="13" numFmtId="0" xfId="0" applyFont="1" applyBorder="1" applyAlignment="1" quotePrefix="0">
      <alignment horizontal="center" vertical="center"/>
    </xf>
    <xf fontId="1" fillId="0" borderId="13" numFmtId="2" xfId="0" applyNumberFormat="1" applyFont="1" applyBorder="1" applyAlignment="1" quotePrefix="0">
      <alignment horizontal="center"/>
    </xf>
    <xf fontId="1" fillId="0" borderId="15" numFmtId="2" xfId="0" applyNumberFormat="1" applyFont="1" applyBorder="1" applyAlignment="1" quotePrefix="0">
      <alignment horizontal="center"/>
    </xf>
    <xf fontId="1" fillId="0" borderId="1" numFmtId="2" xfId="0" applyNumberFormat="1" applyFont="1" applyBorder="1" applyAlignment="1" quotePrefix="0">
      <alignment horizontal="center"/>
    </xf>
    <xf fontId="1" fillId="0" borderId="17" numFmtId="2" xfId="0" applyNumberFormat="1" applyFont="1" applyBorder="1" applyAlignment="1" quotePrefix="0">
      <alignment horizontal="center"/>
    </xf>
    <xf fontId="1" fillId="0" borderId="42" numFmtId="0" xfId="0" applyFont="1" applyBorder="1" applyAlignment="1" quotePrefix="0">
      <alignment horizontal="center"/>
    </xf>
    <xf fontId="1" fillId="0" borderId="6" numFmtId="2" xfId="0" applyNumberFormat="1" applyFont="1" applyBorder="1" applyAlignment="1" quotePrefix="0">
      <alignment horizontal="center"/>
    </xf>
    <xf fontId="1" fillId="0" borderId="18" numFmtId="2" xfId="0" applyNumberFormat="1" applyFont="1" applyBorder="1" applyAlignment="1" quotePrefix="0">
      <alignment horizontal="center"/>
    </xf>
    <xf fontId="0" fillId="0" borderId="0" numFmtId="0" xfId="0" quotePrefix="0"/>
    <xf fontId="1" fillId="0" borderId="20" numFmtId="2" xfId="0" applyNumberFormat="1" applyFont="1" applyBorder="1" applyAlignment="1" quotePrefix="0">
      <alignment horizontal="center"/>
    </xf>
    <xf fontId="1" fillId="0" borderId="21" numFmtId="2" xfId="0" applyNumberFormat="1" applyFont="1" applyBorder="1" applyAlignment="1" quotePrefix="0">
      <alignment horizontal="center"/>
    </xf>
    <xf fontId="1" fillId="0" borderId="22" numFmtId="0" xfId="0" applyFont="1" applyBorder="1" applyAlignment="1" quotePrefix="0">
      <alignment horizontal="center"/>
    </xf>
    <xf fontId="1" fillId="0" borderId="49" numFmtId="0" xfId="0" applyFont="1" applyBorder="1" applyAlignment="1" quotePrefix="0">
      <alignment horizontal="center"/>
    </xf>
    <xf fontId="1" fillId="0" borderId="22" numFmtId="0" xfId="0" applyFont="1" applyBorder="1" applyAlignment="1" quotePrefix="0">
      <alignment horizontal="center" vertical="center"/>
    </xf>
    <xf fontId="1" fillId="0" borderId="22" numFmtId="2" xfId="0" applyNumberFormat="1" applyFont="1" applyBorder="1" applyAlignment="1" quotePrefix="0">
      <alignment horizontal="center"/>
    </xf>
    <xf fontId="1" fillId="0" borderId="24" numFmtId="2" xfId="0" applyNumberFormat="1" applyFont="1" applyBorder="1" applyAlignment="1" quotePrefix="0">
      <alignment horizontal="center"/>
    </xf>
    <xf fontId="1" fillId="0" borderId="0" numFmtId="2" xfId="0" applyNumberFormat="1" applyFont="1" quotePrefix="0"/>
    <xf fontId="1" fillId="0" borderId="0" numFmtId="2" xfId="0" applyNumberFormat="1" applyFont="1" applyAlignment="1" quotePrefix="0">
      <alignment horizontal="center"/>
    </xf>
    <xf fontId="0" fillId="0" borderId="1" numFmtId="0" xfId="0" applyBorder="1" applyAlignment="1" quotePrefix="0">
      <alignment horizontal="center"/>
    </xf>
    <xf fontId="0" fillId="0" borderId="5" numFmtId="0" xfId="0" applyBorder="1" applyAlignment="1" quotePrefix="0">
      <alignment horizontal="center"/>
    </xf>
    <xf fontId="0" fillId="0" borderId="1" numFmtId="0" xfId="0" applyBorder="1" quotePrefix="0"/>
    <xf fontId="0" fillId="0" borderId="1" numFmtId="0" xfId="0" applyBorder="1" applyAlignment="1" quotePrefix="0">
      <alignment vertical="center"/>
    </xf>
    <xf fontId="1" fillId="0" borderId="40" numFmtId="0" xfId="0" applyFont="1" applyBorder="1" applyAlignment="1" quotePrefix="0">
      <alignment horizontal="center"/>
    </xf>
    <xf fontId="1" fillId="0" borderId="50" numFmtId="0" xfId="0" applyFont="1" applyBorder="1" applyAlignment="1" quotePrefix="0">
      <alignment horizontal="center"/>
    </xf>
    <xf fontId="1" fillId="0" borderId="1" numFmtId="0" xfId="0" applyFont="1" applyBorder="1" applyAlignment="1" quotePrefix="0">
      <alignment horizontal="center" wrapText="1"/>
    </xf>
    <xf fontId="1" fillId="0" borderId="5" numFmtId="0" xfId="0" applyFont="1" applyBorder="1" applyAlignment="1" quotePrefix="0">
      <alignment horizontal="center" wrapText="1"/>
    </xf>
    <xf fontId="1" fillId="0" borderId="2" numFmtId="0" xfId="0" applyFont="1" applyBorder="1" applyAlignment="1" quotePrefix="0">
      <alignment horizontal="center" wrapText="1"/>
    </xf>
    <xf fontId="1" fillId="0" borderId="1" numFmtId="0" xfId="0" applyFont="1" applyBorder="1" applyAlignment="1" quotePrefix="0">
      <alignment horizontal="center" vertical="center" wrapText="1"/>
    </xf>
    <xf fontId="1" fillId="0" borderId="3" numFmtId="0" xfId="0" applyFont="1" applyBorder="1" applyAlignment="1" quotePrefix="0">
      <alignment horizontal="center" vertical="center" wrapText="1"/>
    </xf>
    <xf fontId="1" fillId="3" borderId="1" numFmtId="0" xfId="0" applyFont="1" applyFill="1" applyBorder="1" applyAlignment="1" quotePrefix="0">
      <alignment horizontal="center"/>
    </xf>
    <xf fontId="2" fillId="0" borderId="1" numFmtId="0" xfId="0" applyFont="1" applyBorder="1" applyAlignment="1" quotePrefix="0">
      <alignment horizontal="center"/>
    </xf>
    <xf fontId="3" fillId="0" borderId="0" numFmtId="0" xfId="0" applyFont="1" applyAlignment="1" quotePrefix="0">
      <alignment horizontal="center"/>
    </xf>
    <xf fontId="1" fillId="3" borderId="1" numFmtId="1" xfId="0" applyNumberFormat="1" applyFont="1" applyFill="1" applyBorder="1" applyAlignment="1" quotePrefix="0">
      <alignment horizontal="center"/>
    </xf>
    <xf fontId="2" fillId="0" borderId="0" numFmtId="0" xfId="0" applyFont="1" applyAlignment="1" quotePrefix="0">
      <alignment horizontal="center"/>
    </xf>
    <xf fontId="1" fillId="0" borderId="0" numFmtId="1" xfId="0" applyNumberFormat="1" applyFont="1" applyAlignment="1" quotePrefix="0">
      <alignment horizontal="center"/>
    </xf>
    <xf fontId="1" fillId="0" borderId="0" numFmtId="161" xfId="0" applyNumberFormat="1" applyFont="1" quotePrefix="0"/>
    <xf fontId="1" fillId="0" borderId="0" numFmtId="0" xfId="0" applyFont="1" applyAlignment="1" quotePrefix="0">
      <alignment wrapText="1"/>
    </xf>
    <xf fontId="4" fillId="0" borderId="1" numFmtId="0" xfId="0" applyFont="1" applyBorder="1" quotePrefix="0"/>
    <xf fontId="2" fillId="0" borderId="51" numFmtId="0" xfId="0" applyFont="1" applyBorder="1" applyAlignment="1" quotePrefix="0">
      <alignment horizontal="center"/>
    </xf>
    <xf fontId="2" fillId="0" borderId="52" numFmtId="0" xfId="0" applyFont="1" applyBorder="1" applyAlignment="1" quotePrefix="0">
      <alignment horizontal="center"/>
    </xf>
    <xf fontId="2" fillId="0" borderId="53" numFmtId="0" xfId="0" applyFont="1" applyBorder="1" applyAlignment="1" quotePrefix="0">
      <alignment horizontal="center"/>
    </xf>
    <xf fontId="1" fillId="0" borderId="54" numFmtId="0" xfId="0" applyFont="1" applyBorder="1" quotePrefix="0"/>
    <xf fontId="1" fillId="0" borderId="55" numFmtId="0" xfId="0" applyFont="1" applyBorder="1" quotePrefix="0"/>
    <xf fontId="1" fillId="0" borderId="56" numFmtId="0" xfId="0" applyFont="1" applyBorder="1" quotePrefix="0"/>
    <xf fontId="1" fillId="0" borderId="57" numFmtId="0" xfId="0" applyFont="1" applyBorder="1" quotePrefix="0"/>
    <xf fontId="1" fillId="0" borderId="57" numFmtId="0" xfId="0" applyFont="1" applyBorder="1" applyAlignment="1" quotePrefix="0">
      <alignment horizontal="center"/>
    </xf>
    <xf fontId="0" fillId="0" borderId="56" numFmtId="0" xfId="0" applyBorder="1" quotePrefix="0"/>
    <xf fontId="2" fillId="0" borderId="58" numFmtId="0" xfId="0" applyFont="1" applyBorder="1" applyAlignment="1" quotePrefix="0">
      <alignment horizontal="center"/>
    </xf>
    <xf fontId="2" fillId="0" borderId="43" numFmtId="0" xfId="0" applyFont="1" applyBorder="1" applyAlignment="1" quotePrefix="0">
      <alignment horizontal="center"/>
    </xf>
    <xf fontId="2" fillId="0" borderId="44" numFmtId="0" xfId="0" applyFont="1" applyBorder="1" applyAlignment="1" quotePrefix="0">
      <alignment horizontal="center"/>
    </xf>
    <xf fontId="2" fillId="0" borderId="57" numFmtId="0" xfId="0" applyFont="1" applyBorder="1" applyAlignment="1" quotePrefix="0">
      <alignment horizontal="center"/>
    </xf>
    <xf fontId="0" fillId="0" borderId="6" numFmtId="0" xfId="0" applyBorder="1" quotePrefix="0"/>
    <xf fontId="0" fillId="0" borderId="57" numFmtId="0" xfId="0" applyBorder="1" quotePrefix="0"/>
    <xf fontId="0" fillId="0" borderId="59" numFmtId="0" xfId="0" applyBorder="1" quotePrefix="0"/>
    <xf fontId="1" fillId="0" borderId="45" numFmtId="0" xfId="0" applyFont="1" applyBorder="1" quotePrefix="0">
      <protection hidden="0" locked="1"/>
    </xf>
    <xf fontId="1" fillId="0" borderId="60" numFmtId="0" xfId="0" applyFont="1" applyBorder="1" quotePrefix="0">
      <protection hidden="0" locked="1"/>
    </xf>
    <xf fontId="1" fillId="0" borderId="61" numFmtId="0" xfId="0" applyFont="1" applyBorder="1" quotePrefix="0"/>
    <xf fontId="1" fillId="0" borderId="62" numFmtId="0" xfId="0" applyFont="1" applyBorder="1" quotePrefix="0"/>
    <xf fontId="1" fillId="0" borderId="63" numFmtId="0" xfId="0" applyFont="1" applyBorder="1" quotePrefix="0"/>
    <xf fontId="1" fillId="0" borderId="60" numFmtId="0" xfId="0" applyFont="1" applyBorder="1" quotePrefix="0"/>
    <xf fontId="0" fillId="0" borderId="57" numFmtId="0" xfId="0" applyBorder="1" applyAlignment="1" quotePrefix="0">
      <alignment horizontal="center"/>
    </xf>
    <xf fontId="1" fillId="0" borderId="64" numFmtId="0" xfId="0" applyFont="1" applyBorder="1" quotePrefix="0"/>
    <xf fontId="1" fillId="0" borderId="65" numFmtId="0" xfId="0" applyFont="1" applyBorder="1" quotePrefix="0">
      <protection hidden="0" locked="1"/>
    </xf>
    <xf fontId="1" fillId="0" borderId="66" numFmtId="0" xfId="0" applyFont="1" applyBorder="1" quotePrefix="0"/>
    <xf fontId="0" fillId="0" borderId="56" numFmtId="0" xfId="0" applyBorder="1" applyAlignment="1" quotePrefix="0">
      <alignment horizontal="center"/>
    </xf>
    <xf fontId="2" fillId="0" borderId="45" numFmtId="0" xfId="0" applyFont="1" applyBorder="1" applyAlignment="1" quotePrefix="0">
      <alignment horizontal="center"/>
    </xf>
    <xf fontId="2" fillId="0" borderId="67" numFmtId="0" xfId="0" applyFont="1" applyBorder="1" applyAlignment="1" quotePrefix="0">
      <alignment horizontal="center"/>
    </xf>
    <xf fontId="1" fillId="0" borderId="68" numFmtId="0" xfId="0" applyFont="1" applyBorder="1" quotePrefix="0"/>
    <xf fontId="1" fillId="0" borderId="69" numFmtId="0" xfId="0" applyFont="1" applyBorder="1" quotePrefix="0"/>
    <xf fontId="1" fillId="0" borderId="70" numFmtId="0" xfId="0" applyFont="1" applyBorder="1" quotePrefix="0"/>
    <xf fontId="1" fillId="0" borderId="59" numFmtId="0" xfId="0" applyFont="1" applyBorder="1" quotePrefix="0"/>
    <xf fontId="1" fillId="0" borderId="52" numFmtId="0" xfId="0" applyFont="1" applyBorder="1" quotePrefix="0">
      <protection hidden="0" locked="1"/>
    </xf>
    <xf fontId="1" fillId="0" borderId="62" numFmtId="0" xfId="0" applyFont="1" applyBorder="1" quotePrefix="0">
      <protection hidden="0" locked="1"/>
    </xf>
    <xf fontId="2" fillId="0" borderId="0" numFmtId="0" xfId="0" applyFont="1" quotePrefix="0">
      <protection hidden="0" locked="1"/>
    </xf>
    <xf fontId="1" fillId="0" borderId="52" numFmtId="0" xfId="0" applyFont="1" applyBorder="1" quotePrefix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1" Type="http://schemas.openxmlformats.org/officeDocument/2006/relationships/styles" Target="styles.xml"/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worksheet" Target="worksheets/sheet18.xml"/><Relationship  Id="rId17" Type="http://schemas.openxmlformats.org/officeDocument/2006/relationships/worksheet" Target="worksheets/sheet17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20" Type="http://schemas.openxmlformats.org/officeDocument/2006/relationships/sharedStrings" Target="sharedStrings.xml"/><Relationship  Id="rId1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A106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2851566656466"/>
    <col bestFit="1" customWidth="1" min="2" max="2" width="14.425781467405001"/>
    <col bestFit="1" customWidth="1" min="3" max="3" width="22.425781467404999"/>
    <col bestFit="1" customWidth="1" min="4" max="4" width="22.570312992960801"/>
    <col bestFit="1" customWidth="1" min="5" max="5" width="20.140625140090702"/>
    <col customWidth="1" min="6" max="6" width="20.140625140090702"/>
    <col bestFit="1" customWidth="1" min="7" max="7" width="18.710938133051599"/>
    <col bestFit="1" min="10" max="10" width="9.7109375"/>
    <col customWidth="1" min="11" max="11" width="19.140625"/>
    <col customWidth="1" min="12" max="12" width="21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3"/>
      <c r="B2" s="3"/>
      <c r="C2" s="3"/>
      <c r="D2" s="3"/>
      <c r="E2" s="3"/>
      <c r="F2" s="3"/>
      <c r="G2" s="1" t="s">
        <v>7</v>
      </c>
      <c r="H2" s="1" t="s">
        <v>8</v>
      </c>
    </row>
    <row r="3">
      <c r="A3" s="1">
        <v>1</v>
      </c>
      <c r="B3" s="4" t="s">
        <v>9</v>
      </c>
      <c r="C3" s="5">
        <v>800</v>
      </c>
      <c r="D3" s="5">
        <v>4000</v>
      </c>
      <c r="E3" s="5">
        <v>3288</v>
      </c>
      <c r="F3" s="5">
        <v>963</v>
      </c>
      <c r="G3" s="5">
        <v>30</v>
      </c>
      <c r="H3" s="6">
        <f t="shared" ref="H3:H9" si="0">F3/E3*100</f>
        <v>29.288321167883215</v>
      </c>
    </row>
    <row r="4">
      <c r="A4" s="7"/>
      <c r="B4" s="4" t="s">
        <v>10</v>
      </c>
      <c r="C4" s="5">
        <v>800</v>
      </c>
      <c r="D4" s="5">
        <v>4000</v>
      </c>
      <c r="E4" s="5">
        <v>3211</v>
      </c>
      <c r="F4" s="5">
        <v>963</v>
      </c>
      <c r="G4" s="5">
        <v>30</v>
      </c>
      <c r="H4" s="6">
        <f t="shared" si="0"/>
        <v>29.990657116163188</v>
      </c>
    </row>
    <row r="5">
      <c r="A5" s="7"/>
      <c r="B5" s="4" t="s">
        <v>11</v>
      </c>
      <c r="C5" s="5">
        <v>800</v>
      </c>
      <c r="D5" s="5">
        <v>4000</v>
      </c>
      <c r="E5" s="5">
        <v>3244</v>
      </c>
      <c r="F5" s="5">
        <v>963</v>
      </c>
      <c r="G5" s="5">
        <v>30</v>
      </c>
      <c r="H5" s="6">
        <f t="shared" si="0"/>
        <v>29.685573366214552</v>
      </c>
    </row>
    <row r="6">
      <c r="A6" s="7"/>
      <c r="B6" s="4" t="s">
        <v>12</v>
      </c>
      <c r="C6" s="5">
        <v>800</v>
      </c>
      <c r="D6" s="5">
        <v>4000</v>
      </c>
      <c r="E6" s="5">
        <v>3240</v>
      </c>
      <c r="F6" s="5">
        <v>963</v>
      </c>
      <c r="G6" s="5">
        <v>30</v>
      </c>
      <c r="H6" s="6">
        <f t="shared" si="0"/>
        <v>29.722222222222221</v>
      </c>
    </row>
    <row r="7">
      <c r="A7" s="7"/>
      <c r="B7" s="4" t="s">
        <v>13</v>
      </c>
      <c r="C7" s="5">
        <v>800</v>
      </c>
      <c r="D7" s="5">
        <v>4000</v>
      </c>
      <c r="E7" s="5">
        <v>3418</v>
      </c>
      <c r="F7" s="5">
        <v>965</v>
      </c>
      <c r="G7" s="5">
        <v>30</v>
      </c>
      <c r="H7" s="6">
        <f t="shared" si="0"/>
        <v>28.232884727911063</v>
      </c>
    </row>
    <row r="8">
      <c r="A8" s="7"/>
      <c r="B8" s="4" t="s">
        <v>14</v>
      </c>
      <c r="C8" s="5">
        <v>800</v>
      </c>
      <c r="D8" s="5">
        <v>4000</v>
      </c>
      <c r="E8" s="5">
        <v>3193</v>
      </c>
      <c r="F8" s="5">
        <v>962</v>
      </c>
      <c r="G8" s="5">
        <v>30</v>
      </c>
      <c r="H8" s="6">
        <f t="shared" si="0"/>
        <v>30.12840588787974</v>
      </c>
    </row>
    <row r="9">
      <c r="A9" s="7"/>
      <c r="B9" s="4" t="s">
        <v>15</v>
      </c>
      <c r="C9" s="5">
        <v>800</v>
      </c>
      <c r="D9" s="5">
        <v>4000</v>
      </c>
      <c r="E9" s="5">
        <v>3274</v>
      </c>
      <c r="F9" s="5">
        <v>963</v>
      </c>
      <c r="G9" s="5">
        <v>30</v>
      </c>
      <c r="H9" s="6">
        <f t="shared" si="0"/>
        <v>29.413561392791692</v>
      </c>
    </row>
    <row r="10">
      <c r="A10" s="7"/>
      <c r="B10" s="4" t="s">
        <v>16</v>
      </c>
      <c r="C10" s="5">
        <v>800</v>
      </c>
      <c r="D10" s="5">
        <v>4000</v>
      </c>
      <c r="E10" s="5">
        <v>3338</v>
      </c>
      <c r="F10" s="5">
        <v>963</v>
      </c>
      <c r="G10" s="5">
        <v>30</v>
      </c>
      <c r="H10" s="6">
        <f t="shared" ref="H10:H73" si="1">F10/E10*100</f>
        <v>28.849610545236672</v>
      </c>
    </row>
    <row r="11">
      <c r="A11" s="3"/>
      <c r="B11" s="4" t="s">
        <v>17</v>
      </c>
      <c r="C11" s="5">
        <v>800</v>
      </c>
      <c r="D11" s="5">
        <v>4000</v>
      </c>
      <c r="E11" s="5">
        <v>3325</v>
      </c>
      <c r="F11" s="5">
        <v>963</v>
      </c>
      <c r="G11" s="5">
        <v>30</v>
      </c>
      <c r="H11" s="6">
        <f t="shared" si="1"/>
        <v>28.962406015037594</v>
      </c>
    </row>
    <row r="12">
      <c r="A12" s="1">
        <v>2</v>
      </c>
      <c r="B12" s="4" t="s">
        <v>18</v>
      </c>
      <c r="C12" s="5">
        <v>800</v>
      </c>
      <c r="D12" s="5">
        <v>4000</v>
      </c>
      <c r="E12" s="5">
        <v>3515</v>
      </c>
      <c r="F12" s="5">
        <v>963</v>
      </c>
      <c r="G12" s="5">
        <v>30</v>
      </c>
      <c r="H12" s="6">
        <f t="shared" si="1"/>
        <v>27.39687055476529</v>
      </c>
    </row>
    <row r="13">
      <c r="A13" s="7"/>
      <c r="B13" s="4" t="s">
        <v>19</v>
      </c>
      <c r="C13" s="5">
        <v>800</v>
      </c>
      <c r="D13" s="5">
        <v>4000</v>
      </c>
      <c r="E13" s="5">
        <v>3372</v>
      </c>
      <c r="F13" s="5">
        <v>963</v>
      </c>
      <c r="G13" s="5">
        <v>30</v>
      </c>
      <c r="H13" s="6">
        <f t="shared" si="1"/>
        <v>28.558718861209965</v>
      </c>
    </row>
    <row r="14">
      <c r="A14" s="7"/>
      <c r="B14" s="4" t="s">
        <v>20</v>
      </c>
      <c r="C14" s="5">
        <v>800</v>
      </c>
      <c r="D14" s="5">
        <v>4000</v>
      </c>
      <c r="E14" s="5">
        <v>3373</v>
      </c>
      <c r="F14" s="5">
        <v>963</v>
      </c>
      <c r="G14" s="5">
        <v>30</v>
      </c>
      <c r="H14" s="6">
        <f t="shared" si="1"/>
        <v>28.550252001185889</v>
      </c>
    </row>
    <row r="15">
      <c r="A15" s="7"/>
      <c r="B15" s="4" t="s">
        <v>21</v>
      </c>
      <c r="C15" s="5">
        <v>800</v>
      </c>
      <c r="D15" s="5">
        <v>4000</v>
      </c>
      <c r="E15" s="5">
        <v>3372</v>
      </c>
      <c r="F15" s="5">
        <v>963</v>
      </c>
      <c r="G15" s="5">
        <v>30</v>
      </c>
      <c r="H15" s="6">
        <f t="shared" si="1"/>
        <v>28.558718861209965</v>
      </c>
    </row>
    <row r="16">
      <c r="A16" s="7"/>
      <c r="B16" s="4" t="s">
        <v>22</v>
      </c>
      <c r="C16" s="5">
        <v>800</v>
      </c>
      <c r="D16" s="5">
        <v>4000</v>
      </c>
      <c r="E16" s="5">
        <v>3373</v>
      </c>
      <c r="F16" s="5">
        <v>963</v>
      </c>
      <c r="G16" s="5">
        <v>30</v>
      </c>
      <c r="H16" s="6">
        <f t="shared" si="1"/>
        <v>28.550252001185889</v>
      </c>
    </row>
    <row r="17">
      <c r="A17" s="7"/>
      <c r="B17" s="4" t="s">
        <v>23</v>
      </c>
      <c r="C17" s="5">
        <v>800</v>
      </c>
      <c r="D17" s="5">
        <v>4000</v>
      </c>
      <c r="E17" s="5">
        <v>3373</v>
      </c>
      <c r="F17" s="5">
        <v>963</v>
      </c>
      <c r="G17" s="5">
        <v>30</v>
      </c>
      <c r="H17" s="6">
        <f t="shared" si="1"/>
        <v>28.550252001185889</v>
      </c>
    </row>
    <row r="18">
      <c r="A18" s="7"/>
      <c r="B18" s="4" t="s">
        <v>24</v>
      </c>
      <c r="C18" s="5">
        <v>800</v>
      </c>
      <c r="D18" s="5">
        <v>4000</v>
      </c>
      <c r="E18" s="5">
        <v>3373</v>
      </c>
      <c r="F18" s="5">
        <v>963</v>
      </c>
      <c r="G18" s="5">
        <v>30</v>
      </c>
      <c r="H18" s="6">
        <f t="shared" si="1"/>
        <v>28.550252001185889</v>
      </c>
    </row>
    <row r="19">
      <c r="A19" s="7"/>
      <c r="B19" s="4" t="s">
        <v>25</v>
      </c>
      <c r="C19" s="5">
        <v>800</v>
      </c>
      <c r="D19" s="5">
        <v>4000</v>
      </c>
      <c r="E19" s="5">
        <v>3373</v>
      </c>
      <c r="F19" s="5">
        <v>963</v>
      </c>
      <c r="G19" s="5">
        <v>30</v>
      </c>
      <c r="H19" s="6">
        <f t="shared" si="1"/>
        <v>28.550252001185889</v>
      </c>
    </row>
    <row r="20">
      <c r="A20" s="7"/>
      <c r="B20" s="4" t="s">
        <v>26</v>
      </c>
      <c r="C20" s="5">
        <v>800</v>
      </c>
      <c r="D20" s="5">
        <v>4000</v>
      </c>
      <c r="E20" s="5">
        <v>3807</v>
      </c>
      <c r="F20" s="5">
        <v>963</v>
      </c>
      <c r="G20" s="5">
        <v>30</v>
      </c>
      <c r="H20" s="6">
        <f t="shared" si="1"/>
        <v>25.295508274231675</v>
      </c>
    </row>
    <row r="21">
      <c r="A21" s="7"/>
      <c r="B21" s="4" t="s">
        <v>27</v>
      </c>
      <c r="C21" s="5">
        <v>800</v>
      </c>
      <c r="D21" s="5">
        <v>4000</v>
      </c>
      <c r="E21" s="5">
        <v>3685</v>
      </c>
      <c r="F21" s="5">
        <v>963</v>
      </c>
      <c r="G21" s="5">
        <v>30</v>
      </c>
      <c r="H21" s="6">
        <f t="shared" si="1"/>
        <v>26.132971506105836</v>
      </c>
    </row>
    <row r="22">
      <c r="A22" s="7"/>
      <c r="B22" s="4" t="s">
        <v>28</v>
      </c>
      <c r="C22" s="5">
        <v>800</v>
      </c>
      <c r="D22" s="5">
        <v>4000</v>
      </c>
      <c r="E22" s="5">
        <v>3511</v>
      </c>
      <c r="F22" s="5">
        <v>963</v>
      </c>
      <c r="G22" s="5">
        <v>30</v>
      </c>
      <c r="H22" s="6">
        <f t="shared" si="1"/>
        <v>27.428083167188831</v>
      </c>
    </row>
    <row r="23">
      <c r="A23" s="7"/>
      <c r="B23" s="4" t="s">
        <v>29</v>
      </c>
      <c r="C23" s="5">
        <v>800</v>
      </c>
      <c r="D23" s="5">
        <v>4000</v>
      </c>
      <c r="E23" s="5">
        <v>3507</v>
      </c>
      <c r="F23" s="5">
        <v>963</v>
      </c>
      <c r="G23" s="5">
        <v>30</v>
      </c>
      <c r="H23" s="6">
        <f t="shared" si="1"/>
        <v>27.459366980325061</v>
      </c>
    </row>
    <row r="24">
      <c r="A24" s="7"/>
      <c r="B24" s="4" t="s">
        <v>30</v>
      </c>
      <c r="C24" s="5">
        <v>800</v>
      </c>
      <c r="D24" s="5">
        <v>4000</v>
      </c>
      <c r="E24" s="5">
        <v>3505</v>
      </c>
      <c r="F24" s="5">
        <v>963</v>
      </c>
      <c r="G24" s="5">
        <v>30</v>
      </c>
      <c r="H24" s="6">
        <f t="shared" si="1"/>
        <v>27.475035663338087</v>
      </c>
    </row>
    <row r="25">
      <c r="A25" s="3"/>
      <c r="B25" s="4" t="s">
        <v>31</v>
      </c>
      <c r="C25" s="5">
        <v>800</v>
      </c>
      <c r="D25" s="5">
        <v>4000</v>
      </c>
      <c r="E25" s="5">
        <v>3503</v>
      </c>
      <c r="F25" s="5">
        <v>963</v>
      </c>
      <c r="G25" s="5">
        <v>30</v>
      </c>
      <c r="H25" s="6">
        <f t="shared" si="1"/>
        <v>27.490722238081645</v>
      </c>
    </row>
    <row r="26">
      <c r="A26" s="1">
        <v>3</v>
      </c>
      <c r="B26" s="4" t="s">
        <v>32</v>
      </c>
      <c r="C26" s="5">
        <v>800</v>
      </c>
      <c r="D26" s="5">
        <v>4000</v>
      </c>
      <c r="E26" s="5">
        <v>3373</v>
      </c>
      <c r="F26" s="5">
        <v>963</v>
      </c>
      <c r="G26" s="5">
        <v>30</v>
      </c>
      <c r="H26" s="6">
        <f t="shared" si="1"/>
        <v>28.550252001185889</v>
      </c>
    </row>
    <row r="27">
      <c r="A27" s="7"/>
      <c r="B27" s="4" t="s">
        <v>33</v>
      </c>
      <c r="C27" s="5">
        <v>800</v>
      </c>
      <c r="D27" s="5">
        <v>4000</v>
      </c>
      <c r="E27" s="5">
        <v>3478</v>
      </c>
      <c r="F27" s="5">
        <v>963</v>
      </c>
      <c r="G27" s="5">
        <v>30</v>
      </c>
      <c r="H27" s="6">
        <f t="shared" si="1"/>
        <v>27.688326624496838</v>
      </c>
    </row>
    <row r="28">
      <c r="A28" s="7"/>
      <c r="B28" s="4" t="s">
        <v>34</v>
      </c>
      <c r="C28" s="5">
        <v>800</v>
      </c>
      <c r="D28" s="5">
        <v>4000</v>
      </c>
      <c r="E28" s="5">
        <v>3404</v>
      </c>
      <c r="F28" s="5">
        <v>963</v>
      </c>
      <c r="G28" s="5">
        <v>30</v>
      </c>
      <c r="H28" s="6">
        <f t="shared" si="1"/>
        <v>28.290246768507636</v>
      </c>
    </row>
    <row r="29">
      <c r="A29" s="7"/>
      <c r="B29" s="4" t="s">
        <v>35</v>
      </c>
      <c r="C29" s="5">
        <v>800</v>
      </c>
      <c r="D29" s="5">
        <v>4000</v>
      </c>
      <c r="E29" s="5">
        <v>3508</v>
      </c>
      <c r="F29" s="5">
        <v>963</v>
      </c>
      <c r="G29" s="5">
        <v>30</v>
      </c>
      <c r="H29" s="6">
        <f t="shared" si="1"/>
        <v>27.451539338654502</v>
      </c>
    </row>
    <row r="30">
      <c r="A30" s="3"/>
      <c r="B30" s="4" t="s">
        <v>36</v>
      </c>
      <c r="C30" s="5">
        <v>800</v>
      </c>
      <c r="D30" s="5">
        <v>4000</v>
      </c>
      <c r="E30" s="5">
        <v>3199</v>
      </c>
      <c r="F30" s="5">
        <v>963</v>
      </c>
      <c r="G30" s="5">
        <v>30</v>
      </c>
      <c r="H30" s="6">
        <f t="shared" si="1"/>
        <v>30.103157236636445</v>
      </c>
    </row>
    <row r="31">
      <c r="A31" s="1">
        <v>4</v>
      </c>
      <c r="B31" s="4" t="s">
        <v>37</v>
      </c>
      <c r="C31" s="5">
        <v>800</v>
      </c>
      <c r="D31" s="5">
        <v>4000</v>
      </c>
      <c r="E31" s="5">
        <v>3438</v>
      </c>
      <c r="F31" s="5">
        <v>963</v>
      </c>
      <c r="G31" s="5">
        <v>30</v>
      </c>
      <c r="H31" s="6">
        <f t="shared" si="1"/>
        <v>28.01047120418848</v>
      </c>
    </row>
    <row r="32">
      <c r="A32" s="7"/>
      <c r="B32" s="4" t="s">
        <v>38</v>
      </c>
      <c r="C32" s="5">
        <v>800</v>
      </c>
      <c r="D32" s="5">
        <v>4000</v>
      </c>
      <c r="E32" s="5">
        <v>3304</v>
      </c>
      <c r="F32" s="5">
        <v>963</v>
      </c>
      <c r="G32" s="5">
        <v>30</v>
      </c>
      <c r="H32" s="6">
        <f t="shared" si="1"/>
        <v>29.146489104116224</v>
      </c>
    </row>
    <row r="33">
      <c r="A33" s="7"/>
      <c r="B33" s="4" t="s">
        <v>39</v>
      </c>
      <c r="C33" s="5">
        <v>800</v>
      </c>
      <c r="D33" s="5">
        <v>4000</v>
      </c>
      <c r="E33" s="5">
        <v>3304</v>
      </c>
      <c r="F33" s="5">
        <v>963</v>
      </c>
      <c r="G33" s="5">
        <v>30</v>
      </c>
      <c r="H33" s="6">
        <f t="shared" si="1"/>
        <v>29.146489104116224</v>
      </c>
    </row>
    <row r="34">
      <c r="A34" s="7"/>
      <c r="B34" s="4" t="s">
        <v>40</v>
      </c>
      <c r="C34" s="5">
        <v>800</v>
      </c>
      <c r="D34" s="5">
        <v>4000</v>
      </c>
      <c r="E34" s="5">
        <v>3304</v>
      </c>
      <c r="F34" s="5">
        <v>963</v>
      </c>
      <c r="G34" s="5">
        <v>30</v>
      </c>
      <c r="H34" s="6">
        <f t="shared" si="1"/>
        <v>29.146489104116224</v>
      </c>
    </row>
    <row r="35">
      <c r="A35" s="7"/>
      <c r="B35" s="4" t="s">
        <v>41</v>
      </c>
      <c r="C35" s="5">
        <v>800</v>
      </c>
      <c r="D35" s="5">
        <v>4000</v>
      </c>
      <c r="E35" s="5">
        <v>2570</v>
      </c>
      <c r="F35" s="5">
        <v>707</v>
      </c>
      <c r="G35" s="5">
        <v>30</v>
      </c>
      <c r="H35" s="6">
        <f t="shared" si="1"/>
        <v>27.509727626459146</v>
      </c>
    </row>
    <row r="36">
      <c r="A36" s="7"/>
      <c r="B36" s="4" t="s">
        <v>42</v>
      </c>
      <c r="C36" s="5">
        <v>800</v>
      </c>
      <c r="D36" s="5">
        <v>4000</v>
      </c>
      <c r="E36" s="5">
        <v>2559</v>
      </c>
      <c r="F36" s="5">
        <v>707</v>
      </c>
      <c r="G36" s="5">
        <v>30</v>
      </c>
      <c r="H36" s="6">
        <f t="shared" si="1"/>
        <v>27.62797967956233</v>
      </c>
    </row>
    <row r="37">
      <c r="A37" s="3"/>
      <c r="B37" s="4" t="s">
        <v>43</v>
      </c>
      <c r="C37" s="5">
        <v>800</v>
      </c>
      <c r="D37" s="5">
        <v>4000</v>
      </c>
      <c r="E37" s="5">
        <v>2435</v>
      </c>
      <c r="F37" s="5">
        <v>707</v>
      </c>
      <c r="G37" s="5">
        <v>30</v>
      </c>
      <c r="H37" s="6">
        <f t="shared" si="1"/>
        <v>29.034907597535938</v>
      </c>
    </row>
    <row r="38">
      <c r="A38" s="1">
        <v>5</v>
      </c>
      <c r="B38" s="4" t="s">
        <v>44</v>
      </c>
      <c r="C38" s="5">
        <v>800</v>
      </c>
      <c r="D38" s="5">
        <v>4000</v>
      </c>
      <c r="E38" s="5">
        <v>3602</v>
      </c>
      <c r="F38" s="5">
        <v>963</v>
      </c>
      <c r="G38" s="5">
        <v>30</v>
      </c>
      <c r="H38" s="6">
        <f t="shared" si="1"/>
        <v>26.735147140477512</v>
      </c>
    </row>
    <row r="39">
      <c r="A39" s="7"/>
      <c r="B39" s="4" t="s">
        <v>45</v>
      </c>
      <c r="C39" s="5">
        <v>800</v>
      </c>
      <c r="D39" s="5">
        <v>4000</v>
      </c>
      <c r="E39" s="5">
        <v>3601</v>
      </c>
      <c r="F39" s="5">
        <v>963</v>
      </c>
      <c r="G39" s="5">
        <v>30</v>
      </c>
      <c r="H39" s="6">
        <f t="shared" si="1"/>
        <v>26.742571507914469</v>
      </c>
    </row>
    <row r="40">
      <c r="A40" s="7"/>
      <c r="B40" s="4" t="s">
        <v>46</v>
      </c>
      <c r="C40" s="5">
        <v>800</v>
      </c>
      <c r="D40" s="5">
        <v>4000</v>
      </c>
      <c r="E40" s="5">
        <v>3599</v>
      </c>
      <c r="F40" s="5">
        <v>963</v>
      </c>
      <c r="G40" s="5">
        <v>30</v>
      </c>
      <c r="H40" s="6">
        <f t="shared" si="1"/>
        <v>26.757432620172274</v>
      </c>
    </row>
    <row r="41">
      <c r="A41" s="7"/>
      <c r="B41" s="4" t="s">
        <v>47</v>
      </c>
      <c r="C41" s="5">
        <v>800</v>
      </c>
      <c r="D41" s="5">
        <v>4000</v>
      </c>
      <c r="E41" s="5">
        <v>3599</v>
      </c>
      <c r="F41" s="5">
        <v>963</v>
      </c>
      <c r="G41" s="5">
        <v>30</v>
      </c>
      <c r="H41" s="6">
        <f t="shared" si="1"/>
        <v>26.757432620172274</v>
      </c>
    </row>
    <row r="42">
      <c r="A42" s="7"/>
      <c r="B42" s="4" t="s">
        <v>48</v>
      </c>
      <c r="C42" s="5">
        <v>800</v>
      </c>
      <c r="D42" s="5">
        <v>4000</v>
      </c>
      <c r="E42" s="5">
        <v>3600</v>
      </c>
      <c r="F42" s="5">
        <v>963</v>
      </c>
      <c r="G42" s="5">
        <v>30</v>
      </c>
      <c r="H42" s="6">
        <f t="shared" si="1"/>
        <v>26.75</v>
      </c>
    </row>
    <row r="43">
      <c r="A43" s="7"/>
      <c r="B43" s="4" t="s">
        <v>49</v>
      </c>
      <c r="C43" s="5">
        <v>800</v>
      </c>
      <c r="D43" s="5">
        <v>4000</v>
      </c>
      <c r="E43" s="5">
        <v>3600</v>
      </c>
      <c r="F43" s="5">
        <v>963</v>
      </c>
      <c r="G43" s="5">
        <v>30</v>
      </c>
      <c r="H43" s="6">
        <f t="shared" si="1"/>
        <v>26.75</v>
      </c>
    </row>
    <row r="44">
      <c r="A44" s="7"/>
      <c r="B44" s="4" t="s">
        <v>50</v>
      </c>
      <c r="C44" s="5">
        <v>800</v>
      </c>
      <c r="D44" s="5">
        <v>4000</v>
      </c>
      <c r="E44" s="5">
        <v>3597</v>
      </c>
      <c r="F44" s="5">
        <v>963</v>
      </c>
      <c r="G44" s="5">
        <v>30</v>
      </c>
      <c r="H44" s="6">
        <f t="shared" si="1"/>
        <v>26.772310258548792</v>
      </c>
    </row>
    <row r="45">
      <c r="A45" s="7"/>
      <c r="B45" s="4" t="s">
        <v>51</v>
      </c>
      <c r="C45" s="5">
        <v>800</v>
      </c>
      <c r="D45" s="5">
        <v>4000</v>
      </c>
      <c r="E45" s="5">
        <v>3602</v>
      </c>
      <c r="F45" s="5">
        <v>963</v>
      </c>
      <c r="G45" s="5">
        <v>30</v>
      </c>
      <c r="H45" s="6">
        <f t="shared" si="1"/>
        <v>26.735147140477512</v>
      </c>
    </row>
    <row r="46">
      <c r="A46" s="7"/>
      <c r="B46" s="4" t="s">
        <v>52</v>
      </c>
      <c r="C46" s="5">
        <v>800</v>
      </c>
      <c r="D46" s="5">
        <v>4000</v>
      </c>
      <c r="E46" s="5">
        <v>3697</v>
      </c>
      <c r="F46" s="5">
        <v>963</v>
      </c>
      <c r="G46" s="5">
        <v>30</v>
      </c>
      <c r="H46" s="6">
        <f t="shared" si="1"/>
        <v>26.048147146334866</v>
      </c>
    </row>
    <row r="47">
      <c r="A47" s="7"/>
      <c r="B47" s="4" t="s">
        <v>53</v>
      </c>
      <c r="C47" s="5">
        <v>800</v>
      </c>
      <c r="D47" s="5">
        <v>4000</v>
      </c>
      <c r="E47" s="5">
        <v>3719</v>
      </c>
      <c r="F47" s="5">
        <v>963</v>
      </c>
      <c r="G47" s="5">
        <v>30</v>
      </c>
      <c r="H47" s="6">
        <f t="shared" si="1"/>
        <v>25.894057542350097</v>
      </c>
    </row>
    <row r="48">
      <c r="A48" s="7"/>
      <c r="B48" s="4" t="s">
        <v>54</v>
      </c>
      <c r="C48" s="5">
        <v>800</v>
      </c>
      <c r="D48" s="5">
        <v>4000</v>
      </c>
      <c r="E48" s="5">
        <v>3599</v>
      </c>
      <c r="F48" s="5">
        <v>963</v>
      </c>
      <c r="G48" s="5">
        <v>30</v>
      </c>
      <c r="H48" s="6">
        <f t="shared" si="1"/>
        <v>26.757432620172274</v>
      </c>
    </row>
    <row r="49">
      <c r="A49" s="7"/>
      <c r="B49" s="4" t="s">
        <v>55</v>
      </c>
      <c r="C49" s="5">
        <v>800</v>
      </c>
      <c r="D49" s="5">
        <v>4000</v>
      </c>
      <c r="E49" s="5">
        <v>3594</v>
      </c>
      <c r="F49" s="5">
        <v>963</v>
      </c>
      <c r="G49" s="5">
        <v>30</v>
      </c>
      <c r="H49" s="6">
        <f t="shared" si="1"/>
        <v>26.794657762938229</v>
      </c>
    </row>
    <row r="50">
      <c r="A50" s="7"/>
      <c r="B50" s="4" t="s">
        <v>56</v>
      </c>
      <c r="C50" s="5">
        <v>800</v>
      </c>
      <c r="D50" s="5">
        <v>4000</v>
      </c>
      <c r="E50" s="5">
        <v>3599</v>
      </c>
      <c r="F50" s="5">
        <v>963</v>
      </c>
      <c r="G50" s="5">
        <v>30</v>
      </c>
      <c r="H50" s="6">
        <f t="shared" si="1"/>
        <v>26.757432620172274</v>
      </c>
    </row>
    <row r="51">
      <c r="A51" s="7"/>
      <c r="B51" s="4" t="s">
        <v>57</v>
      </c>
      <c r="C51" s="5">
        <v>800</v>
      </c>
      <c r="D51" s="5">
        <v>4000</v>
      </c>
      <c r="E51" s="5">
        <v>3599</v>
      </c>
      <c r="F51" s="5">
        <v>963</v>
      </c>
      <c r="G51" s="5">
        <v>30</v>
      </c>
      <c r="H51" s="6">
        <f t="shared" si="1"/>
        <v>26.757432620172274</v>
      </c>
    </row>
    <row r="52">
      <c r="A52" s="7"/>
      <c r="B52" s="4" t="s">
        <v>58</v>
      </c>
      <c r="C52" s="5">
        <v>800</v>
      </c>
      <c r="D52" s="5">
        <v>4000</v>
      </c>
      <c r="E52" s="5">
        <v>3601</v>
      </c>
      <c r="F52" s="5">
        <v>963</v>
      </c>
      <c r="G52" s="5">
        <v>30</v>
      </c>
      <c r="H52" s="6">
        <f t="shared" si="1"/>
        <v>26.742571507914469</v>
      </c>
    </row>
    <row r="53">
      <c r="A53" s="7"/>
      <c r="B53" s="4" t="s">
        <v>59</v>
      </c>
      <c r="C53" s="5">
        <v>800</v>
      </c>
      <c r="D53" s="5">
        <v>4000</v>
      </c>
      <c r="E53" s="5">
        <v>3603</v>
      </c>
      <c r="F53" s="5">
        <v>963</v>
      </c>
      <c r="G53" s="5">
        <v>30</v>
      </c>
      <c r="H53" s="6">
        <f t="shared" si="1"/>
        <v>26.72772689425479</v>
      </c>
    </row>
    <row r="54">
      <c r="A54" s="7"/>
      <c r="B54" s="4" t="s">
        <v>60</v>
      </c>
      <c r="C54" s="5">
        <v>800</v>
      </c>
      <c r="D54" s="5">
        <v>4000</v>
      </c>
      <c r="E54" s="5">
        <v>3601</v>
      </c>
      <c r="F54" s="5">
        <v>963</v>
      </c>
      <c r="G54" s="5">
        <v>30</v>
      </c>
      <c r="H54" s="6">
        <f t="shared" si="1"/>
        <v>26.742571507914469</v>
      </c>
    </row>
    <row r="55">
      <c r="A55" s="7"/>
      <c r="B55" s="4" t="s">
        <v>61</v>
      </c>
      <c r="C55" s="5">
        <v>800</v>
      </c>
      <c r="D55" s="5">
        <v>4000</v>
      </c>
      <c r="E55" s="5">
        <v>3598</v>
      </c>
      <c r="F55" s="5">
        <v>963</v>
      </c>
      <c r="G55" s="5">
        <v>30</v>
      </c>
      <c r="H55" s="6">
        <f t="shared" si="1"/>
        <v>26.764869371873264</v>
      </c>
    </row>
    <row r="56">
      <c r="A56" s="3"/>
      <c r="B56" s="4" t="s">
        <v>62</v>
      </c>
      <c r="C56" s="5">
        <v>800</v>
      </c>
      <c r="D56" s="5">
        <v>4000</v>
      </c>
      <c r="E56" s="5">
        <v>3600</v>
      </c>
      <c r="F56" s="5">
        <v>963</v>
      </c>
      <c r="G56" s="5">
        <v>30</v>
      </c>
      <c r="H56" s="6">
        <f t="shared" si="1"/>
        <v>26.75</v>
      </c>
    </row>
    <row r="57">
      <c r="A57" s="1">
        <v>6</v>
      </c>
      <c r="B57" s="4" t="s">
        <v>63</v>
      </c>
      <c r="C57" s="5">
        <v>800</v>
      </c>
      <c r="D57" s="5">
        <v>4000</v>
      </c>
      <c r="E57" s="5">
        <v>3912</v>
      </c>
      <c r="F57" s="5">
        <v>963</v>
      </c>
      <c r="G57" s="5">
        <v>30</v>
      </c>
      <c r="H57" s="6">
        <f t="shared" si="1"/>
        <v>24.616564417177912</v>
      </c>
    </row>
    <row r="58">
      <c r="A58" s="7"/>
      <c r="B58" s="4" t="s">
        <v>64</v>
      </c>
      <c r="C58" s="5">
        <v>800</v>
      </c>
      <c r="D58" s="5">
        <v>4000</v>
      </c>
      <c r="E58" s="5">
        <v>3916</v>
      </c>
      <c r="F58" s="5">
        <v>963</v>
      </c>
      <c r="G58" s="5">
        <v>30</v>
      </c>
      <c r="H58" s="6">
        <f t="shared" si="1"/>
        <v>24.591419816138917</v>
      </c>
    </row>
    <row r="59">
      <c r="A59" s="7"/>
      <c r="B59" s="4" t="s">
        <v>65</v>
      </c>
      <c r="C59" s="5">
        <v>800</v>
      </c>
      <c r="D59" s="5">
        <v>4000</v>
      </c>
      <c r="E59" s="5">
        <v>3917</v>
      </c>
      <c r="F59" s="5">
        <v>963</v>
      </c>
      <c r="G59" s="5">
        <v>30</v>
      </c>
      <c r="H59" s="6">
        <f t="shared" si="1"/>
        <v>24.58514169006893</v>
      </c>
    </row>
    <row r="60">
      <c r="A60" s="7"/>
      <c r="B60" s="4" t="s">
        <v>66</v>
      </c>
      <c r="C60" s="5">
        <v>800</v>
      </c>
      <c r="D60" s="5">
        <v>4000</v>
      </c>
      <c r="E60" s="5">
        <v>3913</v>
      </c>
      <c r="F60" s="5">
        <v>963</v>
      </c>
      <c r="G60" s="5">
        <v>30</v>
      </c>
      <c r="H60" s="6">
        <f t="shared" si="1"/>
        <v>24.610273447482751</v>
      </c>
    </row>
    <row r="61">
      <c r="A61" s="7"/>
      <c r="B61" s="4" t="s">
        <v>67</v>
      </c>
      <c r="C61" s="5">
        <v>800</v>
      </c>
      <c r="D61" s="5">
        <v>4000</v>
      </c>
      <c r="E61" s="5">
        <v>3920</v>
      </c>
      <c r="F61" s="5">
        <v>963</v>
      </c>
      <c r="G61" s="5">
        <v>30</v>
      </c>
      <c r="H61" s="6">
        <f t="shared" si="1"/>
        <v>24.566326530612244</v>
      </c>
    </row>
    <row r="62">
      <c r="A62" s="7"/>
      <c r="B62" s="4" t="s">
        <v>68</v>
      </c>
      <c r="C62" s="5">
        <v>800</v>
      </c>
      <c r="D62" s="5">
        <v>4000</v>
      </c>
      <c r="E62" s="5">
        <v>4000</v>
      </c>
      <c r="F62" s="5">
        <v>963</v>
      </c>
      <c r="G62" s="5">
        <v>30</v>
      </c>
      <c r="H62" s="6">
        <f t="shared" si="1"/>
        <v>24.074999999999999</v>
      </c>
    </row>
    <row r="63">
      <c r="A63" s="7"/>
      <c r="B63" s="4" t="s">
        <v>69</v>
      </c>
      <c r="C63" s="5">
        <v>800</v>
      </c>
      <c r="D63" s="5">
        <v>4000</v>
      </c>
      <c r="E63" s="5">
        <v>4000</v>
      </c>
      <c r="F63" s="5">
        <v>963</v>
      </c>
      <c r="G63" s="5">
        <v>30</v>
      </c>
      <c r="H63" s="6">
        <f t="shared" si="1"/>
        <v>24.074999999999999</v>
      </c>
    </row>
    <row r="64">
      <c r="A64" s="7"/>
      <c r="B64" s="4" t="s">
        <v>70</v>
      </c>
      <c r="C64" s="5">
        <v>800</v>
      </c>
      <c r="D64" s="5">
        <v>4000</v>
      </c>
      <c r="E64" s="5">
        <v>3922</v>
      </c>
      <c r="F64" s="5">
        <v>963</v>
      </c>
      <c r="G64" s="5">
        <v>30</v>
      </c>
      <c r="H64" s="6">
        <f t="shared" si="1"/>
        <v>24.553799082100969</v>
      </c>
    </row>
    <row r="65">
      <c r="A65" s="7"/>
      <c r="B65" s="4" t="s">
        <v>71</v>
      </c>
      <c r="C65" s="5">
        <v>800</v>
      </c>
      <c r="D65" s="5">
        <v>4000</v>
      </c>
      <c r="E65" s="5">
        <v>3913</v>
      </c>
      <c r="F65" s="5">
        <v>963</v>
      </c>
      <c r="G65" s="5">
        <v>30</v>
      </c>
      <c r="H65" s="6">
        <f t="shared" si="1"/>
        <v>24.610273447482751</v>
      </c>
    </row>
    <row r="66">
      <c r="A66" s="7"/>
      <c r="B66" s="4" t="s">
        <v>72</v>
      </c>
      <c r="C66" s="5">
        <v>800</v>
      </c>
      <c r="D66" s="5">
        <v>4000</v>
      </c>
      <c r="E66" s="5">
        <v>3917</v>
      </c>
      <c r="F66" s="5">
        <v>963</v>
      </c>
      <c r="G66" s="5">
        <v>30</v>
      </c>
      <c r="H66" s="6">
        <f t="shared" si="1"/>
        <v>24.58514169006893</v>
      </c>
    </row>
    <row r="67">
      <c r="A67" s="3"/>
      <c r="B67" s="4" t="s">
        <v>73</v>
      </c>
      <c r="C67" s="5">
        <v>800</v>
      </c>
      <c r="D67" s="5">
        <v>4000</v>
      </c>
      <c r="E67" s="5">
        <v>3916</v>
      </c>
      <c r="F67" s="5">
        <v>963</v>
      </c>
      <c r="G67" s="5">
        <v>30</v>
      </c>
      <c r="H67" s="6">
        <f t="shared" si="1"/>
        <v>24.591419816138917</v>
      </c>
    </row>
    <row r="68">
      <c r="A68" s="1">
        <v>7</v>
      </c>
      <c r="B68" s="4" t="s">
        <v>74</v>
      </c>
      <c r="C68" s="5">
        <v>800</v>
      </c>
      <c r="D68" s="5">
        <v>4000</v>
      </c>
      <c r="E68" s="5">
        <v>3638</v>
      </c>
      <c r="F68" s="5">
        <v>963</v>
      </c>
      <c r="G68" s="5">
        <v>30</v>
      </c>
      <c r="H68" s="6">
        <f t="shared" si="1"/>
        <v>26.47058823529412</v>
      </c>
    </row>
    <row r="69">
      <c r="A69" s="7"/>
      <c r="B69" s="4" t="s">
        <v>75</v>
      </c>
      <c r="C69" s="5">
        <v>800</v>
      </c>
      <c r="D69" s="5">
        <v>4000</v>
      </c>
      <c r="E69" s="5">
        <v>3638</v>
      </c>
      <c r="F69" s="5">
        <v>963</v>
      </c>
      <c r="G69" s="5">
        <v>30</v>
      </c>
      <c r="H69" s="6">
        <f t="shared" si="1"/>
        <v>26.47058823529412</v>
      </c>
    </row>
    <row r="70">
      <c r="A70" s="7"/>
      <c r="B70" s="4" t="s">
        <v>76</v>
      </c>
      <c r="C70" s="5">
        <v>800</v>
      </c>
      <c r="D70" s="5">
        <v>4000</v>
      </c>
      <c r="E70" s="5">
        <v>3242</v>
      </c>
      <c r="F70" s="5">
        <v>963</v>
      </c>
      <c r="G70" s="5">
        <v>30</v>
      </c>
      <c r="H70" s="6">
        <f t="shared" si="1"/>
        <v>29.703886489821095</v>
      </c>
    </row>
    <row r="71">
      <c r="A71" s="7"/>
      <c r="B71" s="4" t="s">
        <v>77</v>
      </c>
      <c r="C71" s="5">
        <v>800</v>
      </c>
      <c r="D71" s="5">
        <v>4000</v>
      </c>
      <c r="E71" s="5">
        <v>3242</v>
      </c>
      <c r="F71" s="5">
        <v>963</v>
      </c>
      <c r="G71" s="5">
        <v>30</v>
      </c>
      <c r="H71" s="6">
        <f t="shared" si="1"/>
        <v>29.703886489821095</v>
      </c>
    </row>
    <row r="72">
      <c r="A72" s="7"/>
      <c r="B72" s="4" t="s">
        <v>78</v>
      </c>
      <c r="C72" s="5">
        <v>800</v>
      </c>
      <c r="D72" s="5">
        <v>4000</v>
      </c>
      <c r="E72" s="5">
        <v>3242</v>
      </c>
      <c r="F72" s="5">
        <v>963</v>
      </c>
      <c r="G72" s="5">
        <v>30</v>
      </c>
      <c r="H72" s="6">
        <f t="shared" si="1"/>
        <v>29.703886489821095</v>
      </c>
    </row>
    <row r="73">
      <c r="A73" s="7"/>
      <c r="B73" s="4" t="s">
        <v>79</v>
      </c>
      <c r="C73" s="5">
        <v>800</v>
      </c>
      <c r="D73" s="5">
        <v>4000</v>
      </c>
      <c r="E73" s="5">
        <v>3242</v>
      </c>
      <c r="F73" s="5">
        <v>963</v>
      </c>
      <c r="G73" s="5">
        <v>30</v>
      </c>
      <c r="H73" s="6">
        <f t="shared" si="1"/>
        <v>29.703886489821095</v>
      </c>
    </row>
    <row r="74">
      <c r="A74" s="7"/>
      <c r="B74" s="4" t="s">
        <v>80</v>
      </c>
      <c r="C74" s="5">
        <v>800</v>
      </c>
      <c r="D74" s="5">
        <v>4000</v>
      </c>
      <c r="E74" s="5">
        <v>3242</v>
      </c>
      <c r="F74" s="5">
        <v>963</v>
      </c>
      <c r="G74" s="5">
        <v>30</v>
      </c>
      <c r="H74" s="6">
        <f t="shared" ref="H74:H99" si="2">F74/E74*100</f>
        <v>29.703886489821095</v>
      </c>
    </row>
    <row r="75">
      <c r="A75" s="7"/>
      <c r="B75" s="4" t="s">
        <v>81</v>
      </c>
      <c r="C75" s="5">
        <v>800</v>
      </c>
      <c r="D75" s="5">
        <v>4000</v>
      </c>
      <c r="E75" s="5">
        <v>3242</v>
      </c>
      <c r="F75" s="5">
        <v>963</v>
      </c>
      <c r="G75" s="5">
        <v>30</v>
      </c>
      <c r="H75" s="6">
        <f t="shared" si="2"/>
        <v>29.703886489821095</v>
      </c>
    </row>
    <row r="76">
      <c r="A76" s="7"/>
      <c r="B76" s="4" t="s">
        <v>82</v>
      </c>
      <c r="C76" s="5">
        <v>800</v>
      </c>
      <c r="D76" s="5">
        <v>4000</v>
      </c>
      <c r="E76" s="5">
        <v>3242</v>
      </c>
      <c r="F76" s="5">
        <v>963</v>
      </c>
      <c r="G76" s="5">
        <v>30</v>
      </c>
      <c r="H76" s="6">
        <f t="shared" si="2"/>
        <v>29.703886489821095</v>
      </c>
    </row>
    <row r="77">
      <c r="A77" s="7"/>
      <c r="B77" s="4" t="s">
        <v>83</v>
      </c>
      <c r="C77" s="5">
        <v>800</v>
      </c>
      <c r="D77" s="5">
        <v>4000</v>
      </c>
      <c r="E77" s="5">
        <v>3242</v>
      </c>
      <c r="F77" s="5">
        <v>963</v>
      </c>
      <c r="G77" s="5">
        <v>30</v>
      </c>
      <c r="H77" s="6">
        <f t="shared" si="2"/>
        <v>29.703886489821095</v>
      </c>
    </row>
    <row r="78">
      <c r="A78" s="7"/>
      <c r="B78" s="4" t="s">
        <v>84</v>
      </c>
      <c r="C78" s="5">
        <v>800</v>
      </c>
      <c r="D78" s="5">
        <v>4000</v>
      </c>
      <c r="E78" s="5">
        <v>3242</v>
      </c>
      <c r="F78" s="5">
        <v>963</v>
      </c>
      <c r="G78" s="5">
        <v>30</v>
      </c>
      <c r="H78" s="6">
        <f t="shared" si="2"/>
        <v>29.703886489821095</v>
      </c>
    </row>
    <row r="79">
      <c r="A79" s="7"/>
      <c r="B79" s="4" t="s">
        <v>85</v>
      </c>
      <c r="C79" s="5">
        <v>800</v>
      </c>
      <c r="D79" s="5">
        <v>4000</v>
      </c>
      <c r="E79" s="5">
        <v>3242</v>
      </c>
      <c r="F79" s="5">
        <v>963</v>
      </c>
      <c r="G79" s="5">
        <v>30</v>
      </c>
      <c r="H79" s="6">
        <f t="shared" si="2"/>
        <v>29.703886489821095</v>
      </c>
    </row>
    <row r="80">
      <c r="A80" s="7"/>
      <c r="B80" s="4" t="s">
        <v>86</v>
      </c>
      <c r="C80" s="5">
        <v>800</v>
      </c>
      <c r="D80" s="5">
        <v>4000</v>
      </c>
      <c r="E80" s="5">
        <v>3242</v>
      </c>
      <c r="F80" s="5">
        <v>963</v>
      </c>
      <c r="G80" s="5">
        <v>30</v>
      </c>
      <c r="H80" s="6">
        <f t="shared" si="2"/>
        <v>29.703886489821095</v>
      </c>
    </row>
    <row r="81">
      <c r="A81" s="7"/>
      <c r="B81" s="4" t="s">
        <v>87</v>
      </c>
      <c r="C81" s="5">
        <v>800</v>
      </c>
      <c r="D81" s="5">
        <v>4000</v>
      </c>
      <c r="E81" s="5">
        <v>3242</v>
      </c>
      <c r="F81" s="5">
        <v>963</v>
      </c>
      <c r="G81" s="5">
        <v>30</v>
      </c>
      <c r="H81" s="6">
        <f t="shared" si="2"/>
        <v>29.703886489821095</v>
      </c>
    </row>
    <row r="82">
      <c r="A82" s="7"/>
      <c r="B82" s="4" t="s">
        <v>88</v>
      </c>
      <c r="C82" s="5">
        <v>800</v>
      </c>
      <c r="D82" s="5">
        <v>4000</v>
      </c>
      <c r="E82" s="5">
        <v>3242</v>
      </c>
      <c r="F82" s="5">
        <v>963</v>
      </c>
      <c r="G82" s="5">
        <v>30</v>
      </c>
      <c r="H82" s="6">
        <f t="shared" si="2"/>
        <v>29.703886489821095</v>
      </c>
    </row>
    <row r="83">
      <c r="A83" s="7"/>
      <c r="B83" s="4" t="s">
        <v>89</v>
      </c>
      <c r="C83" s="5">
        <v>800</v>
      </c>
      <c r="D83" s="5">
        <v>4000</v>
      </c>
      <c r="E83" s="5">
        <v>3242</v>
      </c>
      <c r="F83" s="5">
        <v>963</v>
      </c>
      <c r="G83" s="5">
        <v>30</v>
      </c>
      <c r="H83" s="6">
        <f t="shared" si="2"/>
        <v>29.703886489821095</v>
      </c>
    </row>
    <row r="84">
      <c r="A84" s="7"/>
      <c r="B84" s="4" t="s">
        <v>90</v>
      </c>
      <c r="C84" s="5">
        <v>800</v>
      </c>
      <c r="D84" s="5">
        <v>4000</v>
      </c>
      <c r="E84" s="5">
        <v>3242</v>
      </c>
      <c r="F84" s="5">
        <v>963</v>
      </c>
      <c r="G84" s="5">
        <v>30</v>
      </c>
      <c r="H84" s="6">
        <f t="shared" si="2"/>
        <v>29.703886489821095</v>
      </c>
    </row>
    <row r="85">
      <c r="A85" s="7"/>
      <c r="B85" s="4" t="s">
        <v>91</v>
      </c>
      <c r="C85" s="5">
        <v>800</v>
      </c>
      <c r="D85" s="5">
        <v>4000</v>
      </c>
      <c r="E85" s="5">
        <v>3242</v>
      </c>
      <c r="F85" s="5">
        <v>963</v>
      </c>
      <c r="G85" s="5">
        <v>30</v>
      </c>
      <c r="H85" s="6">
        <f t="shared" si="2"/>
        <v>29.703886489821095</v>
      </c>
    </row>
    <row r="86">
      <c r="A86" s="7"/>
      <c r="B86" s="4" t="s">
        <v>92</v>
      </c>
      <c r="C86" s="5">
        <v>800</v>
      </c>
      <c r="D86" s="5">
        <v>4000</v>
      </c>
      <c r="E86" s="5">
        <v>3242</v>
      </c>
      <c r="F86" s="5">
        <v>963</v>
      </c>
      <c r="G86" s="5">
        <v>30</v>
      </c>
      <c r="H86" s="6">
        <f t="shared" si="2"/>
        <v>29.703886489821095</v>
      </c>
    </row>
    <row r="87">
      <c r="A87" s="7"/>
      <c r="B87" s="4" t="s">
        <v>93</v>
      </c>
      <c r="C87" s="5">
        <v>800</v>
      </c>
      <c r="D87" s="5">
        <v>4000</v>
      </c>
      <c r="E87" s="5">
        <v>3242</v>
      </c>
      <c r="F87" s="5">
        <v>963</v>
      </c>
      <c r="G87" s="5">
        <v>30</v>
      </c>
      <c r="H87" s="6">
        <f t="shared" si="2"/>
        <v>29.703886489821095</v>
      </c>
    </row>
    <row r="88">
      <c r="A88" s="7"/>
      <c r="B88" s="4" t="s">
        <v>94</v>
      </c>
      <c r="C88" s="5">
        <v>800</v>
      </c>
      <c r="D88" s="5">
        <v>4000</v>
      </c>
      <c r="E88" s="5">
        <v>3242</v>
      </c>
      <c r="F88" s="5">
        <v>963</v>
      </c>
      <c r="G88" s="5">
        <v>30</v>
      </c>
      <c r="H88" s="6">
        <f t="shared" si="2"/>
        <v>29.703886489821095</v>
      </c>
    </row>
    <row r="89">
      <c r="A89" s="3"/>
      <c r="B89" s="4" t="s">
        <v>95</v>
      </c>
      <c r="C89" s="5">
        <v>800</v>
      </c>
      <c r="D89" s="5">
        <v>4000</v>
      </c>
      <c r="E89" s="5">
        <v>3242</v>
      </c>
      <c r="F89" s="5">
        <v>963</v>
      </c>
      <c r="G89" s="5">
        <v>30</v>
      </c>
      <c r="H89" s="6">
        <f t="shared" si="2"/>
        <v>29.703886489821095</v>
      </c>
    </row>
    <row r="90">
      <c r="A90" s="1">
        <v>8</v>
      </c>
      <c r="B90" s="4" t="s">
        <v>96</v>
      </c>
      <c r="C90" s="5">
        <v>800</v>
      </c>
      <c r="D90" s="5">
        <v>4000</v>
      </c>
      <c r="E90" s="5">
        <v>3638</v>
      </c>
      <c r="F90" s="5">
        <v>963</v>
      </c>
      <c r="G90" s="5">
        <v>30</v>
      </c>
      <c r="H90" s="6">
        <f t="shared" si="2"/>
        <v>26.47058823529412</v>
      </c>
    </row>
    <row r="91">
      <c r="A91" s="7"/>
      <c r="B91" s="4" t="s">
        <v>97</v>
      </c>
      <c r="C91" s="5">
        <v>800</v>
      </c>
      <c r="D91" s="5">
        <v>4000</v>
      </c>
      <c r="E91" s="5">
        <v>3638</v>
      </c>
      <c r="F91" s="5">
        <v>963</v>
      </c>
      <c r="G91" s="5">
        <v>30</v>
      </c>
      <c r="H91" s="6">
        <f t="shared" si="2"/>
        <v>26.47058823529412</v>
      </c>
    </row>
    <row r="92">
      <c r="A92" s="7"/>
      <c r="B92" s="4" t="s">
        <v>98</v>
      </c>
      <c r="C92" s="5">
        <v>800</v>
      </c>
      <c r="D92" s="5">
        <v>4000</v>
      </c>
      <c r="E92" s="5">
        <v>3242</v>
      </c>
      <c r="F92" s="5">
        <v>963</v>
      </c>
      <c r="G92" s="5">
        <v>30</v>
      </c>
      <c r="H92" s="6">
        <f t="shared" si="2"/>
        <v>29.703886489821095</v>
      </c>
    </row>
    <row r="93">
      <c r="A93" s="7"/>
      <c r="B93" s="4" t="s">
        <v>99</v>
      </c>
      <c r="C93" s="5">
        <v>800</v>
      </c>
      <c r="D93" s="5">
        <v>4000</v>
      </c>
      <c r="E93" s="5">
        <v>3242</v>
      </c>
      <c r="F93" s="5">
        <v>963</v>
      </c>
      <c r="G93" s="5">
        <v>30</v>
      </c>
      <c r="H93" s="6">
        <f t="shared" si="2"/>
        <v>29.703886489821095</v>
      </c>
    </row>
    <row r="94">
      <c r="A94" s="7"/>
      <c r="B94" s="4" t="s">
        <v>100</v>
      </c>
      <c r="C94" s="5">
        <v>800</v>
      </c>
      <c r="D94" s="5">
        <v>4000</v>
      </c>
      <c r="E94" s="5">
        <v>3242</v>
      </c>
      <c r="F94" s="5">
        <v>963</v>
      </c>
      <c r="G94" s="5">
        <v>30</v>
      </c>
      <c r="H94" s="6">
        <f t="shared" si="2"/>
        <v>29.703886489821095</v>
      </c>
    </row>
    <row r="95">
      <c r="A95" s="7"/>
      <c r="B95" s="4" t="s">
        <v>101</v>
      </c>
      <c r="C95" s="5">
        <v>800</v>
      </c>
      <c r="D95" s="5">
        <v>4000</v>
      </c>
      <c r="E95" s="5">
        <v>3242</v>
      </c>
      <c r="F95" s="5">
        <v>963</v>
      </c>
      <c r="G95" s="5">
        <v>30</v>
      </c>
      <c r="H95" s="6">
        <f t="shared" si="2"/>
        <v>29.703886489821095</v>
      </c>
    </row>
    <row r="96">
      <c r="A96" s="7"/>
      <c r="B96" s="4" t="s">
        <v>102</v>
      </c>
      <c r="C96" s="5">
        <v>800</v>
      </c>
      <c r="D96" s="5">
        <v>4000</v>
      </c>
      <c r="E96" s="5">
        <v>3242</v>
      </c>
      <c r="F96" s="5">
        <v>963</v>
      </c>
      <c r="G96" s="5">
        <v>30</v>
      </c>
      <c r="H96" s="6">
        <f t="shared" si="2"/>
        <v>29.703886489821095</v>
      </c>
    </row>
    <row r="97">
      <c r="A97" s="7"/>
      <c r="B97" s="4" t="s">
        <v>103</v>
      </c>
      <c r="C97" s="5">
        <v>800</v>
      </c>
      <c r="D97" s="5">
        <v>4000</v>
      </c>
      <c r="E97" s="5">
        <v>3242</v>
      </c>
      <c r="F97" s="5">
        <v>963</v>
      </c>
      <c r="G97" s="5">
        <v>30</v>
      </c>
      <c r="H97" s="6">
        <f t="shared" si="2"/>
        <v>29.703886489821095</v>
      </c>
    </row>
    <row r="98">
      <c r="A98" s="7"/>
      <c r="B98" s="4" t="s">
        <v>104</v>
      </c>
      <c r="C98" s="5">
        <v>800</v>
      </c>
      <c r="D98" s="5">
        <v>4000</v>
      </c>
      <c r="E98" s="5">
        <v>3242</v>
      </c>
      <c r="F98" s="5">
        <v>963</v>
      </c>
      <c r="G98" s="5">
        <v>30</v>
      </c>
      <c r="H98" s="6">
        <f t="shared" si="2"/>
        <v>29.703886489821095</v>
      </c>
    </row>
    <row r="99">
      <c r="A99" s="7"/>
      <c r="B99" s="4" t="s">
        <v>105</v>
      </c>
      <c r="C99" s="5">
        <v>800</v>
      </c>
      <c r="D99" s="5">
        <v>4000</v>
      </c>
      <c r="E99" s="5">
        <v>3242</v>
      </c>
      <c r="F99" s="5">
        <v>963</v>
      </c>
      <c r="G99" s="5">
        <v>30</v>
      </c>
      <c r="H99" s="6">
        <f t="shared" si="2"/>
        <v>29.703886489821095</v>
      </c>
    </row>
    <row r="100">
      <c r="A100" s="7"/>
      <c r="B100" s="4" t="s">
        <v>106</v>
      </c>
      <c r="C100" s="5">
        <v>800</v>
      </c>
      <c r="D100" s="5">
        <v>4000</v>
      </c>
      <c r="E100" s="5">
        <v>3242</v>
      </c>
      <c r="F100" s="5">
        <v>963</v>
      </c>
      <c r="G100" s="5">
        <v>30</v>
      </c>
      <c r="H100" s="6">
        <f t="shared" ref="H100:H121" si="3">F100/E100*100</f>
        <v>29.703886489821095</v>
      </c>
    </row>
    <row r="101">
      <c r="A101" s="7"/>
      <c r="B101" s="4" t="s">
        <v>107</v>
      </c>
      <c r="C101" s="5">
        <v>800</v>
      </c>
      <c r="D101" s="5">
        <v>4000</v>
      </c>
      <c r="E101" s="5">
        <v>3242</v>
      </c>
      <c r="F101" s="5">
        <v>963</v>
      </c>
      <c r="G101" s="5">
        <v>30</v>
      </c>
      <c r="H101" s="6">
        <f t="shared" si="3"/>
        <v>29.703886489821095</v>
      </c>
    </row>
    <row r="102">
      <c r="A102" s="7"/>
      <c r="B102" s="4" t="s">
        <v>108</v>
      </c>
      <c r="C102" s="5">
        <v>800</v>
      </c>
      <c r="D102" s="5">
        <v>4000</v>
      </c>
      <c r="E102" s="5">
        <v>3242</v>
      </c>
      <c r="F102" s="5">
        <v>963</v>
      </c>
      <c r="G102" s="5">
        <v>30</v>
      </c>
      <c r="H102" s="6">
        <f t="shared" si="3"/>
        <v>29.703886489821095</v>
      </c>
    </row>
    <row r="103">
      <c r="A103" s="7"/>
      <c r="B103" s="4" t="s">
        <v>109</v>
      </c>
      <c r="C103" s="5">
        <v>800</v>
      </c>
      <c r="D103" s="5">
        <v>4000</v>
      </c>
      <c r="E103" s="5">
        <v>3242</v>
      </c>
      <c r="F103" s="5">
        <v>963</v>
      </c>
      <c r="G103" s="5">
        <v>30</v>
      </c>
      <c r="H103" s="6">
        <f t="shared" si="3"/>
        <v>29.703886489821095</v>
      </c>
    </row>
    <row r="104">
      <c r="A104" s="7"/>
      <c r="B104" s="4" t="s">
        <v>110</v>
      </c>
      <c r="C104" s="5">
        <v>800</v>
      </c>
      <c r="D104" s="5">
        <v>4000</v>
      </c>
      <c r="E104" s="5">
        <v>3242</v>
      </c>
      <c r="F104" s="5">
        <v>963</v>
      </c>
      <c r="G104" s="5">
        <v>30</v>
      </c>
      <c r="H104" s="6">
        <f t="shared" si="3"/>
        <v>29.703886489821095</v>
      </c>
    </row>
    <row r="105">
      <c r="A105" s="7"/>
      <c r="B105" s="4" t="s">
        <v>111</v>
      </c>
      <c r="C105" s="5">
        <v>800</v>
      </c>
      <c r="D105" s="5">
        <v>4000</v>
      </c>
      <c r="E105" s="5">
        <v>3242</v>
      </c>
      <c r="F105" s="5">
        <v>963</v>
      </c>
      <c r="G105" s="5">
        <v>30</v>
      </c>
      <c r="H105" s="6">
        <f t="shared" si="3"/>
        <v>29.703886489821095</v>
      </c>
    </row>
    <row r="106">
      <c r="A106" s="7"/>
      <c r="B106" s="4" t="s">
        <v>112</v>
      </c>
      <c r="C106" s="5">
        <v>800</v>
      </c>
      <c r="D106" s="5">
        <v>4000</v>
      </c>
      <c r="E106" s="5">
        <v>3242</v>
      </c>
      <c r="F106" s="5">
        <v>963</v>
      </c>
      <c r="G106" s="5">
        <v>30</v>
      </c>
      <c r="H106" s="6">
        <f t="shared" si="3"/>
        <v>29.703886489821095</v>
      </c>
    </row>
    <row r="107">
      <c r="A107" s="7"/>
      <c r="B107" s="4" t="s">
        <v>113</v>
      </c>
      <c r="C107" s="5">
        <v>800</v>
      </c>
      <c r="D107" s="5">
        <v>4000</v>
      </c>
      <c r="E107" s="5">
        <v>3242</v>
      </c>
      <c r="F107" s="5">
        <v>963</v>
      </c>
      <c r="G107" s="5">
        <v>30</v>
      </c>
      <c r="H107" s="6">
        <f t="shared" si="3"/>
        <v>29.703886489821095</v>
      </c>
    </row>
    <row r="108">
      <c r="A108" s="7"/>
      <c r="B108" s="4" t="s">
        <v>114</v>
      </c>
      <c r="C108" s="5">
        <v>800</v>
      </c>
      <c r="D108" s="5">
        <v>4000</v>
      </c>
      <c r="E108" s="5">
        <v>3242</v>
      </c>
      <c r="F108" s="5">
        <v>963</v>
      </c>
      <c r="G108" s="5">
        <v>30</v>
      </c>
      <c r="H108" s="6">
        <f t="shared" si="3"/>
        <v>29.703886489821095</v>
      </c>
    </row>
    <row r="109">
      <c r="A109" s="7"/>
      <c r="B109" s="4" t="s">
        <v>115</v>
      </c>
      <c r="C109" s="5">
        <v>800</v>
      </c>
      <c r="D109" s="5">
        <v>4000</v>
      </c>
      <c r="E109" s="5">
        <v>3242</v>
      </c>
      <c r="F109" s="5">
        <v>963</v>
      </c>
      <c r="G109" s="5">
        <v>30</v>
      </c>
      <c r="H109" s="6">
        <f t="shared" si="3"/>
        <v>29.703886489821095</v>
      </c>
    </row>
    <row r="110">
      <c r="A110" s="7"/>
      <c r="B110" s="4" t="s">
        <v>116</v>
      </c>
      <c r="C110" s="5">
        <v>800</v>
      </c>
      <c r="D110" s="5">
        <v>4000</v>
      </c>
      <c r="E110" s="5">
        <v>3242</v>
      </c>
      <c r="F110" s="5">
        <v>963</v>
      </c>
      <c r="G110" s="5">
        <v>30</v>
      </c>
      <c r="H110" s="6">
        <f t="shared" si="3"/>
        <v>29.703886489821095</v>
      </c>
    </row>
    <row r="111">
      <c r="A111" s="3"/>
      <c r="B111" s="4" t="s">
        <v>117</v>
      </c>
      <c r="C111" s="5">
        <v>800</v>
      </c>
      <c r="D111" s="5">
        <v>4000</v>
      </c>
      <c r="E111" s="5">
        <v>3242</v>
      </c>
      <c r="F111" s="5">
        <v>963</v>
      </c>
      <c r="G111" s="5">
        <v>30</v>
      </c>
      <c r="H111" s="6">
        <f t="shared" si="3"/>
        <v>29.703886489821095</v>
      </c>
    </row>
    <row r="112">
      <c r="A112" s="1">
        <v>9</v>
      </c>
      <c r="B112" s="4" t="s">
        <v>118</v>
      </c>
      <c r="C112" s="5">
        <v>800</v>
      </c>
      <c r="D112" s="5">
        <v>4000</v>
      </c>
      <c r="E112" s="5">
        <v>3239</v>
      </c>
      <c r="F112" s="5">
        <v>963</v>
      </c>
      <c r="G112" s="5">
        <v>30</v>
      </c>
      <c r="H112" s="6">
        <f t="shared" si="3"/>
        <v>29.731398579808584</v>
      </c>
    </row>
    <row r="113">
      <c r="A113" s="7"/>
      <c r="B113" s="4" t="s">
        <v>119</v>
      </c>
      <c r="C113" s="5">
        <v>800</v>
      </c>
      <c r="D113" s="5">
        <v>4000</v>
      </c>
      <c r="E113" s="5">
        <v>3239</v>
      </c>
      <c r="F113" s="5">
        <v>963</v>
      </c>
      <c r="G113" s="5">
        <v>30</v>
      </c>
      <c r="H113" s="6">
        <f t="shared" si="3"/>
        <v>29.731398579808584</v>
      </c>
    </row>
    <row r="114">
      <c r="A114" s="7"/>
      <c r="B114" s="4" t="s">
        <v>120</v>
      </c>
      <c r="C114" s="5">
        <v>800</v>
      </c>
      <c r="D114" s="5">
        <v>4000</v>
      </c>
      <c r="E114" s="5">
        <v>3239</v>
      </c>
      <c r="F114" s="5">
        <v>963</v>
      </c>
      <c r="G114" s="5">
        <v>30</v>
      </c>
      <c r="H114" s="6">
        <f t="shared" si="3"/>
        <v>29.731398579808584</v>
      </c>
    </row>
    <row r="115">
      <c r="A115" s="7"/>
      <c r="B115" s="4" t="s">
        <v>121</v>
      </c>
      <c r="C115" s="5">
        <v>800</v>
      </c>
      <c r="D115" s="5">
        <v>4000</v>
      </c>
      <c r="E115" s="5">
        <v>3239</v>
      </c>
      <c r="F115" s="5">
        <v>963</v>
      </c>
      <c r="G115" s="5">
        <v>30</v>
      </c>
      <c r="H115" s="6">
        <f t="shared" si="3"/>
        <v>29.731398579808584</v>
      </c>
    </row>
    <row r="116">
      <c r="A116" s="7"/>
      <c r="B116" s="4" t="s">
        <v>122</v>
      </c>
      <c r="C116" s="5">
        <v>800</v>
      </c>
      <c r="D116" s="5">
        <v>4000</v>
      </c>
      <c r="E116" s="5">
        <v>3239</v>
      </c>
      <c r="F116" s="5">
        <v>963</v>
      </c>
      <c r="G116" s="5">
        <v>30</v>
      </c>
      <c r="H116" s="6">
        <f t="shared" si="3"/>
        <v>29.731398579808584</v>
      </c>
    </row>
    <row r="117">
      <c r="A117" s="7"/>
      <c r="B117" s="4" t="s">
        <v>123</v>
      </c>
      <c r="C117" s="5">
        <v>800</v>
      </c>
      <c r="D117" s="5">
        <v>4000</v>
      </c>
      <c r="E117" s="5">
        <v>3239</v>
      </c>
      <c r="F117" s="5">
        <v>963</v>
      </c>
      <c r="G117" s="5">
        <v>30</v>
      </c>
      <c r="H117" s="6">
        <f t="shared" si="3"/>
        <v>29.731398579808584</v>
      </c>
    </row>
    <row r="118">
      <c r="A118" s="7"/>
      <c r="B118" s="4" t="s">
        <v>124</v>
      </c>
      <c r="C118" s="5">
        <v>800</v>
      </c>
      <c r="D118" s="5">
        <v>4000</v>
      </c>
      <c r="E118" s="5">
        <v>3539</v>
      </c>
      <c r="F118" s="5">
        <v>963</v>
      </c>
      <c r="G118" s="5">
        <v>30</v>
      </c>
      <c r="H118" s="6">
        <f t="shared" si="3"/>
        <v>27.21107657530376</v>
      </c>
    </row>
    <row r="119">
      <c r="A119" s="7"/>
      <c r="B119" s="4" t="s">
        <v>125</v>
      </c>
      <c r="C119" s="5">
        <v>800</v>
      </c>
      <c r="D119" s="5">
        <v>4000</v>
      </c>
      <c r="E119" s="5">
        <v>3539</v>
      </c>
      <c r="F119" s="5">
        <v>963</v>
      </c>
      <c r="G119" s="5">
        <v>30</v>
      </c>
      <c r="H119" s="6">
        <f t="shared" si="3"/>
        <v>27.21107657530376</v>
      </c>
    </row>
    <row r="120">
      <c r="A120" s="7"/>
      <c r="B120" s="4" t="s">
        <v>126</v>
      </c>
      <c r="C120" s="5">
        <v>800</v>
      </c>
      <c r="D120" s="5">
        <v>4000</v>
      </c>
      <c r="E120" s="5">
        <v>3637</v>
      </c>
      <c r="F120" s="5">
        <v>963</v>
      </c>
      <c r="G120" s="5">
        <v>30</v>
      </c>
      <c r="H120" s="6">
        <f t="shared" si="3"/>
        <v>26.477866373384657</v>
      </c>
    </row>
    <row r="121">
      <c r="A121" s="3"/>
      <c r="B121" s="4" t="s">
        <v>127</v>
      </c>
      <c r="C121" s="5">
        <v>800</v>
      </c>
      <c r="D121" s="5">
        <v>4000</v>
      </c>
      <c r="E121" s="5">
        <v>3615</v>
      </c>
      <c r="F121" s="5">
        <v>963</v>
      </c>
      <c r="G121" s="5">
        <v>30</v>
      </c>
      <c r="H121" s="6">
        <f t="shared" si="3"/>
        <v>26.639004149377595</v>
      </c>
      <c r="K121" s="8"/>
      <c r="L121" s="8"/>
    </row>
    <row r="122" ht="14.25">
      <c r="D122" s="9"/>
      <c r="F122">
        <f>SUM(F3:F121)</f>
        <v>113830</v>
      </c>
    </row>
    <row r="123" ht="14.25">
      <c r="D123" s="9"/>
    </row>
    <row r="124" ht="14.25">
      <c r="D124" s="9"/>
    </row>
    <row r="125" ht="14.25">
      <c r="D125" s="10"/>
    </row>
    <row r="126" ht="14.25">
      <c r="D126" s="10"/>
    </row>
    <row r="127" ht="14.25">
      <c r="D127" s="10"/>
    </row>
    <row r="128" ht="14.25">
      <c r="D128" s="10"/>
    </row>
    <row r="129" ht="14.25">
      <c r="D129" s="9"/>
    </row>
    <row r="130" ht="14.25"/>
    <row r="131" ht="14.25"/>
    <row r="132" ht="14.25"/>
    <row r="133" ht="14.25"/>
    <row r="134" ht="14.25"/>
  </sheetData>
  <mergeCells count="16">
    <mergeCell ref="A1:A2"/>
    <mergeCell ref="B1:B2"/>
    <mergeCell ref="C1:C2"/>
    <mergeCell ref="D1:D2"/>
    <mergeCell ref="E1:E2"/>
    <mergeCell ref="F1:F2"/>
    <mergeCell ref="G1:H1"/>
    <mergeCell ref="A3:A11"/>
    <mergeCell ref="A12:A25"/>
    <mergeCell ref="A26:A30"/>
    <mergeCell ref="A31:A37"/>
    <mergeCell ref="A38:A56"/>
    <mergeCell ref="A57:A67"/>
    <mergeCell ref="A68:A89"/>
    <mergeCell ref="A90:A111"/>
    <mergeCell ref="A112:A121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A1" zoomScale="100" workbookViewId="0">
      <pane xSplit="1" topLeftCell="B1" activePane="topRight" state="frozen"/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bestFit="1" customWidth="1" min="2" max="2" width="11.8515625"/>
    <col bestFit="1" customWidth="1" min="3" max="3" width="5.57421875"/>
    <col bestFit="1" customWidth="1" min="4" max="4" width="14.421875"/>
    <col bestFit="1" customWidth="1" min="5" max="5" width="13.00390625"/>
    <col bestFit="1" customWidth="1" min="6" max="6" width="6.140625"/>
    <col bestFit="1" customWidth="1" min="7" max="7" width="15.8515625"/>
    <col customWidth="1" min="8" max="8" width="20.855468643610301"/>
    <col bestFit="1" min="9" max="9" width="5.57421875"/>
    <col bestFit="1" min="10" max="10" width="14.421875"/>
    <col bestFit="1" min="11" max="11" width="13.00390625"/>
    <col bestFit="1" min="12" max="12" width="6.140625"/>
    <col bestFit="1" min="13" max="13" width="15.8515625"/>
    <col bestFit="1" min="14" max="14" width="18.8515625"/>
    <col bestFit="1" min="15" max="15" width="6.28125"/>
    <col bestFit="1" min="16" max="16" width="14.421875"/>
    <col bestFit="1" min="17" max="17" width="13.00390625"/>
    <col bestFit="1" min="18" max="18" width="6.140625"/>
    <col bestFit="1" min="19" max="19" width="15.8515625"/>
    <col bestFit="1" min="20" max="20" width="18.8515625"/>
    <col bestFit="1" min="21" max="21" width="5.57421875"/>
    <col bestFit="1" min="22" max="22" width="14.421875"/>
    <col bestFit="1" min="23" max="23" width="13.00390625"/>
    <col bestFit="1" min="24" max="24" width="6.140625"/>
    <col bestFit="1" min="25" max="25" width="15.8515625"/>
    <col bestFit="1" min="26" max="26" width="18.8515625"/>
    <col bestFit="1" min="27" max="27" width="5.57421875"/>
    <col bestFit="1" min="28" max="28" width="14.421875"/>
    <col bestFit="1" min="29" max="29" width="13.00390625"/>
    <col bestFit="1" min="30" max="30" width="6.140625"/>
    <col bestFit="1" min="31" max="31" width="15.8515625"/>
    <col bestFit="1" min="32" max="32" width="18.8515625"/>
    <col bestFit="1" min="33" max="33" width="5.57421875"/>
    <col bestFit="1" min="34" max="34" width="14.421875"/>
    <col bestFit="1" min="35" max="35" width="13.00390625"/>
    <col bestFit="1" min="36" max="36" width="6.140625"/>
    <col bestFit="1" min="37" max="37" width="15.8515625"/>
    <col bestFit="1" min="38" max="38" width="18.8515625"/>
    <col bestFit="1" min="40" max="40" width="14.421875"/>
    <col bestFit="1" min="41" max="41" width="13.00390625"/>
    <col bestFit="1" min="43" max="43" width="15.8515625"/>
    <col bestFit="1" min="44" max="44" width="18.8515625"/>
    <col bestFit="1" min="45" max="45" width="5.57421875"/>
    <col bestFit="1" min="46" max="46" width="14.421875"/>
    <col bestFit="1" min="47" max="47" width="13.00390625"/>
    <col bestFit="1" min="48" max="48" width="6.140625"/>
    <col bestFit="1" min="49" max="49" width="15.8515625"/>
    <col bestFit="1" min="50" max="50" width="18.8515625"/>
    <col bestFit="1" min="51" max="51" width="5.57421875"/>
    <col bestFit="1" min="52" max="52" width="14.421875"/>
    <col bestFit="1" min="53" max="53" width="13.00390625"/>
    <col bestFit="1" min="54" max="54" width="6.140625"/>
    <col bestFit="1" min="55" max="55" width="15.8515625"/>
    <col bestFit="1" min="56" max="56" width="18.8515625"/>
    <col bestFit="1" min="57" max="57" width="5.57421875"/>
    <col bestFit="1" min="58" max="58" width="14.421875"/>
    <col bestFit="1" min="59" max="59" width="13.00390625"/>
    <col bestFit="1" min="60" max="60" width="6.140625"/>
    <col bestFit="1" min="61" max="61" width="15.8515625"/>
    <col bestFit="1" min="62" max="62" width="18.8515625"/>
    <col bestFit="1" min="63" max="63" width="6.28125"/>
    <col bestFit="1" min="64" max="64" width="14.421875"/>
    <col bestFit="1" min="65" max="65" width="13.00390625"/>
    <col bestFit="1" min="66" max="66" width="6.140625"/>
    <col bestFit="1" min="67" max="67" width="15.8515625"/>
    <col bestFit="1" min="68" max="68" width="18.8515625"/>
    <col bestFit="1" min="69" max="69" width="5.57421875"/>
    <col bestFit="1" min="70" max="70" width="14.421875"/>
    <col bestFit="1" min="71" max="71" width="13.00390625"/>
    <col bestFit="1" min="73" max="73" width="15.8515625"/>
    <col bestFit="1" min="74" max="74" width="18.8515625"/>
    <col bestFit="1" min="75" max="75" width="10.140625"/>
    <col bestFit="1" min="76" max="76" width="9.28125"/>
    <col bestFit="1" min="77" max="77" width="14.421875"/>
    <col bestFit="1" min="78" max="78" width="13.00390625"/>
    <col bestFit="1" min="80" max="80" width="15.8515625"/>
    <col bestFit="1" min="81" max="81" width="18.8515625"/>
    <col customWidth="1" hidden="1" min="82" max="95" width="0"/>
    <col customWidth="1" hidden="1" min="96" max="96" style="9" width="11.7109375"/>
    <col customWidth="1" hidden="1" min="97" max="97" width="0"/>
    <col customWidth="1" hidden="1" min="98" max="98" width="9.1406253092569294"/>
    <col customWidth="1" hidden="1" min="99" max="100" width="0"/>
    <col customWidth="1" min="101" max="102" width="13.00390625"/>
    <col customWidth="1" min="103" max="103" width="12.421875"/>
    <col bestFit="1" min="104" max="104" width="11.28125"/>
  </cols>
  <sheetData>
    <row r="1">
      <c r="A1" s="92" t="s">
        <v>128</v>
      </c>
      <c r="B1" s="102" t="s">
        <v>164</v>
      </c>
      <c r="C1" s="14" t="s">
        <v>165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103" t="s">
        <v>166</v>
      </c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5"/>
      <c r="AA1" s="103" t="s">
        <v>167</v>
      </c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5"/>
      <c r="AM1" s="103" t="s">
        <v>168</v>
      </c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5"/>
      <c r="AY1" s="103" t="s">
        <v>169</v>
      </c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5"/>
      <c r="BK1" s="103" t="s">
        <v>170</v>
      </c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5"/>
      <c r="BW1" s="106" t="s">
        <v>171</v>
      </c>
      <c r="BX1" s="107" t="s">
        <v>172</v>
      </c>
      <c r="BY1" s="107"/>
      <c r="BZ1" s="107"/>
      <c r="CA1" s="107"/>
      <c r="CB1" s="107"/>
      <c r="CC1" s="107"/>
      <c r="CD1" s="107" t="s">
        <v>173</v>
      </c>
      <c r="CE1" s="107" t="s">
        <v>174</v>
      </c>
      <c r="CF1" s="107" t="s">
        <v>175</v>
      </c>
      <c r="CG1" s="107"/>
      <c r="CH1" s="107"/>
      <c r="CI1" s="107"/>
      <c r="CJ1" s="107"/>
      <c r="CK1" s="107"/>
      <c r="CL1" s="9"/>
      <c r="CM1" s="9"/>
      <c r="CN1" s="9"/>
      <c r="CO1" s="9"/>
      <c r="CP1" s="9"/>
      <c r="CQ1" s="9"/>
      <c r="CR1" s="9"/>
      <c r="CW1" s="10" t="s">
        <v>176</v>
      </c>
      <c r="CX1" s="10"/>
      <c r="CY1" s="84" t="s">
        <v>177</v>
      </c>
    </row>
    <row r="2">
      <c r="A2" s="7"/>
      <c r="B2" s="108"/>
      <c r="C2" s="14" t="s">
        <v>178</v>
      </c>
      <c r="D2" s="94"/>
      <c r="E2" s="94"/>
      <c r="F2" s="94"/>
      <c r="G2" s="94"/>
      <c r="H2" s="94"/>
      <c r="I2" s="14" t="s">
        <v>179</v>
      </c>
      <c r="J2" s="14"/>
      <c r="K2" s="14"/>
      <c r="L2" s="14"/>
      <c r="M2" s="14"/>
      <c r="N2" s="14"/>
      <c r="O2" s="103" t="s">
        <v>178</v>
      </c>
      <c r="P2" s="104"/>
      <c r="Q2" s="104"/>
      <c r="R2" s="104"/>
      <c r="S2" s="104"/>
      <c r="T2" s="105"/>
      <c r="U2" s="103" t="s">
        <v>179</v>
      </c>
      <c r="V2" s="104"/>
      <c r="W2" s="104"/>
      <c r="X2" s="104"/>
      <c r="Y2" s="104"/>
      <c r="Z2" s="105"/>
      <c r="AA2" s="103" t="s">
        <v>178</v>
      </c>
      <c r="AB2" s="104"/>
      <c r="AC2" s="104"/>
      <c r="AD2" s="104"/>
      <c r="AE2" s="104"/>
      <c r="AF2" s="105"/>
      <c r="AG2" s="103" t="s">
        <v>179</v>
      </c>
      <c r="AH2" s="104"/>
      <c r="AI2" s="104"/>
      <c r="AJ2" s="104"/>
      <c r="AK2" s="104"/>
      <c r="AL2" s="105"/>
      <c r="AM2" s="103" t="s">
        <v>178</v>
      </c>
      <c r="AN2" s="104"/>
      <c r="AO2" s="104"/>
      <c r="AP2" s="104"/>
      <c r="AQ2" s="104"/>
      <c r="AR2" s="105"/>
      <c r="AS2" s="103" t="s">
        <v>179</v>
      </c>
      <c r="AT2" s="104"/>
      <c r="AU2" s="104"/>
      <c r="AV2" s="104"/>
      <c r="AW2" s="104"/>
      <c r="AX2" s="105"/>
      <c r="AY2" s="103" t="s">
        <v>178</v>
      </c>
      <c r="AZ2" s="104"/>
      <c r="BA2" s="104"/>
      <c r="BB2" s="104"/>
      <c r="BC2" s="104"/>
      <c r="BD2" s="105"/>
      <c r="BE2" s="103" t="s">
        <v>179</v>
      </c>
      <c r="BF2" s="104"/>
      <c r="BG2" s="104"/>
      <c r="BH2" s="104"/>
      <c r="BI2" s="104"/>
      <c r="BJ2" s="105"/>
      <c r="BK2" s="103" t="s">
        <v>178</v>
      </c>
      <c r="BL2" s="104"/>
      <c r="BM2" s="104"/>
      <c r="BN2" s="104"/>
      <c r="BO2" s="104"/>
      <c r="BP2" s="105"/>
      <c r="BQ2" s="103" t="s">
        <v>179</v>
      </c>
      <c r="BR2" s="104"/>
      <c r="BS2" s="104"/>
      <c r="BT2" s="104"/>
      <c r="BU2" s="104"/>
      <c r="BV2" s="105"/>
      <c r="BW2" s="109"/>
      <c r="BX2" s="110"/>
      <c r="BY2" s="110"/>
      <c r="BZ2" s="110"/>
      <c r="CA2" s="110"/>
      <c r="CB2" s="110"/>
      <c r="CC2" s="110"/>
      <c r="CD2" s="63"/>
      <c r="CE2" s="63"/>
      <c r="CF2" s="107"/>
      <c r="CG2" s="107"/>
      <c r="CH2" s="107"/>
      <c r="CI2" s="107"/>
      <c r="CJ2" s="107"/>
      <c r="CK2" s="107"/>
      <c r="CL2" s="9"/>
      <c r="CM2" s="9"/>
      <c r="CN2" s="9"/>
      <c r="CO2" s="9"/>
      <c r="CP2" s="9"/>
      <c r="CQ2" s="9"/>
      <c r="CR2" s="9"/>
      <c r="CW2" s="10"/>
      <c r="CX2" s="10"/>
      <c r="CY2" s="84"/>
    </row>
    <row r="3">
      <c r="A3" s="7"/>
      <c r="B3" s="111"/>
      <c r="C3" s="112" t="s">
        <v>180</v>
      </c>
      <c r="D3" s="112" t="s">
        <v>181</v>
      </c>
      <c r="E3" s="112" t="s">
        <v>182</v>
      </c>
      <c r="F3" s="112" t="s">
        <v>183</v>
      </c>
      <c r="G3" s="113" t="s">
        <v>184</v>
      </c>
      <c r="H3" s="113" t="s">
        <v>185</v>
      </c>
      <c r="I3" s="112" t="s">
        <v>180</v>
      </c>
      <c r="J3" s="112" t="s">
        <v>181</v>
      </c>
      <c r="K3" s="112" t="s">
        <v>182</v>
      </c>
      <c r="L3" s="112" t="s">
        <v>183</v>
      </c>
      <c r="M3" s="113" t="s">
        <v>184</v>
      </c>
      <c r="N3" s="113" t="s">
        <v>185</v>
      </c>
      <c r="O3" s="114" t="s">
        <v>180</v>
      </c>
      <c r="P3" s="114" t="s">
        <v>181</v>
      </c>
      <c r="Q3" s="114" t="s">
        <v>182</v>
      </c>
      <c r="R3" s="114" t="s">
        <v>183</v>
      </c>
      <c r="S3" s="115" t="s">
        <v>184</v>
      </c>
      <c r="T3" s="115" t="s">
        <v>185</v>
      </c>
      <c r="U3" s="114" t="s">
        <v>180</v>
      </c>
      <c r="V3" s="114" t="s">
        <v>181</v>
      </c>
      <c r="W3" s="114" t="s">
        <v>182</v>
      </c>
      <c r="X3" s="114" t="s">
        <v>183</v>
      </c>
      <c r="Y3" s="115" t="s">
        <v>184</v>
      </c>
      <c r="Z3" s="115" t="s">
        <v>185</v>
      </c>
      <c r="AA3" s="114" t="s">
        <v>180</v>
      </c>
      <c r="AB3" s="114" t="s">
        <v>181</v>
      </c>
      <c r="AC3" s="114" t="s">
        <v>182</v>
      </c>
      <c r="AD3" s="114" t="s">
        <v>183</v>
      </c>
      <c r="AE3" s="115" t="s">
        <v>184</v>
      </c>
      <c r="AF3" s="115" t="s">
        <v>185</v>
      </c>
      <c r="AG3" s="114" t="s">
        <v>180</v>
      </c>
      <c r="AH3" s="114" t="s">
        <v>181</v>
      </c>
      <c r="AI3" s="114" t="s">
        <v>182</v>
      </c>
      <c r="AJ3" s="114" t="s">
        <v>183</v>
      </c>
      <c r="AK3" s="115" t="s">
        <v>184</v>
      </c>
      <c r="AL3" s="115" t="s">
        <v>185</v>
      </c>
      <c r="AM3" s="114" t="s">
        <v>180</v>
      </c>
      <c r="AN3" s="114" t="s">
        <v>181</v>
      </c>
      <c r="AO3" s="114" t="s">
        <v>182</v>
      </c>
      <c r="AP3" s="114" t="s">
        <v>183</v>
      </c>
      <c r="AQ3" s="115" t="s">
        <v>184</v>
      </c>
      <c r="AR3" s="115" t="s">
        <v>185</v>
      </c>
      <c r="AS3" s="114" t="s">
        <v>180</v>
      </c>
      <c r="AT3" s="114" t="s">
        <v>181</v>
      </c>
      <c r="AU3" s="114" t="s">
        <v>182</v>
      </c>
      <c r="AV3" s="114" t="s">
        <v>183</v>
      </c>
      <c r="AW3" s="115" t="s">
        <v>184</v>
      </c>
      <c r="AX3" s="115" t="s">
        <v>185</v>
      </c>
      <c r="AY3" s="114" t="s">
        <v>180</v>
      </c>
      <c r="AZ3" s="114" t="s">
        <v>181</v>
      </c>
      <c r="BA3" s="114" t="s">
        <v>182</v>
      </c>
      <c r="BB3" s="114" t="s">
        <v>183</v>
      </c>
      <c r="BC3" s="115" t="s">
        <v>184</v>
      </c>
      <c r="BD3" s="115" t="s">
        <v>185</v>
      </c>
      <c r="BE3" s="114" t="s">
        <v>180</v>
      </c>
      <c r="BF3" s="114" t="s">
        <v>181</v>
      </c>
      <c r="BG3" s="114" t="s">
        <v>182</v>
      </c>
      <c r="BH3" s="114" t="s">
        <v>183</v>
      </c>
      <c r="BI3" s="115" t="s">
        <v>184</v>
      </c>
      <c r="BJ3" s="115" t="s">
        <v>185</v>
      </c>
      <c r="BK3" s="114" t="s">
        <v>180</v>
      </c>
      <c r="BL3" s="114" t="s">
        <v>181</v>
      </c>
      <c r="BM3" s="114" t="s">
        <v>182</v>
      </c>
      <c r="BN3" s="114" t="s">
        <v>183</v>
      </c>
      <c r="BO3" s="115" t="s">
        <v>184</v>
      </c>
      <c r="BP3" s="115" t="s">
        <v>185</v>
      </c>
      <c r="BQ3" s="114" t="s">
        <v>180</v>
      </c>
      <c r="BR3" s="114" t="s">
        <v>181</v>
      </c>
      <c r="BS3" s="114" t="s">
        <v>182</v>
      </c>
      <c r="BT3" s="114" t="s">
        <v>183</v>
      </c>
      <c r="BU3" s="115" t="s">
        <v>184</v>
      </c>
      <c r="BV3" s="116" t="s">
        <v>185</v>
      </c>
      <c r="BW3" s="117"/>
      <c r="BX3" s="114" t="s">
        <v>180</v>
      </c>
      <c r="BY3" s="114" t="s">
        <v>181</v>
      </c>
      <c r="BZ3" s="114" t="s">
        <v>182</v>
      </c>
      <c r="CA3" s="114" t="s">
        <v>183</v>
      </c>
      <c r="CB3" s="115" t="s">
        <v>184</v>
      </c>
      <c r="CC3" s="116" t="s">
        <v>185</v>
      </c>
      <c r="CD3" s="63"/>
      <c r="CE3" s="63"/>
      <c r="CF3" s="114" t="s">
        <v>180</v>
      </c>
      <c r="CG3" s="114" t="s">
        <v>181</v>
      </c>
      <c r="CH3" s="114" t="s">
        <v>182</v>
      </c>
      <c r="CI3" s="114" t="s">
        <v>183</v>
      </c>
      <c r="CJ3" s="115" t="s">
        <v>184</v>
      </c>
      <c r="CK3" s="116" t="s">
        <v>185</v>
      </c>
      <c r="CL3" s="114" t="s">
        <v>180</v>
      </c>
      <c r="CM3" s="114" t="s">
        <v>181</v>
      </c>
      <c r="CN3" s="114" t="s">
        <v>182</v>
      </c>
      <c r="CO3" s="114" t="s">
        <v>183</v>
      </c>
      <c r="CP3" s="115" t="s">
        <v>184</v>
      </c>
      <c r="CQ3" s="116" t="s">
        <v>185</v>
      </c>
      <c r="CR3" s="9" t="s">
        <v>135</v>
      </c>
      <c r="CS3" t="s">
        <v>186</v>
      </c>
      <c r="CT3" t="s">
        <v>187</v>
      </c>
      <c r="CU3" t="s">
        <v>188</v>
      </c>
      <c r="CV3" t="s">
        <v>189</v>
      </c>
      <c r="CW3" t="s">
        <v>190</v>
      </c>
      <c r="CX3" t="s">
        <v>188</v>
      </c>
      <c r="CY3" t="s">
        <v>191</v>
      </c>
      <c r="CZ3" t="s">
        <v>192</v>
      </c>
      <c r="DA3" t="s">
        <v>161</v>
      </c>
    </row>
    <row r="4">
      <c r="A4" s="18">
        <v>1</v>
      </c>
      <c r="B4" s="19" t="s">
        <v>9</v>
      </c>
      <c r="C4" s="118">
        <f>'Малоэтажка_колич_блоков_огражд'!$C4*'Малоэтажка_блоки_огражд'!B$3</f>
        <v>0</v>
      </c>
      <c r="D4" s="118">
        <f>'Малоэтажка_колич_блоков_огражд'!$C4*'Малоэтажка_блоки_огражд'!C$3</f>
        <v>0</v>
      </c>
      <c r="E4" s="118">
        <f>'Малоэтажка_колич_блоков_огражд'!$C4*'Малоэтажка_блоки_огражд'!D$3</f>
        <v>0</v>
      </c>
      <c r="F4" s="118">
        <f>'Малоэтажка_колич_блоков_огражд'!$C4*'Малоэтажка_блоки_огражд'!E$3</f>
        <v>0</v>
      </c>
      <c r="G4" s="118">
        <f>'Малоэтажка_колич_блоков_огражд'!$C4*'Малоэтажка_блоки_огражд'!F$3</f>
        <v>0</v>
      </c>
      <c r="H4" s="119">
        <f>'Малоэтажка_колич_блоков_огражд'!$C4*'Малоэтажка_блоки_огражд'!G$3</f>
        <v>0</v>
      </c>
      <c r="I4" s="120">
        <f>'Малоэтажка_колич_блоков_огражд'!$C4*'Малоэтажка_блоки_огражд'!B$4</f>
        <v>0</v>
      </c>
      <c r="J4" s="120">
        <f>'Малоэтажка_колич_блоков_огражд'!$C4*'Малоэтажка_блоки_огражд'!C$4</f>
        <v>0</v>
      </c>
      <c r="K4" s="120">
        <f>'Малоэтажка_колич_блоков_огражд'!$C4*'Малоэтажка_блоки_огражд'!D$4</f>
        <v>0</v>
      </c>
      <c r="L4" s="120">
        <f>'Малоэтажка_колич_блоков_огражд'!$C4*'Малоэтажка_блоки_огражд'!E$4</f>
        <v>0</v>
      </c>
      <c r="M4" s="120">
        <f>'Малоэтажка_колич_блоков_огражд'!$C4*'Малоэтажка_блоки_огражд'!F$4</f>
        <v>0</v>
      </c>
      <c r="N4" s="121">
        <f>'Малоэтажка_колич_блоков_огражд'!$C4*'Малоэтажка_блоки_огражд'!G$4</f>
        <v>0</v>
      </c>
      <c r="O4" s="118">
        <f>'Малоэтажка_колич_блоков_огражд'!$D4*'Малоэтажка_блоки_огражд'!B$5</f>
        <v>112.38</v>
      </c>
      <c r="P4" s="118">
        <f>'Малоэтажка_колич_блоков_огражд'!$D4*'Малоэтажка_блоки_огражд'!C$5</f>
        <v>39.600000000000001</v>
      </c>
      <c r="Q4" s="118">
        <f>'Малоэтажка_колич_блоков_огражд'!$D4*'Малоэтажка_блоки_огражд'!D$5</f>
        <v>41.009999999999998</v>
      </c>
      <c r="R4" s="118">
        <f>'Малоэтажка_колич_блоков_огражд'!$D4*'Малоэтажка_блоки_огражд'!E$5</f>
        <v>2.52</v>
      </c>
      <c r="S4" s="118">
        <f>'Малоэтажка_колич_блоков_огражд'!$D4*'Малоэтажка_блоки_огражд'!F$5</f>
        <v>256.19999999999999</v>
      </c>
      <c r="T4" s="118">
        <f>'Малоэтажка_колич_блоков_огражд'!$D4*'Малоэтажка_блоки_огражд'!G$5</f>
        <v>0</v>
      </c>
      <c r="U4" s="120">
        <f>'Малоэтажка_колич_блоков_огражд'!$D4*'Малоэтажка_блоки_огражд'!B$6</f>
        <v>112.5</v>
      </c>
      <c r="V4" s="120">
        <f>'Малоэтажка_колич_блоков_огражд'!$D4*'Малоэтажка_блоки_огражд'!C$6</f>
        <v>42</v>
      </c>
      <c r="W4" s="120">
        <f>'Малоэтажка_колич_блоков_огражд'!$D4*'Малоэтажка_блоки_огражд'!D$6</f>
        <v>41.009999999999998</v>
      </c>
      <c r="X4" s="120">
        <f>'Малоэтажка_колич_блоков_огражд'!$D4*'Малоэтажка_блоки_огражд'!E$6</f>
        <v>0</v>
      </c>
      <c r="Y4" s="120">
        <f>'Малоэтажка_колич_блоков_огражд'!$D4*'Малоэтажка_блоки_огражд'!F$6</f>
        <v>0</v>
      </c>
      <c r="Z4" s="121">
        <f>'Малоэтажка_колич_блоков_огражд'!$D4*'Малоэтажка_блоки_огражд'!G$6</f>
        <v>256.19999999999999</v>
      </c>
      <c r="AA4" s="118">
        <f>'Малоэтажка_колич_блоков_огражд'!$E4*'Малоэтажка_блоки_огражд'!B$7</f>
        <v>85.599999999999994</v>
      </c>
      <c r="AB4" s="118">
        <f>'Малоэтажка_колич_блоков_огражд'!$E4*'Малоэтажка_блоки_огражд'!C$7</f>
        <v>53.599999999999994</v>
      </c>
      <c r="AC4" s="118">
        <f>'Малоэтажка_колич_блоков_огражд'!$E4*'Малоэтажка_блоки_огражд'!D$7</f>
        <v>34.680000000000007</v>
      </c>
      <c r="AD4" s="118">
        <f>'Малоэтажка_колич_блоков_огражд'!$E4*'Малоэтажка_блоки_огражд'!E$7</f>
        <v>2.52</v>
      </c>
      <c r="AE4" s="118">
        <f>'Малоэтажка_колич_блоков_огражд'!$E4*'Малоэтажка_блоки_огражд'!F$7</f>
        <v>353.30000000000001</v>
      </c>
      <c r="AF4" s="118">
        <f>'Малоэтажка_колич_блоков_огражд'!$E4*'Малоэтажка_блоки_огражд'!G$7</f>
        <v>0</v>
      </c>
      <c r="AG4" s="120">
        <f>'Малоэтажка_колич_блоков_огражд'!$E4*'Малоэтажка_блоки_огражд'!B$8</f>
        <v>85.719999999999999</v>
      </c>
      <c r="AH4" s="120">
        <f>'Малоэтажка_колич_блоков_огражд'!$E4*'Малоэтажка_блоки_огражд'!C$8</f>
        <v>56</v>
      </c>
      <c r="AI4" s="120">
        <f>'Малоэтажка_колич_блоков_огражд'!$E4*'Малоэтажка_блоки_огражд'!D$8</f>
        <v>34.680000000000007</v>
      </c>
      <c r="AJ4" s="120">
        <f>'Малоэтажка_колич_блоков_огражд'!$E4*'Малоэтажка_блоки_огражд'!E$8</f>
        <v>0</v>
      </c>
      <c r="AK4" s="120">
        <f>'Малоэтажка_колич_блоков_огражд'!$E4*'Малоэтажка_блоки_огражд'!F$8</f>
        <v>0</v>
      </c>
      <c r="AL4" s="121">
        <f>'Малоэтажка_колич_блоков_огражд'!$E4*'Малоэтажка_блоки_огражд'!G$8</f>
        <v>353.30000000000001</v>
      </c>
      <c r="AM4" s="118">
        <f>'Малоэтажка_колич_блоков_огражд'!$F4*'Малоэтажка_блоки_огражд'!B$9</f>
        <v>130.48000000000002</v>
      </c>
      <c r="AN4" s="118">
        <f>'Малоэтажка_колич_блоков_огражд'!$F4*'Малоэтажка_блоки_огражд'!C$9</f>
        <v>53.599999999999994</v>
      </c>
      <c r="AO4" s="118">
        <f>'Малоэтажка_колич_блоков_огражд'!$F4*'Малоэтажка_блоки_огражд'!D$9</f>
        <v>41.579999999999998</v>
      </c>
      <c r="AP4" s="118">
        <f>'Малоэтажка_колич_блоков_огражд'!$F4*'Малоэтажка_блоки_огражд'!E$9</f>
        <v>2.52</v>
      </c>
      <c r="AQ4" s="118">
        <f>'Малоэтажка_колич_блоков_огражд'!$F4*'Малоэтажка_блоки_огражд'!F$9</f>
        <v>353.30000000000001</v>
      </c>
      <c r="AR4" s="118">
        <f>'Малоэтажка_колич_блоков_огражд'!$F4*'Малоэтажка_блоки_огражд'!G$9</f>
        <v>0</v>
      </c>
      <c r="AS4" s="120">
        <f>'Малоэтажка_колич_блоков_огражд'!$F4*'Малоэтажка_блоки_огражд'!B$10</f>
        <v>130.60000000000002</v>
      </c>
      <c r="AT4" s="120">
        <f>'Малоэтажка_колич_блоков_огражд'!$F4*'Малоэтажка_блоки_огражд'!C$10</f>
        <v>56</v>
      </c>
      <c r="AU4" s="120">
        <f>'Малоэтажка_колич_блоков_огражд'!$F4*'Малоэтажка_блоки_огражд'!D$10</f>
        <v>41.579999999999998</v>
      </c>
      <c r="AV4" s="120">
        <f>'Малоэтажка_колич_блоков_огражд'!$F4*'Малоэтажка_блоки_огражд'!E$10</f>
        <v>0</v>
      </c>
      <c r="AW4" s="120">
        <f>'Малоэтажка_колич_блоков_огражд'!$F4*'Малоэтажка_блоки_огражд'!F$10</f>
        <v>0</v>
      </c>
      <c r="AX4" s="121">
        <f>'Малоэтажка_колич_блоков_огражд'!$F4*'Малоэтажка_блоки_огражд'!G$10</f>
        <v>353.30000000000001</v>
      </c>
      <c r="AY4" s="118">
        <f>'Малоэтажка_колич_блоков_огражд'!$G4*'Малоэтажка_блоки_огражд'!B$11</f>
        <v>0</v>
      </c>
      <c r="AZ4" s="118">
        <f>'Малоэтажка_колич_блоков_огражд'!$G4*'Малоэтажка_блоки_огражд'!C$11</f>
        <v>0</v>
      </c>
      <c r="BA4" s="118">
        <f>'Малоэтажка_колич_блоков_огражд'!$G4*'Малоэтажка_блоки_огражд'!D$11</f>
        <v>0</v>
      </c>
      <c r="BB4" s="118">
        <f>'Малоэтажка_колич_блоков_огражд'!$G4*'Малоэтажка_блоки_огражд'!E$11</f>
        <v>0</v>
      </c>
      <c r="BC4" s="118">
        <f>'Малоэтажка_колич_блоков_огражд'!$G4*'Малоэтажка_блоки_огражд'!F$11</f>
        <v>0</v>
      </c>
      <c r="BD4" s="118">
        <f>'Малоэтажка_колич_блоков_огражд'!$G4*'Малоэтажка_блоки_огражд'!G$11</f>
        <v>0</v>
      </c>
      <c r="BE4" s="120">
        <f>'Малоэтажка_колич_блоков_огражд'!$G4*'Малоэтажка_блоки_огражд'!B$12</f>
        <v>0</v>
      </c>
      <c r="BF4" s="120">
        <f>'Малоэтажка_колич_блоков_огражд'!$G4*'Малоэтажка_блоки_огражд'!C$12</f>
        <v>0</v>
      </c>
      <c r="BG4" s="120">
        <f>'Малоэтажка_колич_блоков_огражд'!$G4*'Малоэтажка_блоки_огражд'!D$12</f>
        <v>0</v>
      </c>
      <c r="BH4" s="120">
        <f>'Малоэтажка_колич_блоков_огражд'!$G4*'Малоэтажка_блоки_огражд'!E$12</f>
        <v>0</v>
      </c>
      <c r="BI4" s="120">
        <f>'Малоэтажка_колич_блоков_огражд'!$G4*'Малоэтажка_блоки_огражд'!F$12</f>
        <v>0</v>
      </c>
      <c r="BJ4" s="121">
        <f>'Малоэтажка_колич_блоков_огражд'!$G4*'Малоэтажка_блоки_огражд'!G$12</f>
        <v>0</v>
      </c>
      <c r="BK4" s="118">
        <f>'Малоэтажка_колич_блоков_огражд'!$H4*'Малоэтажка_блоки_огражд'!B$13</f>
        <v>0</v>
      </c>
      <c r="BL4" s="118">
        <f>'Малоэтажка_колич_блоков_огражд'!$H4*'Малоэтажка_блоки_огражд'!C$13</f>
        <v>0</v>
      </c>
      <c r="BM4" s="118">
        <f>'Малоэтажка_колич_блоков_огражд'!$H4*'Малоэтажка_блоки_огражд'!D$13</f>
        <v>0</v>
      </c>
      <c r="BN4" s="118">
        <f>'Малоэтажка_колич_блоков_огражд'!$H4*'Малоэтажка_блоки_огражд'!E$13</f>
        <v>0</v>
      </c>
      <c r="BO4" s="118">
        <f>'Малоэтажка_колич_блоков_огражд'!$H4*'Малоэтажка_блоки_огражд'!F$13</f>
        <v>0</v>
      </c>
      <c r="BP4" s="118">
        <f>'Малоэтажка_колич_блоков_огражд'!$H4*'Малоэтажка_блоки_огражд'!G$13</f>
        <v>0</v>
      </c>
      <c r="BQ4" s="120">
        <f>'Малоэтажка_колич_блоков_огражд'!$H4*'Малоэтажка_блоки_огражд'!B$14</f>
        <v>0</v>
      </c>
      <c r="BR4" s="120">
        <f>'Малоэтажка_колич_блоков_огражд'!$H4*'Малоэтажка_блоки_огражд'!C$14</f>
        <v>0</v>
      </c>
      <c r="BS4" s="120">
        <f>'Малоэтажка_колич_блоков_огражд'!$H4*'Малоэтажка_блоки_огражд'!D$14</f>
        <v>0</v>
      </c>
      <c r="BT4" s="120">
        <f>'Малоэтажка_колич_блоков_огражд'!$H4*'Малоэтажка_блоки_огражд'!E$14</f>
        <v>0</v>
      </c>
      <c r="BU4" s="120">
        <f>'Малоэтажка_колич_блоков_огражд'!$H4*'Малоэтажка_блоки_огражд'!F$14</f>
        <v>0</v>
      </c>
      <c r="BV4" s="120">
        <f>'Малоэтажка_колич_блоков_огражд'!$H4*'Малоэтажка_блоки_огражд'!G$14</f>
        <v>0</v>
      </c>
      <c r="BW4" s="122">
        <v>4</v>
      </c>
      <c r="BX4" s="123">
        <f t="shared" ref="BX4:BX9" si="77">C4+I4*($BW4-1)+O4+U4*($BW4-1)+AA4+AG4*($BW4-1)+AM4+AS4*($BW4-1)+AY4+BE4*($BW4-1)+BK4+BQ4*($BW4-1)</f>
        <v>1314.9200000000001</v>
      </c>
      <c r="BY4" s="123">
        <f t="shared" ref="BY4:BY9" si="78">D4+J4*($BW4-1)+P4+V4*($BW4-1)+AB4+AH4*($BW4-1)+AN4+AT4*($BW4-1)+AZ4+BF4*($BW4-1)+BL4+BR4*($BW4-1)</f>
        <v>608.79999999999995</v>
      </c>
      <c r="BZ4" s="123">
        <f t="shared" ref="BZ4:BZ9" si="79">E4+K4*($BW4-1)+Q4+W4*($BW4-1)+AC4+AI4*($BW4-1)+AO4+AU4*($BW4-1)+BA4+BG4*($BW4-1)+BM4+BS4*($BW4-1)</f>
        <v>469.07999999999998</v>
      </c>
      <c r="CA4" s="123">
        <f t="shared" ref="CA4:CA9" si="80">F4+L4*($BW4-1)+R4+X4*($BW4-1)+AD4+AJ4*($BW4-1)+AP4+AV4*($BW4-1)+BB4+BH4*($BW4-1)+BN4+BT4*($BW4-1)</f>
        <v>7.5600000000000005</v>
      </c>
      <c r="CB4" s="123">
        <f t="shared" ref="CB4:CB9" si="81">G4+M4+S4+Y4+AE4+AK4+AQ4+AW4+BC4+BI4+BO4+BU4</f>
        <v>962.79999999999995</v>
      </c>
      <c r="CC4" s="123">
        <f t="shared" ref="CC4:CC9" si="82">H4+N4+T4+Z4+AF4+AL4+AR4+AX4+BD4+BJ4+BP4+BV4</f>
        <v>962.79999999999995</v>
      </c>
      <c r="CD4" s="23">
        <v>22</v>
      </c>
      <c r="CE4" s="23">
        <v>-34</v>
      </c>
      <c r="CF4">
        <v>3.8500000000000001</v>
      </c>
      <c r="CG4" s="23">
        <v>0.46999999999999997</v>
      </c>
      <c r="CH4" s="23">
        <v>0.28000000000000003</v>
      </c>
      <c r="CI4" s="23">
        <v>0.46999999999999997</v>
      </c>
      <c r="CJ4" s="23">
        <v>1.3600000000000001</v>
      </c>
      <c r="CK4" s="23">
        <v>1.3600000000000001</v>
      </c>
      <c r="CL4" s="22">
        <f t="shared" ref="CL4:CL9" si="83">BX4*(($CD4-$CE4)/CF4)</f>
        <v>19126.109090909093</v>
      </c>
      <c r="CM4" s="22">
        <f t="shared" ref="CM4:CM9" si="84">BY4*(($CD4-$CE4)/CG4)</f>
        <v>72537.872340425529</v>
      </c>
      <c r="CN4" s="22">
        <f t="shared" ref="CN4:CN9" si="85">BZ4*(($CD4-$CE4)/CH4)</f>
        <v>93815.999999999985</v>
      </c>
      <c r="CO4" s="22">
        <f t="shared" ref="CO4:CO9" si="86">CA4*(($CD4-$CE4)/CI4)</f>
        <v>900.76595744680867</v>
      </c>
      <c r="CP4" s="22">
        <f t="shared" ref="CP4:CP9" si="87">CB4*(($CD4-$CE4)/CJ4)</f>
        <v>39644.705882352937</v>
      </c>
      <c r="CQ4" s="22">
        <f t="shared" ref="CQ4:CQ9" si="88">CC4*(($CD4-$CE4)/CK4)</f>
        <v>39644.705882352937</v>
      </c>
      <c r="CR4" s="124">
        <f t="shared" ref="CR4:CR9" si="89">SUM(CL4:CQ4)</f>
        <v>265670.1591534873</v>
      </c>
      <c r="CU4">
        <f t="shared" ref="CU4:CU9" si="90">CT4*0.000001</f>
        <v>0</v>
      </c>
      <c r="CW4">
        <v>348726.51000000001</v>
      </c>
      <c r="CX4">
        <f t="shared" ref="CX4:CX9" si="91">CW4*0.000001*0.859845</f>
        <v>0.29985074599094996</v>
      </c>
      <c r="CY4">
        <f t="shared" ref="CY4:CY9" si="92">CX4*154</f>
        <v>46.177014882606294</v>
      </c>
    </row>
    <row r="5">
      <c r="A5" s="25"/>
      <c r="B5" s="4" t="s">
        <v>10</v>
      </c>
      <c r="C5" s="125">
        <f>Малоэтажка_колич_блоков_огражд!$C5*Малоэтажка_блоки_огражд!B$3</f>
        <v>0</v>
      </c>
      <c r="D5" s="125">
        <f>Малоэтажка_колич_блоков_огражд!$C5*Малоэтажка_блоки_огражд!C$3</f>
        <v>0</v>
      </c>
      <c r="E5" s="125">
        <f>Малоэтажка_колич_блоков_огражд!$C5*Малоэтажка_блоки_огражд!D$3</f>
        <v>0</v>
      </c>
      <c r="F5" s="125">
        <f>Малоэтажка_колич_блоков_огражд!$C5*Малоэтажка_блоки_огражд!E$3</f>
        <v>0</v>
      </c>
      <c r="G5" s="125">
        <f>Малоэтажка_колич_блоков_огражд!$C5*Малоэтажка_блоки_огражд!F$3</f>
        <v>0</v>
      </c>
      <c r="H5" s="126">
        <f>Малоэтажка_колич_блоков_огражд!$C5*Малоэтажка_блоки_огражд!G$3</f>
        <v>0</v>
      </c>
      <c r="I5" s="94">
        <f>Малоэтажка_колич_блоков_огражд!$C5*Малоэтажка_блоки_огражд!B$4</f>
        <v>0</v>
      </c>
      <c r="J5" s="94">
        <f>Малоэтажка_колич_блоков_огражд!$C5*Малоэтажка_блоки_огражд!C$4</f>
        <v>0</v>
      </c>
      <c r="K5" s="94">
        <f>Малоэтажка_колич_блоков_огражд!$C5*Малоэтажка_блоки_огражд!D$4</f>
        <v>0</v>
      </c>
      <c r="L5" s="94">
        <f>Малоэтажка_колич_блоков_огражд!$C5*Малоэтажка_блоки_огражд!E$4</f>
        <v>0</v>
      </c>
      <c r="M5" s="94">
        <f>Малоэтажка_колич_блоков_огражд!$C5*Малоэтажка_блоки_огражд!F$4</f>
        <v>0</v>
      </c>
      <c r="N5" s="127">
        <f>Малоэтажка_колич_блоков_огражд!$C5*Малоэтажка_блоки_огражд!G$4</f>
        <v>0</v>
      </c>
      <c r="O5" s="125">
        <f>Малоэтажка_колич_блоков_огражд!$D5*Малоэтажка_блоки_огражд!B$5</f>
        <v>112.38</v>
      </c>
      <c r="P5" s="125">
        <f>Малоэтажка_колич_блоков_огражд!$D5*Малоэтажка_блоки_огражд!C$5</f>
        <v>39.600000000000001</v>
      </c>
      <c r="Q5" s="125">
        <f>Малоэтажка_колич_блоков_огражд!$D5*Малоэтажка_блоки_огражд!D$5</f>
        <v>41.009999999999998</v>
      </c>
      <c r="R5" s="125">
        <f>Малоэтажка_колич_блоков_огражд!$D5*Малоэтажка_блоки_огражд!E$5</f>
        <v>2.52</v>
      </c>
      <c r="S5" s="125">
        <f>Малоэтажка_колич_блоков_огражд!$D5*Малоэтажка_блоки_огражд!F$5</f>
        <v>256.19999999999999</v>
      </c>
      <c r="T5" s="125">
        <f>Малоэтажка_колич_блоков_огражд!$D5*Малоэтажка_блоки_огражд!G$5</f>
        <v>0</v>
      </c>
      <c r="U5" s="94">
        <f>Малоэтажка_колич_блоков_огражд!$D5*Малоэтажка_блоки_огражд!B$6</f>
        <v>112.5</v>
      </c>
      <c r="V5" s="94">
        <f>Малоэтажка_колич_блоков_огражд!$D5*Малоэтажка_блоки_огражд!C$6</f>
        <v>42</v>
      </c>
      <c r="W5" s="94">
        <f>Малоэтажка_колич_блоков_огражд!$D5*Малоэтажка_блоки_огражд!D$6</f>
        <v>41.009999999999998</v>
      </c>
      <c r="X5" s="94">
        <f>Малоэтажка_колич_блоков_огражд!$D5*Малоэтажка_блоки_огражд!E$6</f>
        <v>0</v>
      </c>
      <c r="Y5" s="94">
        <f>Малоэтажка_колич_блоков_огражд!$D5*Малоэтажка_блоки_огражд!F$6</f>
        <v>0</v>
      </c>
      <c r="Z5" s="127">
        <f>Малоэтажка_колич_блоков_огражд!$D5*Малоэтажка_блоки_огражд!G$6</f>
        <v>256.19999999999999</v>
      </c>
      <c r="AA5" s="125">
        <f>Малоэтажка_колич_блоков_огражд!$E5*Малоэтажка_блоки_огражд!B$7</f>
        <v>85.599999999999994</v>
      </c>
      <c r="AB5" s="125">
        <f>Малоэтажка_колич_блоков_огражд!$E5*Малоэтажка_блоки_огражд!C$7</f>
        <v>53.599999999999994</v>
      </c>
      <c r="AC5" s="125">
        <f>Малоэтажка_колич_блоков_огражд!$E5*Малоэтажка_блоки_огражд!D$7</f>
        <v>34.680000000000007</v>
      </c>
      <c r="AD5" s="125">
        <f>Малоэтажка_колич_блоков_огражд!$E5*Малоэтажка_блоки_огражд!E$7</f>
        <v>2.52</v>
      </c>
      <c r="AE5" s="125">
        <f>Малоэтажка_колич_блоков_огражд!$E5*Малоэтажка_блоки_огражд!F$7</f>
        <v>353.30000000000001</v>
      </c>
      <c r="AF5" s="125">
        <f>Малоэтажка_колич_блоков_огражд!$E5*Малоэтажка_блоки_огражд!G$7</f>
        <v>0</v>
      </c>
      <c r="AG5" s="94">
        <f>Малоэтажка_колич_блоков_огражд!$E5*Малоэтажка_блоки_огражд!B$8</f>
        <v>85.719999999999999</v>
      </c>
      <c r="AH5" s="94">
        <f>Малоэтажка_колич_блоков_огражд!$E5*Малоэтажка_блоки_огражд!C$8</f>
        <v>56</v>
      </c>
      <c r="AI5" s="94">
        <f>Малоэтажка_колич_блоков_огражд!$E5*Малоэтажка_блоки_огражд!D$8</f>
        <v>34.680000000000007</v>
      </c>
      <c r="AJ5" s="94">
        <f>Малоэтажка_колич_блоков_огражд!$E5*Малоэтажка_блоки_огражд!E$8</f>
        <v>0</v>
      </c>
      <c r="AK5" s="94">
        <f>Малоэтажка_колич_блоков_огражд!$E5*Малоэтажка_блоки_огражд!F$8</f>
        <v>0</v>
      </c>
      <c r="AL5" s="127">
        <f>Малоэтажка_колич_блоков_огражд!$E5*Малоэтажка_блоки_огражд!G$8</f>
        <v>353.30000000000001</v>
      </c>
      <c r="AM5" s="125">
        <f>Малоэтажка_колич_блоков_огражд!$F5*Малоэтажка_блоки_огражд!B$9</f>
        <v>130.48000000000002</v>
      </c>
      <c r="AN5" s="125">
        <f>Малоэтажка_колич_блоков_огражд!$F5*Малоэтажка_блоки_огражд!C$9</f>
        <v>53.599999999999994</v>
      </c>
      <c r="AO5" s="125">
        <f>Малоэтажка_колич_блоков_огражд!$F5*Малоэтажка_блоки_огражд!D$9</f>
        <v>41.579999999999998</v>
      </c>
      <c r="AP5" s="125">
        <f>Малоэтажка_колич_блоков_огражд!$F5*Малоэтажка_блоки_огражд!E$9</f>
        <v>2.52</v>
      </c>
      <c r="AQ5" s="125">
        <f>Малоэтажка_колич_блоков_огражд!$F5*Малоэтажка_блоки_огражд!F$9</f>
        <v>353.30000000000001</v>
      </c>
      <c r="AR5" s="125">
        <f>Малоэтажка_колич_блоков_огражд!$F5*Малоэтажка_блоки_огражд!G$9</f>
        <v>0</v>
      </c>
      <c r="AS5" s="94">
        <f>Малоэтажка_колич_блоков_огражд!$F5*Малоэтажка_блоки_огражд!B$10</f>
        <v>130.60000000000002</v>
      </c>
      <c r="AT5" s="94">
        <f>Малоэтажка_колич_блоков_огражд!$F5*Малоэтажка_блоки_огражд!C$10</f>
        <v>56</v>
      </c>
      <c r="AU5" s="94">
        <f>Малоэтажка_колич_блоков_огражд!$F5*Малоэтажка_блоки_огражд!D$10</f>
        <v>41.579999999999998</v>
      </c>
      <c r="AV5" s="94">
        <f>Малоэтажка_колич_блоков_огражд!$F5*Малоэтажка_блоки_огражд!E$10</f>
        <v>0</v>
      </c>
      <c r="AW5" s="94">
        <f>Малоэтажка_колич_блоков_огражд!$F5*Малоэтажка_блоки_огражд!F$10</f>
        <v>0</v>
      </c>
      <c r="AX5" s="127">
        <f>Малоэтажка_колич_блоков_огражд!$F5*Малоэтажка_блоки_огражд!G$10</f>
        <v>353.30000000000001</v>
      </c>
      <c r="AY5" s="125">
        <f>Малоэтажка_колич_блоков_огражд!$G5*Малоэтажка_блоки_огражд!B$11</f>
        <v>0</v>
      </c>
      <c r="AZ5" s="125">
        <f>Малоэтажка_колич_блоков_огражд!$G5*Малоэтажка_блоки_огражд!C$11</f>
        <v>0</v>
      </c>
      <c r="BA5" s="125">
        <f>Малоэтажка_колич_блоков_огражд!$G5*Малоэтажка_блоки_огражд!D$11</f>
        <v>0</v>
      </c>
      <c r="BB5" s="125">
        <f>Малоэтажка_колич_блоков_огражд!$G5*Малоэтажка_блоки_огражд!E$11</f>
        <v>0</v>
      </c>
      <c r="BC5" s="125">
        <f>Малоэтажка_колич_блоков_огражд!$G5*Малоэтажка_блоки_огражд!F$11</f>
        <v>0</v>
      </c>
      <c r="BD5" s="125">
        <f>Малоэтажка_колич_блоков_огражд!$G5*Малоэтажка_блоки_огражд!G$11</f>
        <v>0</v>
      </c>
      <c r="BE5" s="94">
        <f>Малоэтажка_колич_блоков_огражд!$G5*Малоэтажка_блоки_огражд!B$12</f>
        <v>0</v>
      </c>
      <c r="BF5" s="94">
        <f>Малоэтажка_колич_блоков_огражд!$G5*Малоэтажка_блоки_огражд!C$12</f>
        <v>0</v>
      </c>
      <c r="BG5" s="94">
        <f>Малоэтажка_колич_блоков_огражд!$G5*Малоэтажка_блоки_огражд!D$12</f>
        <v>0</v>
      </c>
      <c r="BH5" s="94">
        <f>Малоэтажка_колич_блоков_огражд!$G5*Малоэтажка_блоки_огражд!E$12</f>
        <v>0</v>
      </c>
      <c r="BI5" s="94">
        <f>Малоэтажка_колич_блоков_огражд!$G5*Малоэтажка_блоки_огражд!F$12</f>
        <v>0</v>
      </c>
      <c r="BJ5" s="127">
        <f>Малоэтажка_колич_блоков_огражд!$G5*Малоэтажка_блоки_огражд!G$12</f>
        <v>0</v>
      </c>
      <c r="BK5" s="125">
        <f>Малоэтажка_колич_блоков_огражд!$H5*Малоэтажка_блоки_огражд!B$13</f>
        <v>0</v>
      </c>
      <c r="BL5" s="125">
        <f>Малоэтажка_колич_блоков_огражд!$H5*Малоэтажка_блоки_огражд!C$13</f>
        <v>0</v>
      </c>
      <c r="BM5" s="125">
        <f>Малоэтажка_колич_блоков_огражд!$H5*Малоэтажка_блоки_огражд!D$13</f>
        <v>0</v>
      </c>
      <c r="BN5" s="125">
        <f>Малоэтажка_колич_блоков_огражд!$H5*Малоэтажка_блоки_огражд!E$13</f>
        <v>0</v>
      </c>
      <c r="BO5" s="125">
        <f>Малоэтажка_колич_блоков_огражд!$H5*Малоэтажка_блоки_огражд!F$13</f>
        <v>0</v>
      </c>
      <c r="BP5" s="125">
        <f>Малоэтажка_колич_блоков_огражд!$H5*Малоэтажка_блоки_огражд!G$13</f>
        <v>0</v>
      </c>
      <c r="BQ5" s="94">
        <f>Малоэтажка_колич_блоков_огражд!$H5*Малоэтажка_блоки_огражд!B$14</f>
        <v>0</v>
      </c>
      <c r="BR5" s="94">
        <f>Малоэтажка_колич_блоков_огражд!$H5*Малоэтажка_блоки_огражд!C$14</f>
        <v>0</v>
      </c>
      <c r="BS5" s="94">
        <f>Малоэтажка_колич_блоков_огражд!$H5*Малоэтажка_блоки_огражд!D$14</f>
        <v>0</v>
      </c>
      <c r="BT5" s="94">
        <f>Малоэтажка_колич_блоков_огражд!$H5*Малоэтажка_блоки_огражд!E$14</f>
        <v>0</v>
      </c>
      <c r="BU5" s="94">
        <f>Малоэтажка_колич_блоков_огражд!$H5*Малоэтажка_блоки_огражд!F$14</f>
        <v>0</v>
      </c>
      <c r="BV5" s="94">
        <f>Малоэтажка_колич_блоков_огражд!$H5*Малоэтажка_блоки_огражд!G$14</f>
        <v>0</v>
      </c>
      <c r="BW5" s="109">
        <v>4</v>
      </c>
      <c r="BX5" s="128">
        <f t="shared" si="77"/>
        <v>1314.9200000000001</v>
      </c>
      <c r="BY5" s="128">
        <f t="shared" si="78"/>
        <v>608.79999999999995</v>
      </c>
      <c r="BZ5" s="128">
        <f t="shared" si="79"/>
        <v>469.07999999999998</v>
      </c>
      <c r="CA5" s="128">
        <f t="shared" si="80"/>
        <v>7.5600000000000005</v>
      </c>
      <c r="CB5" s="128">
        <f t="shared" si="81"/>
        <v>962.79999999999995</v>
      </c>
      <c r="CC5" s="128">
        <f t="shared" si="82"/>
        <v>962.79999999999995</v>
      </c>
      <c r="CD5">
        <v>22</v>
      </c>
      <c r="CE5">
        <v>-34</v>
      </c>
      <c r="CF5">
        <v>3.8500000000000001</v>
      </c>
      <c r="CG5">
        <v>0.46999999999999997</v>
      </c>
      <c r="CH5">
        <v>0.28000000000000003</v>
      </c>
      <c r="CI5">
        <v>0.46999999999999997</v>
      </c>
      <c r="CJ5">
        <v>1.3600000000000001</v>
      </c>
      <c r="CK5">
        <v>1.3600000000000001</v>
      </c>
      <c r="CL5" s="22">
        <f t="shared" si="83"/>
        <v>19126.109090909093</v>
      </c>
      <c r="CM5" s="22">
        <f t="shared" si="84"/>
        <v>72537.872340425529</v>
      </c>
      <c r="CN5" s="22">
        <f t="shared" si="85"/>
        <v>93815.999999999985</v>
      </c>
      <c r="CO5" s="22">
        <f t="shared" si="86"/>
        <v>900.76595744680867</v>
      </c>
      <c r="CP5" s="22">
        <f t="shared" si="87"/>
        <v>39644.705882352937</v>
      </c>
      <c r="CQ5" s="22">
        <f t="shared" si="88"/>
        <v>39644.705882352937</v>
      </c>
      <c r="CR5" s="129">
        <f t="shared" si="89"/>
        <v>265670.1591534873</v>
      </c>
      <c r="CU5">
        <f t="shared" si="90"/>
        <v>0</v>
      </c>
      <c r="CW5" s="130">
        <v>348726.51000000001</v>
      </c>
      <c r="CX5">
        <f t="shared" si="91"/>
        <v>0.29985074599094996</v>
      </c>
      <c r="CY5">
        <f t="shared" si="92"/>
        <v>46.177014882606294</v>
      </c>
    </row>
    <row r="6">
      <c r="A6" s="25"/>
      <c r="B6" s="4" t="s">
        <v>11</v>
      </c>
      <c r="C6" s="125">
        <f>Малоэтажка_колич_блоков_огражд!$C6*Малоэтажка_блоки_огражд!B$3</f>
        <v>0</v>
      </c>
      <c r="D6" s="125">
        <f>Малоэтажка_колич_блоков_огражд!$C6*Малоэтажка_блоки_огражд!C$3</f>
        <v>0</v>
      </c>
      <c r="E6" s="125">
        <f>Малоэтажка_колич_блоков_огражд!$C6*Малоэтажка_блоки_огражд!D$3</f>
        <v>0</v>
      </c>
      <c r="F6" s="125">
        <f>Малоэтажка_колич_блоков_огражд!$C6*Малоэтажка_блоки_огражд!E$3</f>
        <v>0</v>
      </c>
      <c r="G6" s="125">
        <f>Малоэтажка_колич_блоков_огражд!$C6*Малоэтажка_блоки_огражд!F$3</f>
        <v>0</v>
      </c>
      <c r="H6" s="126">
        <f>Малоэтажка_колич_блоков_огражд!$C6*Малоэтажка_блоки_огражд!G$3</f>
        <v>0</v>
      </c>
      <c r="I6" s="94">
        <f>Малоэтажка_колич_блоков_огражд!$C6*Малоэтажка_блоки_огражд!B$4</f>
        <v>0</v>
      </c>
      <c r="J6" s="94">
        <f>Малоэтажка_колич_блоков_огражд!$C6*Малоэтажка_блоки_огражд!C$4</f>
        <v>0</v>
      </c>
      <c r="K6" s="94">
        <f>Малоэтажка_колич_блоков_огражд!$C6*Малоэтажка_блоки_огражд!D$4</f>
        <v>0</v>
      </c>
      <c r="L6" s="94">
        <f>Малоэтажка_колич_блоков_огражд!$C6*Малоэтажка_блоки_огражд!E$4</f>
        <v>0</v>
      </c>
      <c r="M6" s="94">
        <f>Малоэтажка_колич_блоков_огражд!$C6*Малоэтажка_блоки_огражд!F$4</f>
        <v>0</v>
      </c>
      <c r="N6" s="127">
        <f>Малоэтажка_колич_блоков_огражд!$C6*Малоэтажка_блоки_огражд!G$4</f>
        <v>0</v>
      </c>
      <c r="O6" s="125">
        <f>Малоэтажка_колич_блоков_огражд!$D6*Малоэтажка_блоки_огражд!B$5</f>
        <v>112.38</v>
      </c>
      <c r="P6" s="125">
        <f>Малоэтажка_колич_блоков_огражд!$D6*Малоэтажка_блоки_огражд!C$5</f>
        <v>39.600000000000001</v>
      </c>
      <c r="Q6" s="125">
        <f>Малоэтажка_колич_блоков_огражд!$D6*Малоэтажка_блоки_огражд!D$5</f>
        <v>41.009999999999998</v>
      </c>
      <c r="R6" s="125">
        <f>Малоэтажка_колич_блоков_огражд!$D6*Малоэтажка_блоки_огражд!E$5</f>
        <v>2.52</v>
      </c>
      <c r="S6" s="125">
        <f>Малоэтажка_колич_блоков_огражд!$D6*Малоэтажка_блоки_огражд!F$5</f>
        <v>256.19999999999999</v>
      </c>
      <c r="T6" s="125">
        <f>Малоэтажка_колич_блоков_огражд!$D6*Малоэтажка_блоки_огражд!G$5</f>
        <v>0</v>
      </c>
      <c r="U6" s="94">
        <f>Малоэтажка_колич_блоков_огражд!$D6*Малоэтажка_блоки_огражд!B$6</f>
        <v>112.5</v>
      </c>
      <c r="V6" s="94">
        <f>Малоэтажка_колич_блоков_огражд!$D6*Малоэтажка_блоки_огражд!C$6</f>
        <v>42</v>
      </c>
      <c r="W6" s="94">
        <f>Малоэтажка_колич_блоков_огражд!$D6*Малоэтажка_блоки_огражд!D$6</f>
        <v>41.009999999999998</v>
      </c>
      <c r="X6" s="94">
        <f>Малоэтажка_колич_блоков_огражд!$D6*Малоэтажка_блоки_огражд!E$6</f>
        <v>0</v>
      </c>
      <c r="Y6" s="94">
        <f>Малоэтажка_колич_блоков_огражд!$D6*Малоэтажка_блоки_огражд!F$6</f>
        <v>0</v>
      </c>
      <c r="Z6" s="127">
        <f>Малоэтажка_колич_блоков_огражд!$D6*Малоэтажка_блоки_огражд!G$6</f>
        <v>256.19999999999999</v>
      </c>
      <c r="AA6" s="125">
        <f>Малоэтажка_колич_блоков_огражд!$E6*Малоэтажка_блоки_огражд!B$7</f>
        <v>85.599999999999994</v>
      </c>
      <c r="AB6" s="125">
        <f>Малоэтажка_колич_блоков_огражд!$E6*Малоэтажка_блоки_огражд!C$7</f>
        <v>53.599999999999994</v>
      </c>
      <c r="AC6" s="125">
        <f>Малоэтажка_колич_блоков_огражд!$E6*Малоэтажка_блоки_огражд!D$7</f>
        <v>34.680000000000007</v>
      </c>
      <c r="AD6" s="125">
        <f>Малоэтажка_колич_блоков_огражд!$E6*Малоэтажка_блоки_огражд!E$7</f>
        <v>2.52</v>
      </c>
      <c r="AE6" s="125">
        <f>Малоэтажка_колич_блоков_огражд!$E6*Малоэтажка_блоки_огражд!F$7</f>
        <v>353.30000000000001</v>
      </c>
      <c r="AF6" s="125">
        <f>Малоэтажка_колич_блоков_огражд!$E6*Малоэтажка_блоки_огражд!G$7</f>
        <v>0</v>
      </c>
      <c r="AG6" s="94">
        <f>Малоэтажка_колич_блоков_огражд!$E6*Малоэтажка_блоки_огражд!B$8</f>
        <v>85.719999999999999</v>
      </c>
      <c r="AH6" s="94">
        <f>Малоэтажка_колич_блоков_огражд!$E6*Малоэтажка_блоки_огражд!C$8</f>
        <v>56</v>
      </c>
      <c r="AI6" s="94">
        <f>Малоэтажка_колич_блоков_огражд!$E6*Малоэтажка_блоки_огражд!D$8</f>
        <v>34.680000000000007</v>
      </c>
      <c r="AJ6" s="94">
        <f>Малоэтажка_колич_блоков_огражд!$E6*Малоэтажка_блоки_огражд!E$8</f>
        <v>0</v>
      </c>
      <c r="AK6" s="94">
        <f>Малоэтажка_колич_блоков_огражд!$E6*Малоэтажка_блоки_огражд!F$8</f>
        <v>0</v>
      </c>
      <c r="AL6" s="127">
        <f>Малоэтажка_колич_блоков_огражд!$E6*Малоэтажка_блоки_огражд!G$8</f>
        <v>353.30000000000001</v>
      </c>
      <c r="AM6" s="125">
        <f>Малоэтажка_колич_блоков_огражд!$F6*Малоэтажка_блоки_огражд!B$9</f>
        <v>130.48000000000002</v>
      </c>
      <c r="AN6" s="125">
        <f>Малоэтажка_колич_блоков_огражд!$F6*Малоэтажка_блоки_огражд!C$9</f>
        <v>53.599999999999994</v>
      </c>
      <c r="AO6" s="125">
        <f>Малоэтажка_колич_блоков_огражд!$F6*Малоэтажка_блоки_огражд!D$9</f>
        <v>41.579999999999998</v>
      </c>
      <c r="AP6" s="125">
        <f>Малоэтажка_колич_блоков_огражд!$F6*Малоэтажка_блоки_огражд!E$9</f>
        <v>2.52</v>
      </c>
      <c r="AQ6" s="125">
        <f>Малоэтажка_колич_блоков_огражд!$F6*Малоэтажка_блоки_огражд!F$9</f>
        <v>353.30000000000001</v>
      </c>
      <c r="AR6" s="125">
        <f>Малоэтажка_колич_блоков_огражд!$F6*Малоэтажка_блоки_огражд!G$9</f>
        <v>0</v>
      </c>
      <c r="AS6" s="94">
        <f>Малоэтажка_колич_блоков_огражд!$F6*Малоэтажка_блоки_огражд!B$10</f>
        <v>130.60000000000002</v>
      </c>
      <c r="AT6" s="94">
        <f>Малоэтажка_колич_блоков_огражд!$F6*Малоэтажка_блоки_огражд!C$10</f>
        <v>56</v>
      </c>
      <c r="AU6" s="94">
        <f>Малоэтажка_колич_блоков_огражд!$F6*Малоэтажка_блоки_огражд!D$10</f>
        <v>41.579999999999998</v>
      </c>
      <c r="AV6" s="94">
        <f>Малоэтажка_колич_блоков_огражд!$F6*Малоэтажка_блоки_огражд!E$10</f>
        <v>0</v>
      </c>
      <c r="AW6" s="94">
        <f>Малоэтажка_колич_блоков_огражд!$F6*Малоэтажка_блоки_огражд!F$10</f>
        <v>0</v>
      </c>
      <c r="AX6" s="127">
        <f>Малоэтажка_колич_блоков_огражд!$F6*Малоэтажка_блоки_огражд!G$10</f>
        <v>353.30000000000001</v>
      </c>
      <c r="AY6" s="125">
        <f>Малоэтажка_колич_блоков_огражд!$G6*Малоэтажка_блоки_огражд!B$11</f>
        <v>0</v>
      </c>
      <c r="AZ6" s="125">
        <f>Малоэтажка_колич_блоков_огражд!$G6*Малоэтажка_блоки_огражд!C$11</f>
        <v>0</v>
      </c>
      <c r="BA6" s="125">
        <f>Малоэтажка_колич_блоков_огражд!$G6*Малоэтажка_блоки_огражд!D$11</f>
        <v>0</v>
      </c>
      <c r="BB6" s="125">
        <f>Малоэтажка_колич_блоков_огражд!$G6*Малоэтажка_блоки_огражд!E$11</f>
        <v>0</v>
      </c>
      <c r="BC6" s="125">
        <f>Малоэтажка_колич_блоков_огражд!$G6*Малоэтажка_блоки_огражд!F$11</f>
        <v>0</v>
      </c>
      <c r="BD6" s="125">
        <f>Малоэтажка_колич_блоков_огражд!$G6*Малоэтажка_блоки_огражд!G$11</f>
        <v>0</v>
      </c>
      <c r="BE6" s="94">
        <f>Малоэтажка_колич_блоков_огражд!$G6*Малоэтажка_блоки_огражд!B$12</f>
        <v>0</v>
      </c>
      <c r="BF6" s="94">
        <f>Малоэтажка_колич_блоков_огражд!$G6*Малоэтажка_блоки_огражд!C$12</f>
        <v>0</v>
      </c>
      <c r="BG6" s="94">
        <f>Малоэтажка_колич_блоков_огражд!$G6*Малоэтажка_блоки_огражд!D$12</f>
        <v>0</v>
      </c>
      <c r="BH6" s="94">
        <f>Малоэтажка_колич_блоков_огражд!$G6*Малоэтажка_блоки_огражд!E$12</f>
        <v>0</v>
      </c>
      <c r="BI6" s="94">
        <f>Малоэтажка_колич_блоков_огражд!$G6*Малоэтажка_блоки_огражд!F$12</f>
        <v>0</v>
      </c>
      <c r="BJ6" s="127">
        <f>Малоэтажка_колич_блоков_огражд!$G6*Малоэтажка_блоки_огражд!G$12</f>
        <v>0</v>
      </c>
      <c r="BK6" s="125">
        <f>Малоэтажка_колич_блоков_огражд!$H6*Малоэтажка_блоки_огражд!B$13</f>
        <v>0</v>
      </c>
      <c r="BL6" s="125">
        <f>Малоэтажка_колич_блоков_огражд!$H6*Малоэтажка_блоки_огражд!C$13</f>
        <v>0</v>
      </c>
      <c r="BM6" s="125">
        <f>Малоэтажка_колич_блоков_огражд!$H6*Малоэтажка_блоки_огражд!D$13</f>
        <v>0</v>
      </c>
      <c r="BN6" s="125">
        <f>Малоэтажка_колич_блоков_огражд!$H6*Малоэтажка_блоки_огражд!E$13</f>
        <v>0</v>
      </c>
      <c r="BO6" s="125">
        <f>Малоэтажка_колич_блоков_огражд!$H6*Малоэтажка_блоки_огражд!F$13</f>
        <v>0</v>
      </c>
      <c r="BP6" s="125">
        <f>Малоэтажка_колич_блоков_огражд!$H6*Малоэтажка_блоки_огражд!G$13</f>
        <v>0</v>
      </c>
      <c r="BQ6" s="94">
        <f>Малоэтажка_колич_блоков_огражд!$H6*Малоэтажка_блоки_огражд!B$14</f>
        <v>0</v>
      </c>
      <c r="BR6" s="94">
        <f>Малоэтажка_колич_блоков_огражд!$H6*Малоэтажка_блоки_огражд!C$14</f>
        <v>0</v>
      </c>
      <c r="BS6" s="94">
        <f>Малоэтажка_колич_блоков_огражд!$H6*Малоэтажка_блоки_огражд!D$14</f>
        <v>0</v>
      </c>
      <c r="BT6" s="94">
        <f>Малоэтажка_колич_блоков_огражд!$H6*Малоэтажка_блоки_огражд!E$14</f>
        <v>0</v>
      </c>
      <c r="BU6" s="94">
        <f>Малоэтажка_колич_блоков_огражд!$H6*Малоэтажка_блоки_огражд!F$14</f>
        <v>0</v>
      </c>
      <c r="BV6" s="94">
        <f>Малоэтажка_колич_блоков_огражд!$H6*Малоэтажка_блоки_огражд!G$14</f>
        <v>0</v>
      </c>
      <c r="BW6" s="109">
        <v>4</v>
      </c>
      <c r="BX6" s="128">
        <f t="shared" si="77"/>
        <v>1314.9200000000001</v>
      </c>
      <c r="BY6" s="128">
        <f t="shared" si="78"/>
        <v>608.79999999999995</v>
      </c>
      <c r="BZ6" s="128">
        <f t="shared" si="79"/>
        <v>469.07999999999998</v>
      </c>
      <c r="CA6" s="128">
        <f t="shared" si="80"/>
        <v>7.5600000000000005</v>
      </c>
      <c r="CB6" s="128">
        <f t="shared" si="81"/>
        <v>962.79999999999995</v>
      </c>
      <c r="CC6" s="128">
        <f t="shared" si="82"/>
        <v>962.79999999999995</v>
      </c>
      <c r="CD6">
        <v>22</v>
      </c>
      <c r="CE6">
        <v>-34</v>
      </c>
      <c r="CF6">
        <v>3.8500000000000001</v>
      </c>
      <c r="CG6">
        <v>0.46999999999999997</v>
      </c>
      <c r="CH6">
        <v>0.28000000000000003</v>
      </c>
      <c r="CI6">
        <v>0.46999999999999997</v>
      </c>
      <c r="CJ6">
        <v>1.3600000000000001</v>
      </c>
      <c r="CK6">
        <v>1.3600000000000001</v>
      </c>
      <c r="CL6" s="22">
        <f t="shared" si="83"/>
        <v>19126.109090909093</v>
      </c>
      <c r="CM6" s="22">
        <f t="shared" si="84"/>
        <v>72537.872340425529</v>
      </c>
      <c r="CN6" s="22">
        <f t="shared" si="85"/>
        <v>93815.999999999985</v>
      </c>
      <c r="CO6" s="22">
        <f t="shared" si="86"/>
        <v>900.76595744680867</v>
      </c>
      <c r="CP6" s="22">
        <f t="shared" si="87"/>
        <v>39644.705882352937</v>
      </c>
      <c r="CQ6" s="22">
        <f t="shared" si="88"/>
        <v>39644.705882352937</v>
      </c>
      <c r="CR6" s="129">
        <f t="shared" si="89"/>
        <v>265670.1591534873</v>
      </c>
      <c r="CU6">
        <f t="shared" si="90"/>
        <v>0</v>
      </c>
      <c r="CW6" s="130">
        <v>348726.51000000001</v>
      </c>
      <c r="CX6">
        <f t="shared" si="91"/>
        <v>0.29985074599094996</v>
      </c>
      <c r="CY6">
        <f t="shared" si="92"/>
        <v>46.177014882606294</v>
      </c>
    </row>
    <row r="7">
      <c r="A7" s="25"/>
      <c r="B7" s="4" t="s">
        <v>12</v>
      </c>
      <c r="C7" s="125">
        <f>Малоэтажка_колич_блоков_огражд!$C7*Малоэтажка_блоки_огражд!B$3</f>
        <v>0</v>
      </c>
      <c r="D7" s="125">
        <f>Малоэтажка_колич_блоков_огражд!$C7*Малоэтажка_блоки_огражд!C$3</f>
        <v>0</v>
      </c>
      <c r="E7" s="125">
        <f>Малоэтажка_колич_блоков_огражд!$C7*Малоэтажка_блоки_огражд!D$3</f>
        <v>0</v>
      </c>
      <c r="F7" s="125">
        <f>Малоэтажка_колич_блоков_огражд!$C7*Малоэтажка_блоки_огражд!E$3</f>
        <v>0</v>
      </c>
      <c r="G7" s="125">
        <f>Малоэтажка_колич_блоков_огражд!$C7*Малоэтажка_блоки_огражд!F$3</f>
        <v>0</v>
      </c>
      <c r="H7" s="126">
        <f>Малоэтажка_колич_блоков_огражд!$C7*Малоэтажка_блоки_огражд!G$3</f>
        <v>0</v>
      </c>
      <c r="I7" s="94">
        <f>Малоэтажка_колич_блоков_огражд!$C7*Малоэтажка_блоки_огражд!B$4</f>
        <v>0</v>
      </c>
      <c r="J7" s="94">
        <f>Малоэтажка_колич_блоков_огражд!$C7*Малоэтажка_блоки_огражд!C$4</f>
        <v>0</v>
      </c>
      <c r="K7" s="94">
        <f>Малоэтажка_колич_блоков_огражд!$C7*Малоэтажка_блоки_огражд!D$4</f>
        <v>0</v>
      </c>
      <c r="L7" s="94">
        <f>Малоэтажка_колич_блоков_огражд!$C7*Малоэтажка_блоки_огражд!E$4</f>
        <v>0</v>
      </c>
      <c r="M7" s="94">
        <f>Малоэтажка_колич_блоков_огражд!$C7*Малоэтажка_блоки_огражд!F$4</f>
        <v>0</v>
      </c>
      <c r="N7" s="127">
        <f>Малоэтажка_колич_блоков_огражд!$C7*Малоэтажка_блоки_огражд!G$4</f>
        <v>0</v>
      </c>
      <c r="O7" s="125">
        <f>Малоэтажка_колич_блоков_огражд!$D7*Малоэтажка_блоки_огражд!B$5</f>
        <v>112.38</v>
      </c>
      <c r="P7" s="125">
        <f>Малоэтажка_колич_блоков_огражд!$D7*Малоэтажка_блоки_огражд!C$5</f>
        <v>39.600000000000001</v>
      </c>
      <c r="Q7" s="125">
        <f>Малоэтажка_колич_блоков_огражд!$D7*Малоэтажка_блоки_огражд!D$5</f>
        <v>41.009999999999998</v>
      </c>
      <c r="R7" s="125">
        <f>Малоэтажка_колич_блоков_огражд!$D7*Малоэтажка_блоки_огражд!E$5</f>
        <v>2.52</v>
      </c>
      <c r="S7" s="125">
        <f>Малоэтажка_колич_блоков_огражд!$D7*Малоэтажка_блоки_огражд!F$5</f>
        <v>256.19999999999999</v>
      </c>
      <c r="T7" s="125">
        <f>Малоэтажка_колич_блоков_огражд!$D7*Малоэтажка_блоки_огражд!G$5</f>
        <v>0</v>
      </c>
      <c r="U7" s="94">
        <f>Малоэтажка_колич_блоков_огражд!$D7*Малоэтажка_блоки_огражд!B$6</f>
        <v>112.5</v>
      </c>
      <c r="V7" s="94">
        <f>Малоэтажка_колич_блоков_огражд!$D7*Малоэтажка_блоки_огражд!C$6</f>
        <v>42</v>
      </c>
      <c r="W7" s="94">
        <f>Малоэтажка_колич_блоков_огражд!$D7*Малоэтажка_блоки_огражд!D$6</f>
        <v>41.009999999999998</v>
      </c>
      <c r="X7" s="94">
        <f>Малоэтажка_колич_блоков_огражд!$D7*Малоэтажка_блоки_огражд!E$6</f>
        <v>0</v>
      </c>
      <c r="Y7" s="94">
        <f>Малоэтажка_колич_блоков_огражд!$D7*Малоэтажка_блоки_огражд!F$6</f>
        <v>0</v>
      </c>
      <c r="Z7" s="127">
        <f>Малоэтажка_колич_блоков_огражд!$D7*Малоэтажка_блоки_огражд!G$6</f>
        <v>256.19999999999999</v>
      </c>
      <c r="AA7" s="125">
        <f>Малоэтажка_колич_блоков_огражд!$E7*Малоэтажка_блоки_огражд!B$7</f>
        <v>85.599999999999994</v>
      </c>
      <c r="AB7" s="125">
        <f>Малоэтажка_колич_блоков_огражд!$E7*Малоэтажка_блоки_огражд!C$7</f>
        <v>53.599999999999994</v>
      </c>
      <c r="AC7" s="125">
        <f>Малоэтажка_колич_блоков_огражд!$E7*Малоэтажка_блоки_огражд!D$7</f>
        <v>34.680000000000007</v>
      </c>
      <c r="AD7" s="125">
        <f>Малоэтажка_колич_блоков_огражд!$E7*Малоэтажка_блоки_огражд!E$7</f>
        <v>2.52</v>
      </c>
      <c r="AE7" s="125">
        <f>Малоэтажка_колич_блоков_огражд!$E7*Малоэтажка_блоки_огражд!F$7</f>
        <v>353.30000000000001</v>
      </c>
      <c r="AF7" s="125">
        <f>Малоэтажка_колич_блоков_огражд!$E7*Малоэтажка_блоки_огражд!G$7</f>
        <v>0</v>
      </c>
      <c r="AG7" s="94">
        <f>Малоэтажка_колич_блоков_огражд!$E7*Малоэтажка_блоки_огражд!B$8</f>
        <v>85.719999999999999</v>
      </c>
      <c r="AH7" s="94">
        <f>Малоэтажка_колич_блоков_огражд!$E7*Малоэтажка_блоки_огражд!C$8</f>
        <v>56</v>
      </c>
      <c r="AI7" s="94">
        <f>Малоэтажка_колич_блоков_огражд!$E7*Малоэтажка_блоки_огражд!D$8</f>
        <v>34.680000000000007</v>
      </c>
      <c r="AJ7" s="94">
        <f>Малоэтажка_колич_блоков_огражд!$E7*Малоэтажка_блоки_огражд!E$8</f>
        <v>0</v>
      </c>
      <c r="AK7" s="94">
        <f>Малоэтажка_колич_блоков_огражд!$E7*Малоэтажка_блоки_огражд!F$8</f>
        <v>0</v>
      </c>
      <c r="AL7" s="127">
        <f>Малоэтажка_колич_блоков_огражд!$E7*Малоэтажка_блоки_огражд!G$8</f>
        <v>353.30000000000001</v>
      </c>
      <c r="AM7" s="125">
        <f>Малоэтажка_колич_блоков_огражд!$F7*Малоэтажка_блоки_огражд!B$9</f>
        <v>130.48000000000002</v>
      </c>
      <c r="AN7" s="125">
        <f>Малоэтажка_колич_блоков_огражд!$F7*Малоэтажка_блоки_огражд!C$9</f>
        <v>53.599999999999994</v>
      </c>
      <c r="AO7" s="125">
        <f>Малоэтажка_колич_блоков_огражд!$F7*Малоэтажка_блоки_огражд!D$9</f>
        <v>41.579999999999998</v>
      </c>
      <c r="AP7" s="125">
        <f>Малоэтажка_колич_блоков_огражд!$F7*Малоэтажка_блоки_огражд!E$9</f>
        <v>2.52</v>
      </c>
      <c r="AQ7" s="125">
        <f>Малоэтажка_колич_блоков_огражд!$F7*Малоэтажка_блоки_огражд!F$9</f>
        <v>353.30000000000001</v>
      </c>
      <c r="AR7" s="125">
        <f>Малоэтажка_колич_блоков_огражд!$F7*Малоэтажка_блоки_огражд!G$9</f>
        <v>0</v>
      </c>
      <c r="AS7" s="94">
        <f>Малоэтажка_колич_блоков_огражд!$F7*Малоэтажка_блоки_огражд!B$10</f>
        <v>130.60000000000002</v>
      </c>
      <c r="AT7" s="94">
        <f>Малоэтажка_колич_блоков_огражд!$F7*Малоэтажка_блоки_огражд!C$10</f>
        <v>56</v>
      </c>
      <c r="AU7" s="94">
        <f>Малоэтажка_колич_блоков_огражд!$F7*Малоэтажка_блоки_огражд!D$10</f>
        <v>41.579999999999998</v>
      </c>
      <c r="AV7" s="94">
        <f>Малоэтажка_колич_блоков_огражд!$F7*Малоэтажка_блоки_огражд!E$10</f>
        <v>0</v>
      </c>
      <c r="AW7" s="94">
        <f>Малоэтажка_колич_блоков_огражд!$F7*Малоэтажка_блоки_огражд!F$10</f>
        <v>0</v>
      </c>
      <c r="AX7" s="127">
        <f>Малоэтажка_колич_блоков_огражд!$F7*Малоэтажка_блоки_огражд!G$10</f>
        <v>353.30000000000001</v>
      </c>
      <c r="AY7" s="125">
        <f>Малоэтажка_колич_блоков_огражд!$G7*Малоэтажка_блоки_огражд!B$11</f>
        <v>0</v>
      </c>
      <c r="AZ7" s="125">
        <f>Малоэтажка_колич_блоков_огражд!$G7*Малоэтажка_блоки_огражд!C$11</f>
        <v>0</v>
      </c>
      <c r="BA7" s="125">
        <f>Малоэтажка_колич_блоков_огражд!$G7*Малоэтажка_блоки_огражд!D$11</f>
        <v>0</v>
      </c>
      <c r="BB7" s="125">
        <f>Малоэтажка_колич_блоков_огражд!$G7*Малоэтажка_блоки_огражд!E$11</f>
        <v>0</v>
      </c>
      <c r="BC7" s="125">
        <f>Малоэтажка_колич_блоков_огражд!$G7*Малоэтажка_блоки_огражд!F$11</f>
        <v>0</v>
      </c>
      <c r="BD7" s="125">
        <f>Малоэтажка_колич_блоков_огражд!$G7*Малоэтажка_блоки_огражд!G$11</f>
        <v>0</v>
      </c>
      <c r="BE7" s="94">
        <f>Малоэтажка_колич_блоков_огражд!$G7*Малоэтажка_блоки_огражд!B$12</f>
        <v>0</v>
      </c>
      <c r="BF7" s="94">
        <f>Малоэтажка_колич_блоков_огражд!$G7*Малоэтажка_блоки_огражд!C$12</f>
        <v>0</v>
      </c>
      <c r="BG7" s="94">
        <f>Малоэтажка_колич_блоков_огражд!$G7*Малоэтажка_блоки_огражд!D$12</f>
        <v>0</v>
      </c>
      <c r="BH7" s="94">
        <f>Малоэтажка_колич_блоков_огражд!$G7*Малоэтажка_блоки_огражд!E$12</f>
        <v>0</v>
      </c>
      <c r="BI7" s="94">
        <f>Малоэтажка_колич_блоков_огражд!$G7*Малоэтажка_блоки_огражд!F$12</f>
        <v>0</v>
      </c>
      <c r="BJ7" s="127">
        <f>Малоэтажка_колич_блоков_огражд!$G7*Малоэтажка_блоки_огражд!G$12</f>
        <v>0</v>
      </c>
      <c r="BK7" s="125">
        <f>Малоэтажка_колич_блоков_огражд!$H7*Малоэтажка_блоки_огражд!B$13</f>
        <v>0</v>
      </c>
      <c r="BL7" s="125">
        <f>Малоэтажка_колич_блоков_огражд!$H7*Малоэтажка_блоки_огражд!C$13</f>
        <v>0</v>
      </c>
      <c r="BM7" s="125">
        <f>Малоэтажка_колич_блоков_огражд!$H7*Малоэтажка_блоки_огражд!D$13</f>
        <v>0</v>
      </c>
      <c r="BN7" s="125">
        <f>Малоэтажка_колич_блоков_огражд!$H7*Малоэтажка_блоки_огражд!E$13</f>
        <v>0</v>
      </c>
      <c r="BO7" s="125">
        <f>Малоэтажка_колич_блоков_огражд!$H7*Малоэтажка_блоки_огражд!F$13</f>
        <v>0</v>
      </c>
      <c r="BP7" s="125">
        <f>Малоэтажка_колич_блоков_огражд!$H7*Малоэтажка_блоки_огражд!G$13</f>
        <v>0</v>
      </c>
      <c r="BQ7" s="94">
        <f>Малоэтажка_колич_блоков_огражд!$H7*Малоэтажка_блоки_огражд!B$14</f>
        <v>0</v>
      </c>
      <c r="BR7" s="94">
        <f>Малоэтажка_колич_блоков_огражд!$H7*Малоэтажка_блоки_огражд!C$14</f>
        <v>0</v>
      </c>
      <c r="BS7" s="94">
        <f>Малоэтажка_колич_блоков_огражд!$H7*Малоэтажка_блоки_огражд!D$14</f>
        <v>0</v>
      </c>
      <c r="BT7" s="94">
        <f>Малоэтажка_колич_блоков_огражд!$H7*Малоэтажка_блоки_огражд!E$14</f>
        <v>0</v>
      </c>
      <c r="BU7" s="94">
        <f>Малоэтажка_колич_блоков_огражд!$H7*Малоэтажка_блоки_огражд!F$14</f>
        <v>0</v>
      </c>
      <c r="BV7" s="94">
        <f>Малоэтажка_колич_блоков_огражд!$H7*Малоэтажка_блоки_огражд!G$14</f>
        <v>0</v>
      </c>
      <c r="BW7" s="109">
        <v>4</v>
      </c>
      <c r="BX7" s="128">
        <f t="shared" si="77"/>
        <v>1314.9200000000001</v>
      </c>
      <c r="BY7" s="128">
        <f t="shared" si="78"/>
        <v>608.79999999999995</v>
      </c>
      <c r="BZ7" s="128">
        <f t="shared" si="79"/>
        <v>469.07999999999998</v>
      </c>
      <c r="CA7" s="128">
        <f t="shared" si="80"/>
        <v>7.5600000000000005</v>
      </c>
      <c r="CB7" s="128">
        <f t="shared" si="81"/>
        <v>962.79999999999995</v>
      </c>
      <c r="CC7" s="128">
        <f t="shared" si="82"/>
        <v>962.79999999999995</v>
      </c>
      <c r="CD7">
        <v>22</v>
      </c>
      <c r="CE7">
        <v>-34</v>
      </c>
      <c r="CF7">
        <v>3.8500000000000001</v>
      </c>
      <c r="CG7">
        <v>0.46999999999999997</v>
      </c>
      <c r="CH7">
        <v>0.28000000000000003</v>
      </c>
      <c r="CI7">
        <v>0.46999999999999997</v>
      </c>
      <c r="CJ7">
        <v>1.3600000000000001</v>
      </c>
      <c r="CK7">
        <v>1.3600000000000001</v>
      </c>
      <c r="CL7" s="22">
        <f t="shared" si="83"/>
        <v>19126.109090909093</v>
      </c>
      <c r="CM7" s="22">
        <f t="shared" si="84"/>
        <v>72537.872340425529</v>
      </c>
      <c r="CN7" s="22">
        <f t="shared" si="85"/>
        <v>93815.999999999985</v>
      </c>
      <c r="CO7" s="22">
        <f t="shared" si="86"/>
        <v>900.76595744680867</v>
      </c>
      <c r="CP7" s="22">
        <f t="shared" si="87"/>
        <v>39644.705882352937</v>
      </c>
      <c r="CQ7" s="22">
        <f t="shared" si="88"/>
        <v>39644.705882352937</v>
      </c>
      <c r="CR7" s="129">
        <f t="shared" si="89"/>
        <v>265670.1591534873</v>
      </c>
      <c r="CU7">
        <f t="shared" si="90"/>
        <v>0</v>
      </c>
      <c r="CW7" s="130">
        <v>348726.51000000001</v>
      </c>
      <c r="CX7">
        <f t="shared" si="91"/>
        <v>0.29985074599094996</v>
      </c>
      <c r="CY7">
        <f t="shared" si="92"/>
        <v>46.177014882606294</v>
      </c>
    </row>
    <row r="8">
      <c r="A8" s="25"/>
      <c r="B8" s="4" t="s">
        <v>13</v>
      </c>
      <c r="C8" s="125">
        <f>Малоэтажка_колич_блоков_огражд!$C8*Малоэтажка_блоки_огражд!B$3</f>
        <v>0</v>
      </c>
      <c r="D8" s="125">
        <f>Малоэтажка_колич_блоков_огражд!$C8*Малоэтажка_блоки_огражд!C$3</f>
        <v>0</v>
      </c>
      <c r="E8" s="125">
        <f>Малоэтажка_колич_блоков_огражд!$C8*Малоэтажка_блоки_огражд!D$3</f>
        <v>0</v>
      </c>
      <c r="F8" s="125">
        <f>Малоэтажка_колич_блоков_огражд!$C8*Малоэтажка_блоки_огражд!E$3</f>
        <v>0</v>
      </c>
      <c r="G8" s="125">
        <f>Малоэтажка_колич_блоков_огражд!$C8*Малоэтажка_блоки_огражд!F$3</f>
        <v>0</v>
      </c>
      <c r="H8" s="126">
        <f>Малоэтажка_колич_блоков_огражд!$C8*Малоэтажка_блоки_огражд!G$3</f>
        <v>0</v>
      </c>
      <c r="I8" s="94">
        <f>Малоэтажка_колич_блоков_огражд!$C8*Малоэтажка_блоки_огражд!B$4</f>
        <v>0</v>
      </c>
      <c r="J8" s="94">
        <f>Малоэтажка_колич_блоков_огражд!$C8*Малоэтажка_блоки_огражд!C$4</f>
        <v>0</v>
      </c>
      <c r="K8" s="94">
        <f>Малоэтажка_колич_блоков_огражд!$C8*Малоэтажка_блоки_огражд!D$4</f>
        <v>0</v>
      </c>
      <c r="L8" s="94">
        <f>Малоэтажка_колич_блоков_огражд!$C8*Малоэтажка_блоки_огражд!E$4</f>
        <v>0</v>
      </c>
      <c r="M8" s="94">
        <f>Малоэтажка_колич_блоков_огражд!$C8*Малоэтажка_блоки_огражд!F$4</f>
        <v>0</v>
      </c>
      <c r="N8" s="127">
        <f>Малоэтажка_колич_блоков_огражд!$C8*Малоэтажка_блоки_огражд!G$4</f>
        <v>0</v>
      </c>
      <c r="O8" s="125">
        <f>Малоэтажка_колич_блоков_огражд!$D8*Малоэтажка_блоки_огражд!B$5</f>
        <v>112.38</v>
      </c>
      <c r="P8" s="125">
        <f>Малоэтажка_колич_блоков_огражд!$D8*Малоэтажка_блоки_огражд!C$5</f>
        <v>39.600000000000001</v>
      </c>
      <c r="Q8" s="125">
        <f>Малоэтажка_колич_блоков_огражд!$D8*Малоэтажка_блоки_огражд!D$5</f>
        <v>41.009999999999998</v>
      </c>
      <c r="R8" s="125">
        <f>Малоэтажка_колич_блоков_огражд!$D8*Малоэтажка_блоки_огражд!E$5</f>
        <v>2.52</v>
      </c>
      <c r="S8" s="125">
        <f>Малоэтажка_колич_блоков_огражд!$D8*Малоэтажка_блоки_огражд!F$5</f>
        <v>256.19999999999999</v>
      </c>
      <c r="T8" s="125">
        <f>Малоэтажка_колич_блоков_огражд!$D8*Малоэтажка_блоки_огражд!G$5</f>
        <v>0</v>
      </c>
      <c r="U8" s="94">
        <f>Малоэтажка_колич_блоков_огражд!$D8*Малоэтажка_блоки_огражд!B$6</f>
        <v>112.5</v>
      </c>
      <c r="V8" s="94">
        <f>Малоэтажка_колич_блоков_огражд!$D8*Малоэтажка_блоки_огражд!C$6</f>
        <v>42</v>
      </c>
      <c r="W8" s="94">
        <f>Малоэтажка_колич_блоков_огражд!$D8*Малоэтажка_блоки_огражд!D$6</f>
        <v>41.009999999999998</v>
      </c>
      <c r="X8" s="94">
        <f>Малоэтажка_колич_блоков_огражд!$D8*Малоэтажка_блоки_огражд!E$6</f>
        <v>0</v>
      </c>
      <c r="Y8" s="94">
        <f>Малоэтажка_колич_блоков_огражд!$D8*Малоэтажка_блоки_огражд!F$6</f>
        <v>0</v>
      </c>
      <c r="Z8" s="127">
        <f>Малоэтажка_колич_блоков_огражд!$D8*Малоэтажка_блоки_огражд!G$6</f>
        <v>256.19999999999999</v>
      </c>
      <c r="AA8" s="125">
        <f>Малоэтажка_колич_блоков_огражд!$E8*Малоэтажка_блоки_огражд!B$7</f>
        <v>85.599999999999994</v>
      </c>
      <c r="AB8" s="125">
        <f>Малоэтажка_колич_блоков_огражд!$E8*Малоэтажка_блоки_огражд!C$7</f>
        <v>53.599999999999994</v>
      </c>
      <c r="AC8" s="125">
        <f>Малоэтажка_колич_блоков_огражд!$E8*Малоэтажка_блоки_огражд!D$7</f>
        <v>34.680000000000007</v>
      </c>
      <c r="AD8" s="125">
        <f>Малоэтажка_колич_блоков_огражд!$E8*Малоэтажка_блоки_огражд!E$7</f>
        <v>2.52</v>
      </c>
      <c r="AE8" s="125">
        <f>Малоэтажка_колич_блоков_огражд!$E8*Малоэтажка_блоки_огражд!F$7</f>
        <v>353.30000000000001</v>
      </c>
      <c r="AF8" s="125">
        <f>Малоэтажка_колич_блоков_огражд!$E8*Малоэтажка_блоки_огражд!G$7</f>
        <v>0</v>
      </c>
      <c r="AG8" s="94">
        <f>Малоэтажка_колич_блоков_огражд!$E8*Малоэтажка_блоки_огражд!B$8</f>
        <v>85.719999999999999</v>
      </c>
      <c r="AH8" s="94">
        <f>Малоэтажка_колич_блоков_огражд!$E8*Малоэтажка_блоки_огражд!C$8</f>
        <v>56</v>
      </c>
      <c r="AI8" s="94">
        <f>Малоэтажка_колич_блоков_огражд!$E8*Малоэтажка_блоки_огражд!D$8</f>
        <v>34.680000000000007</v>
      </c>
      <c r="AJ8" s="94">
        <f>Малоэтажка_колич_блоков_огражд!$E8*Малоэтажка_блоки_огражд!E$8</f>
        <v>0</v>
      </c>
      <c r="AK8" s="94">
        <f>Малоэтажка_колич_блоков_огражд!$E8*Малоэтажка_блоки_огражд!F$8</f>
        <v>0</v>
      </c>
      <c r="AL8" s="127">
        <f>Малоэтажка_колич_блоков_огражд!$E8*Малоэтажка_блоки_огражд!G$8</f>
        <v>353.30000000000001</v>
      </c>
      <c r="AM8" s="125">
        <f>Малоэтажка_колич_блоков_огражд!$F8*Малоэтажка_блоки_огражд!B$9</f>
        <v>0</v>
      </c>
      <c r="AN8" s="125">
        <f>Малоэтажка_колич_блоков_огражд!$F8*Малоэтажка_блоки_огражд!C$9</f>
        <v>0</v>
      </c>
      <c r="AO8" s="125">
        <f>Малоэтажка_колич_блоков_огражд!$F8*Малоэтажка_блоки_огражд!D$9</f>
        <v>0</v>
      </c>
      <c r="AP8" s="125">
        <f>Малоэтажка_колич_блоков_огражд!$F8*Малоэтажка_блоки_огражд!E$9</f>
        <v>0</v>
      </c>
      <c r="AQ8" s="125">
        <f>Малоэтажка_колич_блоков_огражд!$F8*Малоэтажка_блоки_огражд!F$9</f>
        <v>0</v>
      </c>
      <c r="AR8" s="125">
        <f>Малоэтажка_колич_блоков_огражд!$F8*Малоэтажка_блоки_огражд!G$9</f>
        <v>0</v>
      </c>
      <c r="AS8" s="94">
        <f>Малоэтажка_колич_блоков_огражд!$F8*Малоэтажка_блоки_огражд!B$10</f>
        <v>0</v>
      </c>
      <c r="AT8" s="94">
        <f>Малоэтажка_колич_блоков_огражд!$F8*Малоэтажка_блоки_огражд!C$10</f>
        <v>0</v>
      </c>
      <c r="AU8" s="94">
        <f>Малоэтажка_колич_блоков_огражд!$F8*Малоэтажка_блоки_огражд!D$10</f>
        <v>0</v>
      </c>
      <c r="AV8" s="94">
        <f>Малоэтажка_колич_блоков_огражд!$F8*Малоэтажка_блоки_огражд!E$10</f>
        <v>0</v>
      </c>
      <c r="AW8" s="94">
        <f>Малоэтажка_колич_блоков_огражд!$F8*Малоэтажка_блоки_огражд!F$10</f>
        <v>0</v>
      </c>
      <c r="AX8" s="127">
        <f>Малоэтажка_колич_блоков_огражд!$F8*Малоэтажка_блоки_огражд!G$10</f>
        <v>0</v>
      </c>
      <c r="AY8" s="125">
        <f>Малоэтажка_колич_блоков_огражд!$G8*Малоэтажка_блоки_огражд!B$11</f>
        <v>0</v>
      </c>
      <c r="AZ8" s="125">
        <f>Малоэтажка_колич_блоков_огражд!$G8*Малоэтажка_блоки_огражд!C$11</f>
        <v>0</v>
      </c>
      <c r="BA8" s="125">
        <f>Малоэтажка_колич_блоков_огражд!$G8*Малоэтажка_блоки_огражд!D$11</f>
        <v>0</v>
      </c>
      <c r="BB8" s="125">
        <f>Малоэтажка_колич_блоков_огражд!$G8*Малоэтажка_блоки_огражд!E$11</f>
        <v>0</v>
      </c>
      <c r="BC8" s="125">
        <f>Малоэтажка_колич_блоков_огражд!$G8*Малоэтажка_блоки_огражд!F$11</f>
        <v>0</v>
      </c>
      <c r="BD8" s="125">
        <f>Малоэтажка_колич_блоков_огражд!$G8*Малоэтажка_блоки_огражд!G$11</f>
        <v>0</v>
      </c>
      <c r="BE8" s="94">
        <f>Малоэтажка_колич_блоков_огражд!$G8*Малоэтажка_блоки_огражд!B$12</f>
        <v>0</v>
      </c>
      <c r="BF8" s="94">
        <f>Малоэтажка_колич_блоков_огражд!$G8*Малоэтажка_блоки_огражд!C$12</f>
        <v>0</v>
      </c>
      <c r="BG8" s="94">
        <f>Малоэтажка_колич_блоков_огражд!$G8*Малоэтажка_блоки_огражд!D$12</f>
        <v>0</v>
      </c>
      <c r="BH8" s="94">
        <f>Малоэтажка_колич_блоков_огражд!$G8*Малоэтажка_блоки_огражд!E$12</f>
        <v>0</v>
      </c>
      <c r="BI8" s="94">
        <f>Малоэтажка_колич_блоков_огражд!$G8*Малоэтажка_блоки_огражд!F$12</f>
        <v>0</v>
      </c>
      <c r="BJ8" s="127">
        <f>Малоэтажка_колич_блоков_огражд!$G8*Малоэтажка_блоки_огражд!G$12</f>
        <v>0</v>
      </c>
      <c r="BK8" s="125">
        <f>Малоэтажка_колич_блоков_огражд!$H8*Малоэтажка_блоки_огражд!B$13</f>
        <v>145.39999999999998</v>
      </c>
      <c r="BL8" s="125">
        <f>Малоэтажка_колич_блоков_огражд!$H8*Малоэтажка_блоки_огражд!C$13</f>
        <v>44.560000000000002</v>
      </c>
      <c r="BM8" s="125">
        <f>Малоэтажка_колич_блоков_огражд!$H8*Малоэтажка_блоки_огражд!D$13</f>
        <v>26.970000000000002</v>
      </c>
      <c r="BN8" s="125">
        <f>Малоэтажка_колич_блоков_огражд!$H8*Малоэтажка_блоки_огражд!E$13</f>
        <v>2.52</v>
      </c>
      <c r="BO8" s="125">
        <f>Малоэтажка_колич_блоков_огражд!$H8*Малоэтажка_блоки_огражд!F$13</f>
        <v>355.80000000000001</v>
      </c>
      <c r="BP8" s="125">
        <f>Малоэтажка_колич_блоков_огражд!$H8*Малоэтажка_блоки_огражд!G$13</f>
        <v>0</v>
      </c>
      <c r="BQ8" s="94">
        <f>Малоэтажка_колич_блоков_огражд!$H8*Малоэтажка_блоки_огражд!B$14</f>
        <v>143.51999999999998</v>
      </c>
      <c r="BR8" s="94">
        <f>Малоэтажка_колич_блоков_огражд!$H8*Малоэтажка_блоки_огражд!C$14</f>
        <v>48.960000000000001</v>
      </c>
      <c r="BS8" s="94">
        <f>Малоэтажка_колич_блоков_огражд!$H8*Малоэтажка_блоки_огражд!D$14</f>
        <v>26.970000000000002</v>
      </c>
      <c r="BT8" s="94">
        <f>Малоэтажка_колич_блоков_огражд!$H8*Малоэтажка_блоки_огражд!E$14</f>
        <v>0</v>
      </c>
      <c r="BU8" s="94">
        <f>Малоэтажка_колич_блоков_огражд!$H8*Малоэтажка_блоки_огражд!F$14</f>
        <v>0</v>
      </c>
      <c r="BV8" s="94">
        <f>Малоэтажка_колич_блоков_огражд!$H8*Малоэтажка_блоки_огражд!G$14</f>
        <v>355.80000000000001</v>
      </c>
      <c r="BW8" s="109">
        <v>4</v>
      </c>
      <c r="BX8" s="128">
        <f t="shared" si="77"/>
        <v>1368.5999999999999</v>
      </c>
      <c r="BY8" s="128">
        <f t="shared" si="78"/>
        <v>578.63999999999999</v>
      </c>
      <c r="BZ8" s="128">
        <f t="shared" si="79"/>
        <v>410.64000000000004</v>
      </c>
      <c r="CA8" s="128">
        <f t="shared" si="80"/>
        <v>7.5600000000000005</v>
      </c>
      <c r="CB8" s="128">
        <f t="shared" si="81"/>
        <v>965.29999999999995</v>
      </c>
      <c r="CC8" s="128">
        <f t="shared" si="82"/>
        <v>965.29999999999995</v>
      </c>
      <c r="CD8">
        <v>22</v>
      </c>
      <c r="CE8">
        <v>-34</v>
      </c>
      <c r="CF8">
        <v>3.8500000000000001</v>
      </c>
      <c r="CG8">
        <v>0.46999999999999997</v>
      </c>
      <c r="CH8">
        <v>0.28000000000000003</v>
      </c>
      <c r="CI8">
        <v>0.46999999999999997</v>
      </c>
      <c r="CJ8">
        <v>1.3600000000000001</v>
      </c>
      <c r="CK8">
        <v>1.3600000000000001</v>
      </c>
      <c r="CL8" s="22">
        <f t="shared" si="83"/>
        <v>19906.909090909088</v>
      </c>
      <c r="CM8" s="22">
        <f t="shared" si="84"/>
        <v>68944.340425531918</v>
      </c>
      <c r="CN8" s="22">
        <f t="shared" si="85"/>
        <v>82128</v>
      </c>
      <c r="CO8" s="22">
        <f t="shared" si="86"/>
        <v>900.76595744680867</v>
      </c>
      <c r="CP8" s="22">
        <f t="shared" si="87"/>
        <v>39747.647058823524</v>
      </c>
      <c r="CQ8" s="22">
        <f t="shared" si="88"/>
        <v>39747.647058823524</v>
      </c>
      <c r="CR8" s="129">
        <f t="shared" si="89"/>
        <v>251375.30959153487</v>
      </c>
      <c r="CU8">
        <f t="shared" si="90"/>
        <v>0</v>
      </c>
      <c r="CW8" s="130">
        <v>289724.40999999997</v>
      </c>
      <c r="CX8">
        <f t="shared" si="91"/>
        <v>0.24911808531644999</v>
      </c>
      <c r="CY8">
        <f t="shared" si="92"/>
        <v>38.364185138733298</v>
      </c>
    </row>
    <row r="9">
      <c r="A9" s="25"/>
      <c r="B9" s="4" t="s">
        <v>14</v>
      </c>
      <c r="C9" s="125">
        <f>Малоэтажка_колич_блоков_огражд!$C9*Малоэтажка_блоки_огражд!B$3</f>
        <v>0</v>
      </c>
      <c r="D9" s="125">
        <f>Малоэтажка_колич_блоков_огражд!$C9*Малоэтажка_блоки_огражд!C$3</f>
        <v>0</v>
      </c>
      <c r="E9" s="125">
        <f>Малоэтажка_колич_блоков_огражд!$C9*Малоэтажка_блоки_огражд!D$3</f>
        <v>0</v>
      </c>
      <c r="F9" s="125">
        <f>Малоэтажка_колич_блоков_огражд!$C9*Малоэтажка_блоки_огражд!E$3</f>
        <v>0</v>
      </c>
      <c r="G9" s="125">
        <f>Малоэтажка_колич_блоков_огражд!$C9*Малоэтажка_блоки_огражд!F$3</f>
        <v>0</v>
      </c>
      <c r="H9" s="126">
        <f>Малоэтажка_колич_блоков_огражд!$C9*Малоэтажка_блоки_огражд!G$3</f>
        <v>0</v>
      </c>
      <c r="I9" s="94">
        <f>Малоэтажка_колич_блоков_огражд!$C9*Малоэтажка_блоки_огражд!B$4</f>
        <v>0</v>
      </c>
      <c r="J9" s="94">
        <f>Малоэтажка_колич_блоков_огражд!$C9*Малоэтажка_блоки_огражд!C$4</f>
        <v>0</v>
      </c>
      <c r="K9" s="94">
        <f>Малоэтажка_колич_блоков_огражд!$C9*Малоэтажка_блоки_огражд!D$4</f>
        <v>0</v>
      </c>
      <c r="L9" s="94">
        <f>Малоэтажка_колич_блоков_огражд!$C9*Малоэтажка_блоки_огражд!E$4</f>
        <v>0</v>
      </c>
      <c r="M9" s="94">
        <f>Малоэтажка_колич_блоков_огражд!$C9*Малоэтажка_блоки_огражд!F$4</f>
        <v>0</v>
      </c>
      <c r="N9" s="127">
        <f>Малоэтажка_колич_блоков_огражд!$C9*Малоэтажка_блоки_огражд!G$4</f>
        <v>0</v>
      </c>
      <c r="O9" s="125">
        <f>Малоэтажка_колич_блоков_огражд!$D9*Малоэтажка_блоки_огражд!B$5</f>
        <v>112.38</v>
      </c>
      <c r="P9" s="125">
        <f>Малоэтажка_колич_блоков_огражд!$D9*Малоэтажка_блоки_огражд!C$5</f>
        <v>39.600000000000001</v>
      </c>
      <c r="Q9" s="125">
        <f>Малоэтажка_колич_блоков_огражд!$D9*Малоэтажка_блоки_огражд!D$5</f>
        <v>41.009999999999998</v>
      </c>
      <c r="R9" s="125">
        <f>Малоэтажка_колич_блоков_огражд!$D9*Малоэтажка_блоки_огражд!E$5</f>
        <v>2.52</v>
      </c>
      <c r="S9" s="125">
        <f>Малоэтажка_колич_блоков_огражд!$D9*Малоэтажка_блоки_огражд!F$5</f>
        <v>256.19999999999999</v>
      </c>
      <c r="T9" s="125">
        <f>Малоэтажка_колич_блоков_огражд!$D9*Малоэтажка_блоки_огражд!G$5</f>
        <v>0</v>
      </c>
      <c r="U9" s="94">
        <f>Малоэтажка_колич_блоков_огражд!$D9*Малоэтажка_блоки_огражд!B$6</f>
        <v>112.5</v>
      </c>
      <c r="V9" s="94">
        <f>Малоэтажка_колич_блоков_огражд!$D9*Малоэтажка_блоки_огражд!C$6</f>
        <v>42</v>
      </c>
      <c r="W9" s="94">
        <f>Малоэтажка_колич_блоков_огражд!$D9*Малоэтажка_блоки_огражд!D$6</f>
        <v>41.009999999999998</v>
      </c>
      <c r="X9" s="94">
        <f>Малоэтажка_колич_блоков_огражд!$D9*Малоэтажка_блоки_огражд!E$6</f>
        <v>0</v>
      </c>
      <c r="Y9" s="94">
        <f>Малоэтажка_колич_блоков_огражд!$D9*Малоэтажка_блоки_огражд!F$6</f>
        <v>0</v>
      </c>
      <c r="Z9" s="127">
        <f>Малоэтажка_колич_блоков_огражд!$D9*Малоэтажка_блоки_огражд!G$6</f>
        <v>256.19999999999999</v>
      </c>
      <c r="AA9" s="125">
        <f>Малоэтажка_колич_блоков_огражд!$E9*Малоэтажка_блоки_огражд!B$7</f>
        <v>85.599999999999994</v>
      </c>
      <c r="AB9" s="125">
        <f>Малоэтажка_колич_блоков_огражд!$E9*Малоэтажка_блоки_огражд!C$7</f>
        <v>53.599999999999994</v>
      </c>
      <c r="AC9" s="125">
        <f>Малоэтажка_колич_блоков_огражд!$E9*Малоэтажка_блоки_огражд!D$7</f>
        <v>34.680000000000007</v>
      </c>
      <c r="AD9" s="125">
        <f>Малоэтажка_колич_блоков_огражд!$E9*Малоэтажка_блоки_огражд!E$7</f>
        <v>2.52</v>
      </c>
      <c r="AE9" s="125">
        <f>Малоэтажка_колич_блоков_огражд!$E9*Малоэтажка_блоки_огражд!F$7</f>
        <v>353.30000000000001</v>
      </c>
      <c r="AF9" s="125">
        <f>Малоэтажка_колич_блоков_огражд!$E9*Малоэтажка_блоки_огражд!G$7</f>
        <v>0</v>
      </c>
      <c r="AG9" s="94">
        <f>Малоэтажка_колич_блоков_огражд!$E9*Малоэтажка_блоки_огражд!B$8</f>
        <v>85.719999999999999</v>
      </c>
      <c r="AH9" s="94">
        <f>Малоэтажка_колич_блоков_огражд!$E9*Малоэтажка_блоки_огражд!C$8</f>
        <v>56</v>
      </c>
      <c r="AI9" s="94">
        <f>Малоэтажка_колич_блоков_огражд!$E9*Малоэтажка_блоки_огражд!D$8</f>
        <v>34.680000000000007</v>
      </c>
      <c r="AJ9" s="94">
        <f>Малоэтажка_колич_блоков_огражд!$E9*Малоэтажка_блоки_огражд!E$8</f>
        <v>0</v>
      </c>
      <c r="AK9" s="94">
        <f>Малоэтажка_колич_блоков_огражд!$E9*Малоэтажка_блоки_огражд!F$8</f>
        <v>0</v>
      </c>
      <c r="AL9" s="127">
        <f>Малоэтажка_колич_блоков_огражд!$E9*Малоэтажка_блоки_огражд!G$8</f>
        <v>353.30000000000001</v>
      </c>
      <c r="AM9" s="125">
        <f>Малоэтажка_колич_блоков_огражд!$F9*Малоэтажка_блоки_огражд!B$9</f>
        <v>130.48000000000002</v>
      </c>
      <c r="AN9" s="125">
        <f>Малоэтажка_колич_блоков_огражд!$F9*Малоэтажка_блоки_огражд!C$9</f>
        <v>53.599999999999994</v>
      </c>
      <c r="AO9" s="125">
        <f>Малоэтажка_колич_блоков_огражд!$F9*Малоэтажка_блоки_огражд!D$9</f>
        <v>41.579999999999998</v>
      </c>
      <c r="AP9" s="125">
        <f>Малоэтажка_колич_блоков_огражд!$F9*Малоэтажка_блоки_огражд!E$9</f>
        <v>2.52</v>
      </c>
      <c r="AQ9" s="125">
        <f>Малоэтажка_колич_блоков_огражд!$F9*Малоэтажка_блоки_огражд!F$9</f>
        <v>353.30000000000001</v>
      </c>
      <c r="AR9" s="125">
        <f>Малоэтажка_колич_блоков_огражд!$F9*Малоэтажка_блоки_огражд!G$9</f>
        <v>0</v>
      </c>
      <c r="AS9" s="94">
        <f>Малоэтажка_колич_блоков_огражд!$F9*Малоэтажка_блоки_огражд!B$10</f>
        <v>130.60000000000002</v>
      </c>
      <c r="AT9" s="94">
        <f>Малоэтажка_колич_блоков_огражд!$F9*Малоэтажка_блоки_огражд!C$10</f>
        <v>56</v>
      </c>
      <c r="AU9" s="94">
        <f>Малоэтажка_колич_блоков_огражд!$F9*Малоэтажка_блоки_огражд!D$10</f>
        <v>41.579999999999998</v>
      </c>
      <c r="AV9" s="94">
        <f>Малоэтажка_колич_блоков_огражд!$F9*Малоэтажка_блоки_огражд!E$10</f>
        <v>0</v>
      </c>
      <c r="AW9" s="94">
        <f>Малоэтажка_колич_блоков_огражд!$F9*Малоэтажка_блоки_огражд!F$10</f>
        <v>0</v>
      </c>
      <c r="AX9" s="127">
        <f>Малоэтажка_колич_блоков_огражд!$F9*Малоэтажка_блоки_огражд!G$10</f>
        <v>353.30000000000001</v>
      </c>
      <c r="AY9" s="125">
        <f>Малоэтажка_колич_блоков_огражд!$G9*Малоэтажка_блоки_огражд!B$11</f>
        <v>0</v>
      </c>
      <c r="AZ9" s="125">
        <f>Малоэтажка_колич_блоков_огражд!$G9*Малоэтажка_блоки_огражд!C$11</f>
        <v>0</v>
      </c>
      <c r="BA9" s="125">
        <f>Малоэтажка_колич_блоков_огражд!$G9*Малоэтажка_блоки_огражд!D$11</f>
        <v>0</v>
      </c>
      <c r="BB9" s="125">
        <f>Малоэтажка_колич_блоков_огражд!$G9*Малоэтажка_блоки_огражд!E$11</f>
        <v>0</v>
      </c>
      <c r="BC9" s="125">
        <f>Малоэтажка_колич_блоков_огражд!$G9*Малоэтажка_блоки_огражд!F$11</f>
        <v>0</v>
      </c>
      <c r="BD9" s="125">
        <f>Малоэтажка_колич_блоков_огражд!$G9*Малоэтажка_блоки_огражд!G$11</f>
        <v>0</v>
      </c>
      <c r="BE9" s="94">
        <f>Малоэтажка_колич_блоков_огражд!$G9*Малоэтажка_блоки_огражд!B$12</f>
        <v>0</v>
      </c>
      <c r="BF9" s="94">
        <f>Малоэтажка_колич_блоков_огражд!$G9*Малоэтажка_блоки_огражд!C$12</f>
        <v>0</v>
      </c>
      <c r="BG9" s="94">
        <f>Малоэтажка_колич_блоков_огражд!$G9*Малоэтажка_блоки_огражд!D$12</f>
        <v>0</v>
      </c>
      <c r="BH9" s="94">
        <f>Малоэтажка_колич_блоков_огражд!$G9*Малоэтажка_блоки_огражд!E$12</f>
        <v>0</v>
      </c>
      <c r="BI9" s="94">
        <f>Малоэтажка_колич_блоков_огражд!$G9*Малоэтажка_блоки_огражд!F$12</f>
        <v>0</v>
      </c>
      <c r="BJ9" s="127">
        <f>Малоэтажка_колич_блоков_огражд!$G9*Малоэтажка_блоки_огражд!G$12</f>
        <v>0</v>
      </c>
      <c r="BK9" s="125">
        <f>Малоэтажка_колич_блоков_огражд!$H9*Малоэтажка_блоки_огражд!B$13</f>
        <v>0</v>
      </c>
      <c r="BL9" s="125">
        <f>Малоэтажка_колич_блоков_огражд!$H9*Малоэтажка_блоки_огражд!C$13</f>
        <v>0</v>
      </c>
      <c r="BM9" s="125">
        <f>Малоэтажка_колич_блоков_огражд!$H9*Малоэтажка_блоки_огражд!D$13</f>
        <v>0</v>
      </c>
      <c r="BN9" s="125">
        <f>Малоэтажка_колич_блоков_огражд!$H9*Малоэтажка_блоки_огражд!E$13</f>
        <v>0</v>
      </c>
      <c r="BO9" s="125">
        <f>Малоэтажка_колич_блоков_огражд!$H9*Малоэтажка_блоки_огражд!F$13</f>
        <v>0</v>
      </c>
      <c r="BP9" s="125">
        <f>Малоэтажка_колич_блоков_огражд!$H9*Малоэтажка_блоки_огражд!G$13</f>
        <v>0</v>
      </c>
      <c r="BQ9" s="94">
        <f>Малоэтажка_колич_блоков_огражд!$H9*Малоэтажка_блоки_огражд!B$14</f>
        <v>0</v>
      </c>
      <c r="BR9" s="94">
        <f>Малоэтажка_колич_блоков_огражд!$H9*Малоэтажка_блоки_огражд!C$14</f>
        <v>0</v>
      </c>
      <c r="BS9" s="94">
        <f>Малоэтажка_колич_блоков_огражд!$H9*Малоэтажка_блоки_огражд!D$14</f>
        <v>0</v>
      </c>
      <c r="BT9" s="94">
        <f>Малоэтажка_колич_блоков_огражд!$H9*Малоэтажка_блоки_огражд!E$14</f>
        <v>0</v>
      </c>
      <c r="BU9" s="94">
        <f>Малоэтажка_колич_блоков_огражд!$H9*Малоэтажка_блоки_огражд!F$14</f>
        <v>0</v>
      </c>
      <c r="BV9" s="94">
        <f>Малоэтажка_колич_блоков_огражд!$H9*Малоэтажка_блоки_огражд!G$14</f>
        <v>0</v>
      </c>
      <c r="BW9" s="109">
        <v>4</v>
      </c>
      <c r="BX9" s="128">
        <f t="shared" si="77"/>
        <v>1314.9200000000001</v>
      </c>
      <c r="BY9" s="128">
        <f t="shared" si="78"/>
        <v>608.79999999999995</v>
      </c>
      <c r="BZ9" s="128">
        <f t="shared" si="79"/>
        <v>469.07999999999998</v>
      </c>
      <c r="CA9" s="128">
        <f t="shared" si="80"/>
        <v>7.5600000000000005</v>
      </c>
      <c r="CB9" s="128">
        <f t="shared" si="81"/>
        <v>962.79999999999995</v>
      </c>
      <c r="CC9" s="128">
        <f t="shared" si="82"/>
        <v>962.79999999999995</v>
      </c>
      <c r="CD9">
        <v>22</v>
      </c>
      <c r="CE9">
        <v>-34</v>
      </c>
      <c r="CF9">
        <v>3.8500000000000001</v>
      </c>
      <c r="CG9">
        <v>0.46999999999999997</v>
      </c>
      <c r="CH9">
        <v>0.28000000000000003</v>
      </c>
      <c r="CI9">
        <v>0.46999999999999997</v>
      </c>
      <c r="CJ9">
        <v>1.3600000000000001</v>
      </c>
      <c r="CK9">
        <v>1.3600000000000001</v>
      </c>
      <c r="CL9" s="22">
        <f t="shared" si="83"/>
        <v>19126.109090909093</v>
      </c>
      <c r="CM9" s="22">
        <f t="shared" si="84"/>
        <v>72537.872340425529</v>
      </c>
      <c r="CN9" s="22">
        <f t="shared" si="85"/>
        <v>93815.999999999985</v>
      </c>
      <c r="CO9" s="22">
        <f t="shared" si="86"/>
        <v>900.76595744680867</v>
      </c>
      <c r="CP9" s="22">
        <f t="shared" si="87"/>
        <v>39644.705882352937</v>
      </c>
      <c r="CQ9" s="22">
        <f t="shared" si="88"/>
        <v>39644.705882352937</v>
      </c>
      <c r="CR9" s="129">
        <f t="shared" si="89"/>
        <v>265670.1591534873</v>
      </c>
      <c r="CU9">
        <f t="shared" si="90"/>
        <v>0</v>
      </c>
      <c r="CW9" s="130">
        <v>348726.51000000001</v>
      </c>
      <c r="CX9">
        <f t="shared" si="91"/>
        <v>0.29985074599094996</v>
      </c>
      <c r="CY9">
        <f t="shared" si="92"/>
        <v>46.177014882606294</v>
      </c>
    </row>
    <row r="10">
      <c r="A10" s="25"/>
      <c r="B10" s="4" t="s">
        <v>15</v>
      </c>
      <c r="C10" s="125">
        <f>'Малоэтажка_колич_блоков_огражд'!$C10*'Малоэтажка_блоки_огражд'!B$3</f>
        <v>0</v>
      </c>
      <c r="D10" s="125">
        <f>'Малоэтажка_колич_блоков_огражд'!$C10*'Малоэтажка_блоки_огражд'!C$3</f>
        <v>0</v>
      </c>
      <c r="E10" s="125">
        <f>'Малоэтажка_колич_блоков_огражд'!$C10*'Малоэтажка_блоки_огражд'!D$3</f>
        <v>0</v>
      </c>
      <c r="F10" s="125">
        <f>'Малоэтажка_колич_блоков_огражд'!$C10*'Малоэтажка_блоки_огражд'!E$3</f>
        <v>0</v>
      </c>
      <c r="G10" s="125">
        <f>'Малоэтажка_колич_блоков_огражд'!$C10*'Малоэтажка_блоки_огражд'!F$3</f>
        <v>0</v>
      </c>
      <c r="H10" s="126">
        <f>'Малоэтажка_колич_блоков_огражд'!$C10*'Малоэтажка_блоки_огражд'!G$3</f>
        <v>0</v>
      </c>
      <c r="I10" s="94">
        <f>'Малоэтажка_колич_блоков_огражд'!$C10*'Малоэтажка_блоки_огражд'!B$4</f>
        <v>0</v>
      </c>
      <c r="J10" s="94">
        <f>'Малоэтажка_колич_блоков_огражд'!$C10*'Малоэтажка_блоки_огражд'!C$4</f>
        <v>0</v>
      </c>
      <c r="K10" s="94">
        <f>'Малоэтажка_колич_блоков_огражд'!$C10*'Малоэтажка_блоки_огражд'!D$4</f>
        <v>0</v>
      </c>
      <c r="L10" s="94">
        <f>'Малоэтажка_колич_блоков_огражд'!$C10*'Малоэтажка_блоки_огражд'!E$4</f>
        <v>0</v>
      </c>
      <c r="M10" s="94">
        <f>'Малоэтажка_колич_блоков_огражд'!$C10*'Малоэтажка_блоки_огражд'!F$4</f>
        <v>0</v>
      </c>
      <c r="N10" s="127">
        <f>'Малоэтажка_колич_блоков_огражд'!$C10*'Малоэтажка_блоки_огражд'!G$4</f>
        <v>0</v>
      </c>
      <c r="O10" s="125">
        <f>'Малоэтажка_колич_блоков_огражд'!$D10*'Малоэтажка_блоки_огражд'!B$5</f>
        <v>112.38</v>
      </c>
      <c r="P10" s="125">
        <f>'Малоэтажка_колич_блоков_огражд'!$D10*'Малоэтажка_блоки_огражд'!C$5</f>
        <v>39.600000000000001</v>
      </c>
      <c r="Q10" s="125">
        <f>'Малоэтажка_колич_блоков_огражд'!$D10*'Малоэтажка_блоки_огражд'!D$5</f>
        <v>41.009999999999998</v>
      </c>
      <c r="R10" s="125">
        <f>'Малоэтажка_колич_блоков_огражд'!$D10*'Малоэтажка_блоки_огражд'!E$5</f>
        <v>2.52</v>
      </c>
      <c r="S10" s="125">
        <f>'Малоэтажка_колич_блоков_огражд'!$D10*'Малоэтажка_блоки_огражд'!F$5</f>
        <v>256.19999999999999</v>
      </c>
      <c r="T10" s="125">
        <f>'Малоэтажка_колич_блоков_огражд'!$D10*'Малоэтажка_блоки_огражд'!G$5</f>
        <v>0</v>
      </c>
      <c r="U10" s="94">
        <f>'Малоэтажка_колич_блоков_огражд'!$D10*'Малоэтажка_блоки_огражд'!B$6</f>
        <v>112.5</v>
      </c>
      <c r="V10" s="94">
        <f>'Малоэтажка_колич_блоков_огражд'!$D10*'Малоэтажка_блоки_огражд'!C$6</f>
        <v>42</v>
      </c>
      <c r="W10" s="94">
        <f>'Малоэтажка_колич_блоков_огражд'!$D10*'Малоэтажка_блоки_огражд'!D$6</f>
        <v>41.009999999999998</v>
      </c>
      <c r="X10" s="94">
        <f>'Малоэтажка_колич_блоков_огражд'!$D10*'Малоэтажка_блоки_огражд'!E$6</f>
        <v>0</v>
      </c>
      <c r="Y10" s="94">
        <f>'Малоэтажка_колич_блоков_огражд'!$D10*'Малоэтажка_блоки_огражд'!F$6</f>
        <v>0</v>
      </c>
      <c r="Z10" s="127">
        <f>'Малоэтажка_колич_блоков_огражд'!$D10*'Малоэтажка_блоки_огражд'!G$6</f>
        <v>256.19999999999999</v>
      </c>
      <c r="AA10" s="125">
        <f>'Малоэтажка_колич_блоков_огражд'!$E10*'Малоэтажка_блоки_огражд'!B$7</f>
        <v>85.599999999999994</v>
      </c>
      <c r="AB10" s="125">
        <f>'Малоэтажка_колич_блоков_огражд'!$E10*'Малоэтажка_блоки_огражд'!C$7</f>
        <v>53.599999999999994</v>
      </c>
      <c r="AC10" s="125">
        <f>'Малоэтажка_колич_блоков_огражд'!$E10*'Малоэтажка_блоки_огражд'!D$7</f>
        <v>34.680000000000007</v>
      </c>
      <c r="AD10" s="125">
        <f>'Малоэтажка_колич_блоков_огражд'!$E10*'Малоэтажка_блоки_огражд'!E$7</f>
        <v>2.52</v>
      </c>
      <c r="AE10" s="125">
        <f>'Малоэтажка_колич_блоков_огражд'!$E10*'Малоэтажка_блоки_огражд'!F$7</f>
        <v>353.30000000000001</v>
      </c>
      <c r="AF10" s="125">
        <f>'Малоэтажка_колич_блоков_огражд'!$E10*'Малоэтажка_блоки_огражд'!G$7</f>
        <v>0</v>
      </c>
      <c r="AG10" s="94">
        <f>'Малоэтажка_колич_блоков_огражд'!$E10*'Малоэтажка_блоки_огражд'!B$8</f>
        <v>85.719999999999999</v>
      </c>
      <c r="AH10" s="94">
        <f>'Малоэтажка_колич_блоков_огражд'!$E10*'Малоэтажка_блоки_огражд'!C$8</f>
        <v>56</v>
      </c>
      <c r="AI10" s="94">
        <f>'Малоэтажка_колич_блоков_огражд'!$E10*'Малоэтажка_блоки_огражд'!D$8</f>
        <v>34.680000000000007</v>
      </c>
      <c r="AJ10" s="94">
        <f>'Малоэтажка_колич_блоков_огражд'!$E10*'Малоэтажка_блоки_огражд'!E$8</f>
        <v>0</v>
      </c>
      <c r="AK10" s="94">
        <f>'Малоэтажка_колич_блоков_огражд'!$E10*'Малоэтажка_блоки_огражд'!F$8</f>
        <v>0</v>
      </c>
      <c r="AL10" s="127">
        <f>'Малоэтажка_колич_блоков_огражд'!$E10*'Малоэтажка_блоки_огражд'!G$8</f>
        <v>353.30000000000001</v>
      </c>
      <c r="AM10" s="125">
        <f>'Малоэтажка_колич_блоков_огражд'!$F10*'Малоэтажка_блоки_огражд'!B$9</f>
        <v>130.48000000000002</v>
      </c>
      <c r="AN10" s="125">
        <f>'Малоэтажка_колич_блоков_огражд'!$F10*'Малоэтажка_блоки_огражд'!C$9</f>
        <v>53.599999999999994</v>
      </c>
      <c r="AO10" s="125">
        <f>'Малоэтажка_колич_блоков_огражд'!$F10*'Малоэтажка_блоки_огражд'!D$9</f>
        <v>41.579999999999998</v>
      </c>
      <c r="AP10" s="125">
        <f>'Малоэтажка_колич_блоков_огражд'!$F10*'Малоэтажка_блоки_огражд'!E$9</f>
        <v>2.52</v>
      </c>
      <c r="AQ10" s="125">
        <f>'Малоэтажка_колич_блоков_огражд'!$F10*'Малоэтажка_блоки_огражд'!F$9</f>
        <v>353.30000000000001</v>
      </c>
      <c r="AR10" s="125">
        <f>'Малоэтажка_колич_блоков_огражд'!$F10*'Малоэтажка_блоки_огражд'!G$9</f>
        <v>0</v>
      </c>
      <c r="AS10" s="94">
        <f>'Малоэтажка_колич_блоков_огражд'!$F10*'Малоэтажка_блоки_огражд'!B$10</f>
        <v>130.60000000000002</v>
      </c>
      <c r="AT10" s="94">
        <f>'Малоэтажка_колич_блоков_огражд'!$F10*'Малоэтажка_блоки_огражд'!C$10</f>
        <v>56</v>
      </c>
      <c r="AU10" s="94">
        <f>'Малоэтажка_колич_блоков_огражд'!$F10*'Малоэтажка_блоки_огражд'!D$10</f>
        <v>41.579999999999998</v>
      </c>
      <c r="AV10" s="94">
        <f>'Малоэтажка_колич_блоков_огражд'!$F10*'Малоэтажка_блоки_огражд'!E$10</f>
        <v>0</v>
      </c>
      <c r="AW10" s="94">
        <f>'Малоэтажка_колич_блоков_огражд'!$F10*'Малоэтажка_блоки_огражд'!F$10</f>
        <v>0</v>
      </c>
      <c r="AX10" s="127">
        <f>'Малоэтажка_колич_блоков_огражд'!$F10*'Малоэтажка_блоки_огражд'!G$10</f>
        <v>353.30000000000001</v>
      </c>
      <c r="AY10" s="125">
        <f>'Малоэтажка_колич_блоков_огражд'!$G10*'Малоэтажка_блоки_огражд'!B$11</f>
        <v>0</v>
      </c>
      <c r="AZ10" s="125">
        <f>'Малоэтажка_колич_блоков_огражд'!$G10*'Малоэтажка_блоки_огражд'!C$11</f>
        <v>0</v>
      </c>
      <c r="BA10" s="125">
        <f>'Малоэтажка_колич_блоков_огражд'!$G10*'Малоэтажка_блоки_огражд'!D$11</f>
        <v>0</v>
      </c>
      <c r="BB10" s="125">
        <f>'Малоэтажка_колич_блоков_огражд'!$G10*'Малоэтажка_блоки_огражд'!E$11</f>
        <v>0</v>
      </c>
      <c r="BC10" s="125">
        <f>'Малоэтажка_колич_блоков_огражд'!$G10*'Малоэтажка_блоки_огражд'!F$11</f>
        <v>0</v>
      </c>
      <c r="BD10" s="125">
        <f>'Малоэтажка_колич_блоков_огражд'!$G10*'Малоэтажка_блоки_огражд'!G$11</f>
        <v>0</v>
      </c>
      <c r="BE10" s="94">
        <f>'Малоэтажка_колич_блоков_огражд'!$G10*'Малоэтажка_блоки_огражд'!B$12</f>
        <v>0</v>
      </c>
      <c r="BF10" s="94">
        <f>'Малоэтажка_колич_блоков_огражд'!$G10*'Малоэтажка_блоки_огражд'!C$12</f>
        <v>0</v>
      </c>
      <c r="BG10" s="94">
        <f>'Малоэтажка_колич_блоков_огражд'!$G10*'Малоэтажка_блоки_огражд'!D$12</f>
        <v>0</v>
      </c>
      <c r="BH10" s="94">
        <f>'Малоэтажка_колич_блоков_огражд'!$G10*'Малоэтажка_блоки_огражд'!E$12</f>
        <v>0</v>
      </c>
      <c r="BI10" s="94">
        <f>'Малоэтажка_колич_блоков_огражд'!$G10*'Малоэтажка_блоки_огражд'!F$12</f>
        <v>0</v>
      </c>
      <c r="BJ10" s="127">
        <f>'Малоэтажка_колич_блоков_огражд'!$G10*'Малоэтажка_блоки_огражд'!G$12</f>
        <v>0</v>
      </c>
      <c r="BK10" s="125">
        <f>'Малоэтажка_колич_блоков_огражд'!$H10*'Малоэтажка_блоки_огражд'!B$13</f>
        <v>0</v>
      </c>
      <c r="BL10" s="125">
        <f>'Малоэтажка_колич_блоков_огражд'!$H10*'Малоэтажка_блоки_огражд'!C$13</f>
        <v>0</v>
      </c>
      <c r="BM10" s="125">
        <f>'Малоэтажка_колич_блоков_огражд'!$H10*'Малоэтажка_блоки_огражд'!D$13</f>
        <v>0</v>
      </c>
      <c r="BN10" s="125">
        <f>'Малоэтажка_колич_блоков_огражд'!$H10*'Малоэтажка_блоки_огражд'!E$13</f>
        <v>0</v>
      </c>
      <c r="BO10" s="125">
        <f>'Малоэтажка_колич_блоков_огражд'!$H10*'Малоэтажка_блоки_огражд'!F$13</f>
        <v>0</v>
      </c>
      <c r="BP10" s="125">
        <f>'Малоэтажка_колич_блоков_огражд'!$H10*'Малоэтажка_блоки_огражд'!G$13</f>
        <v>0</v>
      </c>
      <c r="BQ10" s="94">
        <f>'Малоэтажка_колич_блоков_огражд'!$H10*'Малоэтажка_блоки_огражд'!B$14</f>
        <v>0</v>
      </c>
      <c r="BR10" s="94">
        <f>'Малоэтажка_колич_блоков_огражд'!$H10*'Малоэтажка_блоки_огражд'!C$14</f>
        <v>0</v>
      </c>
      <c r="BS10" s="94">
        <f>'Малоэтажка_колич_блоков_огражд'!$H10*'Малоэтажка_блоки_огражд'!D$14</f>
        <v>0</v>
      </c>
      <c r="BT10" s="94">
        <f>'Малоэтажка_колич_блоков_огражд'!$H10*'Малоэтажка_блоки_огражд'!E$14</f>
        <v>0</v>
      </c>
      <c r="BU10" s="94">
        <f>'Малоэтажка_колич_блоков_огражд'!$H10*'Малоэтажка_блоки_огражд'!F$14</f>
        <v>0</v>
      </c>
      <c r="BV10" s="94">
        <f>'Малоэтажка_колич_блоков_огражд'!$H10*'Малоэтажка_блоки_огражд'!G$14</f>
        <v>0</v>
      </c>
      <c r="BW10" s="109">
        <v>4</v>
      </c>
      <c r="BX10" s="128">
        <f t="shared" ref="BX10:BX73" si="93">C10+I10*($BW10-1)+O10+U10*($BW10-1)+AA10+AG10*($BW10-1)+AM10+AS10*($BW10-1)+AY10+BE10*($BW10-1)+BK10+BQ10*($BW10-1)</f>
        <v>1314.9200000000001</v>
      </c>
      <c r="BY10" s="128">
        <f t="shared" ref="BY10:BY73" si="94">D10+J10*($BW10-1)+P10+V10*($BW10-1)+AB10+AH10*($BW10-1)+AN10+AT10*($BW10-1)+AZ10+BF10*($BW10-1)+BL10+BR10*($BW10-1)</f>
        <v>608.79999999999995</v>
      </c>
      <c r="BZ10" s="128">
        <f t="shared" ref="BZ10:BZ73" si="95">E10+K10*($BW10-1)+Q10+W10*($BW10-1)+AC10+AI10*($BW10-1)+AO10+AU10*($BW10-1)+BA10+BG10*($BW10-1)+BM10+BS10*($BW10-1)</f>
        <v>469.07999999999998</v>
      </c>
      <c r="CA10" s="128">
        <f t="shared" ref="CA10:CA73" si="96">F10+L10*($BW10-1)+R10+X10*($BW10-1)+AD10+AJ10*($BW10-1)+AP10+AV10*($BW10-1)+BB10+BH10*($BW10-1)+BN10+BT10*($BW10-1)</f>
        <v>7.5600000000000005</v>
      </c>
      <c r="CB10" s="128">
        <f t="shared" ref="CB10:CB73" si="97">G10+M10+S10+Y10+AE10+AK10+AQ10+AW10+BC10+BI10+BO10+BU10</f>
        <v>962.79999999999995</v>
      </c>
      <c r="CC10" s="128">
        <f t="shared" ref="CC10:CC73" si="98">H10+N10+T10+Z10+AF10+AL10+AR10+AX10+BD10+BJ10+BP10+BV10</f>
        <v>962.79999999999995</v>
      </c>
      <c r="CD10">
        <v>22</v>
      </c>
      <c r="CE10">
        <v>-34</v>
      </c>
      <c r="CF10">
        <v>3.8500000000000001</v>
      </c>
      <c r="CG10">
        <v>0.46999999999999997</v>
      </c>
      <c r="CH10">
        <v>0.28000000000000003</v>
      </c>
      <c r="CI10">
        <v>0.46999999999999997</v>
      </c>
      <c r="CJ10">
        <v>1.3600000000000001</v>
      </c>
      <c r="CK10">
        <v>1.3600000000000001</v>
      </c>
      <c r="CL10" s="22">
        <f t="shared" ref="CL10:CL73" si="99">BX10*(($CD10-$CE10)/CF10)</f>
        <v>19126.109090909093</v>
      </c>
      <c r="CM10" s="22">
        <f t="shared" ref="CM10:CM73" si="100">BY10*(($CD10-$CE10)/CG10)</f>
        <v>72537.872340425529</v>
      </c>
      <c r="CN10" s="22">
        <f t="shared" ref="CN10:CN73" si="101">BZ10*(($CD10-$CE10)/CH10)</f>
        <v>93815.999999999985</v>
      </c>
      <c r="CO10" s="22">
        <f t="shared" ref="CO10:CO73" si="102">CA10*(($CD10-$CE10)/CI10)</f>
        <v>900.76595744680867</v>
      </c>
      <c r="CP10" s="22">
        <f t="shared" ref="CP10:CP73" si="103">CB10*(($CD10-$CE10)/CJ10)</f>
        <v>39644.705882352937</v>
      </c>
      <c r="CQ10" s="22">
        <f t="shared" ref="CQ10:CQ73" si="104">CC10*(($CD10-$CE10)/CK10)</f>
        <v>39644.705882352937</v>
      </c>
      <c r="CR10" s="129">
        <f t="shared" ref="CR10:CR73" si="105">SUM(CL10:CQ10)</f>
        <v>265670.1591534873</v>
      </c>
      <c r="CU10">
        <f t="shared" ref="CU10:CU73" si="106">CT10*0.000001</f>
        <v>0</v>
      </c>
      <c r="CW10" s="130">
        <v>348726.51000000001</v>
      </c>
      <c r="CX10">
        <f t="shared" ref="CX10:CX73" si="107">CW10*0.000001*0.859845</f>
        <v>0.29985074599094996</v>
      </c>
      <c r="CY10">
        <f t="shared" ref="CY10:CY73" si="108">CX10*154</f>
        <v>46.177014882606294</v>
      </c>
    </row>
    <row r="11">
      <c r="A11" s="25"/>
      <c r="B11" s="4" t="s">
        <v>16</v>
      </c>
      <c r="C11" s="125">
        <f>Малоэтажка_колич_блоков_огражд!$C11*Малоэтажка_блоки_огражд!B$3</f>
        <v>0</v>
      </c>
      <c r="D11" s="125">
        <f>Малоэтажка_колич_блоков_огражд!$C11*Малоэтажка_блоки_огражд!C$3</f>
        <v>0</v>
      </c>
      <c r="E11" s="125">
        <f>Малоэтажка_колич_блоков_огражд!$C11*Малоэтажка_блоки_огражд!D$3</f>
        <v>0</v>
      </c>
      <c r="F11" s="125">
        <f>Малоэтажка_колич_блоков_огражд!$C11*Малоэтажка_блоки_огражд!E$3</f>
        <v>0</v>
      </c>
      <c r="G11" s="125">
        <f>Малоэтажка_колич_блоков_огражд!$C11*Малоэтажка_блоки_огражд!F$3</f>
        <v>0</v>
      </c>
      <c r="H11" s="126">
        <f>Малоэтажка_колич_блоков_огражд!$C11*Малоэтажка_блоки_огражд!G$3</f>
        <v>0</v>
      </c>
      <c r="I11" s="94">
        <f>Малоэтажка_колич_блоков_огражд!$C11*Малоэтажка_блоки_огражд!B$4</f>
        <v>0</v>
      </c>
      <c r="J11" s="94">
        <f>Малоэтажка_колич_блоков_огражд!$C11*Малоэтажка_блоки_огражд!C$4</f>
        <v>0</v>
      </c>
      <c r="K11" s="94">
        <f>Малоэтажка_колич_блоков_огражд!$C11*Малоэтажка_блоки_огражд!D$4</f>
        <v>0</v>
      </c>
      <c r="L11" s="94">
        <f>Малоэтажка_колич_блоков_огражд!$C11*Малоэтажка_блоки_огражд!E$4</f>
        <v>0</v>
      </c>
      <c r="M11" s="94">
        <f>Малоэтажка_колич_блоков_огражд!$C11*Малоэтажка_блоки_огражд!F$4</f>
        <v>0</v>
      </c>
      <c r="N11" s="127">
        <f>Малоэтажка_колич_блоков_огражд!$C11*Малоэтажка_блоки_огражд!G$4</f>
        <v>0</v>
      </c>
      <c r="O11" s="125">
        <f>Малоэтажка_колич_блоков_огражд!$D11*Малоэтажка_блоки_огражд!B$5</f>
        <v>112.38</v>
      </c>
      <c r="P11" s="125">
        <f>Малоэтажка_колич_блоков_огражд!$D11*Малоэтажка_блоки_огражд!C$5</f>
        <v>39.600000000000001</v>
      </c>
      <c r="Q11" s="125">
        <f>Малоэтажка_колич_блоков_огражд!$D11*Малоэтажка_блоки_огражд!D$5</f>
        <v>41.009999999999998</v>
      </c>
      <c r="R11" s="125">
        <f>Малоэтажка_колич_блоков_огражд!$D11*Малоэтажка_блоки_огражд!E$5</f>
        <v>2.52</v>
      </c>
      <c r="S11" s="125">
        <f>Малоэтажка_колич_блоков_огражд!$D11*Малоэтажка_блоки_огражд!F$5</f>
        <v>256.19999999999999</v>
      </c>
      <c r="T11" s="125">
        <f>Малоэтажка_колич_блоков_огражд!$D11*Малоэтажка_блоки_огражд!G$5</f>
        <v>0</v>
      </c>
      <c r="U11" s="94">
        <f>Малоэтажка_колич_блоков_огражд!$D11*Малоэтажка_блоки_огражд!B$6</f>
        <v>112.5</v>
      </c>
      <c r="V11" s="94">
        <f>Малоэтажка_колич_блоков_огражд!$D11*Малоэтажка_блоки_огражд!C$6</f>
        <v>42</v>
      </c>
      <c r="W11" s="94">
        <f>Малоэтажка_колич_блоков_огражд!$D11*Малоэтажка_блоки_огражд!D$6</f>
        <v>41.009999999999998</v>
      </c>
      <c r="X11" s="94">
        <f>Малоэтажка_колич_блоков_огражд!$D11*Малоэтажка_блоки_огражд!E$6</f>
        <v>0</v>
      </c>
      <c r="Y11" s="94">
        <f>Малоэтажка_колич_блоков_огражд!$D11*Малоэтажка_блоки_огражд!F$6</f>
        <v>0</v>
      </c>
      <c r="Z11" s="127">
        <f>Малоэтажка_колич_блоков_огражд!$D11*Малоэтажка_блоки_огражд!G$6</f>
        <v>256.19999999999999</v>
      </c>
      <c r="AA11" s="125">
        <f>Малоэтажка_колич_блоков_огражд!$E11*Малоэтажка_блоки_огражд!B$7</f>
        <v>85.599999999999994</v>
      </c>
      <c r="AB11" s="125">
        <f>Малоэтажка_колич_блоков_огражд!$E11*Малоэтажка_блоки_огражд!C$7</f>
        <v>53.599999999999994</v>
      </c>
      <c r="AC11" s="125">
        <f>Малоэтажка_колич_блоков_огражд!$E11*Малоэтажка_блоки_огражд!D$7</f>
        <v>34.680000000000007</v>
      </c>
      <c r="AD11" s="125">
        <f>Малоэтажка_колич_блоков_огражд!$E11*Малоэтажка_блоки_огражд!E$7</f>
        <v>2.52</v>
      </c>
      <c r="AE11" s="125">
        <f>Малоэтажка_колич_блоков_огражд!$E11*Малоэтажка_блоки_огражд!F$7</f>
        <v>353.30000000000001</v>
      </c>
      <c r="AF11" s="125">
        <f>Малоэтажка_колич_блоков_огражд!$E11*Малоэтажка_блоки_огражд!G$7</f>
        <v>0</v>
      </c>
      <c r="AG11" s="94">
        <f>Малоэтажка_колич_блоков_огражд!$E11*Малоэтажка_блоки_огражд!B$8</f>
        <v>85.719999999999999</v>
      </c>
      <c r="AH11" s="94">
        <f>Малоэтажка_колич_блоков_огражд!$E11*Малоэтажка_блоки_огражд!C$8</f>
        <v>56</v>
      </c>
      <c r="AI11" s="94">
        <f>Малоэтажка_колич_блоков_огражд!$E11*Малоэтажка_блоки_огражд!D$8</f>
        <v>34.680000000000007</v>
      </c>
      <c r="AJ11" s="94">
        <f>Малоэтажка_колич_блоков_огражд!$E11*Малоэтажка_блоки_огражд!E$8</f>
        <v>0</v>
      </c>
      <c r="AK11" s="94">
        <f>Малоэтажка_колич_блоков_огражд!$E11*Малоэтажка_блоки_огражд!F$8</f>
        <v>0</v>
      </c>
      <c r="AL11" s="127">
        <f>Малоэтажка_колич_блоков_огражд!$E11*Малоэтажка_блоки_огражд!G$8</f>
        <v>353.30000000000001</v>
      </c>
      <c r="AM11" s="125">
        <f>Малоэтажка_колич_блоков_огражд!$F11*Малоэтажка_блоки_огражд!B$9</f>
        <v>130.48000000000002</v>
      </c>
      <c r="AN11" s="125">
        <f>Малоэтажка_колич_блоков_огражд!$F11*Малоэтажка_блоки_огражд!C$9</f>
        <v>53.599999999999994</v>
      </c>
      <c r="AO11" s="125">
        <f>Малоэтажка_колич_блоков_огражд!$F11*Малоэтажка_блоки_огражд!D$9</f>
        <v>41.579999999999998</v>
      </c>
      <c r="AP11" s="125">
        <f>Малоэтажка_колич_блоков_огражд!$F11*Малоэтажка_блоки_огражд!E$9</f>
        <v>2.52</v>
      </c>
      <c r="AQ11" s="125">
        <f>Малоэтажка_колич_блоков_огражд!$F11*Малоэтажка_блоки_огражд!F$9</f>
        <v>353.30000000000001</v>
      </c>
      <c r="AR11" s="125">
        <f>Малоэтажка_колич_блоков_огражд!$F11*Малоэтажка_блоки_огражд!G$9</f>
        <v>0</v>
      </c>
      <c r="AS11" s="94">
        <f>Малоэтажка_колич_блоков_огражд!$F11*Малоэтажка_блоки_огражд!B$10</f>
        <v>130.60000000000002</v>
      </c>
      <c r="AT11" s="94">
        <f>Малоэтажка_колич_блоков_огражд!$F11*Малоэтажка_блоки_огражд!C$10</f>
        <v>56</v>
      </c>
      <c r="AU11" s="94">
        <f>Малоэтажка_колич_блоков_огражд!$F11*Малоэтажка_блоки_огражд!D$10</f>
        <v>41.579999999999998</v>
      </c>
      <c r="AV11" s="94">
        <f>Малоэтажка_колич_блоков_огражд!$F11*Малоэтажка_блоки_огражд!E$10</f>
        <v>0</v>
      </c>
      <c r="AW11" s="94">
        <f>Малоэтажка_колич_блоков_огражд!$F11*Малоэтажка_блоки_огражд!F$10</f>
        <v>0</v>
      </c>
      <c r="AX11" s="127">
        <f>Малоэтажка_колич_блоков_огражд!$F11*Малоэтажка_блоки_огражд!G$10</f>
        <v>353.30000000000001</v>
      </c>
      <c r="AY11" s="125">
        <f>Малоэтажка_колич_блоков_огражд!$G11*Малоэтажка_блоки_огражд!B$11</f>
        <v>0</v>
      </c>
      <c r="AZ11" s="125">
        <f>Малоэтажка_колич_блоков_огражд!$G11*Малоэтажка_блоки_огражд!C$11</f>
        <v>0</v>
      </c>
      <c r="BA11" s="125">
        <f>Малоэтажка_колич_блоков_огражд!$G11*Малоэтажка_блоки_огражд!D$11</f>
        <v>0</v>
      </c>
      <c r="BB11" s="125">
        <f>Малоэтажка_колич_блоков_огражд!$G11*Малоэтажка_блоки_огражд!E$11</f>
        <v>0</v>
      </c>
      <c r="BC11" s="125">
        <f>Малоэтажка_колич_блоков_огражд!$G11*Малоэтажка_блоки_огражд!F$11</f>
        <v>0</v>
      </c>
      <c r="BD11" s="125">
        <f>Малоэтажка_колич_блоков_огражд!$G11*Малоэтажка_блоки_огражд!G$11</f>
        <v>0</v>
      </c>
      <c r="BE11" s="94">
        <f>Малоэтажка_колич_блоков_огражд!$G11*Малоэтажка_блоки_огражд!B$12</f>
        <v>0</v>
      </c>
      <c r="BF11" s="94">
        <f>Малоэтажка_колич_блоков_огражд!$G11*Малоэтажка_блоки_огражд!C$12</f>
        <v>0</v>
      </c>
      <c r="BG11" s="94">
        <f>Малоэтажка_колич_блоков_огражд!$G11*Малоэтажка_блоки_огражд!D$12</f>
        <v>0</v>
      </c>
      <c r="BH11" s="94">
        <f>Малоэтажка_колич_блоков_огражд!$G11*Малоэтажка_блоки_огражд!E$12</f>
        <v>0</v>
      </c>
      <c r="BI11" s="94">
        <f>Малоэтажка_колич_блоков_огражд!$G11*Малоэтажка_блоки_огражд!F$12</f>
        <v>0</v>
      </c>
      <c r="BJ11" s="127">
        <f>Малоэтажка_колич_блоков_огражд!$G11*Малоэтажка_блоки_огражд!G$12</f>
        <v>0</v>
      </c>
      <c r="BK11" s="125">
        <f>Малоэтажка_колич_блоков_огражд!$H11*Малоэтажка_блоки_огражд!B$13</f>
        <v>0</v>
      </c>
      <c r="BL11" s="125">
        <f>Малоэтажка_колич_блоков_огражд!$H11*Малоэтажка_блоки_огражд!C$13</f>
        <v>0</v>
      </c>
      <c r="BM11" s="125">
        <f>Малоэтажка_колич_блоков_огражд!$H11*Малоэтажка_блоки_огражд!D$13</f>
        <v>0</v>
      </c>
      <c r="BN11" s="125">
        <f>Малоэтажка_колич_блоков_огражд!$H11*Малоэтажка_блоки_огражд!E$13</f>
        <v>0</v>
      </c>
      <c r="BO11" s="125">
        <f>Малоэтажка_колич_блоков_огражд!$H11*Малоэтажка_блоки_огражд!F$13</f>
        <v>0</v>
      </c>
      <c r="BP11" s="125">
        <f>Малоэтажка_колич_блоков_огражд!$H11*Малоэтажка_блоки_огражд!G$13</f>
        <v>0</v>
      </c>
      <c r="BQ11" s="94">
        <f>Малоэтажка_колич_блоков_огражд!$H11*Малоэтажка_блоки_огражд!B$14</f>
        <v>0</v>
      </c>
      <c r="BR11" s="94">
        <f>Малоэтажка_колич_блоков_огражд!$H11*Малоэтажка_блоки_огражд!C$14</f>
        <v>0</v>
      </c>
      <c r="BS11" s="94">
        <f>Малоэтажка_колич_блоков_огражд!$H11*Малоэтажка_блоки_огражд!D$14</f>
        <v>0</v>
      </c>
      <c r="BT11" s="94">
        <f>Малоэтажка_колич_блоков_огражд!$H11*Малоэтажка_блоки_огражд!E$14</f>
        <v>0</v>
      </c>
      <c r="BU11" s="94">
        <f>Малоэтажка_колич_блоков_огражд!$H11*Малоэтажка_блоки_огражд!F$14</f>
        <v>0</v>
      </c>
      <c r="BV11" s="94">
        <f>Малоэтажка_колич_блоков_огражд!$H11*Малоэтажка_блоки_огражд!G$14</f>
        <v>0</v>
      </c>
      <c r="BW11" s="109">
        <v>4</v>
      </c>
      <c r="BX11" s="128">
        <f t="shared" si="93"/>
        <v>1314.9200000000001</v>
      </c>
      <c r="BY11" s="128">
        <f t="shared" si="94"/>
        <v>608.79999999999995</v>
      </c>
      <c r="BZ11" s="128">
        <f t="shared" si="95"/>
        <v>469.07999999999998</v>
      </c>
      <c r="CA11" s="128">
        <f t="shared" si="96"/>
        <v>7.5600000000000005</v>
      </c>
      <c r="CB11" s="128">
        <f t="shared" si="97"/>
        <v>962.79999999999995</v>
      </c>
      <c r="CC11" s="128">
        <f t="shared" si="98"/>
        <v>962.79999999999995</v>
      </c>
      <c r="CD11">
        <v>22</v>
      </c>
      <c r="CE11">
        <v>-34</v>
      </c>
      <c r="CF11">
        <v>3.8500000000000001</v>
      </c>
      <c r="CG11">
        <v>0.46999999999999997</v>
      </c>
      <c r="CH11">
        <v>0.28000000000000003</v>
      </c>
      <c r="CI11">
        <v>0.46999999999999997</v>
      </c>
      <c r="CJ11">
        <v>1.3600000000000001</v>
      </c>
      <c r="CK11">
        <v>1.3600000000000001</v>
      </c>
      <c r="CL11" s="22">
        <f t="shared" si="99"/>
        <v>19126.109090909093</v>
      </c>
      <c r="CM11" s="22">
        <f t="shared" si="100"/>
        <v>72537.872340425529</v>
      </c>
      <c r="CN11" s="22">
        <f t="shared" si="101"/>
        <v>93815.999999999985</v>
      </c>
      <c r="CO11" s="22">
        <f t="shared" si="102"/>
        <v>900.76595744680867</v>
      </c>
      <c r="CP11" s="22">
        <f t="shared" si="103"/>
        <v>39644.705882352937</v>
      </c>
      <c r="CQ11" s="22">
        <f t="shared" si="104"/>
        <v>39644.705882352937</v>
      </c>
      <c r="CR11" s="129">
        <f t="shared" si="105"/>
        <v>265670.1591534873</v>
      </c>
      <c r="CU11">
        <f t="shared" si="106"/>
        <v>0</v>
      </c>
      <c r="CW11" s="130">
        <v>348726.51000000001</v>
      </c>
      <c r="CX11">
        <f t="shared" si="107"/>
        <v>0.29985074599094996</v>
      </c>
      <c r="CY11">
        <f t="shared" si="108"/>
        <v>46.177014882606294</v>
      </c>
    </row>
    <row r="12">
      <c r="A12" s="29"/>
      <c r="B12" s="30" t="s">
        <v>17</v>
      </c>
      <c r="C12" s="131">
        <f>Малоэтажка_колич_блоков_огражд!$C12*Малоэтажка_блоки_огражд!B$3</f>
        <v>0</v>
      </c>
      <c r="D12" s="131">
        <f>Малоэтажка_колич_блоков_огражд!$C12*Малоэтажка_блоки_огражд!C$3</f>
        <v>0</v>
      </c>
      <c r="E12" s="131">
        <f>Малоэтажка_колич_блоков_огражд!$C12*Малоэтажка_блоки_огражд!D$3</f>
        <v>0</v>
      </c>
      <c r="F12" s="131">
        <f>Малоэтажка_колич_блоков_огражд!$C12*Малоэтажка_блоки_огражд!E$3</f>
        <v>0</v>
      </c>
      <c r="G12" s="131">
        <f>Малоэтажка_колич_блоков_огражд!$C12*Малоэтажка_блоки_огражд!F$3</f>
        <v>0</v>
      </c>
      <c r="H12" s="132">
        <f>Малоэтажка_колич_блоков_огражд!$C12*Малоэтажка_блоки_огражд!G$3</f>
        <v>0</v>
      </c>
      <c r="I12" s="133">
        <f>Малоэтажка_колич_блоков_огражд!$C12*Малоэтажка_блоки_огражд!B$4</f>
        <v>0</v>
      </c>
      <c r="J12" s="133">
        <f>Малоэтажка_колич_блоков_огражд!$C12*Малоэтажка_блоки_огражд!C$4</f>
        <v>0</v>
      </c>
      <c r="K12" s="133">
        <f>Малоэтажка_колич_блоков_огражд!$C12*Малоэтажка_блоки_огражд!D$4</f>
        <v>0</v>
      </c>
      <c r="L12" s="133">
        <f>Малоэтажка_колич_блоков_огражд!$C12*Малоэтажка_блоки_огражд!E$4</f>
        <v>0</v>
      </c>
      <c r="M12" s="133">
        <f>Малоэтажка_колич_блоков_огражд!$C12*Малоэтажка_блоки_огражд!F$4</f>
        <v>0</v>
      </c>
      <c r="N12" s="134">
        <f>Малоэтажка_колич_блоков_огражд!$C12*Малоэтажка_блоки_огражд!G$4</f>
        <v>0</v>
      </c>
      <c r="O12" s="131">
        <f>Малоэтажка_колич_блоков_огражд!$D12*Малоэтажка_блоки_огражд!B$5</f>
        <v>112.38</v>
      </c>
      <c r="P12" s="131">
        <f>Малоэтажка_колич_блоков_огражд!$D12*Малоэтажка_блоки_огражд!C$5</f>
        <v>39.600000000000001</v>
      </c>
      <c r="Q12" s="131">
        <f>Малоэтажка_колич_блоков_огражд!$D12*Малоэтажка_блоки_огражд!D$5</f>
        <v>41.009999999999998</v>
      </c>
      <c r="R12" s="131">
        <f>Малоэтажка_колич_блоков_огражд!$D12*Малоэтажка_блоки_огражд!E$5</f>
        <v>2.52</v>
      </c>
      <c r="S12" s="131">
        <f>Малоэтажка_колич_блоков_огражд!$D12*Малоэтажка_блоки_огражд!F$5</f>
        <v>256.19999999999999</v>
      </c>
      <c r="T12" s="131">
        <f>Малоэтажка_колич_блоков_огражд!$D12*Малоэтажка_блоки_огражд!G$5</f>
        <v>0</v>
      </c>
      <c r="U12" s="133">
        <f>Малоэтажка_колич_блоков_огражд!$D12*Малоэтажка_блоки_огражд!B$6</f>
        <v>112.5</v>
      </c>
      <c r="V12" s="133">
        <f>Малоэтажка_колич_блоков_огражд!$D12*Малоэтажка_блоки_огражд!C$6</f>
        <v>42</v>
      </c>
      <c r="W12" s="133">
        <f>Малоэтажка_колич_блоков_огражд!$D12*Малоэтажка_блоки_огражд!D$6</f>
        <v>41.009999999999998</v>
      </c>
      <c r="X12" s="133">
        <f>Малоэтажка_колич_блоков_огражд!$D12*Малоэтажка_блоки_огражд!E$6</f>
        <v>0</v>
      </c>
      <c r="Y12" s="133">
        <f>Малоэтажка_колич_блоков_огражд!$D12*Малоэтажка_блоки_огражд!F$6</f>
        <v>0</v>
      </c>
      <c r="Z12" s="134">
        <f>Малоэтажка_колич_блоков_огражд!$D12*Малоэтажка_блоки_огражд!G$6</f>
        <v>256.19999999999999</v>
      </c>
      <c r="AA12" s="131">
        <f>Малоэтажка_колич_блоков_огражд!$E12*Малоэтажка_блоки_огражд!B$7</f>
        <v>85.599999999999994</v>
      </c>
      <c r="AB12" s="131">
        <f>Малоэтажка_колич_блоков_огражд!$E12*Малоэтажка_блоки_огражд!C$7</f>
        <v>53.599999999999994</v>
      </c>
      <c r="AC12" s="131">
        <f>Малоэтажка_колич_блоков_огражд!$E12*Малоэтажка_блоки_огражд!D$7</f>
        <v>34.680000000000007</v>
      </c>
      <c r="AD12" s="131">
        <f>Малоэтажка_колич_блоков_огражд!$E12*Малоэтажка_блоки_огражд!E$7</f>
        <v>2.52</v>
      </c>
      <c r="AE12" s="131">
        <f>Малоэтажка_колич_блоков_огражд!$E12*Малоэтажка_блоки_огражд!F$7</f>
        <v>353.30000000000001</v>
      </c>
      <c r="AF12" s="131">
        <f>Малоэтажка_колич_блоков_огражд!$E12*Малоэтажка_блоки_огражд!G$7</f>
        <v>0</v>
      </c>
      <c r="AG12" s="133">
        <f>Малоэтажка_колич_блоков_огражд!$E12*Малоэтажка_блоки_огражд!B$8</f>
        <v>85.719999999999999</v>
      </c>
      <c r="AH12" s="133">
        <f>Малоэтажка_колич_блоков_огражд!$E12*Малоэтажка_блоки_огражд!C$8</f>
        <v>56</v>
      </c>
      <c r="AI12" s="133">
        <f>Малоэтажка_колич_блоков_огражд!$E12*Малоэтажка_блоки_огражд!D$8</f>
        <v>34.680000000000007</v>
      </c>
      <c r="AJ12" s="133">
        <f>Малоэтажка_колич_блоков_огражд!$E12*Малоэтажка_блоки_огражд!E$8</f>
        <v>0</v>
      </c>
      <c r="AK12" s="133">
        <f>Малоэтажка_колич_блоков_огражд!$E12*Малоэтажка_блоки_огражд!F$8</f>
        <v>0</v>
      </c>
      <c r="AL12" s="134">
        <f>Малоэтажка_колич_блоков_огражд!$E12*Малоэтажка_блоки_огражд!G$8</f>
        <v>353.30000000000001</v>
      </c>
      <c r="AM12" s="131">
        <f>Малоэтажка_колич_блоков_огражд!$F12*Малоэтажка_блоки_огражд!B$9</f>
        <v>130.48000000000002</v>
      </c>
      <c r="AN12" s="131">
        <f>Малоэтажка_колич_блоков_огражд!$F12*Малоэтажка_блоки_огражд!C$9</f>
        <v>53.599999999999994</v>
      </c>
      <c r="AO12" s="131">
        <f>Малоэтажка_колич_блоков_огражд!$F12*Малоэтажка_блоки_огражд!D$9</f>
        <v>41.579999999999998</v>
      </c>
      <c r="AP12" s="131">
        <f>Малоэтажка_колич_блоков_огражд!$F12*Малоэтажка_блоки_огражд!E$9</f>
        <v>2.52</v>
      </c>
      <c r="AQ12" s="131">
        <f>Малоэтажка_колич_блоков_огражд!$F12*Малоэтажка_блоки_огражд!F$9</f>
        <v>353.30000000000001</v>
      </c>
      <c r="AR12" s="131">
        <f>Малоэтажка_колич_блоков_огражд!$F12*Малоэтажка_блоки_огражд!G$9</f>
        <v>0</v>
      </c>
      <c r="AS12" s="133">
        <f>Малоэтажка_колич_блоков_огражд!$F12*Малоэтажка_блоки_огражд!B$10</f>
        <v>130.60000000000002</v>
      </c>
      <c r="AT12" s="133">
        <f>Малоэтажка_колич_блоков_огражд!$F12*Малоэтажка_блоки_огражд!C$10</f>
        <v>56</v>
      </c>
      <c r="AU12" s="133">
        <f>Малоэтажка_колич_блоков_огражд!$F12*Малоэтажка_блоки_огражд!D$10</f>
        <v>41.579999999999998</v>
      </c>
      <c r="AV12" s="133">
        <f>Малоэтажка_колич_блоков_огражд!$F12*Малоэтажка_блоки_огражд!E$10</f>
        <v>0</v>
      </c>
      <c r="AW12" s="133">
        <f>Малоэтажка_колич_блоков_огражд!$F12*Малоэтажка_блоки_огражд!F$10</f>
        <v>0</v>
      </c>
      <c r="AX12" s="134">
        <f>Малоэтажка_колич_блоков_огражд!$F12*Малоэтажка_блоки_огражд!G$10</f>
        <v>353.30000000000001</v>
      </c>
      <c r="AY12" s="131">
        <f>Малоэтажка_колич_блоков_огражд!$G12*Малоэтажка_блоки_огражд!B$11</f>
        <v>0</v>
      </c>
      <c r="AZ12" s="131">
        <f>Малоэтажка_колич_блоков_огражд!$G12*Малоэтажка_блоки_огражд!C$11</f>
        <v>0</v>
      </c>
      <c r="BA12" s="131">
        <f>Малоэтажка_колич_блоков_огражд!$G12*Малоэтажка_блоки_огражд!D$11</f>
        <v>0</v>
      </c>
      <c r="BB12" s="131">
        <f>Малоэтажка_колич_блоков_огражд!$G12*Малоэтажка_блоки_огражд!E$11</f>
        <v>0</v>
      </c>
      <c r="BC12" s="131">
        <f>Малоэтажка_колич_блоков_огражд!$G12*Малоэтажка_блоки_огражд!F$11</f>
        <v>0</v>
      </c>
      <c r="BD12" s="131">
        <f>Малоэтажка_колич_блоков_огражд!$G12*Малоэтажка_блоки_огражд!G$11</f>
        <v>0</v>
      </c>
      <c r="BE12" s="133">
        <f>Малоэтажка_колич_блоков_огражд!$G12*Малоэтажка_блоки_огражд!B$12</f>
        <v>0</v>
      </c>
      <c r="BF12" s="133">
        <f>Малоэтажка_колич_блоков_огражд!$G12*Малоэтажка_блоки_огражд!C$12</f>
        <v>0</v>
      </c>
      <c r="BG12" s="133">
        <f>Малоэтажка_колич_блоков_огражд!$G12*Малоэтажка_блоки_огражд!D$12</f>
        <v>0</v>
      </c>
      <c r="BH12" s="133">
        <f>Малоэтажка_колич_блоков_огражд!$G12*Малоэтажка_блоки_огражд!E$12</f>
        <v>0</v>
      </c>
      <c r="BI12" s="133">
        <f>Малоэтажка_колич_блоков_огражд!$G12*Малоэтажка_блоки_огражд!F$12</f>
        <v>0</v>
      </c>
      <c r="BJ12" s="134">
        <f>Малоэтажка_колич_блоков_огражд!$G12*Малоэтажка_блоки_огражд!G$12</f>
        <v>0</v>
      </c>
      <c r="BK12" s="131">
        <f>Малоэтажка_колич_блоков_огражд!$H12*Малоэтажка_блоки_огражд!B$13</f>
        <v>0</v>
      </c>
      <c r="BL12" s="131">
        <f>Малоэтажка_колич_блоков_огражд!$H12*Малоэтажка_блоки_огражд!C$13</f>
        <v>0</v>
      </c>
      <c r="BM12" s="131">
        <f>Малоэтажка_колич_блоков_огражд!$H12*Малоэтажка_блоки_огражд!D$13</f>
        <v>0</v>
      </c>
      <c r="BN12" s="131">
        <f>Малоэтажка_колич_блоков_огражд!$H12*Малоэтажка_блоки_огражд!E$13</f>
        <v>0</v>
      </c>
      <c r="BO12" s="131">
        <f>Малоэтажка_колич_блоков_огражд!$H12*Малоэтажка_блоки_огражд!F$13</f>
        <v>0</v>
      </c>
      <c r="BP12" s="131">
        <f>Малоэтажка_колич_блоков_огражд!$H12*Малоэтажка_блоки_огражд!G$13</f>
        <v>0</v>
      </c>
      <c r="BQ12" s="133">
        <f>Малоэтажка_колич_блоков_огражд!$H12*Малоэтажка_блоки_огражд!B$14</f>
        <v>0</v>
      </c>
      <c r="BR12" s="133">
        <f>Малоэтажка_колич_блоков_огражд!$H12*Малоэтажка_блоки_огражд!C$14</f>
        <v>0</v>
      </c>
      <c r="BS12" s="133">
        <f>Малоэтажка_колич_блоков_огражд!$H12*Малоэтажка_блоки_огражд!D$14</f>
        <v>0</v>
      </c>
      <c r="BT12" s="133">
        <f>Малоэтажка_колич_блоков_огражд!$H12*Малоэтажка_блоки_огражд!E$14</f>
        <v>0</v>
      </c>
      <c r="BU12" s="133">
        <f>Малоэтажка_колич_блоков_огражд!$H12*Малоэтажка_блоки_огражд!F$14</f>
        <v>0</v>
      </c>
      <c r="BV12" s="133">
        <f>Малоэтажка_колич_блоков_огражд!$H12*Малоэтажка_блоки_огражд!G$14</f>
        <v>0</v>
      </c>
      <c r="BW12" s="135">
        <v>4</v>
      </c>
      <c r="BX12" s="136">
        <f t="shared" si="93"/>
        <v>1314.9200000000001</v>
      </c>
      <c r="BY12" s="136">
        <f t="shared" si="94"/>
        <v>608.79999999999995</v>
      </c>
      <c r="BZ12" s="136">
        <f t="shared" si="95"/>
        <v>469.07999999999998</v>
      </c>
      <c r="CA12" s="136">
        <f t="shared" si="96"/>
        <v>7.5600000000000005</v>
      </c>
      <c r="CB12" s="136">
        <f t="shared" si="97"/>
        <v>962.79999999999995</v>
      </c>
      <c r="CC12" s="136">
        <f t="shared" si="98"/>
        <v>962.79999999999995</v>
      </c>
      <c r="CD12" s="34">
        <v>22</v>
      </c>
      <c r="CE12">
        <v>-34</v>
      </c>
      <c r="CF12" s="34">
        <v>3.8500000000000001</v>
      </c>
      <c r="CG12" s="34">
        <v>0.46999999999999997</v>
      </c>
      <c r="CH12" s="34">
        <v>0.28000000000000003</v>
      </c>
      <c r="CI12" s="34">
        <v>0.46999999999999997</v>
      </c>
      <c r="CJ12" s="34">
        <v>1.3600000000000001</v>
      </c>
      <c r="CK12" s="34">
        <v>1.3600000000000001</v>
      </c>
      <c r="CL12" s="22">
        <f t="shared" si="99"/>
        <v>19126.109090909093</v>
      </c>
      <c r="CM12" s="22">
        <f t="shared" si="100"/>
        <v>72537.872340425529</v>
      </c>
      <c r="CN12" s="22">
        <f t="shared" si="101"/>
        <v>93815.999999999985</v>
      </c>
      <c r="CO12" s="22">
        <f t="shared" si="102"/>
        <v>900.76595744680867</v>
      </c>
      <c r="CP12" s="22">
        <f t="shared" si="103"/>
        <v>39644.705882352937</v>
      </c>
      <c r="CQ12" s="22">
        <f t="shared" si="104"/>
        <v>39644.705882352937</v>
      </c>
      <c r="CR12" s="137">
        <f t="shared" si="105"/>
        <v>265670.1591534873</v>
      </c>
      <c r="CS12" s="138">
        <f>SUM(CR4:CR12)</f>
        <v>2376736.582819433</v>
      </c>
      <c r="CT12">
        <f>CS12*0.859845</f>
        <v>2043625.0670543753</v>
      </c>
      <c r="CU12">
        <f t="shared" si="106"/>
        <v>2.0436250670543754</v>
      </c>
      <c r="CV12">
        <f>CU12*128</f>
        <v>261.58400858296005</v>
      </c>
      <c r="CW12" s="130">
        <v>348726.51000000001</v>
      </c>
      <c r="CX12">
        <f t="shared" si="107"/>
        <v>0.29985074599094996</v>
      </c>
      <c r="CY12">
        <f t="shared" si="108"/>
        <v>46.177014882606294</v>
      </c>
      <c r="CZ12">
        <f>SUM(CY4:CY12)</f>
        <v>407.78030419958355</v>
      </c>
      <c r="DA12">
        <f>SUM(CW4:CW12)*0.000001</f>
        <v>3.0795364899999993</v>
      </c>
    </row>
    <row r="13">
      <c r="A13" s="18">
        <v>2</v>
      </c>
      <c r="B13" s="19" t="s">
        <v>18</v>
      </c>
      <c r="C13" s="118">
        <f>Малоэтажка_колич_блоков_огражд!$C13*Малоэтажка_блоки_огражд!B$3</f>
        <v>0</v>
      </c>
      <c r="D13" s="118">
        <f>Малоэтажка_колич_блоков_огражд!$C13*Малоэтажка_блоки_огражд!C$3</f>
        <v>0</v>
      </c>
      <c r="E13" s="118">
        <f>Малоэтажка_колич_блоков_огражд!$C13*Малоэтажка_блоки_огражд!D$3</f>
        <v>0</v>
      </c>
      <c r="F13" s="118">
        <f>Малоэтажка_колич_блоков_огражд!$C13*Малоэтажка_блоки_огражд!E$3</f>
        <v>0</v>
      </c>
      <c r="G13" s="118">
        <f>Малоэтажка_колич_блоков_огражд!$C13*Малоэтажка_блоки_огражд!F$3</f>
        <v>0</v>
      </c>
      <c r="H13" s="119">
        <f>Малоэтажка_колич_блоков_огражд!$C13*Малоэтажка_блоки_огражд!G$3</f>
        <v>0</v>
      </c>
      <c r="I13" s="120">
        <f>Малоэтажка_колич_блоков_огражд!$C13*Малоэтажка_блоки_огражд!B$4</f>
        <v>0</v>
      </c>
      <c r="J13" s="120">
        <f>Малоэтажка_колич_блоков_огражд!$C13*Малоэтажка_блоки_огражд!C$4</f>
        <v>0</v>
      </c>
      <c r="K13" s="120">
        <f>Малоэтажка_колич_блоков_огражд!$C13*Малоэтажка_блоки_огражд!D$4</f>
        <v>0</v>
      </c>
      <c r="L13" s="120">
        <f>Малоэтажка_колич_блоков_огражд!$C13*Малоэтажка_блоки_огражд!E$4</f>
        <v>0</v>
      </c>
      <c r="M13" s="120">
        <f>Малоэтажка_колич_блоков_огражд!$C13*Малоэтажка_блоки_огражд!F$4</f>
        <v>0</v>
      </c>
      <c r="N13" s="121">
        <f>Малоэтажка_колич_блоков_огражд!$C13*Малоэтажка_блоки_огражд!G$4</f>
        <v>0</v>
      </c>
      <c r="O13" s="118">
        <f>Малоэтажка_колич_блоков_огражд!$D13*Малоэтажка_блоки_огражд!B$5</f>
        <v>112.38</v>
      </c>
      <c r="P13" s="118">
        <f>Малоэтажка_колич_блоков_огражд!$D13*Малоэтажка_блоки_огражд!C$5</f>
        <v>39.600000000000001</v>
      </c>
      <c r="Q13" s="118">
        <f>Малоэтажка_колич_блоков_огражд!$D13*Малоэтажка_блоки_огражд!D$5</f>
        <v>41.009999999999998</v>
      </c>
      <c r="R13" s="118">
        <f>Малоэтажка_колич_блоков_огражд!$D13*Малоэтажка_блоки_огражд!E$5</f>
        <v>2.52</v>
      </c>
      <c r="S13" s="118">
        <f>Малоэтажка_колич_блоков_огражд!$D13*Малоэтажка_блоки_огражд!F$5</f>
        <v>256.19999999999999</v>
      </c>
      <c r="T13" s="118">
        <f>Малоэтажка_колич_блоков_огражд!$D13*Малоэтажка_блоки_огражд!G$5</f>
        <v>0</v>
      </c>
      <c r="U13" s="120">
        <f>Малоэтажка_колич_блоков_огражд!$D13*Малоэтажка_блоки_огражд!B$6</f>
        <v>112.5</v>
      </c>
      <c r="V13" s="120">
        <f>Малоэтажка_колич_блоков_огражд!$D13*Малоэтажка_блоки_огражд!C$6</f>
        <v>42</v>
      </c>
      <c r="W13" s="120">
        <f>Малоэтажка_колич_блоков_огражд!$D13*Малоэтажка_блоки_огражд!D$6</f>
        <v>41.009999999999998</v>
      </c>
      <c r="X13" s="120">
        <f>Малоэтажка_колич_блоков_огражд!$D13*Малоэтажка_блоки_огражд!E$6</f>
        <v>0</v>
      </c>
      <c r="Y13" s="120">
        <f>Малоэтажка_колич_блоков_огражд!$D13*Малоэтажка_блоки_огражд!F$6</f>
        <v>0</v>
      </c>
      <c r="Z13" s="121">
        <f>Малоэтажка_колич_блоков_огражд!$D13*Малоэтажка_блоки_огражд!G$6</f>
        <v>256.19999999999999</v>
      </c>
      <c r="AA13" s="118">
        <f>Малоэтажка_колич_блоков_огражд!$E13*Малоэтажка_блоки_огражд!B$7</f>
        <v>85.599999999999994</v>
      </c>
      <c r="AB13" s="118">
        <f>Малоэтажка_колич_блоков_огражд!$E13*Малоэтажка_блоки_огражд!C$7</f>
        <v>53.599999999999994</v>
      </c>
      <c r="AC13" s="118">
        <f>Малоэтажка_колич_блоков_огражд!$E13*Малоэтажка_блоки_огражд!D$7</f>
        <v>34.680000000000007</v>
      </c>
      <c r="AD13" s="118">
        <f>Малоэтажка_колич_блоков_огражд!$E13*Малоэтажка_блоки_огражд!E$7</f>
        <v>2.52</v>
      </c>
      <c r="AE13" s="118">
        <f>Малоэтажка_колич_блоков_огражд!$E13*Малоэтажка_блоки_огражд!F$7</f>
        <v>353.30000000000001</v>
      </c>
      <c r="AF13" s="118">
        <f>Малоэтажка_колич_блоков_огражд!$E13*Малоэтажка_блоки_огражд!G$7</f>
        <v>0</v>
      </c>
      <c r="AG13" s="120">
        <f>Малоэтажка_колич_блоков_огражд!$E13*Малоэтажка_блоки_огражд!B$8</f>
        <v>85.719999999999999</v>
      </c>
      <c r="AH13" s="120">
        <f>Малоэтажка_колич_блоков_огражд!$E13*Малоэтажка_блоки_огражд!C$8</f>
        <v>56</v>
      </c>
      <c r="AI13" s="120">
        <f>Малоэтажка_колич_блоков_огражд!$E13*Малоэтажка_блоки_огражд!D$8</f>
        <v>34.680000000000007</v>
      </c>
      <c r="AJ13" s="120">
        <f>Малоэтажка_колич_блоков_огражд!$E13*Малоэтажка_блоки_огражд!E$8</f>
        <v>0</v>
      </c>
      <c r="AK13" s="120">
        <f>Малоэтажка_колич_блоков_огражд!$E13*Малоэтажка_блоки_огражд!F$8</f>
        <v>0</v>
      </c>
      <c r="AL13" s="121">
        <f>Малоэтажка_колич_блоков_огражд!$E13*Малоэтажка_блоки_огражд!G$8</f>
        <v>353.30000000000001</v>
      </c>
      <c r="AM13" s="118">
        <f>Малоэтажка_колич_блоков_огражд!$F13*Малоэтажка_блоки_огражд!B$9</f>
        <v>130.48000000000002</v>
      </c>
      <c r="AN13" s="118">
        <f>Малоэтажка_колич_блоков_огражд!$F13*Малоэтажка_блоки_огражд!C$9</f>
        <v>53.599999999999994</v>
      </c>
      <c r="AO13" s="118">
        <f>Малоэтажка_колич_блоков_огражд!$F13*Малоэтажка_блоки_огражд!D$9</f>
        <v>41.579999999999998</v>
      </c>
      <c r="AP13" s="118">
        <f>Малоэтажка_колич_блоков_огражд!$F13*Малоэтажка_блоки_огражд!E$9</f>
        <v>2.52</v>
      </c>
      <c r="AQ13" s="118">
        <f>Малоэтажка_колич_блоков_огражд!$F13*Малоэтажка_блоки_огражд!F$9</f>
        <v>353.30000000000001</v>
      </c>
      <c r="AR13" s="118">
        <f>Малоэтажка_колич_блоков_огражд!$F13*Малоэтажка_блоки_огражд!G$9</f>
        <v>0</v>
      </c>
      <c r="AS13" s="120">
        <f>Малоэтажка_колич_блоков_огражд!$F13*Малоэтажка_блоки_огражд!B$10</f>
        <v>130.60000000000002</v>
      </c>
      <c r="AT13" s="120">
        <f>Малоэтажка_колич_блоков_огражд!$F13*Малоэтажка_блоки_огражд!C$10</f>
        <v>56</v>
      </c>
      <c r="AU13" s="120">
        <f>Малоэтажка_колич_блоков_огражд!$F13*Малоэтажка_блоки_огражд!D$10</f>
        <v>41.579999999999998</v>
      </c>
      <c r="AV13" s="120">
        <f>Малоэтажка_колич_блоков_огражд!$F13*Малоэтажка_блоки_огражд!E$10</f>
        <v>0</v>
      </c>
      <c r="AW13" s="120">
        <f>Малоэтажка_колич_блоков_огражд!$F13*Малоэтажка_блоки_огражд!F$10</f>
        <v>0</v>
      </c>
      <c r="AX13" s="121">
        <f>Малоэтажка_колич_блоков_огражд!$F13*Малоэтажка_блоки_огражд!G$10</f>
        <v>353.30000000000001</v>
      </c>
      <c r="AY13" s="118">
        <f>Малоэтажка_колич_блоков_огражд!$G13*Малоэтажка_блоки_огражд!B$11</f>
        <v>0</v>
      </c>
      <c r="AZ13" s="118">
        <f>Малоэтажка_колич_блоков_огражд!$G13*Малоэтажка_блоки_огражд!C$11</f>
        <v>0</v>
      </c>
      <c r="BA13" s="118">
        <f>Малоэтажка_колич_блоков_огражд!$G13*Малоэтажка_блоки_огражд!D$11</f>
        <v>0</v>
      </c>
      <c r="BB13" s="118">
        <f>Малоэтажка_колич_блоков_огражд!$G13*Малоэтажка_блоки_огражд!E$11</f>
        <v>0</v>
      </c>
      <c r="BC13" s="118">
        <f>Малоэтажка_колич_блоков_огражд!$G13*Малоэтажка_блоки_огражд!F$11</f>
        <v>0</v>
      </c>
      <c r="BD13" s="118">
        <f>Малоэтажка_колич_блоков_огражд!$G13*Малоэтажка_блоки_огражд!G$11</f>
        <v>0</v>
      </c>
      <c r="BE13" s="120">
        <f>Малоэтажка_колич_блоков_огражд!$G13*Малоэтажка_блоки_огражд!B$12</f>
        <v>0</v>
      </c>
      <c r="BF13" s="120">
        <f>Малоэтажка_колич_блоков_огражд!$G13*Малоэтажка_блоки_огражд!C$12</f>
        <v>0</v>
      </c>
      <c r="BG13" s="120">
        <f>Малоэтажка_колич_блоков_огражд!$G13*Малоэтажка_блоки_огражд!D$12</f>
        <v>0</v>
      </c>
      <c r="BH13" s="120">
        <f>Малоэтажка_колич_блоков_огражд!$G13*Малоэтажка_блоки_огражд!E$12</f>
        <v>0</v>
      </c>
      <c r="BI13" s="120">
        <f>Малоэтажка_колич_блоков_огражд!$G13*Малоэтажка_блоки_огражд!F$12</f>
        <v>0</v>
      </c>
      <c r="BJ13" s="121">
        <f>Малоэтажка_колич_блоков_огражд!$G13*Малоэтажка_блоки_огражд!G$12</f>
        <v>0</v>
      </c>
      <c r="BK13" s="118">
        <f>Малоэтажка_колич_блоков_огражд!$H13*Малоэтажка_блоки_огражд!B$13</f>
        <v>0</v>
      </c>
      <c r="BL13" s="118">
        <f>Малоэтажка_колич_блоков_огражд!$H13*Малоэтажка_блоки_огражд!C$13</f>
        <v>0</v>
      </c>
      <c r="BM13" s="118">
        <f>Малоэтажка_колич_блоков_огражд!$H13*Малоэтажка_блоки_огражд!D$13</f>
        <v>0</v>
      </c>
      <c r="BN13" s="118">
        <f>Малоэтажка_колич_блоков_огражд!$H13*Малоэтажка_блоки_огражд!E$13</f>
        <v>0</v>
      </c>
      <c r="BO13" s="118">
        <f>Малоэтажка_колич_блоков_огражд!$H13*Малоэтажка_блоки_огражд!F$13</f>
        <v>0</v>
      </c>
      <c r="BP13" s="118">
        <f>Малоэтажка_колич_блоков_огражд!$H13*Малоэтажка_блоки_огражд!G$13</f>
        <v>0</v>
      </c>
      <c r="BQ13" s="120">
        <f>Малоэтажка_колич_блоков_огражд!$H13*Малоэтажка_блоки_огражд!B$14</f>
        <v>0</v>
      </c>
      <c r="BR13" s="120">
        <f>Малоэтажка_колич_блоков_огражд!$H13*Малоэтажка_блоки_огражд!C$14</f>
        <v>0</v>
      </c>
      <c r="BS13" s="120">
        <f>Малоэтажка_колич_блоков_огражд!$H13*Малоэтажка_блоки_огражд!D$14</f>
        <v>0</v>
      </c>
      <c r="BT13" s="120">
        <f>Малоэтажка_колич_блоков_огражд!$H13*Малоэтажка_блоки_огражд!E$14</f>
        <v>0</v>
      </c>
      <c r="BU13" s="120">
        <f>Малоэтажка_колич_блоков_огражд!$H13*Малоэтажка_блоки_огражд!F$14</f>
        <v>0</v>
      </c>
      <c r="BV13" s="120">
        <f>Малоэтажка_колич_блоков_огражд!$H13*Малоэтажка_блоки_огражд!G$14</f>
        <v>0</v>
      </c>
      <c r="BW13" s="122">
        <v>4</v>
      </c>
      <c r="BX13" s="123">
        <f t="shared" si="93"/>
        <v>1314.9200000000001</v>
      </c>
      <c r="BY13" s="123">
        <f t="shared" si="94"/>
        <v>608.79999999999995</v>
      </c>
      <c r="BZ13" s="123">
        <f t="shared" si="95"/>
        <v>469.07999999999998</v>
      </c>
      <c r="CA13" s="123">
        <f t="shared" si="96"/>
        <v>7.5600000000000005</v>
      </c>
      <c r="CB13" s="123">
        <f t="shared" si="97"/>
        <v>962.79999999999995</v>
      </c>
      <c r="CC13" s="123">
        <f t="shared" si="98"/>
        <v>962.79999999999995</v>
      </c>
      <c r="CD13" s="23">
        <v>22</v>
      </c>
      <c r="CE13">
        <v>-34</v>
      </c>
      <c r="CF13" s="23">
        <v>3.8500000000000001</v>
      </c>
      <c r="CG13" s="23">
        <v>0.46999999999999997</v>
      </c>
      <c r="CH13" s="23">
        <v>0.28000000000000003</v>
      </c>
      <c r="CI13" s="23">
        <v>0.46999999999999997</v>
      </c>
      <c r="CJ13" s="23">
        <v>1.3600000000000001</v>
      </c>
      <c r="CK13" s="23">
        <v>1.3600000000000001</v>
      </c>
      <c r="CL13" s="22">
        <f t="shared" si="99"/>
        <v>19126.109090909093</v>
      </c>
      <c r="CM13" s="22">
        <f t="shared" si="100"/>
        <v>72537.872340425529</v>
      </c>
      <c r="CN13" s="22">
        <f t="shared" si="101"/>
        <v>93815.999999999985</v>
      </c>
      <c r="CO13" s="22">
        <f t="shared" si="102"/>
        <v>900.76595744680867</v>
      </c>
      <c r="CP13" s="22">
        <f t="shared" si="103"/>
        <v>39644.705882352937</v>
      </c>
      <c r="CQ13" s="22">
        <f t="shared" si="104"/>
        <v>39644.705882352937</v>
      </c>
      <c r="CR13" s="124">
        <f t="shared" si="105"/>
        <v>265670.1591534873</v>
      </c>
      <c r="CW13" s="130">
        <v>348726.51000000001</v>
      </c>
      <c r="CX13">
        <f t="shared" si="107"/>
        <v>0.29985074599094996</v>
      </c>
      <c r="CY13">
        <f t="shared" si="108"/>
        <v>46.177014882606294</v>
      </c>
    </row>
    <row r="14">
      <c r="A14" s="25"/>
      <c r="B14" s="4" t="s">
        <v>19</v>
      </c>
      <c r="C14" s="125">
        <f>Малоэтажка_колич_блоков_огражд!$C14*Малоэтажка_блоки_огражд!B$3</f>
        <v>0</v>
      </c>
      <c r="D14" s="125">
        <f>Малоэтажка_колич_блоков_огражд!$C14*Малоэтажка_блоки_огражд!C$3</f>
        <v>0</v>
      </c>
      <c r="E14" s="125">
        <f>Малоэтажка_колич_блоков_огражд!$C14*Малоэтажка_блоки_огражд!D$3</f>
        <v>0</v>
      </c>
      <c r="F14" s="125">
        <f>Малоэтажка_колич_блоков_огражд!$C14*Малоэтажка_блоки_огражд!E$3</f>
        <v>0</v>
      </c>
      <c r="G14" s="125">
        <f>Малоэтажка_колич_блоков_огражд!$C14*Малоэтажка_блоки_огражд!F$3</f>
        <v>0</v>
      </c>
      <c r="H14" s="126">
        <f>Малоэтажка_колич_блоков_огражд!$C14*Малоэтажка_блоки_огражд!G$3</f>
        <v>0</v>
      </c>
      <c r="I14" s="94">
        <f>Малоэтажка_колич_блоков_огражд!$C14*Малоэтажка_блоки_огражд!B$4</f>
        <v>0</v>
      </c>
      <c r="J14" s="94">
        <f>Малоэтажка_колич_блоков_огражд!$C14*Малоэтажка_блоки_огражд!C$4</f>
        <v>0</v>
      </c>
      <c r="K14" s="94">
        <f>Малоэтажка_колич_блоков_огражд!$C14*Малоэтажка_блоки_огражд!D$4</f>
        <v>0</v>
      </c>
      <c r="L14" s="94">
        <f>Малоэтажка_колич_блоков_огражд!$C14*Малоэтажка_блоки_огражд!E$4</f>
        <v>0</v>
      </c>
      <c r="M14" s="94">
        <f>Малоэтажка_колич_блоков_огражд!$C14*Малоэтажка_блоки_огражд!F$4</f>
        <v>0</v>
      </c>
      <c r="N14" s="127">
        <f>Малоэтажка_колич_блоков_огражд!$C14*Малоэтажка_блоки_огражд!G$4</f>
        <v>0</v>
      </c>
      <c r="O14" s="125">
        <f>Малоэтажка_колич_блоков_огражд!$D14*Малоэтажка_блоки_огражд!B$5</f>
        <v>112.38</v>
      </c>
      <c r="P14" s="125">
        <f>Малоэтажка_колич_блоков_огражд!$D14*Малоэтажка_блоки_огражд!C$5</f>
        <v>39.600000000000001</v>
      </c>
      <c r="Q14" s="125">
        <f>Малоэтажка_колич_блоков_огражд!$D14*Малоэтажка_блоки_огражд!D$5</f>
        <v>41.009999999999998</v>
      </c>
      <c r="R14" s="125">
        <f>Малоэтажка_колич_блоков_огражд!$D14*Малоэтажка_блоки_огражд!E$5</f>
        <v>2.52</v>
      </c>
      <c r="S14" s="125">
        <f>Малоэтажка_колич_блоков_огражд!$D14*Малоэтажка_блоки_огражд!F$5</f>
        <v>256.19999999999999</v>
      </c>
      <c r="T14" s="125">
        <f>Малоэтажка_колич_блоков_огражд!$D14*Малоэтажка_блоки_огражд!G$5</f>
        <v>0</v>
      </c>
      <c r="U14" s="94">
        <f>Малоэтажка_колич_блоков_огражд!$D14*Малоэтажка_блоки_огражд!B$6</f>
        <v>112.5</v>
      </c>
      <c r="V14" s="94">
        <f>Малоэтажка_колич_блоков_огражд!$D14*Малоэтажка_блоки_огражд!C$6</f>
        <v>42</v>
      </c>
      <c r="W14" s="94">
        <f>Малоэтажка_колич_блоков_огражд!$D14*Малоэтажка_блоки_огражд!D$6</f>
        <v>41.009999999999998</v>
      </c>
      <c r="X14" s="94">
        <f>Малоэтажка_колич_блоков_огражд!$D14*Малоэтажка_блоки_огражд!E$6</f>
        <v>0</v>
      </c>
      <c r="Y14" s="94">
        <f>Малоэтажка_колич_блоков_огражд!$D14*Малоэтажка_блоки_огражд!F$6</f>
        <v>0</v>
      </c>
      <c r="Z14" s="127">
        <f>Малоэтажка_колич_блоков_огражд!$D14*Малоэтажка_блоки_огражд!G$6</f>
        <v>256.19999999999999</v>
      </c>
      <c r="AA14" s="125">
        <f>Малоэтажка_колич_блоков_огражд!$E14*Малоэтажка_блоки_огражд!B$7</f>
        <v>85.599999999999994</v>
      </c>
      <c r="AB14" s="125">
        <f>Малоэтажка_колич_блоков_огражд!$E14*Малоэтажка_блоки_огражд!C$7</f>
        <v>53.599999999999994</v>
      </c>
      <c r="AC14" s="125">
        <f>Малоэтажка_колич_блоков_огражд!$E14*Малоэтажка_блоки_огражд!D$7</f>
        <v>34.680000000000007</v>
      </c>
      <c r="AD14" s="125">
        <f>Малоэтажка_колич_блоков_огражд!$E14*Малоэтажка_блоки_огражд!E$7</f>
        <v>2.52</v>
      </c>
      <c r="AE14" s="125">
        <f>Малоэтажка_колич_блоков_огражд!$E14*Малоэтажка_блоки_огражд!F$7</f>
        <v>353.30000000000001</v>
      </c>
      <c r="AF14" s="125">
        <f>Малоэтажка_колич_блоков_огражд!$E14*Малоэтажка_блоки_огражд!G$7</f>
        <v>0</v>
      </c>
      <c r="AG14" s="94">
        <f>Малоэтажка_колич_блоков_огражд!$E14*Малоэтажка_блоки_огражд!B$8</f>
        <v>85.719999999999999</v>
      </c>
      <c r="AH14" s="94">
        <f>Малоэтажка_колич_блоков_огражд!$E14*Малоэтажка_блоки_огражд!C$8</f>
        <v>56</v>
      </c>
      <c r="AI14" s="94">
        <f>Малоэтажка_колич_блоков_огражд!$E14*Малоэтажка_блоки_огражд!D$8</f>
        <v>34.680000000000007</v>
      </c>
      <c r="AJ14" s="94">
        <f>Малоэтажка_колич_блоков_огражд!$E14*Малоэтажка_блоки_огражд!E$8</f>
        <v>0</v>
      </c>
      <c r="AK14" s="94">
        <f>Малоэтажка_колич_блоков_огражд!$E14*Малоэтажка_блоки_огражд!F$8</f>
        <v>0</v>
      </c>
      <c r="AL14" s="127">
        <f>Малоэтажка_колич_блоков_огражд!$E14*Малоэтажка_блоки_огражд!G$8</f>
        <v>353.30000000000001</v>
      </c>
      <c r="AM14" s="125">
        <f>Малоэтажка_колич_блоков_огражд!$F14*Малоэтажка_блоки_огражд!B$9</f>
        <v>130.48000000000002</v>
      </c>
      <c r="AN14" s="125">
        <f>Малоэтажка_колич_блоков_огражд!$F14*Малоэтажка_блоки_огражд!C$9</f>
        <v>53.599999999999994</v>
      </c>
      <c r="AO14" s="125">
        <f>Малоэтажка_колич_блоков_огражд!$F14*Малоэтажка_блоки_огражд!D$9</f>
        <v>41.579999999999998</v>
      </c>
      <c r="AP14" s="125">
        <f>Малоэтажка_колич_блоков_огражд!$F14*Малоэтажка_блоки_огражд!E$9</f>
        <v>2.52</v>
      </c>
      <c r="AQ14" s="125">
        <f>Малоэтажка_колич_блоков_огражд!$F14*Малоэтажка_блоки_огражд!F$9</f>
        <v>353.30000000000001</v>
      </c>
      <c r="AR14" s="125">
        <f>Малоэтажка_колич_блоков_огражд!$F14*Малоэтажка_блоки_огражд!G$9</f>
        <v>0</v>
      </c>
      <c r="AS14" s="94">
        <f>Малоэтажка_колич_блоков_огражд!$F14*Малоэтажка_блоки_огражд!B$10</f>
        <v>130.60000000000002</v>
      </c>
      <c r="AT14" s="94">
        <f>Малоэтажка_колич_блоков_огражд!$F14*Малоэтажка_блоки_огражд!C$10</f>
        <v>56</v>
      </c>
      <c r="AU14" s="94">
        <f>Малоэтажка_колич_блоков_огражд!$F14*Малоэтажка_блоки_огражд!D$10</f>
        <v>41.579999999999998</v>
      </c>
      <c r="AV14" s="94">
        <f>Малоэтажка_колич_блоков_огражд!$F14*Малоэтажка_блоки_огражд!E$10</f>
        <v>0</v>
      </c>
      <c r="AW14" s="94">
        <f>Малоэтажка_колич_блоков_огражд!$F14*Малоэтажка_блоки_огражд!F$10</f>
        <v>0</v>
      </c>
      <c r="AX14" s="127">
        <f>Малоэтажка_колич_блоков_огражд!$F14*Малоэтажка_блоки_огражд!G$10</f>
        <v>353.30000000000001</v>
      </c>
      <c r="AY14" s="125">
        <f>Малоэтажка_колич_блоков_огражд!$G14*Малоэтажка_блоки_огражд!B$11</f>
        <v>0</v>
      </c>
      <c r="AZ14" s="125">
        <f>Малоэтажка_колич_блоков_огражд!$G14*Малоэтажка_блоки_огражд!C$11</f>
        <v>0</v>
      </c>
      <c r="BA14" s="125">
        <f>Малоэтажка_колич_блоков_огражд!$G14*Малоэтажка_блоки_огражд!D$11</f>
        <v>0</v>
      </c>
      <c r="BB14" s="125">
        <f>Малоэтажка_колич_блоков_огражд!$G14*Малоэтажка_блоки_огражд!E$11</f>
        <v>0</v>
      </c>
      <c r="BC14" s="125">
        <f>Малоэтажка_колич_блоков_огражд!$G14*Малоэтажка_блоки_огражд!F$11</f>
        <v>0</v>
      </c>
      <c r="BD14" s="125">
        <f>Малоэтажка_колич_блоков_огражд!$G14*Малоэтажка_блоки_огражд!G$11</f>
        <v>0</v>
      </c>
      <c r="BE14" s="94">
        <f>Малоэтажка_колич_блоков_огражд!$G14*Малоэтажка_блоки_огражд!B$12</f>
        <v>0</v>
      </c>
      <c r="BF14" s="94">
        <f>Малоэтажка_колич_блоков_огражд!$G14*Малоэтажка_блоки_огражд!C$12</f>
        <v>0</v>
      </c>
      <c r="BG14" s="94">
        <f>Малоэтажка_колич_блоков_огражд!$G14*Малоэтажка_блоки_огражд!D$12</f>
        <v>0</v>
      </c>
      <c r="BH14" s="94">
        <f>Малоэтажка_колич_блоков_огражд!$G14*Малоэтажка_блоки_огражд!E$12</f>
        <v>0</v>
      </c>
      <c r="BI14" s="94">
        <f>Малоэтажка_колич_блоков_огражд!$G14*Малоэтажка_блоки_огражд!F$12</f>
        <v>0</v>
      </c>
      <c r="BJ14" s="127">
        <f>Малоэтажка_колич_блоков_огражд!$G14*Малоэтажка_блоки_огражд!G$12</f>
        <v>0</v>
      </c>
      <c r="BK14" s="125">
        <f>Малоэтажка_колич_блоков_огражд!$H14*Малоэтажка_блоки_огражд!B$13</f>
        <v>0</v>
      </c>
      <c r="BL14" s="125">
        <f>Малоэтажка_колич_блоков_огражд!$H14*Малоэтажка_блоки_огражд!C$13</f>
        <v>0</v>
      </c>
      <c r="BM14" s="125">
        <f>Малоэтажка_колич_блоков_огражд!$H14*Малоэтажка_блоки_огражд!D$13</f>
        <v>0</v>
      </c>
      <c r="BN14" s="125">
        <f>Малоэтажка_колич_блоков_огражд!$H14*Малоэтажка_блоки_огражд!E$13</f>
        <v>0</v>
      </c>
      <c r="BO14" s="125">
        <f>Малоэтажка_колич_блоков_огражд!$H14*Малоэтажка_блоки_огражд!F$13</f>
        <v>0</v>
      </c>
      <c r="BP14" s="125">
        <f>Малоэтажка_колич_блоков_огражд!$H14*Малоэтажка_блоки_огражд!G$13</f>
        <v>0</v>
      </c>
      <c r="BQ14" s="94">
        <f>Малоэтажка_колич_блоков_огражд!$H14*Малоэтажка_блоки_огражд!B$14</f>
        <v>0</v>
      </c>
      <c r="BR14" s="94">
        <f>Малоэтажка_колич_блоков_огражд!$H14*Малоэтажка_блоки_огражд!C$14</f>
        <v>0</v>
      </c>
      <c r="BS14" s="94">
        <f>Малоэтажка_колич_блоков_огражд!$H14*Малоэтажка_блоки_огражд!D$14</f>
        <v>0</v>
      </c>
      <c r="BT14" s="94">
        <f>Малоэтажка_колич_блоков_огражд!$H14*Малоэтажка_блоки_огражд!E$14</f>
        <v>0</v>
      </c>
      <c r="BU14" s="94">
        <f>Малоэтажка_колич_блоков_огражд!$H14*Малоэтажка_блоки_огражд!F$14</f>
        <v>0</v>
      </c>
      <c r="BV14" s="94">
        <f>Малоэтажка_колич_блоков_огражд!$H14*Малоэтажка_блоки_огражд!G$14</f>
        <v>0</v>
      </c>
      <c r="BW14" s="109">
        <v>4</v>
      </c>
      <c r="BX14" s="128">
        <f t="shared" si="93"/>
        <v>1314.9200000000001</v>
      </c>
      <c r="BY14" s="128">
        <f t="shared" si="94"/>
        <v>608.79999999999995</v>
      </c>
      <c r="BZ14" s="128">
        <f t="shared" si="95"/>
        <v>469.07999999999998</v>
      </c>
      <c r="CA14" s="128">
        <f t="shared" si="96"/>
        <v>7.5600000000000005</v>
      </c>
      <c r="CB14" s="128">
        <f t="shared" si="97"/>
        <v>962.79999999999995</v>
      </c>
      <c r="CC14" s="128">
        <f t="shared" si="98"/>
        <v>962.79999999999995</v>
      </c>
      <c r="CD14">
        <v>22</v>
      </c>
      <c r="CE14">
        <v>-34</v>
      </c>
      <c r="CF14">
        <v>3.8500000000000001</v>
      </c>
      <c r="CG14">
        <v>0.46999999999999997</v>
      </c>
      <c r="CH14">
        <v>0.28000000000000003</v>
      </c>
      <c r="CI14">
        <v>0.46999999999999997</v>
      </c>
      <c r="CJ14">
        <v>1.3600000000000001</v>
      </c>
      <c r="CK14">
        <v>1.3600000000000001</v>
      </c>
      <c r="CL14" s="22">
        <f t="shared" si="99"/>
        <v>19126.109090909093</v>
      </c>
      <c r="CM14" s="22">
        <f t="shared" si="100"/>
        <v>72537.872340425529</v>
      </c>
      <c r="CN14" s="22">
        <f t="shared" si="101"/>
        <v>93815.999999999985</v>
      </c>
      <c r="CO14" s="22">
        <f t="shared" si="102"/>
        <v>900.76595744680867</v>
      </c>
      <c r="CP14" s="22">
        <f t="shared" si="103"/>
        <v>39644.705882352937</v>
      </c>
      <c r="CQ14" s="22">
        <f t="shared" si="104"/>
        <v>39644.705882352937</v>
      </c>
      <c r="CR14" s="129">
        <f t="shared" si="105"/>
        <v>265670.1591534873</v>
      </c>
      <c r="CW14" s="130">
        <v>348726.51000000001</v>
      </c>
      <c r="CX14">
        <f t="shared" si="107"/>
        <v>0.29985074599094996</v>
      </c>
      <c r="CY14">
        <f t="shared" si="108"/>
        <v>46.177014882606294</v>
      </c>
    </row>
    <row r="15">
      <c r="A15" s="25"/>
      <c r="B15" s="4" t="s">
        <v>20</v>
      </c>
      <c r="C15" s="125">
        <f>Малоэтажка_колич_блоков_огражд!$C15*Малоэтажка_блоки_огражд!B$3</f>
        <v>0</v>
      </c>
      <c r="D15" s="125">
        <f>Малоэтажка_колич_блоков_огражд!$C15*Малоэтажка_блоки_огражд!C$3</f>
        <v>0</v>
      </c>
      <c r="E15" s="125">
        <f>Малоэтажка_колич_блоков_огражд!$C15*Малоэтажка_блоки_огражд!D$3</f>
        <v>0</v>
      </c>
      <c r="F15" s="125">
        <f>Малоэтажка_колич_блоков_огражд!$C15*Малоэтажка_блоки_огражд!E$3</f>
        <v>0</v>
      </c>
      <c r="G15" s="125">
        <f>Малоэтажка_колич_блоков_огражд!$C15*Малоэтажка_блоки_огражд!F$3</f>
        <v>0</v>
      </c>
      <c r="H15" s="126">
        <f>Малоэтажка_колич_блоков_огражд!$C15*Малоэтажка_блоки_огражд!G$3</f>
        <v>0</v>
      </c>
      <c r="I15" s="94">
        <f>Малоэтажка_колич_блоков_огражд!$C15*Малоэтажка_блоки_огражд!B$4</f>
        <v>0</v>
      </c>
      <c r="J15" s="94">
        <f>Малоэтажка_колич_блоков_огражд!$C15*Малоэтажка_блоки_огражд!C$4</f>
        <v>0</v>
      </c>
      <c r="K15" s="94">
        <f>Малоэтажка_колич_блоков_огражд!$C15*Малоэтажка_блоки_огражд!D$4</f>
        <v>0</v>
      </c>
      <c r="L15" s="94">
        <f>Малоэтажка_колич_блоков_огражд!$C15*Малоэтажка_блоки_огражд!E$4</f>
        <v>0</v>
      </c>
      <c r="M15" s="94">
        <f>Малоэтажка_колич_блоков_огражд!$C15*Малоэтажка_блоки_огражд!F$4</f>
        <v>0</v>
      </c>
      <c r="N15" s="127">
        <f>Малоэтажка_колич_блоков_огражд!$C15*Малоэтажка_блоки_огражд!G$4</f>
        <v>0</v>
      </c>
      <c r="O15" s="125">
        <f>Малоэтажка_колич_блоков_огражд!$D15*Малоэтажка_блоки_огражд!B$5</f>
        <v>112.38</v>
      </c>
      <c r="P15" s="125">
        <f>Малоэтажка_колич_блоков_огражд!$D15*Малоэтажка_блоки_огражд!C$5</f>
        <v>39.600000000000001</v>
      </c>
      <c r="Q15" s="125">
        <f>Малоэтажка_колич_блоков_огражд!$D15*Малоэтажка_блоки_огражд!D$5</f>
        <v>41.009999999999998</v>
      </c>
      <c r="R15" s="125">
        <f>Малоэтажка_колич_блоков_огражд!$D15*Малоэтажка_блоки_огражд!E$5</f>
        <v>2.52</v>
      </c>
      <c r="S15" s="125">
        <f>Малоэтажка_колич_блоков_огражд!$D15*Малоэтажка_блоки_огражд!F$5</f>
        <v>256.19999999999999</v>
      </c>
      <c r="T15" s="125">
        <f>Малоэтажка_колич_блоков_огражд!$D15*Малоэтажка_блоки_огражд!G$5</f>
        <v>0</v>
      </c>
      <c r="U15" s="94">
        <f>Малоэтажка_колич_блоков_огражд!$D15*Малоэтажка_блоки_огражд!B$6</f>
        <v>112.5</v>
      </c>
      <c r="V15" s="94">
        <f>Малоэтажка_колич_блоков_огражд!$D15*Малоэтажка_блоки_огражд!C$6</f>
        <v>42</v>
      </c>
      <c r="W15" s="94">
        <f>Малоэтажка_колич_блоков_огражд!$D15*Малоэтажка_блоки_огражд!D$6</f>
        <v>41.009999999999998</v>
      </c>
      <c r="X15" s="94">
        <f>Малоэтажка_колич_блоков_огражд!$D15*Малоэтажка_блоки_огражд!E$6</f>
        <v>0</v>
      </c>
      <c r="Y15" s="94">
        <f>Малоэтажка_колич_блоков_огражд!$D15*Малоэтажка_блоки_огражд!F$6</f>
        <v>0</v>
      </c>
      <c r="Z15" s="127">
        <f>Малоэтажка_колич_блоков_огражд!$D15*Малоэтажка_блоки_огражд!G$6</f>
        <v>256.19999999999999</v>
      </c>
      <c r="AA15" s="125">
        <f>Малоэтажка_колич_блоков_огражд!$E15*Малоэтажка_блоки_огражд!B$7</f>
        <v>85.599999999999994</v>
      </c>
      <c r="AB15" s="125">
        <f>Малоэтажка_колич_блоков_огражд!$E15*Малоэтажка_блоки_огражд!C$7</f>
        <v>53.599999999999994</v>
      </c>
      <c r="AC15" s="125">
        <f>Малоэтажка_колич_блоков_огражд!$E15*Малоэтажка_блоки_огражд!D$7</f>
        <v>34.680000000000007</v>
      </c>
      <c r="AD15" s="125">
        <f>Малоэтажка_колич_блоков_огражд!$E15*Малоэтажка_блоки_огражд!E$7</f>
        <v>2.52</v>
      </c>
      <c r="AE15" s="125">
        <f>Малоэтажка_колич_блоков_огражд!$E15*Малоэтажка_блоки_огражд!F$7</f>
        <v>353.30000000000001</v>
      </c>
      <c r="AF15" s="125">
        <f>Малоэтажка_колич_блоков_огражд!$E15*Малоэтажка_блоки_огражд!G$7</f>
        <v>0</v>
      </c>
      <c r="AG15" s="94">
        <f>Малоэтажка_колич_блоков_огражд!$E15*Малоэтажка_блоки_огражд!B$8</f>
        <v>85.719999999999999</v>
      </c>
      <c r="AH15" s="94">
        <f>Малоэтажка_колич_блоков_огражд!$E15*Малоэтажка_блоки_огражд!C$8</f>
        <v>56</v>
      </c>
      <c r="AI15" s="94">
        <f>Малоэтажка_колич_блоков_огражд!$E15*Малоэтажка_блоки_огражд!D$8</f>
        <v>34.680000000000007</v>
      </c>
      <c r="AJ15" s="94">
        <f>Малоэтажка_колич_блоков_огражд!$E15*Малоэтажка_блоки_огражд!E$8</f>
        <v>0</v>
      </c>
      <c r="AK15" s="94">
        <f>Малоэтажка_колич_блоков_огражд!$E15*Малоэтажка_блоки_огражд!F$8</f>
        <v>0</v>
      </c>
      <c r="AL15" s="127">
        <f>Малоэтажка_колич_блоков_огражд!$E15*Малоэтажка_блоки_огражд!G$8</f>
        <v>353.30000000000001</v>
      </c>
      <c r="AM15" s="125">
        <f>Малоэтажка_колич_блоков_огражд!$F15*Малоэтажка_блоки_огражд!B$9</f>
        <v>130.48000000000002</v>
      </c>
      <c r="AN15" s="125">
        <f>Малоэтажка_колич_блоков_огражд!$F15*Малоэтажка_блоки_огражд!C$9</f>
        <v>53.599999999999994</v>
      </c>
      <c r="AO15" s="125">
        <f>Малоэтажка_колич_блоков_огражд!$F15*Малоэтажка_блоки_огражд!D$9</f>
        <v>41.579999999999998</v>
      </c>
      <c r="AP15" s="125">
        <f>Малоэтажка_колич_блоков_огражд!$F15*Малоэтажка_блоки_огражд!E$9</f>
        <v>2.52</v>
      </c>
      <c r="AQ15" s="125">
        <f>Малоэтажка_колич_блоков_огражд!$F15*Малоэтажка_блоки_огражд!F$9</f>
        <v>353.30000000000001</v>
      </c>
      <c r="AR15" s="125">
        <f>Малоэтажка_колич_блоков_огражд!$F15*Малоэтажка_блоки_огражд!G$9</f>
        <v>0</v>
      </c>
      <c r="AS15" s="94">
        <f>Малоэтажка_колич_блоков_огражд!$F15*Малоэтажка_блоки_огражд!B$10</f>
        <v>130.60000000000002</v>
      </c>
      <c r="AT15" s="94">
        <f>Малоэтажка_колич_блоков_огражд!$F15*Малоэтажка_блоки_огражд!C$10</f>
        <v>56</v>
      </c>
      <c r="AU15" s="94">
        <f>Малоэтажка_колич_блоков_огражд!$F15*Малоэтажка_блоки_огражд!D$10</f>
        <v>41.579999999999998</v>
      </c>
      <c r="AV15" s="94">
        <f>Малоэтажка_колич_блоков_огражд!$F15*Малоэтажка_блоки_огражд!E$10</f>
        <v>0</v>
      </c>
      <c r="AW15" s="94">
        <f>Малоэтажка_колич_блоков_огражд!$F15*Малоэтажка_блоки_огражд!F$10</f>
        <v>0</v>
      </c>
      <c r="AX15" s="127">
        <f>Малоэтажка_колич_блоков_огражд!$F15*Малоэтажка_блоки_огражд!G$10</f>
        <v>353.30000000000001</v>
      </c>
      <c r="AY15" s="125">
        <f>Малоэтажка_колич_блоков_огражд!$G15*Малоэтажка_блоки_огражд!B$11</f>
        <v>0</v>
      </c>
      <c r="AZ15" s="125">
        <f>Малоэтажка_колич_блоков_огражд!$G15*Малоэтажка_блоки_огражд!C$11</f>
        <v>0</v>
      </c>
      <c r="BA15" s="125">
        <f>Малоэтажка_колич_блоков_огражд!$G15*Малоэтажка_блоки_огражд!D$11</f>
        <v>0</v>
      </c>
      <c r="BB15" s="125">
        <f>Малоэтажка_колич_блоков_огражд!$G15*Малоэтажка_блоки_огражд!E$11</f>
        <v>0</v>
      </c>
      <c r="BC15" s="125">
        <f>Малоэтажка_колич_блоков_огражд!$G15*Малоэтажка_блоки_огражд!F$11</f>
        <v>0</v>
      </c>
      <c r="BD15" s="125">
        <f>Малоэтажка_колич_блоков_огражд!$G15*Малоэтажка_блоки_огражд!G$11</f>
        <v>0</v>
      </c>
      <c r="BE15" s="94">
        <f>Малоэтажка_колич_блоков_огражд!$G15*Малоэтажка_блоки_огражд!B$12</f>
        <v>0</v>
      </c>
      <c r="BF15" s="94">
        <f>Малоэтажка_колич_блоков_огражд!$G15*Малоэтажка_блоки_огражд!C$12</f>
        <v>0</v>
      </c>
      <c r="BG15" s="94">
        <f>Малоэтажка_колич_блоков_огражд!$G15*Малоэтажка_блоки_огражд!D$12</f>
        <v>0</v>
      </c>
      <c r="BH15" s="94">
        <f>Малоэтажка_колич_блоков_огражд!$G15*Малоэтажка_блоки_огражд!E$12</f>
        <v>0</v>
      </c>
      <c r="BI15" s="94">
        <f>Малоэтажка_колич_блоков_огражд!$G15*Малоэтажка_блоки_огражд!F$12</f>
        <v>0</v>
      </c>
      <c r="BJ15" s="127">
        <f>Малоэтажка_колич_блоков_огражд!$G15*Малоэтажка_блоки_огражд!G$12</f>
        <v>0</v>
      </c>
      <c r="BK15" s="125">
        <f>Малоэтажка_колич_блоков_огражд!$H15*Малоэтажка_блоки_огражд!B$13</f>
        <v>0</v>
      </c>
      <c r="BL15" s="125">
        <f>Малоэтажка_колич_блоков_огражд!$H15*Малоэтажка_блоки_огражд!C$13</f>
        <v>0</v>
      </c>
      <c r="BM15" s="125">
        <f>Малоэтажка_колич_блоков_огражд!$H15*Малоэтажка_блоки_огражд!D$13</f>
        <v>0</v>
      </c>
      <c r="BN15" s="125">
        <f>Малоэтажка_колич_блоков_огражд!$H15*Малоэтажка_блоки_огражд!E$13</f>
        <v>0</v>
      </c>
      <c r="BO15" s="125">
        <f>Малоэтажка_колич_блоков_огражд!$H15*Малоэтажка_блоки_огражд!F$13</f>
        <v>0</v>
      </c>
      <c r="BP15" s="125">
        <f>Малоэтажка_колич_блоков_огражд!$H15*Малоэтажка_блоки_огражд!G$13</f>
        <v>0</v>
      </c>
      <c r="BQ15" s="94">
        <f>Малоэтажка_колич_блоков_огражд!$H15*Малоэтажка_блоки_огражд!B$14</f>
        <v>0</v>
      </c>
      <c r="BR15" s="94">
        <f>Малоэтажка_колич_блоков_огражд!$H15*Малоэтажка_блоки_огражд!C$14</f>
        <v>0</v>
      </c>
      <c r="BS15" s="94">
        <f>Малоэтажка_колич_блоков_огражд!$H15*Малоэтажка_блоки_огражд!D$14</f>
        <v>0</v>
      </c>
      <c r="BT15" s="94">
        <f>Малоэтажка_колич_блоков_огражд!$H15*Малоэтажка_блоки_огражд!E$14</f>
        <v>0</v>
      </c>
      <c r="BU15" s="94">
        <f>Малоэтажка_колич_блоков_огражд!$H15*Малоэтажка_блоки_огражд!F$14</f>
        <v>0</v>
      </c>
      <c r="BV15" s="94">
        <f>Малоэтажка_колич_блоков_огражд!$H15*Малоэтажка_блоки_огражд!G$14</f>
        <v>0</v>
      </c>
      <c r="BW15" s="109">
        <v>4</v>
      </c>
      <c r="BX15" s="128">
        <f t="shared" si="93"/>
        <v>1314.9200000000001</v>
      </c>
      <c r="BY15" s="128">
        <f t="shared" si="94"/>
        <v>608.79999999999995</v>
      </c>
      <c r="BZ15" s="128">
        <f t="shared" si="95"/>
        <v>469.07999999999998</v>
      </c>
      <c r="CA15" s="128">
        <f t="shared" si="96"/>
        <v>7.5600000000000005</v>
      </c>
      <c r="CB15" s="128">
        <f t="shared" si="97"/>
        <v>962.79999999999995</v>
      </c>
      <c r="CC15" s="128">
        <f t="shared" si="98"/>
        <v>962.79999999999995</v>
      </c>
      <c r="CD15">
        <v>22</v>
      </c>
      <c r="CE15">
        <v>-34</v>
      </c>
      <c r="CF15">
        <v>3.8500000000000001</v>
      </c>
      <c r="CG15">
        <v>0.46999999999999997</v>
      </c>
      <c r="CH15">
        <v>0.28000000000000003</v>
      </c>
      <c r="CI15">
        <v>0.46999999999999997</v>
      </c>
      <c r="CJ15">
        <v>1.3600000000000001</v>
      </c>
      <c r="CK15">
        <v>1.3600000000000001</v>
      </c>
      <c r="CL15" s="22">
        <f t="shared" si="99"/>
        <v>19126.109090909093</v>
      </c>
      <c r="CM15" s="22">
        <f t="shared" si="100"/>
        <v>72537.872340425529</v>
      </c>
      <c r="CN15" s="22">
        <f t="shared" si="101"/>
        <v>93815.999999999985</v>
      </c>
      <c r="CO15" s="22">
        <f t="shared" si="102"/>
        <v>900.76595744680867</v>
      </c>
      <c r="CP15" s="22">
        <f t="shared" si="103"/>
        <v>39644.705882352937</v>
      </c>
      <c r="CQ15" s="22">
        <f t="shared" si="104"/>
        <v>39644.705882352937</v>
      </c>
      <c r="CR15" s="129">
        <f t="shared" si="105"/>
        <v>265670.1591534873</v>
      </c>
      <c r="CW15" s="130">
        <v>348726.51000000001</v>
      </c>
      <c r="CX15">
        <f t="shared" si="107"/>
        <v>0.29985074599094996</v>
      </c>
      <c r="CY15">
        <f t="shared" si="108"/>
        <v>46.177014882606294</v>
      </c>
    </row>
    <row r="16">
      <c r="A16" s="25"/>
      <c r="B16" s="4" t="s">
        <v>21</v>
      </c>
      <c r="C16" s="125">
        <f>Малоэтажка_колич_блоков_огражд!$C16*Малоэтажка_блоки_огражд!B$3</f>
        <v>0</v>
      </c>
      <c r="D16" s="125">
        <f>Малоэтажка_колич_блоков_огражд!$C16*Малоэтажка_блоки_огражд!C$3</f>
        <v>0</v>
      </c>
      <c r="E16" s="125">
        <f>Малоэтажка_колич_блоков_огражд!$C16*Малоэтажка_блоки_огражд!D$3</f>
        <v>0</v>
      </c>
      <c r="F16" s="125">
        <f>Малоэтажка_колич_блоков_огражд!$C16*Малоэтажка_блоки_огражд!E$3</f>
        <v>0</v>
      </c>
      <c r="G16" s="125">
        <f>Малоэтажка_колич_блоков_огражд!$C16*Малоэтажка_блоки_огражд!F$3</f>
        <v>0</v>
      </c>
      <c r="H16" s="126">
        <f>Малоэтажка_колич_блоков_огражд!$C16*Малоэтажка_блоки_огражд!G$3</f>
        <v>0</v>
      </c>
      <c r="I16" s="94">
        <f>Малоэтажка_колич_блоков_огражд!$C16*Малоэтажка_блоки_огражд!B$4</f>
        <v>0</v>
      </c>
      <c r="J16" s="94">
        <f>Малоэтажка_колич_блоков_огражд!$C16*Малоэтажка_блоки_огражд!C$4</f>
        <v>0</v>
      </c>
      <c r="K16" s="94">
        <f>Малоэтажка_колич_блоков_огражд!$C16*Малоэтажка_блоки_огражд!D$4</f>
        <v>0</v>
      </c>
      <c r="L16" s="94">
        <f>Малоэтажка_колич_блоков_огражд!$C16*Малоэтажка_блоки_огражд!E$4</f>
        <v>0</v>
      </c>
      <c r="M16" s="94">
        <f>Малоэтажка_колич_блоков_огражд!$C16*Малоэтажка_блоки_огражд!F$4</f>
        <v>0</v>
      </c>
      <c r="N16" s="127">
        <f>Малоэтажка_колич_блоков_огражд!$C16*Малоэтажка_блоки_огражд!G$4</f>
        <v>0</v>
      </c>
      <c r="O16" s="125">
        <f>Малоэтажка_колич_блоков_огражд!$D16*Малоэтажка_блоки_огражд!B$5</f>
        <v>112.38</v>
      </c>
      <c r="P16" s="125">
        <f>Малоэтажка_колич_блоков_огражд!$D16*Малоэтажка_блоки_огражд!C$5</f>
        <v>39.600000000000001</v>
      </c>
      <c r="Q16" s="125">
        <f>Малоэтажка_колич_блоков_огражд!$D16*Малоэтажка_блоки_огражд!D$5</f>
        <v>41.009999999999998</v>
      </c>
      <c r="R16" s="125">
        <f>Малоэтажка_колич_блоков_огражд!$D16*Малоэтажка_блоки_огражд!E$5</f>
        <v>2.52</v>
      </c>
      <c r="S16" s="125">
        <f>Малоэтажка_колич_блоков_огражд!$D16*Малоэтажка_блоки_огражд!F$5</f>
        <v>256.19999999999999</v>
      </c>
      <c r="T16" s="125">
        <f>Малоэтажка_колич_блоков_огражд!$D16*Малоэтажка_блоки_огражд!G$5</f>
        <v>0</v>
      </c>
      <c r="U16" s="94">
        <f>Малоэтажка_колич_блоков_огражд!$D16*Малоэтажка_блоки_огражд!B$6</f>
        <v>112.5</v>
      </c>
      <c r="V16" s="94">
        <f>Малоэтажка_колич_блоков_огражд!$D16*Малоэтажка_блоки_огражд!C$6</f>
        <v>42</v>
      </c>
      <c r="W16" s="94">
        <f>Малоэтажка_колич_блоков_огражд!$D16*Малоэтажка_блоки_огражд!D$6</f>
        <v>41.009999999999998</v>
      </c>
      <c r="X16" s="94">
        <f>Малоэтажка_колич_блоков_огражд!$D16*Малоэтажка_блоки_огражд!E$6</f>
        <v>0</v>
      </c>
      <c r="Y16" s="94">
        <f>Малоэтажка_колич_блоков_огражд!$D16*Малоэтажка_блоки_огражд!F$6</f>
        <v>0</v>
      </c>
      <c r="Z16" s="127">
        <f>Малоэтажка_колич_блоков_огражд!$D16*Малоэтажка_блоки_огражд!G$6</f>
        <v>256.19999999999999</v>
      </c>
      <c r="AA16" s="125">
        <f>Малоэтажка_колич_блоков_огражд!$E16*Малоэтажка_блоки_огражд!B$7</f>
        <v>85.599999999999994</v>
      </c>
      <c r="AB16" s="125">
        <f>Малоэтажка_колич_блоков_огражд!$E16*Малоэтажка_блоки_огражд!C$7</f>
        <v>53.599999999999994</v>
      </c>
      <c r="AC16" s="125">
        <f>Малоэтажка_колич_блоков_огражд!$E16*Малоэтажка_блоки_огражд!D$7</f>
        <v>34.680000000000007</v>
      </c>
      <c r="AD16" s="125">
        <f>Малоэтажка_колич_блоков_огражд!$E16*Малоэтажка_блоки_огражд!E$7</f>
        <v>2.52</v>
      </c>
      <c r="AE16" s="125">
        <f>Малоэтажка_колич_блоков_огражд!$E16*Малоэтажка_блоки_огражд!F$7</f>
        <v>353.30000000000001</v>
      </c>
      <c r="AF16" s="125">
        <f>Малоэтажка_колич_блоков_огражд!$E16*Малоэтажка_блоки_огражд!G$7</f>
        <v>0</v>
      </c>
      <c r="AG16" s="94">
        <f>Малоэтажка_колич_блоков_огражд!$E16*Малоэтажка_блоки_огражд!B$8</f>
        <v>85.719999999999999</v>
      </c>
      <c r="AH16" s="94">
        <f>Малоэтажка_колич_блоков_огражд!$E16*Малоэтажка_блоки_огражд!C$8</f>
        <v>56</v>
      </c>
      <c r="AI16" s="94">
        <f>Малоэтажка_колич_блоков_огражд!$E16*Малоэтажка_блоки_огражд!D$8</f>
        <v>34.680000000000007</v>
      </c>
      <c r="AJ16" s="94">
        <f>Малоэтажка_колич_блоков_огражд!$E16*Малоэтажка_блоки_огражд!E$8</f>
        <v>0</v>
      </c>
      <c r="AK16" s="94">
        <f>Малоэтажка_колич_блоков_огражд!$E16*Малоэтажка_блоки_огражд!F$8</f>
        <v>0</v>
      </c>
      <c r="AL16" s="127">
        <f>Малоэтажка_колич_блоков_огражд!$E16*Малоэтажка_блоки_огражд!G$8</f>
        <v>353.30000000000001</v>
      </c>
      <c r="AM16" s="125">
        <f>Малоэтажка_колич_блоков_огражд!$F16*Малоэтажка_блоки_огражд!B$9</f>
        <v>130.48000000000002</v>
      </c>
      <c r="AN16" s="125">
        <f>Малоэтажка_колич_блоков_огражд!$F16*Малоэтажка_блоки_огражд!C$9</f>
        <v>53.599999999999994</v>
      </c>
      <c r="AO16" s="125">
        <f>Малоэтажка_колич_блоков_огражд!$F16*Малоэтажка_блоки_огражд!D$9</f>
        <v>41.579999999999998</v>
      </c>
      <c r="AP16" s="125">
        <f>Малоэтажка_колич_блоков_огражд!$F16*Малоэтажка_блоки_огражд!E$9</f>
        <v>2.52</v>
      </c>
      <c r="AQ16" s="125">
        <f>Малоэтажка_колич_блоков_огражд!$F16*Малоэтажка_блоки_огражд!F$9</f>
        <v>353.30000000000001</v>
      </c>
      <c r="AR16" s="125">
        <f>Малоэтажка_колич_блоков_огражд!$F16*Малоэтажка_блоки_огражд!G$9</f>
        <v>0</v>
      </c>
      <c r="AS16" s="94">
        <f>Малоэтажка_колич_блоков_огражд!$F16*Малоэтажка_блоки_огражд!B$10</f>
        <v>130.60000000000002</v>
      </c>
      <c r="AT16" s="94">
        <f>Малоэтажка_колич_блоков_огражд!$F16*Малоэтажка_блоки_огражд!C$10</f>
        <v>56</v>
      </c>
      <c r="AU16" s="94">
        <f>Малоэтажка_колич_блоков_огражд!$F16*Малоэтажка_блоки_огражд!D$10</f>
        <v>41.579999999999998</v>
      </c>
      <c r="AV16" s="94">
        <f>Малоэтажка_колич_блоков_огражд!$F16*Малоэтажка_блоки_огражд!E$10</f>
        <v>0</v>
      </c>
      <c r="AW16" s="94">
        <f>Малоэтажка_колич_блоков_огражд!$F16*Малоэтажка_блоки_огражд!F$10</f>
        <v>0</v>
      </c>
      <c r="AX16" s="127">
        <f>Малоэтажка_колич_блоков_огражд!$F16*Малоэтажка_блоки_огражд!G$10</f>
        <v>353.30000000000001</v>
      </c>
      <c r="AY16" s="125">
        <f>Малоэтажка_колич_блоков_огражд!$G16*Малоэтажка_блоки_огражд!B$11</f>
        <v>0</v>
      </c>
      <c r="AZ16" s="125">
        <f>Малоэтажка_колич_блоков_огражд!$G16*Малоэтажка_блоки_огражд!C$11</f>
        <v>0</v>
      </c>
      <c r="BA16" s="125">
        <f>Малоэтажка_колич_блоков_огражд!$G16*Малоэтажка_блоки_огражд!D$11</f>
        <v>0</v>
      </c>
      <c r="BB16" s="125">
        <f>Малоэтажка_колич_блоков_огражд!$G16*Малоэтажка_блоки_огражд!E$11</f>
        <v>0</v>
      </c>
      <c r="BC16" s="125">
        <f>Малоэтажка_колич_блоков_огражд!$G16*Малоэтажка_блоки_огражд!F$11</f>
        <v>0</v>
      </c>
      <c r="BD16" s="125">
        <f>Малоэтажка_колич_блоков_огражд!$G16*Малоэтажка_блоки_огражд!G$11</f>
        <v>0</v>
      </c>
      <c r="BE16" s="94">
        <f>Малоэтажка_колич_блоков_огражд!$G16*Малоэтажка_блоки_огражд!B$12</f>
        <v>0</v>
      </c>
      <c r="BF16" s="94">
        <f>Малоэтажка_колич_блоков_огражд!$G16*Малоэтажка_блоки_огражд!C$12</f>
        <v>0</v>
      </c>
      <c r="BG16" s="94">
        <f>Малоэтажка_колич_блоков_огражд!$G16*Малоэтажка_блоки_огражд!D$12</f>
        <v>0</v>
      </c>
      <c r="BH16" s="94">
        <f>Малоэтажка_колич_блоков_огражд!$G16*Малоэтажка_блоки_огражд!E$12</f>
        <v>0</v>
      </c>
      <c r="BI16" s="94">
        <f>Малоэтажка_колич_блоков_огражд!$G16*Малоэтажка_блоки_огражд!F$12</f>
        <v>0</v>
      </c>
      <c r="BJ16" s="127">
        <f>Малоэтажка_колич_блоков_огражд!$G16*Малоэтажка_блоки_огражд!G$12</f>
        <v>0</v>
      </c>
      <c r="BK16" s="125">
        <f>Малоэтажка_колич_блоков_огражд!$H16*Малоэтажка_блоки_огражд!B$13</f>
        <v>0</v>
      </c>
      <c r="BL16" s="125">
        <f>Малоэтажка_колич_блоков_огражд!$H16*Малоэтажка_блоки_огражд!C$13</f>
        <v>0</v>
      </c>
      <c r="BM16" s="125">
        <f>Малоэтажка_колич_блоков_огражд!$H16*Малоэтажка_блоки_огражд!D$13</f>
        <v>0</v>
      </c>
      <c r="BN16" s="125">
        <f>Малоэтажка_колич_блоков_огражд!$H16*Малоэтажка_блоки_огражд!E$13</f>
        <v>0</v>
      </c>
      <c r="BO16" s="125">
        <f>Малоэтажка_колич_блоков_огражд!$H16*Малоэтажка_блоки_огражд!F$13</f>
        <v>0</v>
      </c>
      <c r="BP16" s="125">
        <f>Малоэтажка_колич_блоков_огражд!$H16*Малоэтажка_блоки_огражд!G$13</f>
        <v>0</v>
      </c>
      <c r="BQ16" s="94">
        <f>Малоэтажка_колич_блоков_огражд!$H16*Малоэтажка_блоки_огражд!B$14</f>
        <v>0</v>
      </c>
      <c r="BR16" s="94">
        <f>Малоэтажка_колич_блоков_огражд!$H16*Малоэтажка_блоки_огражд!C$14</f>
        <v>0</v>
      </c>
      <c r="BS16" s="94">
        <f>Малоэтажка_колич_блоков_огражд!$H16*Малоэтажка_блоки_огражд!D$14</f>
        <v>0</v>
      </c>
      <c r="BT16" s="94">
        <f>Малоэтажка_колич_блоков_огражд!$H16*Малоэтажка_блоки_огражд!E$14</f>
        <v>0</v>
      </c>
      <c r="BU16" s="94">
        <f>Малоэтажка_колич_блоков_огражд!$H16*Малоэтажка_блоки_огражд!F$14</f>
        <v>0</v>
      </c>
      <c r="BV16" s="94">
        <f>Малоэтажка_колич_блоков_огражд!$H16*Малоэтажка_блоки_огражд!G$14</f>
        <v>0</v>
      </c>
      <c r="BW16" s="109">
        <v>4</v>
      </c>
      <c r="BX16" s="128">
        <f t="shared" si="93"/>
        <v>1314.9200000000001</v>
      </c>
      <c r="BY16" s="128">
        <f t="shared" si="94"/>
        <v>608.79999999999995</v>
      </c>
      <c r="BZ16" s="128">
        <f t="shared" si="95"/>
        <v>469.07999999999998</v>
      </c>
      <c r="CA16" s="128">
        <f t="shared" si="96"/>
        <v>7.5600000000000005</v>
      </c>
      <c r="CB16" s="128">
        <f t="shared" si="97"/>
        <v>962.79999999999995</v>
      </c>
      <c r="CC16" s="128">
        <f t="shared" si="98"/>
        <v>962.79999999999995</v>
      </c>
      <c r="CD16">
        <v>22</v>
      </c>
      <c r="CE16">
        <v>-34</v>
      </c>
      <c r="CF16">
        <v>3.8500000000000001</v>
      </c>
      <c r="CG16">
        <v>0.46999999999999997</v>
      </c>
      <c r="CH16">
        <v>0.28000000000000003</v>
      </c>
      <c r="CI16">
        <v>0.46999999999999997</v>
      </c>
      <c r="CJ16">
        <v>1.3600000000000001</v>
      </c>
      <c r="CK16">
        <v>1.3600000000000001</v>
      </c>
      <c r="CL16" s="22">
        <f t="shared" si="99"/>
        <v>19126.109090909093</v>
      </c>
      <c r="CM16" s="22">
        <f t="shared" si="100"/>
        <v>72537.872340425529</v>
      </c>
      <c r="CN16" s="22">
        <f t="shared" si="101"/>
        <v>93815.999999999985</v>
      </c>
      <c r="CO16" s="22">
        <f t="shared" si="102"/>
        <v>900.76595744680867</v>
      </c>
      <c r="CP16" s="22">
        <f t="shared" si="103"/>
        <v>39644.705882352937</v>
      </c>
      <c r="CQ16" s="22">
        <f t="shared" si="104"/>
        <v>39644.705882352937</v>
      </c>
      <c r="CR16" s="129">
        <f t="shared" si="105"/>
        <v>265670.1591534873</v>
      </c>
      <c r="CW16" s="130">
        <v>348726.51000000001</v>
      </c>
      <c r="CX16">
        <f t="shared" si="107"/>
        <v>0.29985074599094996</v>
      </c>
      <c r="CY16">
        <f t="shared" si="108"/>
        <v>46.177014882606294</v>
      </c>
    </row>
    <row r="17">
      <c r="A17" s="25"/>
      <c r="B17" s="4" t="s">
        <v>22</v>
      </c>
      <c r="C17" s="125">
        <f>Малоэтажка_колич_блоков_огражд!$C17*Малоэтажка_блоки_огражд!B$3</f>
        <v>0</v>
      </c>
      <c r="D17" s="125">
        <f>Малоэтажка_колич_блоков_огражд!$C17*Малоэтажка_блоки_огражд!C$3</f>
        <v>0</v>
      </c>
      <c r="E17" s="125">
        <f>Малоэтажка_колич_блоков_огражд!$C17*Малоэтажка_блоки_огражд!D$3</f>
        <v>0</v>
      </c>
      <c r="F17" s="125">
        <f>Малоэтажка_колич_блоков_огражд!$C17*Малоэтажка_блоки_огражд!E$3</f>
        <v>0</v>
      </c>
      <c r="G17" s="125">
        <f>Малоэтажка_колич_блоков_огражд!$C17*Малоэтажка_блоки_огражд!F$3</f>
        <v>0</v>
      </c>
      <c r="H17" s="126">
        <f>Малоэтажка_колич_блоков_огражд!$C17*Малоэтажка_блоки_огражд!G$3</f>
        <v>0</v>
      </c>
      <c r="I17" s="94">
        <f>Малоэтажка_колич_блоков_огражд!$C17*Малоэтажка_блоки_огражд!B$4</f>
        <v>0</v>
      </c>
      <c r="J17" s="94">
        <f>Малоэтажка_колич_блоков_огражд!$C17*Малоэтажка_блоки_огражд!C$4</f>
        <v>0</v>
      </c>
      <c r="K17" s="94">
        <f>Малоэтажка_колич_блоков_огражд!$C17*Малоэтажка_блоки_огражд!D$4</f>
        <v>0</v>
      </c>
      <c r="L17" s="94">
        <f>Малоэтажка_колич_блоков_огражд!$C17*Малоэтажка_блоки_огражд!E$4</f>
        <v>0</v>
      </c>
      <c r="M17" s="94">
        <f>Малоэтажка_колич_блоков_огражд!$C17*Малоэтажка_блоки_огражд!F$4</f>
        <v>0</v>
      </c>
      <c r="N17" s="127">
        <f>Малоэтажка_колич_блоков_огражд!$C17*Малоэтажка_блоки_огражд!G$4</f>
        <v>0</v>
      </c>
      <c r="O17" s="125">
        <f>Малоэтажка_колич_блоков_огражд!$D17*Малоэтажка_блоки_огражд!B$5</f>
        <v>112.38</v>
      </c>
      <c r="P17" s="125">
        <f>Малоэтажка_колич_блоков_огражд!$D17*Малоэтажка_блоки_огражд!C$5</f>
        <v>39.600000000000001</v>
      </c>
      <c r="Q17" s="125">
        <f>Малоэтажка_колич_блоков_огражд!$D17*Малоэтажка_блоки_огражд!D$5</f>
        <v>41.009999999999998</v>
      </c>
      <c r="R17" s="125">
        <f>Малоэтажка_колич_блоков_огражд!$D17*Малоэтажка_блоки_огражд!E$5</f>
        <v>2.52</v>
      </c>
      <c r="S17" s="125">
        <f>Малоэтажка_колич_блоков_огражд!$D17*Малоэтажка_блоки_огражд!F$5</f>
        <v>256.19999999999999</v>
      </c>
      <c r="T17" s="125">
        <f>Малоэтажка_колич_блоков_огражд!$D17*Малоэтажка_блоки_огражд!G$5</f>
        <v>0</v>
      </c>
      <c r="U17" s="94">
        <f>Малоэтажка_колич_блоков_огражд!$D17*Малоэтажка_блоки_огражд!B$6</f>
        <v>112.5</v>
      </c>
      <c r="V17" s="94">
        <f>Малоэтажка_колич_блоков_огражд!$D17*Малоэтажка_блоки_огражд!C$6</f>
        <v>42</v>
      </c>
      <c r="W17" s="94">
        <f>Малоэтажка_колич_блоков_огражд!$D17*Малоэтажка_блоки_огражд!D$6</f>
        <v>41.009999999999998</v>
      </c>
      <c r="X17" s="94">
        <f>Малоэтажка_колич_блоков_огражд!$D17*Малоэтажка_блоки_огражд!E$6</f>
        <v>0</v>
      </c>
      <c r="Y17" s="94">
        <f>Малоэтажка_колич_блоков_огражд!$D17*Малоэтажка_блоки_огражд!F$6</f>
        <v>0</v>
      </c>
      <c r="Z17" s="127">
        <f>Малоэтажка_колич_блоков_огражд!$D17*Малоэтажка_блоки_огражд!G$6</f>
        <v>256.19999999999999</v>
      </c>
      <c r="AA17" s="125">
        <f>Малоэтажка_колич_блоков_огражд!$E17*Малоэтажка_блоки_огражд!B$7</f>
        <v>85.599999999999994</v>
      </c>
      <c r="AB17" s="125">
        <f>Малоэтажка_колич_блоков_огражд!$E17*Малоэтажка_блоки_огражд!C$7</f>
        <v>53.599999999999994</v>
      </c>
      <c r="AC17" s="125">
        <f>Малоэтажка_колич_блоков_огражд!$E17*Малоэтажка_блоки_огражд!D$7</f>
        <v>34.680000000000007</v>
      </c>
      <c r="AD17" s="125">
        <f>Малоэтажка_колич_блоков_огражд!$E17*Малоэтажка_блоки_огражд!E$7</f>
        <v>2.52</v>
      </c>
      <c r="AE17" s="125">
        <f>Малоэтажка_колич_блоков_огражд!$E17*Малоэтажка_блоки_огражд!F$7</f>
        <v>353.30000000000001</v>
      </c>
      <c r="AF17" s="125">
        <f>Малоэтажка_колич_блоков_огражд!$E17*Малоэтажка_блоки_огражд!G$7</f>
        <v>0</v>
      </c>
      <c r="AG17" s="94">
        <f>Малоэтажка_колич_блоков_огражд!$E17*Малоэтажка_блоки_огражд!B$8</f>
        <v>85.719999999999999</v>
      </c>
      <c r="AH17" s="94">
        <f>Малоэтажка_колич_блоков_огражд!$E17*Малоэтажка_блоки_огражд!C$8</f>
        <v>56</v>
      </c>
      <c r="AI17" s="94">
        <f>Малоэтажка_колич_блоков_огражд!$E17*Малоэтажка_блоки_огражд!D$8</f>
        <v>34.680000000000007</v>
      </c>
      <c r="AJ17" s="94">
        <f>Малоэтажка_колич_блоков_огражд!$E17*Малоэтажка_блоки_огражд!E$8</f>
        <v>0</v>
      </c>
      <c r="AK17" s="94">
        <f>Малоэтажка_колич_блоков_огражд!$E17*Малоэтажка_блоки_огражд!F$8</f>
        <v>0</v>
      </c>
      <c r="AL17" s="127">
        <f>Малоэтажка_колич_блоков_огражд!$E17*Малоэтажка_блоки_огражд!G$8</f>
        <v>353.30000000000001</v>
      </c>
      <c r="AM17" s="125">
        <f>Малоэтажка_колич_блоков_огражд!$F17*Малоэтажка_блоки_огражд!B$9</f>
        <v>130.48000000000002</v>
      </c>
      <c r="AN17" s="125">
        <f>Малоэтажка_колич_блоков_огражд!$F17*Малоэтажка_блоки_огражд!C$9</f>
        <v>53.599999999999994</v>
      </c>
      <c r="AO17" s="125">
        <f>Малоэтажка_колич_блоков_огражд!$F17*Малоэтажка_блоки_огражд!D$9</f>
        <v>41.579999999999998</v>
      </c>
      <c r="AP17" s="125">
        <f>Малоэтажка_колич_блоков_огражд!$F17*Малоэтажка_блоки_огражд!E$9</f>
        <v>2.52</v>
      </c>
      <c r="AQ17" s="125">
        <f>Малоэтажка_колич_блоков_огражд!$F17*Малоэтажка_блоки_огражд!F$9</f>
        <v>353.30000000000001</v>
      </c>
      <c r="AR17" s="125">
        <f>Малоэтажка_колич_блоков_огражд!$F17*Малоэтажка_блоки_огражд!G$9</f>
        <v>0</v>
      </c>
      <c r="AS17" s="94">
        <f>Малоэтажка_колич_блоков_огражд!$F17*Малоэтажка_блоки_огражд!B$10</f>
        <v>130.60000000000002</v>
      </c>
      <c r="AT17" s="94">
        <f>Малоэтажка_колич_блоков_огражд!$F17*Малоэтажка_блоки_огражд!C$10</f>
        <v>56</v>
      </c>
      <c r="AU17" s="94">
        <f>Малоэтажка_колич_блоков_огражд!$F17*Малоэтажка_блоки_огражд!D$10</f>
        <v>41.579999999999998</v>
      </c>
      <c r="AV17" s="94">
        <f>Малоэтажка_колич_блоков_огражд!$F17*Малоэтажка_блоки_огражд!E$10</f>
        <v>0</v>
      </c>
      <c r="AW17" s="94">
        <f>Малоэтажка_колич_блоков_огражд!$F17*Малоэтажка_блоки_огражд!F$10</f>
        <v>0</v>
      </c>
      <c r="AX17" s="127">
        <f>Малоэтажка_колич_блоков_огражд!$F17*Малоэтажка_блоки_огражд!G$10</f>
        <v>353.30000000000001</v>
      </c>
      <c r="AY17" s="125">
        <f>Малоэтажка_колич_блоков_огражд!$G17*Малоэтажка_блоки_огражд!B$11</f>
        <v>0</v>
      </c>
      <c r="AZ17" s="125">
        <f>Малоэтажка_колич_блоков_огражд!$G17*Малоэтажка_блоки_огражд!C$11</f>
        <v>0</v>
      </c>
      <c r="BA17" s="125">
        <f>Малоэтажка_колич_блоков_огражд!$G17*Малоэтажка_блоки_огражд!D$11</f>
        <v>0</v>
      </c>
      <c r="BB17" s="125">
        <f>Малоэтажка_колич_блоков_огражд!$G17*Малоэтажка_блоки_огражд!E$11</f>
        <v>0</v>
      </c>
      <c r="BC17" s="125">
        <f>Малоэтажка_колич_блоков_огражд!$G17*Малоэтажка_блоки_огражд!F$11</f>
        <v>0</v>
      </c>
      <c r="BD17" s="125">
        <f>Малоэтажка_колич_блоков_огражд!$G17*Малоэтажка_блоки_огражд!G$11</f>
        <v>0</v>
      </c>
      <c r="BE17" s="94">
        <f>Малоэтажка_колич_блоков_огражд!$G17*Малоэтажка_блоки_огражд!B$12</f>
        <v>0</v>
      </c>
      <c r="BF17" s="94">
        <f>Малоэтажка_колич_блоков_огражд!$G17*Малоэтажка_блоки_огражд!C$12</f>
        <v>0</v>
      </c>
      <c r="BG17" s="94">
        <f>Малоэтажка_колич_блоков_огражд!$G17*Малоэтажка_блоки_огражд!D$12</f>
        <v>0</v>
      </c>
      <c r="BH17" s="94">
        <f>Малоэтажка_колич_блоков_огражд!$G17*Малоэтажка_блоки_огражд!E$12</f>
        <v>0</v>
      </c>
      <c r="BI17" s="94">
        <f>Малоэтажка_колич_блоков_огражд!$G17*Малоэтажка_блоки_огражд!F$12</f>
        <v>0</v>
      </c>
      <c r="BJ17" s="127">
        <f>Малоэтажка_колич_блоков_огражд!$G17*Малоэтажка_блоки_огражд!G$12</f>
        <v>0</v>
      </c>
      <c r="BK17" s="125">
        <f>Малоэтажка_колич_блоков_огражд!$H17*Малоэтажка_блоки_огражд!B$13</f>
        <v>0</v>
      </c>
      <c r="BL17" s="125">
        <f>Малоэтажка_колич_блоков_огражд!$H17*Малоэтажка_блоки_огражд!C$13</f>
        <v>0</v>
      </c>
      <c r="BM17" s="125">
        <f>Малоэтажка_колич_блоков_огражд!$H17*Малоэтажка_блоки_огражд!D$13</f>
        <v>0</v>
      </c>
      <c r="BN17" s="125">
        <f>Малоэтажка_колич_блоков_огражд!$H17*Малоэтажка_блоки_огражд!E$13</f>
        <v>0</v>
      </c>
      <c r="BO17" s="125">
        <f>Малоэтажка_колич_блоков_огражд!$H17*Малоэтажка_блоки_огражд!F$13</f>
        <v>0</v>
      </c>
      <c r="BP17" s="125">
        <f>Малоэтажка_колич_блоков_огражд!$H17*Малоэтажка_блоки_огражд!G$13</f>
        <v>0</v>
      </c>
      <c r="BQ17" s="94">
        <f>Малоэтажка_колич_блоков_огражд!$H17*Малоэтажка_блоки_огражд!B$14</f>
        <v>0</v>
      </c>
      <c r="BR17" s="94">
        <f>Малоэтажка_колич_блоков_огражд!$H17*Малоэтажка_блоки_огражд!C$14</f>
        <v>0</v>
      </c>
      <c r="BS17" s="94">
        <f>Малоэтажка_колич_блоков_огражд!$H17*Малоэтажка_блоки_огражд!D$14</f>
        <v>0</v>
      </c>
      <c r="BT17" s="94">
        <f>Малоэтажка_колич_блоков_огражд!$H17*Малоэтажка_блоки_огражд!E$14</f>
        <v>0</v>
      </c>
      <c r="BU17" s="94">
        <f>Малоэтажка_колич_блоков_огражд!$H17*Малоэтажка_блоки_огражд!F$14</f>
        <v>0</v>
      </c>
      <c r="BV17" s="94">
        <f>Малоэтажка_колич_блоков_огражд!$H17*Малоэтажка_блоки_огражд!G$14</f>
        <v>0</v>
      </c>
      <c r="BW17" s="109">
        <v>4</v>
      </c>
      <c r="BX17" s="128">
        <f t="shared" si="93"/>
        <v>1314.9200000000001</v>
      </c>
      <c r="BY17" s="128">
        <f t="shared" si="94"/>
        <v>608.79999999999995</v>
      </c>
      <c r="BZ17" s="128">
        <f t="shared" si="95"/>
        <v>469.07999999999998</v>
      </c>
      <c r="CA17" s="128">
        <f t="shared" si="96"/>
        <v>7.5600000000000005</v>
      </c>
      <c r="CB17" s="128">
        <f t="shared" si="97"/>
        <v>962.79999999999995</v>
      </c>
      <c r="CC17" s="128">
        <f t="shared" si="98"/>
        <v>962.79999999999995</v>
      </c>
      <c r="CD17">
        <v>22</v>
      </c>
      <c r="CE17">
        <v>-34</v>
      </c>
      <c r="CF17">
        <v>3.8500000000000001</v>
      </c>
      <c r="CG17">
        <v>0.46999999999999997</v>
      </c>
      <c r="CH17">
        <v>0.28000000000000003</v>
      </c>
      <c r="CI17">
        <v>0.46999999999999997</v>
      </c>
      <c r="CJ17">
        <v>1.3600000000000001</v>
      </c>
      <c r="CK17">
        <v>1.3600000000000001</v>
      </c>
      <c r="CL17" s="22">
        <f t="shared" si="99"/>
        <v>19126.109090909093</v>
      </c>
      <c r="CM17" s="22">
        <f t="shared" si="100"/>
        <v>72537.872340425529</v>
      </c>
      <c r="CN17" s="22">
        <f t="shared" si="101"/>
        <v>93815.999999999985</v>
      </c>
      <c r="CO17" s="22">
        <f t="shared" si="102"/>
        <v>900.76595744680867</v>
      </c>
      <c r="CP17" s="22">
        <f t="shared" si="103"/>
        <v>39644.705882352937</v>
      </c>
      <c r="CQ17" s="22">
        <f t="shared" si="104"/>
        <v>39644.705882352937</v>
      </c>
      <c r="CR17" s="129">
        <f t="shared" si="105"/>
        <v>265670.1591534873</v>
      </c>
      <c r="CW17" s="130">
        <v>348726.51000000001</v>
      </c>
      <c r="CX17">
        <f t="shared" si="107"/>
        <v>0.29985074599094996</v>
      </c>
      <c r="CY17">
        <f t="shared" si="108"/>
        <v>46.177014882606294</v>
      </c>
    </row>
    <row r="18">
      <c r="A18" s="25"/>
      <c r="B18" s="4" t="s">
        <v>23</v>
      </c>
      <c r="C18" s="125">
        <f>Малоэтажка_колич_блоков_огражд!$C18*Малоэтажка_блоки_огражд!B$3</f>
        <v>0</v>
      </c>
      <c r="D18" s="125">
        <f>Малоэтажка_колич_блоков_огражд!$C18*Малоэтажка_блоки_огражд!C$3</f>
        <v>0</v>
      </c>
      <c r="E18" s="125">
        <f>Малоэтажка_колич_блоков_огражд!$C18*Малоэтажка_блоки_огражд!D$3</f>
        <v>0</v>
      </c>
      <c r="F18" s="125">
        <f>Малоэтажка_колич_блоков_огражд!$C18*Малоэтажка_блоки_огражд!E$3</f>
        <v>0</v>
      </c>
      <c r="G18" s="125">
        <f>Малоэтажка_колич_блоков_огражд!$C18*Малоэтажка_блоки_огражд!F$3</f>
        <v>0</v>
      </c>
      <c r="H18" s="126">
        <f>Малоэтажка_колич_блоков_огражд!$C18*Малоэтажка_блоки_огражд!G$3</f>
        <v>0</v>
      </c>
      <c r="I18" s="94">
        <f>Малоэтажка_колич_блоков_огражд!$C18*Малоэтажка_блоки_огражд!B$4</f>
        <v>0</v>
      </c>
      <c r="J18" s="94">
        <f>Малоэтажка_колич_блоков_огражд!$C18*Малоэтажка_блоки_огражд!C$4</f>
        <v>0</v>
      </c>
      <c r="K18" s="94">
        <f>Малоэтажка_колич_блоков_огражд!$C18*Малоэтажка_блоки_огражд!D$4</f>
        <v>0</v>
      </c>
      <c r="L18" s="94">
        <f>Малоэтажка_колич_блоков_огражд!$C18*Малоэтажка_блоки_огражд!E$4</f>
        <v>0</v>
      </c>
      <c r="M18" s="94">
        <f>Малоэтажка_колич_блоков_огражд!$C18*Малоэтажка_блоки_огражд!F$4</f>
        <v>0</v>
      </c>
      <c r="N18" s="127">
        <f>Малоэтажка_колич_блоков_огражд!$C18*Малоэтажка_блоки_огражд!G$4</f>
        <v>0</v>
      </c>
      <c r="O18" s="125">
        <f>Малоэтажка_колич_блоков_огражд!$D18*Малоэтажка_блоки_огражд!B$5</f>
        <v>112.38</v>
      </c>
      <c r="P18" s="125">
        <f>Малоэтажка_колич_блоков_огражд!$D18*Малоэтажка_блоки_огражд!C$5</f>
        <v>39.600000000000001</v>
      </c>
      <c r="Q18" s="125">
        <f>Малоэтажка_колич_блоков_огражд!$D18*Малоэтажка_блоки_огражд!D$5</f>
        <v>41.009999999999998</v>
      </c>
      <c r="R18" s="125">
        <f>Малоэтажка_колич_блоков_огражд!$D18*Малоэтажка_блоки_огражд!E$5</f>
        <v>2.52</v>
      </c>
      <c r="S18" s="125">
        <f>Малоэтажка_колич_блоков_огражд!$D18*Малоэтажка_блоки_огражд!F$5</f>
        <v>256.19999999999999</v>
      </c>
      <c r="T18" s="125">
        <f>Малоэтажка_колич_блоков_огражд!$D18*Малоэтажка_блоки_огражд!G$5</f>
        <v>0</v>
      </c>
      <c r="U18" s="94">
        <f>Малоэтажка_колич_блоков_огражд!$D18*Малоэтажка_блоки_огражд!B$6</f>
        <v>112.5</v>
      </c>
      <c r="V18" s="94">
        <f>Малоэтажка_колич_блоков_огражд!$D18*Малоэтажка_блоки_огражд!C$6</f>
        <v>42</v>
      </c>
      <c r="W18" s="94">
        <f>Малоэтажка_колич_блоков_огражд!$D18*Малоэтажка_блоки_огражд!D$6</f>
        <v>41.009999999999998</v>
      </c>
      <c r="X18" s="94">
        <f>Малоэтажка_колич_блоков_огражд!$D18*Малоэтажка_блоки_огражд!E$6</f>
        <v>0</v>
      </c>
      <c r="Y18" s="94">
        <f>Малоэтажка_колич_блоков_огражд!$D18*Малоэтажка_блоки_огражд!F$6</f>
        <v>0</v>
      </c>
      <c r="Z18" s="127">
        <f>Малоэтажка_колич_блоков_огражд!$D18*Малоэтажка_блоки_огражд!G$6</f>
        <v>256.19999999999999</v>
      </c>
      <c r="AA18" s="125">
        <f>Малоэтажка_колич_блоков_огражд!$E18*Малоэтажка_блоки_огражд!B$7</f>
        <v>85.599999999999994</v>
      </c>
      <c r="AB18" s="125">
        <f>Малоэтажка_колич_блоков_огражд!$E18*Малоэтажка_блоки_огражд!C$7</f>
        <v>53.599999999999994</v>
      </c>
      <c r="AC18" s="125">
        <f>Малоэтажка_колич_блоков_огражд!$E18*Малоэтажка_блоки_огражд!D$7</f>
        <v>34.680000000000007</v>
      </c>
      <c r="AD18" s="125">
        <f>Малоэтажка_колич_блоков_огражд!$E18*Малоэтажка_блоки_огражд!E$7</f>
        <v>2.52</v>
      </c>
      <c r="AE18" s="125">
        <f>Малоэтажка_колич_блоков_огражд!$E18*Малоэтажка_блоки_огражд!F$7</f>
        <v>353.30000000000001</v>
      </c>
      <c r="AF18" s="125">
        <f>Малоэтажка_колич_блоков_огражд!$E18*Малоэтажка_блоки_огражд!G$7</f>
        <v>0</v>
      </c>
      <c r="AG18" s="94">
        <f>Малоэтажка_колич_блоков_огражд!$E18*Малоэтажка_блоки_огражд!B$8</f>
        <v>85.719999999999999</v>
      </c>
      <c r="AH18" s="94">
        <f>Малоэтажка_колич_блоков_огражд!$E18*Малоэтажка_блоки_огражд!C$8</f>
        <v>56</v>
      </c>
      <c r="AI18" s="94">
        <f>Малоэтажка_колич_блоков_огражд!$E18*Малоэтажка_блоки_огражд!D$8</f>
        <v>34.680000000000007</v>
      </c>
      <c r="AJ18" s="94">
        <f>Малоэтажка_колич_блоков_огражд!$E18*Малоэтажка_блоки_огражд!E$8</f>
        <v>0</v>
      </c>
      <c r="AK18" s="94">
        <f>Малоэтажка_колич_блоков_огражд!$E18*Малоэтажка_блоки_огражд!F$8</f>
        <v>0</v>
      </c>
      <c r="AL18" s="127">
        <f>Малоэтажка_колич_блоков_огражд!$E18*Малоэтажка_блоки_огражд!G$8</f>
        <v>353.30000000000001</v>
      </c>
      <c r="AM18" s="125">
        <f>Малоэтажка_колич_блоков_огражд!$F18*Малоэтажка_блоки_огражд!B$9</f>
        <v>130.48000000000002</v>
      </c>
      <c r="AN18" s="125">
        <f>Малоэтажка_колич_блоков_огражд!$F18*Малоэтажка_блоки_огражд!C$9</f>
        <v>53.599999999999994</v>
      </c>
      <c r="AO18" s="125">
        <f>Малоэтажка_колич_блоков_огражд!$F18*Малоэтажка_блоки_огражд!D$9</f>
        <v>41.579999999999998</v>
      </c>
      <c r="AP18" s="125">
        <f>Малоэтажка_колич_блоков_огражд!$F18*Малоэтажка_блоки_огражд!E$9</f>
        <v>2.52</v>
      </c>
      <c r="AQ18" s="125">
        <f>Малоэтажка_колич_блоков_огражд!$F18*Малоэтажка_блоки_огражд!F$9</f>
        <v>353.30000000000001</v>
      </c>
      <c r="AR18" s="125">
        <f>Малоэтажка_колич_блоков_огражд!$F18*Малоэтажка_блоки_огражд!G$9</f>
        <v>0</v>
      </c>
      <c r="AS18" s="94">
        <f>Малоэтажка_колич_блоков_огражд!$F18*Малоэтажка_блоки_огражд!B$10</f>
        <v>130.60000000000002</v>
      </c>
      <c r="AT18" s="94">
        <f>Малоэтажка_колич_блоков_огражд!$F18*Малоэтажка_блоки_огражд!C$10</f>
        <v>56</v>
      </c>
      <c r="AU18" s="94">
        <f>Малоэтажка_колич_блоков_огражд!$F18*Малоэтажка_блоки_огражд!D$10</f>
        <v>41.579999999999998</v>
      </c>
      <c r="AV18" s="94">
        <f>Малоэтажка_колич_блоков_огражд!$F18*Малоэтажка_блоки_огражд!E$10</f>
        <v>0</v>
      </c>
      <c r="AW18" s="94">
        <f>Малоэтажка_колич_блоков_огражд!$F18*Малоэтажка_блоки_огражд!F$10</f>
        <v>0</v>
      </c>
      <c r="AX18" s="127">
        <f>Малоэтажка_колич_блоков_огражд!$F18*Малоэтажка_блоки_огражд!G$10</f>
        <v>353.30000000000001</v>
      </c>
      <c r="AY18" s="125">
        <f>Малоэтажка_колич_блоков_огражд!$G18*Малоэтажка_блоки_огражд!B$11</f>
        <v>0</v>
      </c>
      <c r="AZ18" s="125">
        <f>Малоэтажка_колич_блоков_огражд!$G18*Малоэтажка_блоки_огражд!C$11</f>
        <v>0</v>
      </c>
      <c r="BA18" s="125">
        <f>Малоэтажка_колич_блоков_огражд!$G18*Малоэтажка_блоки_огражд!D$11</f>
        <v>0</v>
      </c>
      <c r="BB18" s="125">
        <f>Малоэтажка_колич_блоков_огражд!$G18*Малоэтажка_блоки_огражд!E$11</f>
        <v>0</v>
      </c>
      <c r="BC18" s="125">
        <f>Малоэтажка_колич_блоков_огражд!$G18*Малоэтажка_блоки_огражд!F$11</f>
        <v>0</v>
      </c>
      <c r="BD18" s="125">
        <f>Малоэтажка_колич_блоков_огражд!$G18*Малоэтажка_блоки_огражд!G$11</f>
        <v>0</v>
      </c>
      <c r="BE18" s="94">
        <f>Малоэтажка_колич_блоков_огражд!$G18*Малоэтажка_блоки_огражд!B$12</f>
        <v>0</v>
      </c>
      <c r="BF18" s="94">
        <f>Малоэтажка_колич_блоков_огражд!$G18*Малоэтажка_блоки_огражд!C$12</f>
        <v>0</v>
      </c>
      <c r="BG18" s="94">
        <f>Малоэтажка_колич_блоков_огражд!$G18*Малоэтажка_блоки_огражд!D$12</f>
        <v>0</v>
      </c>
      <c r="BH18" s="94">
        <f>Малоэтажка_колич_блоков_огражд!$G18*Малоэтажка_блоки_огражд!E$12</f>
        <v>0</v>
      </c>
      <c r="BI18" s="94">
        <f>Малоэтажка_колич_блоков_огражд!$G18*Малоэтажка_блоки_огражд!F$12</f>
        <v>0</v>
      </c>
      <c r="BJ18" s="127">
        <f>Малоэтажка_колич_блоков_огражд!$G18*Малоэтажка_блоки_огражд!G$12</f>
        <v>0</v>
      </c>
      <c r="BK18" s="125">
        <f>Малоэтажка_колич_блоков_огражд!$H18*Малоэтажка_блоки_огражд!B$13</f>
        <v>0</v>
      </c>
      <c r="BL18" s="125">
        <f>Малоэтажка_колич_блоков_огражд!$H18*Малоэтажка_блоки_огражд!C$13</f>
        <v>0</v>
      </c>
      <c r="BM18" s="125">
        <f>Малоэтажка_колич_блоков_огражд!$H18*Малоэтажка_блоки_огражд!D$13</f>
        <v>0</v>
      </c>
      <c r="BN18" s="125">
        <f>Малоэтажка_колич_блоков_огражд!$H18*Малоэтажка_блоки_огражд!E$13</f>
        <v>0</v>
      </c>
      <c r="BO18" s="125">
        <f>Малоэтажка_колич_блоков_огражд!$H18*Малоэтажка_блоки_огражд!F$13</f>
        <v>0</v>
      </c>
      <c r="BP18" s="125">
        <f>Малоэтажка_колич_блоков_огражд!$H18*Малоэтажка_блоки_огражд!G$13</f>
        <v>0</v>
      </c>
      <c r="BQ18" s="94">
        <f>Малоэтажка_колич_блоков_огражд!$H18*Малоэтажка_блоки_огражд!B$14</f>
        <v>0</v>
      </c>
      <c r="BR18" s="94">
        <f>Малоэтажка_колич_блоков_огражд!$H18*Малоэтажка_блоки_огражд!C$14</f>
        <v>0</v>
      </c>
      <c r="BS18" s="94">
        <f>Малоэтажка_колич_блоков_огражд!$H18*Малоэтажка_блоки_огражд!D$14</f>
        <v>0</v>
      </c>
      <c r="BT18" s="94">
        <f>Малоэтажка_колич_блоков_огражд!$H18*Малоэтажка_блоки_огражд!E$14</f>
        <v>0</v>
      </c>
      <c r="BU18" s="94">
        <f>Малоэтажка_колич_блоков_огражд!$H18*Малоэтажка_блоки_огражд!F$14</f>
        <v>0</v>
      </c>
      <c r="BV18" s="94">
        <f>Малоэтажка_колич_блоков_огражд!$H18*Малоэтажка_блоки_огражд!G$14</f>
        <v>0</v>
      </c>
      <c r="BW18" s="109">
        <v>4</v>
      </c>
      <c r="BX18" s="128">
        <f t="shared" si="93"/>
        <v>1314.9200000000001</v>
      </c>
      <c r="BY18" s="128">
        <f t="shared" si="94"/>
        <v>608.79999999999995</v>
      </c>
      <c r="BZ18" s="128">
        <f t="shared" si="95"/>
        <v>469.07999999999998</v>
      </c>
      <c r="CA18" s="128">
        <f t="shared" si="96"/>
        <v>7.5600000000000005</v>
      </c>
      <c r="CB18" s="128">
        <f t="shared" si="97"/>
        <v>962.79999999999995</v>
      </c>
      <c r="CC18" s="128">
        <f t="shared" si="98"/>
        <v>962.79999999999995</v>
      </c>
      <c r="CD18">
        <v>22</v>
      </c>
      <c r="CE18">
        <v>-34</v>
      </c>
      <c r="CF18">
        <v>3.8499999999999996</v>
      </c>
      <c r="CG18">
        <v>0.46999999999999997</v>
      </c>
      <c r="CH18">
        <v>0.28000000000000003</v>
      </c>
      <c r="CI18">
        <v>0.46999999999999997</v>
      </c>
      <c r="CJ18">
        <v>1.3600000000000001</v>
      </c>
      <c r="CK18">
        <v>1.3600000000000001</v>
      </c>
      <c r="CL18" s="22">
        <f t="shared" si="99"/>
        <v>19126.109090909093</v>
      </c>
      <c r="CM18" s="22">
        <f t="shared" si="100"/>
        <v>72537.872340425529</v>
      </c>
      <c r="CN18" s="22">
        <f t="shared" si="101"/>
        <v>93815.999999999985</v>
      </c>
      <c r="CO18" s="22">
        <f t="shared" si="102"/>
        <v>900.76595744680867</v>
      </c>
      <c r="CP18" s="22">
        <f t="shared" si="103"/>
        <v>39644.705882352937</v>
      </c>
      <c r="CQ18" s="22">
        <f t="shared" si="104"/>
        <v>39644.705882352937</v>
      </c>
      <c r="CR18" s="129">
        <f t="shared" si="105"/>
        <v>265670.1591534873</v>
      </c>
      <c r="CW18" s="130">
        <v>348726.51000000001</v>
      </c>
      <c r="CX18">
        <f t="shared" si="107"/>
        <v>0.29985074599094996</v>
      </c>
      <c r="CY18">
        <f t="shared" si="108"/>
        <v>46.177014882606294</v>
      </c>
    </row>
    <row r="19">
      <c r="A19" s="25"/>
      <c r="B19" s="4" t="s">
        <v>24</v>
      </c>
      <c r="C19" s="125">
        <f>Малоэтажка_колич_блоков_огражд!$C19*Малоэтажка_блоки_огражд!B$3</f>
        <v>0</v>
      </c>
      <c r="D19" s="125">
        <f>Малоэтажка_колич_блоков_огражд!$C19*Малоэтажка_блоки_огражд!C$3</f>
        <v>0</v>
      </c>
      <c r="E19" s="125">
        <f>Малоэтажка_колич_блоков_огражд!$C19*Малоэтажка_блоки_огражд!D$3</f>
        <v>0</v>
      </c>
      <c r="F19" s="125">
        <f>Малоэтажка_колич_блоков_огражд!$C19*Малоэтажка_блоки_огражд!E$3</f>
        <v>0</v>
      </c>
      <c r="G19" s="125">
        <f>Малоэтажка_колич_блоков_огражд!$C19*Малоэтажка_блоки_огражд!F$3</f>
        <v>0</v>
      </c>
      <c r="H19" s="126">
        <f>Малоэтажка_колич_блоков_огражд!$C19*Малоэтажка_блоки_огражд!G$3</f>
        <v>0</v>
      </c>
      <c r="I19" s="94">
        <f>Малоэтажка_колич_блоков_огражд!$C19*Малоэтажка_блоки_огражд!B$4</f>
        <v>0</v>
      </c>
      <c r="J19" s="94">
        <f>Малоэтажка_колич_блоков_огражд!$C19*Малоэтажка_блоки_огражд!C$4</f>
        <v>0</v>
      </c>
      <c r="K19" s="94">
        <f>Малоэтажка_колич_блоков_огражд!$C19*Малоэтажка_блоки_огражд!D$4</f>
        <v>0</v>
      </c>
      <c r="L19" s="94">
        <f>Малоэтажка_колич_блоков_огражд!$C19*Малоэтажка_блоки_огражд!E$4</f>
        <v>0</v>
      </c>
      <c r="M19" s="94">
        <f>Малоэтажка_колич_блоков_огражд!$C19*Малоэтажка_блоки_огражд!F$4</f>
        <v>0</v>
      </c>
      <c r="N19" s="127">
        <f>Малоэтажка_колич_блоков_огражд!$C19*Малоэтажка_блоки_огражд!G$4</f>
        <v>0</v>
      </c>
      <c r="O19" s="125">
        <f>Малоэтажка_колич_блоков_огражд!$D19*Малоэтажка_блоки_огражд!B$5</f>
        <v>112.38</v>
      </c>
      <c r="P19" s="125">
        <f>Малоэтажка_колич_блоков_огражд!$D19*Малоэтажка_блоки_огражд!C$5</f>
        <v>39.600000000000001</v>
      </c>
      <c r="Q19" s="125">
        <f>Малоэтажка_колич_блоков_огражд!$D19*Малоэтажка_блоки_огражд!D$5</f>
        <v>41.009999999999998</v>
      </c>
      <c r="R19" s="125">
        <f>Малоэтажка_колич_блоков_огражд!$D19*Малоэтажка_блоки_огражд!E$5</f>
        <v>2.52</v>
      </c>
      <c r="S19" s="125">
        <f>Малоэтажка_колич_блоков_огражд!$D19*Малоэтажка_блоки_огражд!F$5</f>
        <v>256.19999999999999</v>
      </c>
      <c r="T19" s="125">
        <f>Малоэтажка_колич_блоков_огражд!$D19*Малоэтажка_блоки_огражд!G$5</f>
        <v>0</v>
      </c>
      <c r="U19" s="94">
        <f>Малоэтажка_колич_блоков_огражд!$D19*Малоэтажка_блоки_огражд!B$6</f>
        <v>112.5</v>
      </c>
      <c r="V19" s="94">
        <f>Малоэтажка_колич_блоков_огражд!$D19*Малоэтажка_блоки_огражд!C$6</f>
        <v>42</v>
      </c>
      <c r="W19" s="94">
        <f>Малоэтажка_колич_блоков_огражд!$D19*Малоэтажка_блоки_огражд!D$6</f>
        <v>41.009999999999998</v>
      </c>
      <c r="X19" s="94">
        <f>Малоэтажка_колич_блоков_огражд!$D19*Малоэтажка_блоки_огражд!E$6</f>
        <v>0</v>
      </c>
      <c r="Y19" s="94">
        <f>Малоэтажка_колич_блоков_огражд!$D19*Малоэтажка_блоки_огражд!F$6</f>
        <v>0</v>
      </c>
      <c r="Z19" s="127">
        <f>Малоэтажка_колич_блоков_огражд!$D19*Малоэтажка_блоки_огражд!G$6</f>
        <v>256.19999999999999</v>
      </c>
      <c r="AA19" s="125">
        <f>Малоэтажка_колич_блоков_огражд!$E19*Малоэтажка_блоки_огражд!B$7</f>
        <v>85.599999999999994</v>
      </c>
      <c r="AB19" s="125">
        <f>Малоэтажка_колич_блоков_огражд!$E19*Малоэтажка_блоки_огражд!C$7</f>
        <v>53.599999999999994</v>
      </c>
      <c r="AC19" s="125">
        <f>Малоэтажка_колич_блоков_огражд!$E19*Малоэтажка_блоки_огражд!D$7</f>
        <v>34.680000000000007</v>
      </c>
      <c r="AD19" s="125">
        <f>Малоэтажка_колич_блоков_огражд!$E19*Малоэтажка_блоки_огражд!E$7</f>
        <v>2.52</v>
      </c>
      <c r="AE19" s="125">
        <f>Малоэтажка_колич_блоков_огражд!$E19*Малоэтажка_блоки_огражд!F$7</f>
        <v>353.30000000000001</v>
      </c>
      <c r="AF19" s="125">
        <f>Малоэтажка_колич_блоков_огражд!$E19*Малоэтажка_блоки_огражд!G$7</f>
        <v>0</v>
      </c>
      <c r="AG19" s="94">
        <f>Малоэтажка_колич_блоков_огражд!$E19*Малоэтажка_блоки_огражд!B$8</f>
        <v>85.719999999999999</v>
      </c>
      <c r="AH19" s="94">
        <f>Малоэтажка_колич_блоков_огражд!$E19*Малоэтажка_блоки_огражд!C$8</f>
        <v>56</v>
      </c>
      <c r="AI19" s="94">
        <f>Малоэтажка_колич_блоков_огражд!$E19*Малоэтажка_блоки_огражд!D$8</f>
        <v>34.680000000000007</v>
      </c>
      <c r="AJ19" s="94">
        <f>Малоэтажка_колич_блоков_огражд!$E19*Малоэтажка_блоки_огражд!E$8</f>
        <v>0</v>
      </c>
      <c r="AK19" s="94">
        <f>Малоэтажка_колич_блоков_огражд!$E19*Малоэтажка_блоки_огражд!F$8</f>
        <v>0</v>
      </c>
      <c r="AL19" s="127">
        <f>Малоэтажка_колич_блоков_огражд!$E19*Малоэтажка_блоки_огражд!G$8</f>
        <v>353.30000000000001</v>
      </c>
      <c r="AM19" s="125">
        <f>Малоэтажка_колич_блоков_огражд!$F19*Малоэтажка_блоки_огражд!B$9</f>
        <v>130.48000000000002</v>
      </c>
      <c r="AN19" s="125">
        <f>Малоэтажка_колич_блоков_огражд!$F19*Малоэтажка_блоки_огражд!C$9</f>
        <v>53.599999999999994</v>
      </c>
      <c r="AO19" s="125">
        <f>Малоэтажка_колич_блоков_огражд!$F19*Малоэтажка_блоки_огражд!D$9</f>
        <v>41.579999999999998</v>
      </c>
      <c r="AP19" s="125">
        <f>Малоэтажка_колич_блоков_огражд!$F19*Малоэтажка_блоки_огражд!E$9</f>
        <v>2.52</v>
      </c>
      <c r="AQ19" s="125">
        <f>Малоэтажка_колич_блоков_огражд!$F19*Малоэтажка_блоки_огражд!F$9</f>
        <v>353.30000000000001</v>
      </c>
      <c r="AR19" s="125">
        <f>Малоэтажка_колич_блоков_огражд!$F19*Малоэтажка_блоки_огражд!G$9</f>
        <v>0</v>
      </c>
      <c r="AS19" s="94">
        <f>Малоэтажка_колич_блоков_огражд!$F19*Малоэтажка_блоки_огражд!B$10</f>
        <v>130.60000000000002</v>
      </c>
      <c r="AT19" s="94">
        <f>Малоэтажка_колич_блоков_огражд!$F19*Малоэтажка_блоки_огражд!C$10</f>
        <v>56</v>
      </c>
      <c r="AU19" s="94">
        <f>Малоэтажка_колич_блоков_огражд!$F19*Малоэтажка_блоки_огражд!D$10</f>
        <v>41.579999999999998</v>
      </c>
      <c r="AV19" s="94">
        <f>Малоэтажка_колич_блоков_огражд!$F19*Малоэтажка_блоки_огражд!E$10</f>
        <v>0</v>
      </c>
      <c r="AW19" s="94">
        <f>Малоэтажка_колич_блоков_огражд!$F19*Малоэтажка_блоки_огражд!F$10</f>
        <v>0</v>
      </c>
      <c r="AX19" s="127">
        <f>Малоэтажка_колич_блоков_огражд!$F19*Малоэтажка_блоки_огражд!G$10</f>
        <v>353.30000000000001</v>
      </c>
      <c r="AY19" s="125">
        <f>Малоэтажка_колич_блоков_огражд!$G19*Малоэтажка_блоки_огражд!B$11</f>
        <v>0</v>
      </c>
      <c r="AZ19" s="125">
        <f>Малоэтажка_колич_блоков_огражд!$G19*Малоэтажка_блоки_огражд!C$11</f>
        <v>0</v>
      </c>
      <c r="BA19" s="125">
        <f>Малоэтажка_колич_блоков_огражд!$G19*Малоэтажка_блоки_огражд!D$11</f>
        <v>0</v>
      </c>
      <c r="BB19" s="125">
        <f>Малоэтажка_колич_блоков_огражд!$G19*Малоэтажка_блоки_огражд!E$11</f>
        <v>0</v>
      </c>
      <c r="BC19" s="125">
        <f>Малоэтажка_колич_блоков_огражд!$G19*Малоэтажка_блоки_огражд!F$11</f>
        <v>0</v>
      </c>
      <c r="BD19" s="125">
        <f>Малоэтажка_колич_блоков_огражд!$G19*Малоэтажка_блоки_огражд!G$11</f>
        <v>0</v>
      </c>
      <c r="BE19" s="94">
        <f>Малоэтажка_колич_блоков_огражд!$G19*Малоэтажка_блоки_огражд!B$12</f>
        <v>0</v>
      </c>
      <c r="BF19" s="94">
        <f>Малоэтажка_колич_блоков_огражд!$G19*Малоэтажка_блоки_огражд!C$12</f>
        <v>0</v>
      </c>
      <c r="BG19" s="94">
        <f>Малоэтажка_колич_блоков_огражд!$G19*Малоэтажка_блоки_огражд!D$12</f>
        <v>0</v>
      </c>
      <c r="BH19" s="94">
        <f>Малоэтажка_колич_блоков_огражд!$G19*Малоэтажка_блоки_огражд!E$12</f>
        <v>0</v>
      </c>
      <c r="BI19" s="94">
        <f>Малоэтажка_колич_блоков_огражд!$G19*Малоэтажка_блоки_огражд!F$12</f>
        <v>0</v>
      </c>
      <c r="BJ19" s="127">
        <f>Малоэтажка_колич_блоков_огражд!$G19*Малоэтажка_блоки_огражд!G$12</f>
        <v>0</v>
      </c>
      <c r="BK19" s="125">
        <f>Малоэтажка_колич_блоков_огражд!$H19*Малоэтажка_блоки_огражд!B$13</f>
        <v>0</v>
      </c>
      <c r="BL19" s="125">
        <f>Малоэтажка_колич_блоков_огражд!$H19*Малоэтажка_блоки_огражд!C$13</f>
        <v>0</v>
      </c>
      <c r="BM19" s="125">
        <f>Малоэтажка_колич_блоков_огражд!$H19*Малоэтажка_блоки_огражд!D$13</f>
        <v>0</v>
      </c>
      <c r="BN19" s="125">
        <f>Малоэтажка_колич_блоков_огражд!$H19*Малоэтажка_блоки_огражд!E$13</f>
        <v>0</v>
      </c>
      <c r="BO19" s="125">
        <f>Малоэтажка_колич_блоков_огражд!$H19*Малоэтажка_блоки_огражд!F$13</f>
        <v>0</v>
      </c>
      <c r="BP19" s="125">
        <f>Малоэтажка_колич_блоков_огражд!$H19*Малоэтажка_блоки_огражд!G$13</f>
        <v>0</v>
      </c>
      <c r="BQ19" s="94">
        <f>Малоэтажка_колич_блоков_огражд!$H19*Малоэтажка_блоки_огражд!B$14</f>
        <v>0</v>
      </c>
      <c r="BR19" s="94">
        <f>Малоэтажка_колич_блоков_огражд!$H19*Малоэтажка_блоки_огражд!C$14</f>
        <v>0</v>
      </c>
      <c r="BS19" s="94">
        <f>Малоэтажка_колич_блоков_огражд!$H19*Малоэтажка_блоки_огражд!D$14</f>
        <v>0</v>
      </c>
      <c r="BT19" s="94">
        <f>Малоэтажка_колич_блоков_огражд!$H19*Малоэтажка_блоки_огражд!E$14</f>
        <v>0</v>
      </c>
      <c r="BU19" s="94">
        <f>Малоэтажка_колич_блоков_огражд!$H19*Малоэтажка_блоки_огражд!F$14</f>
        <v>0</v>
      </c>
      <c r="BV19" s="94">
        <f>Малоэтажка_колич_блоков_огражд!$H19*Малоэтажка_блоки_огражд!G$14</f>
        <v>0</v>
      </c>
      <c r="BW19" s="109">
        <v>4</v>
      </c>
      <c r="BX19" s="128">
        <f t="shared" si="93"/>
        <v>1314.9200000000001</v>
      </c>
      <c r="BY19" s="128">
        <f t="shared" si="94"/>
        <v>608.79999999999995</v>
      </c>
      <c r="BZ19" s="128">
        <f t="shared" si="95"/>
        <v>469.07999999999998</v>
      </c>
      <c r="CA19" s="128">
        <f t="shared" si="96"/>
        <v>7.5600000000000005</v>
      </c>
      <c r="CB19" s="128">
        <f t="shared" si="97"/>
        <v>962.79999999999995</v>
      </c>
      <c r="CC19" s="128">
        <f t="shared" si="98"/>
        <v>962.79999999999995</v>
      </c>
      <c r="CD19">
        <v>22</v>
      </c>
      <c r="CE19">
        <v>-34</v>
      </c>
      <c r="CF19">
        <v>3.8499999999999992</v>
      </c>
      <c r="CG19">
        <v>0.46999999999999997</v>
      </c>
      <c r="CH19">
        <v>0.28000000000000003</v>
      </c>
      <c r="CI19">
        <v>0.46999999999999997</v>
      </c>
      <c r="CJ19">
        <v>1.3600000000000001</v>
      </c>
      <c r="CK19">
        <v>1.3600000000000001</v>
      </c>
      <c r="CL19" s="22">
        <f t="shared" si="99"/>
        <v>19126.109090909096</v>
      </c>
      <c r="CM19" s="22">
        <f t="shared" si="100"/>
        <v>72537.872340425529</v>
      </c>
      <c r="CN19" s="22">
        <f t="shared" si="101"/>
        <v>93815.999999999985</v>
      </c>
      <c r="CO19" s="22">
        <f t="shared" si="102"/>
        <v>900.76595744680867</v>
      </c>
      <c r="CP19" s="22">
        <f t="shared" si="103"/>
        <v>39644.705882352937</v>
      </c>
      <c r="CQ19" s="22">
        <f t="shared" si="104"/>
        <v>39644.705882352937</v>
      </c>
      <c r="CR19" s="129">
        <f t="shared" si="105"/>
        <v>265670.1591534873</v>
      </c>
      <c r="CW19" s="130">
        <v>348726.51000000001</v>
      </c>
      <c r="CX19">
        <f t="shared" si="107"/>
        <v>0.29985074599094996</v>
      </c>
      <c r="CY19">
        <f t="shared" si="108"/>
        <v>46.177014882606294</v>
      </c>
    </row>
    <row r="20">
      <c r="A20" s="25"/>
      <c r="B20" s="4" t="s">
        <v>25</v>
      </c>
      <c r="C20" s="125">
        <f>Малоэтажка_колич_блоков_огражд!$C20*Малоэтажка_блоки_огражд!B$3</f>
        <v>0</v>
      </c>
      <c r="D20" s="125">
        <f>Малоэтажка_колич_блоков_огражд!$C20*Малоэтажка_блоки_огражд!C$3</f>
        <v>0</v>
      </c>
      <c r="E20" s="125">
        <f>Малоэтажка_колич_блоков_огражд!$C20*Малоэтажка_блоки_огражд!D$3</f>
        <v>0</v>
      </c>
      <c r="F20" s="125">
        <f>Малоэтажка_колич_блоков_огражд!$C20*Малоэтажка_блоки_огражд!E$3</f>
        <v>0</v>
      </c>
      <c r="G20" s="125">
        <f>Малоэтажка_колич_блоков_огражд!$C20*Малоэтажка_блоки_огражд!F$3</f>
        <v>0</v>
      </c>
      <c r="H20" s="126">
        <f>Малоэтажка_колич_блоков_огражд!$C20*Малоэтажка_блоки_огражд!G$3</f>
        <v>0</v>
      </c>
      <c r="I20" s="94">
        <f>Малоэтажка_колич_блоков_огражд!$C20*Малоэтажка_блоки_огражд!B$4</f>
        <v>0</v>
      </c>
      <c r="J20" s="94">
        <f>Малоэтажка_колич_блоков_огражд!$C20*Малоэтажка_блоки_огражд!C$4</f>
        <v>0</v>
      </c>
      <c r="K20" s="94">
        <f>Малоэтажка_колич_блоков_огражд!$C20*Малоэтажка_блоки_огражд!D$4</f>
        <v>0</v>
      </c>
      <c r="L20" s="94">
        <f>Малоэтажка_колич_блоков_огражд!$C20*Малоэтажка_блоки_огражд!E$4</f>
        <v>0</v>
      </c>
      <c r="M20" s="94">
        <f>Малоэтажка_колич_блоков_огражд!$C20*Малоэтажка_блоки_огражд!F$4</f>
        <v>0</v>
      </c>
      <c r="N20" s="127">
        <f>Малоэтажка_колич_блоков_огражд!$C20*Малоэтажка_блоки_огражд!G$4</f>
        <v>0</v>
      </c>
      <c r="O20" s="125">
        <f>Малоэтажка_колич_блоков_огражд!$D20*Малоэтажка_блоки_огражд!B$5</f>
        <v>112.38</v>
      </c>
      <c r="P20" s="125">
        <f>Малоэтажка_колич_блоков_огражд!$D20*Малоэтажка_блоки_огражд!C$5</f>
        <v>39.600000000000001</v>
      </c>
      <c r="Q20" s="125">
        <f>Малоэтажка_колич_блоков_огражд!$D20*Малоэтажка_блоки_огражд!D$5</f>
        <v>41.009999999999998</v>
      </c>
      <c r="R20" s="125">
        <f>Малоэтажка_колич_блоков_огражд!$D20*Малоэтажка_блоки_огражд!E$5</f>
        <v>2.52</v>
      </c>
      <c r="S20" s="125">
        <f>Малоэтажка_колич_блоков_огражд!$D20*Малоэтажка_блоки_огражд!F$5</f>
        <v>256.19999999999999</v>
      </c>
      <c r="T20" s="125">
        <f>Малоэтажка_колич_блоков_огражд!$D20*Малоэтажка_блоки_огражд!G$5</f>
        <v>0</v>
      </c>
      <c r="U20" s="94">
        <f>Малоэтажка_колич_блоков_огражд!$D20*Малоэтажка_блоки_огражд!B$6</f>
        <v>112.5</v>
      </c>
      <c r="V20" s="94">
        <f>Малоэтажка_колич_блоков_огражд!$D20*Малоэтажка_блоки_огражд!C$6</f>
        <v>42</v>
      </c>
      <c r="W20" s="94">
        <f>Малоэтажка_колич_блоков_огражд!$D20*Малоэтажка_блоки_огражд!D$6</f>
        <v>41.009999999999998</v>
      </c>
      <c r="X20" s="94">
        <f>Малоэтажка_колич_блоков_огражд!$D20*Малоэтажка_блоки_огражд!E$6</f>
        <v>0</v>
      </c>
      <c r="Y20" s="94">
        <f>Малоэтажка_колич_блоков_огражд!$D20*Малоэтажка_блоки_огражд!F$6</f>
        <v>0</v>
      </c>
      <c r="Z20" s="127">
        <f>Малоэтажка_колич_блоков_огражд!$D20*Малоэтажка_блоки_огражд!G$6</f>
        <v>256.19999999999999</v>
      </c>
      <c r="AA20" s="125">
        <f>Малоэтажка_колич_блоков_огражд!$E20*Малоэтажка_блоки_огражд!B$7</f>
        <v>85.599999999999994</v>
      </c>
      <c r="AB20" s="125">
        <f>Малоэтажка_колич_блоков_огражд!$E20*Малоэтажка_блоки_огражд!C$7</f>
        <v>53.599999999999994</v>
      </c>
      <c r="AC20" s="125">
        <f>Малоэтажка_колич_блоков_огражд!$E20*Малоэтажка_блоки_огражд!D$7</f>
        <v>34.680000000000007</v>
      </c>
      <c r="AD20" s="125">
        <f>Малоэтажка_колич_блоков_огражд!$E20*Малоэтажка_блоки_огражд!E$7</f>
        <v>2.52</v>
      </c>
      <c r="AE20" s="125">
        <f>Малоэтажка_колич_блоков_огражд!$E20*Малоэтажка_блоки_огражд!F$7</f>
        <v>353.30000000000001</v>
      </c>
      <c r="AF20" s="125">
        <f>Малоэтажка_колич_блоков_огражд!$E20*Малоэтажка_блоки_огражд!G$7</f>
        <v>0</v>
      </c>
      <c r="AG20" s="94">
        <f>Малоэтажка_колич_блоков_огражд!$E20*Малоэтажка_блоки_огражд!B$8</f>
        <v>85.719999999999999</v>
      </c>
      <c r="AH20" s="94">
        <f>Малоэтажка_колич_блоков_огражд!$E20*Малоэтажка_блоки_огражд!C$8</f>
        <v>56</v>
      </c>
      <c r="AI20" s="94">
        <f>Малоэтажка_колич_блоков_огражд!$E20*Малоэтажка_блоки_огражд!D$8</f>
        <v>34.680000000000007</v>
      </c>
      <c r="AJ20" s="94">
        <f>Малоэтажка_колич_блоков_огражд!$E20*Малоэтажка_блоки_огражд!E$8</f>
        <v>0</v>
      </c>
      <c r="AK20" s="94">
        <f>Малоэтажка_колич_блоков_огражд!$E20*Малоэтажка_блоки_огражд!F$8</f>
        <v>0</v>
      </c>
      <c r="AL20" s="127">
        <f>Малоэтажка_колич_блоков_огражд!$E20*Малоэтажка_блоки_огражд!G$8</f>
        <v>353.30000000000001</v>
      </c>
      <c r="AM20" s="125">
        <f>Малоэтажка_колич_блоков_огражд!$F20*Малоэтажка_блоки_огражд!B$9</f>
        <v>130.48000000000002</v>
      </c>
      <c r="AN20" s="125">
        <f>Малоэтажка_колич_блоков_огражд!$F20*Малоэтажка_блоки_огражд!C$9</f>
        <v>53.599999999999994</v>
      </c>
      <c r="AO20" s="125">
        <f>Малоэтажка_колич_блоков_огражд!$F20*Малоэтажка_блоки_огражд!D$9</f>
        <v>41.579999999999998</v>
      </c>
      <c r="AP20" s="125">
        <f>Малоэтажка_колич_блоков_огражд!$F20*Малоэтажка_блоки_огражд!E$9</f>
        <v>2.52</v>
      </c>
      <c r="AQ20" s="125">
        <f>Малоэтажка_колич_блоков_огражд!$F20*Малоэтажка_блоки_огражд!F$9</f>
        <v>353.30000000000001</v>
      </c>
      <c r="AR20" s="125">
        <f>Малоэтажка_колич_блоков_огражд!$F20*Малоэтажка_блоки_огражд!G$9</f>
        <v>0</v>
      </c>
      <c r="AS20" s="94">
        <f>Малоэтажка_колич_блоков_огражд!$F20*Малоэтажка_блоки_огражд!B$10</f>
        <v>130.60000000000002</v>
      </c>
      <c r="AT20" s="94">
        <f>Малоэтажка_колич_блоков_огражд!$F20*Малоэтажка_блоки_огражд!C$10</f>
        <v>56</v>
      </c>
      <c r="AU20" s="94">
        <f>Малоэтажка_колич_блоков_огражд!$F20*Малоэтажка_блоки_огражд!D$10</f>
        <v>41.579999999999998</v>
      </c>
      <c r="AV20" s="94">
        <f>Малоэтажка_колич_блоков_огражд!$F20*Малоэтажка_блоки_огражд!E$10</f>
        <v>0</v>
      </c>
      <c r="AW20" s="94">
        <f>Малоэтажка_колич_блоков_огражд!$F20*Малоэтажка_блоки_огражд!F$10</f>
        <v>0</v>
      </c>
      <c r="AX20" s="127">
        <f>Малоэтажка_колич_блоков_огражд!$F20*Малоэтажка_блоки_огражд!G$10</f>
        <v>353.30000000000001</v>
      </c>
      <c r="AY20" s="125">
        <f>Малоэтажка_колич_блоков_огражд!$G20*Малоэтажка_блоки_огражд!B$11</f>
        <v>0</v>
      </c>
      <c r="AZ20" s="125">
        <f>Малоэтажка_колич_блоков_огражд!$G20*Малоэтажка_блоки_огражд!C$11</f>
        <v>0</v>
      </c>
      <c r="BA20" s="125">
        <f>Малоэтажка_колич_блоков_огражд!$G20*Малоэтажка_блоки_огражд!D$11</f>
        <v>0</v>
      </c>
      <c r="BB20" s="125">
        <f>Малоэтажка_колич_блоков_огражд!$G20*Малоэтажка_блоки_огражд!E$11</f>
        <v>0</v>
      </c>
      <c r="BC20" s="125">
        <f>Малоэтажка_колич_блоков_огражд!$G20*Малоэтажка_блоки_огражд!F$11</f>
        <v>0</v>
      </c>
      <c r="BD20" s="125">
        <f>Малоэтажка_колич_блоков_огражд!$G20*Малоэтажка_блоки_огражд!G$11</f>
        <v>0</v>
      </c>
      <c r="BE20" s="94">
        <f>Малоэтажка_колич_блоков_огражд!$G20*Малоэтажка_блоки_огражд!B$12</f>
        <v>0</v>
      </c>
      <c r="BF20" s="94">
        <f>Малоэтажка_колич_блоков_огражд!$G20*Малоэтажка_блоки_огражд!C$12</f>
        <v>0</v>
      </c>
      <c r="BG20" s="94">
        <f>Малоэтажка_колич_блоков_огражд!$G20*Малоэтажка_блоки_огражд!D$12</f>
        <v>0</v>
      </c>
      <c r="BH20" s="94">
        <f>Малоэтажка_колич_блоков_огражд!$G20*Малоэтажка_блоки_огражд!E$12</f>
        <v>0</v>
      </c>
      <c r="BI20" s="94">
        <f>Малоэтажка_колич_блоков_огражд!$G20*Малоэтажка_блоки_огражд!F$12</f>
        <v>0</v>
      </c>
      <c r="BJ20" s="127">
        <f>Малоэтажка_колич_блоков_огражд!$G20*Малоэтажка_блоки_огражд!G$12</f>
        <v>0</v>
      </c>
      <c r="BK20" s="125">
        <f>Малоэтажка_колич_блоков_огражд!$H20*Малоэтажка_блоки_огражд!B$13</f>
        <v>0</v>
      </c>
      <c r="BL20" s="125">
        <f>Малоэтажка_колич_блоков_огражд!$H20*Малоэтажка_блоки_огражд!C$13</f>
        <v>0</v>
      </c>
      <c r="BM20" s="125">
        <f>Малоэтажка_колич_блоков_огражд!$H20*Малоэтажка_блоки_огражд!D$13</f>
        <v>0</v>
      </c>
      <c r="BN20" s="125">
        <f>Малоэтажка_колич_блоков_огражд!$H20*Малоэтажка_блоки_огражд!E$13</f>
        <v>0</v>
      </c>
      <c r="BO20" s="125">
        <f>Малоэтажка_колич_блоков_огражд!$H20*Малоэтажка_блоки_огражд!F$13</f>
        <v>0</v>
      </c>
      <c r="BP20" s="125">
        <f>Малоэтажка_колич_блоков_огражд!$H20*Малоэтажка_блоки_огражд!G$13</f>
        <v>0</v>
      </c>
      <c r="BQ20" s="94">
        <f>Малоэтажка_колич_блоков_огражд!$H20*Малоэтажка_блоки_огражд!B$14</f>
        <v>0</v>
      </c>
      <c r="BR20" s="94">
        <f>Малоэтажка_колич_блоков_огражд!$H20*Малоэтажка_блоки_огражд!C$14</f>
        <v>0</v>
      </c>
      <c r="BS20" s="94">
        <f>Малоэтажка_колич_блоков_огражд!$H20*Малоэтажка_блоки_огражд!D$14</f>
        <v>0</v>
      </c>
      <c r="BT20" s="94">
        <f>Малоэтажка_колич_блоков_огражд!$H20*Малоэтажка_блоки_огражд!E$14</f>
        <v>0</v>
      </c>
      <c r="BU20" s="94">
        <f>Малоэтажка_колич_блоков_огражд!$H20*Малоэтажка_блоки_огражд!F$14</f>
        <v>0</v>
      </c>
      <c r="BV20" s="94">
        <f>Малоэтажка_колич_блоков_огражд!$H20*Малоэтажка_блоки_огражд!G$14</f>
        <v>0</v>
      </c>
      <c r="BW20" s="109">
        <v>4</v>
      </c>
      <c r="BX20" s="128">
        <f t="shared" si="93"/>
        <v>1314.9200000000001</v>
      </c>
      <c r="BY20" s="128">
        <f t="shared" si="94"/>
        <v>608.79999999999995</v>
      </c>
      <c r="BZ20" s="128">
        <f t="shared" si="95"/>
        <v>469.07999999999998</v>
      </c>
      <c r="CA20" s="128">
        <f t="shared" si="96"/>
        <v>7.5600000000000005</v>
      </c>
      <c r="CB20" s="128">
        <f t="shared" si="97"/>
        <v>962.79999999999995</v>
      </c>
      <c r="CC20" s="128">
        <f t="shared" si="98"/>
        <v>962.79999999999995</v>
      </c>
      <c r="CD20">
        <v>22</v>
      </c>
      <c r="CE20">
        <v>-34</v>
      </c>
      <c r="CF20">
        <v>3.8499999999999992</v>
      </c>
      <c r="CG20">
        <v>0.46999999999999997</v>
      </c>
      <c r="CH20">
        <v>0.28000000000000003</v>
      </c>
      <c r="CI20">
        <v>0.46999999999999997</v>
      </c>
      <c r="CJ20">
        <v>1.3600000000000001</v>
      </c>
      <c r="CK20">
        <v>1.3600000000000001</v>
      </c>
      <c r="CL20" s="22">
        <f t="shared" si="99"/>
        <v>19126.109090909096</v>
      </c>
      <c r="CM20" s="22">
        <f t="shared" si="100"/>
        <v>72537.872340425529</v>
      </c>
      <c r="CN20" s="22">
        <f t="shared" si="101"/>
        <v>93815.999999999985</v>
      </c>
      <c r="CO20" s="22">
        <f t="shared" si="102"/>
        <v>900.76595744680867</v>
      </c>
      <c r="CP20" s="22">
        <f t="shared" si="103"/>
        <v>39644.705882352937</v>
      </c>
      <c r="CQ20" s="22">
        <f t="shared" si="104"/>
        <v>39644.705882352937</v>
      </c>
      <c r="CR20" s="129">
        <f t="shared" si="105"/>
        <v>265670.1591534873</v>
      </c>
      <c r="CW20" s="130">
        <v>348726.51000000001</v>
      </c>
      <c r="CX20">
        <f t="shared" si="107"/>
        <v>0.29985074599094996</v>
      </c>
      <c r="CY20">
        <f t="shared" si="108"/>
        <v>46.177014882606294</v>
      </c>
    </row>
    <row r="21">
      <c r="A21" s="25"/>
      <c r="B21" s="4" t="s">
        <v>26</v>
      </c>
      <c r="C21" s="125">
        <f>Малоэтажка_колич_блоков_огражд!$C21*Малоэтажка_блоки_огражд!B$3</f>
        <v>0</v>
      </c>
      <c r="D21" s="125">
        <f>Малоэтажка_колич_блоков_огражд!$C21*Малоэтажка_блоки_огражд!C$3</f>
        <v>0</v>
      </c>
      <c r="E21" s="125">
        <f>Малоэтажка_колич_блоков_огражд!$C21*Малоэтажка_блоки_огражд!D$3</f>
        <v>0</v>
      </c>
      <c r="F21" s="125">
        <f>Малоэтажка_колич_блоков_огражд!$C21*Малоэтажка_блоки_огражд!E$3</f>
        <v>0</v>
      </c>
      <c r="G21" s="125">
        <f>Малоэтажка_колич_блоков_огражд!$C21*Малоэтажка_блоки_огражд!F$3</f>
        <v>0</v>
      </c>
      <c r="H21" s="126">
        <f>Малоэтажка_колич_блоков_огражд!$C21*Малоэтажка_блоки_огражд!G$3</f>
        <v>0</v>
      </c>
      <c r="I21" s="94">
        <f>Малоэтажка_колич_блоков_огражд!$C21*Малоэтажка_блоки_огражд!B$4</f>
        <v>0</v>
      </c>
      <c r="J21" s="94">
        <f>Малоэтажка_колич_блоков_огражд!$C21*Малоэтажка_блоки_огражд!C$4</f>
        <v>0</v>
      </c>
      <c r="K21" s="94">
        <f>Малоэтажка_колич_блоков_огражд!$C21*Малоэтажка_блоки_огражд!D$4</f>
        <v>0</v>
      </c>
      <c r="L21" s="94">
        <f>Малоэтажка_колич_блоков_огражд!$C21*Малоэтажка_блоки_огражд!E$4</f>
        <v>0</v>
      </c>
      <c r="M21" s="94">
        <f>Малоэтажка_колич_блоков_огражд!$C21*Малоэтажка_блоки_огражд!F$4</f>
        <v>0</v>
      </c>
      <c r="N21" s="127">
        <f>Малоэтажка_колич_блоков_огражд!$C21*Малоэтажка_блоки_огражд!G$4</f>
        <v>0</v>
      </c>
      <c r="O21" s="125">
        <f>Малоэтажка_колич_блоков_огражд!$D21*Малоэтажка_блоки_огражд!B$5</f>
        <v>112.38</v>
      </c>
      <c r="P21" s="125">
        <f>Малоэтажка_колич_блоков_огражд!$D21*Малоэтажка_блоки_огражд!C$5</f>
        <v>39.600000000000001</v>
      </c>
      <c r="Q21" s="125">
        <f>Малоэтажка_колич_блоков_огражд!$D21*Малоэтажка_блоки_огражд!D$5</f>
        <v>41.009999999999998</v>
      </c>
      <c r="R21" s="125">
        <f>Малоэтажка_колич_блоков_огражд!$D21*Малоэтажка_блоки_огражд!E$5</f>
        <v>2.52</v>
      </c>
      <c r="S21" s="125">
        <f>Малоэтажка_колич_блоков_огражд!$D21*Малоэтажка_блоки_огражд!F$5</f>
        <v>256.19999999999999</v>
      </c>
      <c r="T21" s="125">
        <f>Малоэтажка_колич_блоков_огражд!$D21*Малоэтажка_блоки_огражд!G$5</f>
        <v>0</v>
      </c>
      <c r="U21" s="94">
        <f>Малоэтажка_колич_блоков_огражд!$D21*Малоэтажка_блоки_огражд!B$6</f>
        <v>112.5</v>
      </c>
      <c r="V21" s="94">
        <f>Малоэтажка_колич_блоков_огражд!$D21*Малоэтажка_блоки_огражд!C$6</f>
        <v>42</v>
      </c>
      <c r="W21" s="94">
        <f>Малоэтажка_колич_блоков_огражд!$D21*Малоэтажка_блоки_огражд!D$6</f>
        <v>41.009999999999998</v>
      </c>
      <c r="X21" s="94">
        <f>Малоэтажка_колич_блоков_огражд!$D21*Малоэтажка_блоки_огражд!E$6</f>
        <v>0</v>
      </c>
      <c r="Y21" s="94">
        <f>Малоэтажка_колич_блоков_огражд!$D21*Малоэтажка_блоки_огражд!F$6</f>
        <v>0</v>
      </c>
      <c r="Z21" s="127">
        <f>Малоэтажка_колич_блоков_огражд!$D21*Малоэтажка_блоки_огражд!G$6</f>
        <v>256.19999999999999</v>
      </c>
      <c r="AA21" s="125">
        <f>Малоэтажка_колич_блоков_огражд!$E21*Малоэтажка_блоки_огражд!B$7</f>
        <v>85.599999999999994</v>
      </c>
      <c r="AB21" s="125">
        <f>Малоэтажка_колич_блоков_огражд!$E21*Малоэтажка_блоки_огражд!C$7</f>
        <v>53.599999999999994</v>
      </c>
      <c r="AC21" s="125">
        <f>Малоэтажка_колич_блоков_огражд!$E21*Малоэтажка_блоки_огражд!D$7</f>
        <v>34.680000000000007</v>
      </c>
      <c r="AD21" s="125">
        <f>Малоэтажка_колич_блоков_огражд!$E21*Малоэтажка_блоки_огражд!E$7</f>
        <v>2.52</v>
      </c>
      <c r="AE21" s="125">
        <f>Малоэтажка_колич_блоков_огражд!$E21*Малоэтажка_блоки_огражд!F$7</f>
        <v>353.30000000000001</v>
      </c>
      <c r="AF21" s="125">
        <f>Малоэтажка_колич_блоков_огражд!$E21*Малоэтажка_блоки_огражд!G$7</f>
        <v>0</v>
      </c>
      <c r="AG21" s="94">
        <f>Малоэтажка_колич_блоков_огражд!$E21*Малоэтажка_блоки_огражд!B$8</f>
        <v>85.719999999999999</v>
      </c>
      <c r="AH21" s="94">
        <f>Малоэтажка_колич_блоков_огражд!$E21*Малоэтажка_блоки_огражд!C$8</f>
        <v>56</v>
      </c>
      <c r="AI21" s="94">
        <f>Малоэтажка_колич_блоков_огражд!$E21*Малоэтажка_блоки_огражд!D$8</f>
        <v>34.680000000000007</v>
      </c>
      <c r="AJ21" s="94">
        <f>Малоэтажка_колич_блоков_огражд!$E21*Малоэтажка_блоки_огражд!E$8</f>
        <v>0</v>
      </c>
      <c r="AK21" s="94">
        <f>Малоэтажка_колич_блоков_огражд!$E21*Малоэтажка_блоки_огражд!F$8</f>
        <v>0</v>
      </c>
      <c r="AL21" s="127">
        <f>Малоэтажка_колич_блоков_огражд!$E21*Малоэтажка_блоки_огражд!G$8</f>
        <v>353.30000000000001</v>
      </c>
      <c r="AM21" s="125">
        <f>Малоэтажка_колич_блоков_огражд!$F21*Малоэтажка_блоки_огражд!B$9</f>
        <v>130.48000000000002</v>
      </c>
      <c r="AN21" s="125">
        <f>Малоэтажка_колич_блоков_огражд!$F21*Малоэтажка_блоки_огражд!C$9</f>
        <v>53.599999999999994</v>
      </c>
      <c r="AO21" s="125">
        <f>Малоэтажка_колич_блоков_огражд!$F21*Малоэтажка_блоки_огражд!D$9</f>
        <v>41.579999999999998</v>
      </c>
      <c r="AP21" s="125">
        <f>Малоэтажка_колич_блоков_огражд!$F21*Малоэтажка_блоки_огражд!E$9</f>
        <v>2.52</v>
      </c>
      <c r="AQ21" s="125">
        <f>Малоэтажка_колич_блоков_огражд!$F21*Малоэтажка_блоки_огражд!F$9</f>
        <v>353.30000000000001</v>
      </c>
      <c r="AR21" s="125">
        <f>Малоэтажка_колич_блоков_огражд!$F21*Малоэтажка_блоки_огражд!G$9</f>
        <v>0</v>
      </c>
      <c r="AS21" s="94">
        <f>Малоэтажка_колич_блоков_огражд!$F21*Малоэтажка_блоки_огражд!B$10</f>
        <v>130.60000000000002</v>
      </c>
      <c r="AT21" s="94">
        <f>Малоэтажка_колич_блоков_огражд!$F21*Малоэтажка_блоки_огражд!C$10</f>
        <v>56</v>
      </c>
      <c r="AU21" s="94">
        <f>Малоэтажка_колич_блоков_огражд!$F21*Малоэтажка_блоки_огражд!D$10</f>
        <v>41.579999999999998</v>
      </c>
      <c r="AV21" s="94">
        <f>Малоэтажка_колич_блоков_огражд!$F21*Малоэтажка_блоки_огражд!E$10</f>
        <v>0</v>
      </c>
      <c r="AW21" s="94">
        <f>Малоэтажка_колич_блоков_огражд!$F21*Малоэтажка_блоки_огражд!F$10</f>
        <v>0</v>
      </c>
      <c r="AX21" s="127">
        <f>Малоэтажка_колич_блоков_огражд!$F21*Малоэтажка_блоки_огражд!G$10</f>
        <v>353.30000000000001</v>
      </c>
      <c r="AY21" s="125">
        <f>Малоэтажка_колич_блоков_огражд!$G21*Малоэтажка_блоки_огражд!B$11</f>
        <v>0</v>
      </c>
      <c r="AZ21" s="125">
        <f>Малоэтажка_колич_блоков_огражд!$G21*Малоэтажка_блоки_огражд!C$11</f>
        <v>0</v>
      </c>
      <c r="BA21" s="125">
        <f>Малоэтажка_колич_блоков_огражд!$G21*Малоэтажка_блоки_огражд!D$11</f>
        <v>0</v>
      </c>
      <c r="BB21" s="125">
        <f>Малоэтажка_колич_блоков_огражд!$G21*Малоэтажка_блоки_огражд!E$11</f>
        <v>0</v>
      </c>
      <c r="BC21" s="125">
        <f>Малоэтажка_колич_блоков_огражд!$G21*Малоэтажка_блоки_огражд!F$11</f>
        <v>0</v>
      </c>
      <c r="BD21" s="125">
        <f>Малоэтажка_колич_блоков_огражд!$G21*Малоэтажка_блоки_огражд!G$11</f>
        <v>0</v>
      </c>
      <c r="BE21" s="94">
        <f>Малоэтажка_колич_блоков_огражд!$G21*Малоэтажка_блоки_огражд!B$12</f>
        <v>0</v>
      </c>
      <c r="BF21" s="94">
        <f>Малоэтажка_колич_блоков_огражд!$G21*Малоэтажка_блоки_огражд!C$12</f>
        <v>0</v>
      </c>
      <c r="BG21" s="94">
        <f>Малоэтажка_колич_блоков_огражд!$G21*Малоэтажка_блоки_огражд!D$12</f>
        <v>0</v>
      </c>
      <c r="BH21" s="94">
        <f>Малоэтажка_колич_блоков_огражд!$G21*Малоэтажка_блоки_огражд!E$12</f>
        <v>0</v>
      </c>
      <c r="BI21" s="94">
        <f>Малоэтажка_колич_блоков_огражд!$G21*Малоэтажка_блоки_огражд!F$12</f>
        <v>0</v>
      </c>
      <c r="BJ21" s="127">
        <f>Малоэтажка_колич_блоков_огражд!$G21*Малоэтажка_блоки_огражд!G$12</f>
        <v>0</v>
      </c>
      <c r="BK21" s="125">
        <f>Малоэтажка_колич_блоков_огражд!$H21*Малоэтажка_блоки_огражд!B$13</f>
        <v>0</v>
      </c>
      <c r="BL21" s="125">
        <f>Малоэтажка_колич_блоков_огражд!$H21*Малоэтажка_блоки_огражд!C$13</f>
        <v>0</v>
      </c>
      <c r="BM21" s="125">
        <f>Малоэтажка_колич_блоков_огражд!$H21*Малоэтажка_блоки_огражд!D$13</f>
        <v>0</v>
      </c>
      <c r="BN21" s="125">
        <f>Малоэтажка_колич_блоков_огражд!$H21*Малоэтажка_блоки_огражд!E$13</f>
        <v>0</v>
      </c>
      <c r="BO21" s="125">
        <f>Малоэтажка_колич_блоков_огражд!$H21*Малоэтажка_блоки_огражд!F$13</f>
        <v>0</v>
      </c>
      <c r="BP21" s="125">
        <f>Малоэтажка_колич_блоков_огражд!$H21*Малоэтажка_блоки_огражд!G$13</f>
        <v>0</v>
      </c>
      <c r="BQ21" s="94">
        <f>Малоэтажка_колич_блоков_огражд!$H21*Малоэтажка_блоки_огражд!B$14</f>
        <v>0</v>
      </c>
      <c r="BR21" s="94">
        <f>Малоэтажка_колич_блоков_огражд!$H21*Малоэтажка_блоки_огражд!C$14</f>
        <v>0</v>
      </c>
      <c r="BS21" s="94">
        <f>Малоэтажка_колич_блоков_огражд!$H21*Малоэтажка_блоки_огражд!D$14</f>
        <v>0</v>
      </c>
      <c r="BT21" s="94">
        <f>Малоэтажка_колич_блоков_огражд!$H21*Малоэтажка_блоки_огражд!E$14</f>
        <v>0</v>
      </c>
      <c r="BU21" s="94">
        <f>Малоэтажка_колич_блоков_огражд!$H21*Малоэтажка_блоки_огражд!F$14</f>
        <v>0</v>
      </c>
      <c r="BV21" s="94">
        <f>Малоэтажка_колич_блоков_огражд!$H21*Малоэтажка_блоки_огражд!G$14</f>
        <v>0</v>
      </c>
      <c r="BW21" s="109">
        <v>4</v>
      </c>
      <c r="BX21" s="128">
        <f t="shared" si="93"/>
        <v>1314.9200000000001</v>
      </c>
      <c r="BY21" s="128">
        <f t="shared" si="94"/>
        <v>608.79999999999995</v>
      </c>
      <c r="BZ21" s="128">
        <f t="shared" si="95"/>
        <v>469.07999999999998</v>
      </c>
      <c r="CA21" s="128">
        <f t="shared" si="96"/>
        <v>7.5600000000000005</v>
      </c>
      <c r="CB21" s="128">
        <f t="shared" si="97"/>
        <v>962.79999999999995</v>
      </c>
      <c r="CC21" s="128">
        <f t="shared" si="98"/>
        <v>962.79999999999995</v>
      </c>
      <c r="CD21">
        <v>22</v>
      </c>
      <c r="CE21">
        <v>-34</v>
      </c>
      <c r="CF21">
        <v>3.8499999999999988</v>
      </c>
      <c r="CG21">
        <v>0.46999999999999997</v>
      </c>
      <c r="CH21">
        <v>0.28000000000000003</v>
      </c>
      <c r="CI21">
        <v>0.46999999999999997</v>
      </c>
      <c r="CJ21">
        <v>1.3600000000000001</v>
      </c>
      <c r="CK21">
        <v>1.3600000000000001</v>
      </c>
      <c r="CL21" s="22">
        <f t="shared" si="99"/>
        <v>19126.1090909091</v>
      </c>
      <c r="CM21" s="22">
        <f t="shared" si="100"/>
        <v>72537.872340425529</v>
      </c>
      <c r="CN21" s="22">
        <f t="shared" si="101"/>
        <v>93815.999999999985</v>
      </c>
      <c r="CO21" s="22">
        <f t="shared" si="102"/>
        <v>900.76595744680867</v>
      </c>
      <c r="CP21" s="22">
        <f t="shared" si="103"/>
        <v>39644.705882352937</v>
      </c>
      <c r="CQ21" s="22">
        <f t="shared" si="104"/>
        <v>39644.705882352937</v>
      </c>
      <c r="CR21" s="129">
        <f t="shared" si="105"/>
        <v>265670.1591534873</v>
      </c>
      <c r="CW21" s="130">
        <v>348726.51000000001</v>
      </c>
      <c r="CX21">
        <f t="shared" si="107"/>
        <v>0.29985074599094996</v>
      </c>
      <c r="CY21">
        <f t="shared" si="108"/>
        <v>46.177014882606294</v>
      </c>
    </row>
    <row r="22">
      <c r="A22" s="25"/>
      <c r="B22" s="4" t="s">
        <v>27</v>
      </c>
      <c r="C22" s="125">
        <f>Малоэтажка_колич_блоков_огражд!$C22*Малоэтажка_блоки_огражд!B$3</f>
        <v>0</v>
      </c>
      <c r="D22" s="125">
        <f>Малоэтажка_колич_блоков_огражд!$C22*Малоэтажка_блоки_огражд!C$3</f>
        <v>0</v>
      </c>
      <c r="E22" s="125">
        <f>Малоэтажка_колич_блоков_огражд!$C22*Малоэтажка_блоки_огражд!D$3</f>
        <v>0</v>
      </c>
      <c r="F22" s="125">
        <f>Малоэтажка_колич_блоков_огражд!$C22*Малоэтажка_блоки_огражд!E$3</f>
        <v>0</v>
      </c>
      <c r="G22" s="125">
        <f>Малоэтажка_колич_блоков_огражд!$C22*Малоэтажка_блоки_огражд!F$3</f>
        <v>0</v>
      </c>
      <c r="H22" s="126">
        <f>Малоэтажка_колич_блоков_огражд!$C22*Малоэтажка_блоки_огражд!G$3</f>
        <v>0</v>
      </c>
      <c r="I22" s="94">
        <f>Малоэтажка_колич_блоков_огражд!$C22*Малоэтажка_блоки_огражд!B$4</f>
        <v>0</v>
      </c>
      <c r="J22" s="94">
        <f>Малоэтажка_колич_блоков_огражд!$C22*Малоэтажка_блоки_огражд!C$4</f>
        <v>0</v>
      </c>
      <c r="K22" s="94">
        <f>Малоэтажка_колич_блоков_огражд!$C22*Малоэтажка_блоки_огражд!D$4</f>
        <v>0</v>
      </c>
      <c r="L22" s="94">
        <f>Малоэтажка_колич_блоков_огражд!$C22*Малоэтажка_блоки_огражд!E$4</f>
        <v>0</v>
      </c>
      <c r="M22" s="94">
        <f>Малоэтажка_колич_блоков_огражд!$C22*Малоэтажка_блоки_огражд!F$4</f>
        <v>0</v>
      </c>
      <c r="N22" s="127">
        <f>Малоэтажка_колич_блоков_огражд!$C22*Малоэтажка_блоки_огражд!G$4</f>
        <v>0</v>
      </c>
      <c r="O22" s="125">
        <f>Малоэтажка_колич_блоков_огражд!$D22*Малоэтажка_блоки_огражд!B$5</f>
        <v>112.38</v>
      </c>
      <c r="P22" s="125">
        <f>Малоэтажка_колич_блоков_огражд!$D22*Малоэтажка_блоки_огражд!C$5</f>
        <v>39.600000000000001</v>
      </c>
      <c r="Q22" s="125">
        <f>Малоэтажка_колич_блоков_огражд!$D22*Малоэтажка_блоки_огражд!D$5</f>
        <v>41.009999999999998</v>
      </c>
      <c r="R22" s="125">
        <f>Малоэтажка_колич_блоков_огражд!$D22*Малоэтажка_блоки_огражд!E$5</f>
        <v>2.52</v>
      </c>
      <c r="S22" s="125">
        <f>Малоэтажка_колич_блоков_огражд!$D22*Малоэтажка_блоки_огражд!F$5</f>
        <v>256.19999999999999</v>
      </c>
      <c r="T22" s="125">
        <f>Малоэтажка_колич_блоков_огражд!$D22*Малоэтажка_блоки_огражд!G$5</f>
        <v>0</v>
      </c>
      <c r="U22" s="94">
        <f>Малоэтажка_колич_блоков_огражд!$D22*Малоэтажка_блоки_огражд!B$6</f>
        <v>112.5</v>
      </c>
      <c r="V22" s="94">
        <f>Малоэтажка_колич_блоков_огражд!$D22*Малоэтажка_блоки_огражд!C$6</f>
        <v>42</v>
      </c>
      <c r="W22" s="94">
        <f>Малоэтажка_колич_блоков_огражд!$D22*Малоэтажка_блоки_огражд!D$6</f>
        <v>41.009999999999998</v>
      </c>
      <c r="X22" s="94">
        <f>Малоэтажка_колич_блоков_огражд!$D22*Малоэтажка_блоки_огражд!E$6</f>
        <v>0</v>
      </c>
      <c r="Y22" s="94">
        <f>Малоэтажка_колич_блоков_огражд!$D22*Малоэтажка_блоки_огражд!F$6</f>
        <v>0</v>
      </c>
      <c r="Z22" s="127">
        <f>Малоэтажка_колич_блоков_огражд!$D22*Малоэтажка_блоки_огражд!G$6</f>
        <v>256.19999999999999</v>
      </c>
      <c r="AA22" s="125">
        <f>Малоэтажка_колич_блоков_огражд!$E22*Малоэтажка_блоки_огражд!B$7</f>
        <v>85.599999999999994</v>
      </c>
      <c r="AB22" s="125">
        <f>Малоэтажка_колич_блоков_огражд!$E22*Малоэтажка_блоки_огражд!C$7</f>
        <v>53.599999999999994</v>
      </c>
      <c r="AC22" s="125">
        <f>Малоэтажка_колич_блоков_огражд!$E22*Малоэтажка_блоки_огражд!D$7</f>
        <v>34.680000000000007</v>
      </c>
      <c r="AD22" s="125">
        <f>Малоэтажка_колич_блоков_огражд!$E22*Малоэтажка_блоки_огражд!E$7</f>
        <v>2.52</v>
      </c>
      <c r="AE22" s="125">
        <f>Малоэтажка_колич_блоков_огражд!$E22*Малоэтажка_блоки_огражд!F$7</f>
        <v>353.30000000000001</v>
      </c>
      <c r="AF22" s="125">
        <f>Малоэтажка_колич_блоков_огражд!$E22*Малоэтажка_блоки_огражд!G$7</f>
        <v>0</v>
      </c>
      <c r="AG22" s="94">
        <f>Малоэтажка_колич_блоков_огражд!$E22*Малоэтажка_блоки_огражд!B$8</f>
        <v>85.719999999999999</v>
      </c>
      <c r="AH22" s="94">
        <f>Малоэтажка_колич_блоков_огражд!$E22*Малоэтажка_блоки_огражд!C$8</f>
        <v>56</v>
      </c>
      <c r="AI22" s="94">
        <f>Малоэтажка_колич_блоков_огражд!$E22*Малоэтажка_блоки_огражд!D$8</f>
        <v>34.680000000000007</v>
      </c>
      <c r="AJ22" s="94">
        <f>Малоэтажка_колич_блоков_огражд!$E22*Малоэтажка_блоки_огражд!E$8</f>
        <v>0</v>
      </c>
      <c r="AK22" s="94">
        <f>Малоэтажка_колич_блоков_огражд!$E22*Малоэтажка_блоки_огражд!F$8</f>
        <v>0</v>
      </c>
      <c r="AL22" s="127">
        <f>Малоэтажка_колич_блоков_огражд!$E22*Малоэтажка_блоки_огражд!G$8</f>
        <v>353.30000000000001</v>
      </c>
      <c r="AM22" s="125">
        <f>Малоэтажка_колич_блоков_огражд!$F22*Малоэтажка_блоки_огражд!B$9</f>
        <v>130.48000000000002</v>
      </c>
      <c r="AN22" s="125">
        <f>Малоэтажка_колич_блоков_огражд!$F22*Малоэтажка_блоки_огражд!C$9</f>
        <v>53.599999999999994</v>
      </c>
      <c r="AO22" s="125">
        <f>Малоэтажка_колич_блоков_огражд!$F22*Малоэтажка_блоки_огражд!D$9</f>
        <v>41.579999999999998</v>
      </c>
      <c r="AP22" s="125">
        <f>Малоэтажка_колич_блоков_огражд!$F22*Малоэтажка_блоки_огражд!E$9</f>
        <v>2.52</v>
      </c>
      <c r="AQ22" s="125">
        <f>Малоэтажка_колич_блоков_огражд!$F22*Малоэтажка_блоки_огражд!F$9</f>
        <v>353.30000000000001</v>
      </c>
      <c r="AR22" s="125">
        <f>Малоэтажка_колич_блоков_огражд!$F22*Малоэтажка_блоки_огражд!G$9</f>
        <v>0</v>
      </c>
      <c r="AS22" s="94">
        <f>Малоэтажка_колич_блоков_огражд!$F22*Малоэтажка_блоки_огражд!B$10</f>
        <v>130.60000000000002</v>
      </c>
      <c r="AT22" s="94">
        <f>Малоэтажка_колич_блоков_огражд!$F22*Малоэтажка_блоки_огражд!C$10</f>
        <v>56</v>
      </c>
      <c r="AU22" s="94">
        <f>Малоэтажка_колич_блоков_огражд!$F22*Малоэтажка_блоки_огражд!D$10</f>
        <v>41.579999999999998</v>
      </c>
      <c r="AV22" s="94">
        <f>Малоэтажка_колич_блоков_огражд!$F22*Малоэтажка_блоки_огражд!E$10</f>
        <v>0</v>
      </c>
      <c r="AW22" s="94">
        <f>Малоэтажка_колич_блоков_огражд!$F22*Малоэтажка_блоки_огражд!F$10</f>
        <v>0</v>
      </c>
      <c r="AX22" s="127">
        <f>Малоэтажка_колич_блоков_огражд!$F22*Малоэтажка_блоки_огражд!G$10</f>
        <v>353.30000000000001</v>
      </c>
      <c r="AY22" s="125">
        <f>Малоэтажка_колич_блоков_огражд!$G22*Малоэтажка_блоки_огражд!B$11</f>
        <v>0</v>
      </c>
      <c r="AZ22" s="125">
        <f>Малоэтажка_колич_блоков_огражд!$G22*Малоэтажка_блоки_огражд!C$11</f>
        <v>0</v>
      </c>
      <c r="BA22" s="125">
        <f>Малоэтажка_колич_блоков_огражд!$G22*Малоэтажка_блоки_огражд!D$11</f>
        <v>0</v>
      </c>
      <c r="BB22" s="125">
        <f>Малоэтажка_колич_блоков_огражд!$G22*Малоэтажка_блоки_огражд!E$11</f>
        <v>0</v>
      </c>
      <c r="BC22" s="125">
        <f>Малоэтажка_колич_блоков_огражд!$G22*Малоэтажка_блоки_огражд!F$11</f>
        <v>0</v>
      </c>
      <c r="BD22" s="125">
        <f>Малоэтажка_колич_блоков_огражд!$G22*Малоэтажка_блоки_огражд!G$11</f>
        <v>0</v>
      </c>
      <c r="BE22" s="94">
        <f>Малоэтажка_колич_блоков_огражд!$G22*Малоэтажка_блоки_огражд!B$12</f>
        <v>0</v>
      </c>
      <c r="BF22" s="94">
        <f>Малоэтажка_колич_блоков_огражд!$G22*Малоэтажка_блоки_огражд!C$12</f>
        <v>0</v>
      </c>
      <c r="BG22" s="94">
        <f>Малоэтажка_колич_блоков_огражд!$G22*Малоэтажка_блоки_огражд!D$12</f>
        <v>0</v>
      </c>
      <c r="BH22" s="94">
        <f>Малоэтажка_колич_блоков_огражд!$G22*Малоэтажка_блоки_огражд!E$12</f>
        <v>0</v>
      </c>
      <c r="BI22" s="94">
        <f>Малоэтажка_колич_блоков_огражд!$G22*Малоэтажка_блоки_огражд!F$12</f>
        <v>0</v>
      </c>
      <c r="BJ22" s="127">
        <f>Малоэтажка_колич_блоков_огражд!$G22*Малоэтажка_блоки_огражд!G$12</f>
        <v>0</v>
      </c>
      <c r="BK22" s="125">
        <f>Малоэтажка_колич_блоков_огражд!$H22*Малоэтажка_блоки_огражд!B$13</f>
        <v>0</v>
      </c>
      <c r="BL22" s="125">
        <f>Малоэтажка_колич_блоков_огражд!$H22*Малоэтажка_блоки_огражд!C$13</f>
        <v>0</v>
      </c>
      <c r="BM22" s="125">
        <f>Малоэтажка_колич_блоков_огражд!$H22*Малоэтажка_блоки_огражд!D$13</f>
        <v>0</v>
      </c>
      <c r="BN22" s="125">
        <f>Малоэтажка_колич_блоков_огражд!$H22*Малоэтажка_блоки_огражд!E$13</f>
        <v>0</v>
      </c>
      <c r="BO22" s="125">
        <f>Малоэтажка_колич_блоков_огражд!$H22*Малоэтажка_блоки_огражд!F$13</f>
        <v>0</v>
      </c>
      <c r="BP22" s="125">
        <f>Малоэтажка_колич_блоков_огражд!$H22*Малоэтажка_блоки_огражд!G$13</f>
        <v>0</v>
      </c>
      <c r="BQ22" s="94">
        <f>Малоэтажка_колич_блоков_огражд!$H22*Малоэтажка_блоки_огражд!B$14</f>
        <v>0</v>
      </c>
      <c r="BR22" s="94">
        <f>Малоэтажка_колич_блоков_огражд!$H22*Малоэтажка_блоки_огражд!C$14</f>
        <v>0</v>
      </c>
      <c r="BS22" s="94">
        <f>Малоэтажка_колич_блоков_огражд!$H22*Малоэтажка_блоки_огражд!D$14</f>
        <v>0</v>
      </c>
      <c r="BT22" s="94">
        <f>Малоэтажка_колич_блоков_огражд!$H22*Малоэтажка_блоки_огражд!E$14</f>
        <v>0</v>
      </c>
      <c r="BU22" s="94">
        <f>Малоэтажка_колич_блоков_огражд!$H22*Малоэтажка_блоки_огражд!F$14</f>
        <v>0</v>
      </c>
      <c r="BV22" s="94">
        <f>Малоэтажка_колич_блоков_огражд!$H22*Малоэтажка_блоки_огражд!G$14</f>
        <v>0</v>
      </c>
      <c r="BW22" s="109">
        <v>4</v>
      </c>
      <c r="BX22" s="128">
        <f t="shared" si="93"/>
        <v>1314.9200000000001</v>
      </c>
      <c r="BY22" s="128">
        <f t="shared" si="94"/>
        <v>608.79999999999995</v>
      </c>
      <c r="BZ22" s="128">
        <f t="shared" si="95"/>
        <v>469.07999999999998</v>
      </c>
      <c r="CA22" s="128">
        <f t="shared" si="96"/>
        <v>7.5600000000000005</v>
      </c>
      <c r="CB22" s="128">
        <f t="shared" si="97"/>
        <v>962.79999999999995</v>
      </c>
      <c r="CC22" s="128">
        <f t="shared" si="98"/>
        <v>962.79999999999995</v>
      </c>
      <c r="CD22">
        <v>22</v>
      </c>
      <c r="CE22">
        <v>-34</v>
      </c>
      <c r="CF22">
        <v>3.8499999999999983</v>
      </c>
      <c r="CG22">
        <v>0.46999999999999997</v>
      </c>
      <c r="CH22">
        <v>0.28000000000000003</v>
      </c>
      <c r="CI22">
        <v>0.46999999999999997</v>
      </c>
      <c r="CJ22">
        <v>1.3600000000000001</v>
      </c>
      <c r="CK22">
        <v>1.3600000000000001</v>
      </c>
      <c r="CL22" s="22">
        <f t="shared" si="99"/>
        <v>19126.1090909091</v>
      </c>
      <c r="CM22" s="22">
        <f t="shared" si="100"/>
        <v>72537.872340425529</v>
      </c>
      <c r="CN22" s="22">
        <f t="shared" si="101"/>
        <v>93815.999999999985</v>
      </c>
      <c r="CO22" s="22">
        <f t="shared" si="102"/>
        <v>900.76595744680867</v>
      </c>
      <c r="CP22" s="22">
        <f t="shared" si="103"/>
        <v>39644.705882352937</v>
      </c>
      <c r="CQ22" s="22">
        <f t="shared" si="104"/>
        <v>39644.705882352937</v>
      </c>
      <c r="CR22" s="129">
        <f t="shared" si="105"/>
        <v>265670.1591534873</v>
      </c>
      <c r="CW22" s="130">
        <v>348726.51000000001</v>
      </c>
      <c r="CX22">
        <f t="shared" si="107"/>
        <v>0.29985074599094996</v>
      </c>
      <c r="CY22">
        <f t="shared" si="108"/>
        <v>46.177014882606294</v>
      </c>
    </row>
    <row r="23">
      <c r="A23" s="25"/>
      <c r="B23" s="4" t="s">
        <v>28</v>
      </c>
      <c r="C23" s="125">
        <f>Малоэтажка_колич_блоков_огражд!$C23*Малоэтажка_блоки_огражд!B$3</f>
        <v>0</v>
      </c>
      <c r="D23" s="125">
        <f>Малоэтажка_колич_блоков_огражд!$C23*Малоэтажка_блоки_огражд!C$3</f>
        <v>0</v>
      </c>
      <c r="E23" s="125">
        <f>Малоэтажка_колич_блоков_огражд!$C23*Малоэтажка_блоки_огражд!D$3</f>
        <v>0</v>
      </c>
      <c r="F23" s="125">
        <f>Малоэтажка_колич_блоков_огражд!$C23*Малоэтажка_блоки_огражд!E$3</f>
        <v>0</v>
      </c>
      <c r="G23" s="125">
        <f>Малоэтажка_колич_блоков_огражд!$C23*Малоэтажка_блоки_огражд!F$3</f>
        <v>0</v>
      </c>
      <c r="H23" s="126">
        <f>Малоэтажка_колич_блоков_огражд!$C23*Малоэтажка_блоки_огражд!G$3</f>
        <v>0</v>
      </c>
      <c r="I23" s="94">
        <f>Малоэтажка_колич_блоков_огражд!$C23*Малоэтажка_блоки_огражд!B$4</f>
        <v>0</v>
      </c>
      <c r="J23" s="94">
        <f>Малоэтажка_колич_блоков_огражд!$C23*Малоэтажка_блоки_огражд!C$4</f>
        <v>0</v>
      </c>
      <c r="K23" s="94">
        <f>Малоэтажка_колич_блоков_огражд!$C23*Малоэтажка_блоки_огражд!D$4</f>
        <v>0</v>
      </c>
      <c r="L23" s="94">
        <f>Малоэтажка_колич_блоков_огражд!$C23*Малоэтажка_блоки_огражд!E$4</f>
        <v>0</v>
      </c>
      <c r="M23" s="94">
        <f>Малоэтажка_колич_блоков_огражд!$C23*Малоэтажка_блоки_огражд!F$4</f>
        <v>0</v>
      </c>
      <c r="N23" s="127">
        <f>Малоэтажка_колич_блоков_огражд!$C23*Малоэтажка_блоки_огражд!G$4</f>
        <v>0</v>
      </c>
      <c r="O23" s="125">
        <f>Малоэтажка_колич_блоков_огражд!$D23*Малоэтажка_блоки_огражд!B$5</f>
        <v>112.38</v>
      </c>
      <c r="P23" s="125">
        <f>Малоэтажка_колич_блоков_огражд!$D23*Малоэтажка_блоки_огражд!C$5</f>
        <v>39.600000000000001</v>
      </c>
      <c r="Q23" s="125">
        <f>Малоэтажка_колич_блоков_огражд!$D23*Малоэтажка_блоки_огражд!D$5</f>
        <v>41.009999999999998</v>
      </c>
      <c r="R23" s="125">
        <f>Малоэтажка_колич_блоков_огражд!$D23*Малоэтажка_блоки_огражд!E$5</f>
        <v>2.52</v>
      </c>
      <c r="S23" s="125">
        <f>Малоэтажка_колич_блоков_огражд!$D23*Малоэтажка_блоки_огражд!F$5</f>
        <v>256.19999999999999</v>
      </c>
      <c r="T23" s="125">
        <f>Малоэтажка_колич_блоков_огражд!$D23*Малоэтажка_блоки_огражд!G$5</f>
        <v>0</v>
      </c>
      <c r="U23" s="94">
        <f>Малоэтажка_колич_блоков_огражд!$D23*Малоэтажка_блоки_огражд!B$6</f>
        <v>112.5</v>
      </c>
      <c r="V23" s="94">
        <f>Малоэтажка_колич_блоков_огражд!$D23*Малоэтажка_блоки_огражд!C$6</f>
        <v>42</v>
      </c>
      <c r="W23" s="94">
        <f>Малоэтажка_колич_блоков_огражд!$D23*Малоэтажка_блоки_огражд!D$6</f>
        <v>41.009999999999998</v>
      </c>
      <c r="X23" s="94">
        <f>Малоэтажка_колич_блоков_огражд!$D23*Малоэтажка_блоки_огражд!E$6</f>
        <v>0</v>
      </c>
      <c r="Y23" s="94">
        <f>Малоэтажка_колич_блоков_огражд!$D23*Малоэтажка_блоки_огражд!F$6</f>
        <v>0</v>
      </c>
      <c r="Z23" s="127">
        <f>Малоэтажка_колич_блоков_огражд!$D23*Малоэтажка_блоки_огражд!G$6</f>
        <v>256.19999999999999</v>
      </c>
      <c r="AA23" s="125">
        <f>Малоэтажка_колич_блоков_огражд!$E23*Малоэтажка_блоки_огражд!B$7</f>
        <v>85.599999999999994</v>
      </c>
      <c r="AB23" s="125">
        <f>Малоэтажка_колич_блоков_огражд!$E23*Малоэтажка_блоки_огражд!C$7</f>
        <v>53.599999999999994</v>
      </c>
      <c r="AC23" s="125">
        <f>Малоэтажка_колич_блоков_огражд!$E23*Малоэтажка_блоки_огражд!D$7</f>
        <v>34.680000000000007</v>
      </c>
      <c r="AD23" s="125">
        <f>Малоэтажка_колич_блоков_огражд!$E23*Малоэтажка_блоки_огражд!E$7</f>
        <v>2.52</v>
      </c>
      <c r="AE23" s="125">
        <f>Малоэтажка_колич_блоков_огражд!$E23*Малоэтажка_блоки_огражд!F$7</f>
        <v>353.30000000000001</v>
      </c>
      <c r="AF23" s="125">
        <f>Малоэтажка_колич_блоков_огражд!$E23*Малоэтажка_блоки_огражд!G$7</f>
        <v>0</v>
      </c>
      <c r="AG23" s="94">
        <f>Малоэтажка_колич_блоков_огражд!$E23*Малоэтажка_блоки_огражд!B$8</f>
        <v>85.719999999999999</v>
      </c>
      <c r="AH23" s="94">
        <f>Малоэтажка_колич_блоков_огражд!$E23*Малоэтажка_блоки_огражд!C$8</f>
        <v>56</v>
      </c>
      <c r="AI23" s="94">
        <f>Малоэтажка_колич_блоков_огражд!$E23*Малоэтажка_блоки_огражд!D$8</f>
        <v>34.680000000000007</v>
      </c>
      <c r="AJ23" s="94">
        <f>Малоэтажка_колич_блоков_огражд!$E23*Малоэтажка_блоки_огражд!E$8</f>
        <v>0</v>
      </c>
      <c r="AK23" s="94">
        <f>Малоэтажка_колич_блоков_огражд!$E23*Малоэтажка_блоки_огражд!F$8</f>
        <v>0</v>
      </c>
      <c r="AL23" s="127">
        <f>Малоэтажка_колич_блоков_огражд!$E23*Малоэтажка_блоки_огражд!G$8</f>
        <v>353.30000000000001</v>
      </c>
      <c r="AM23" s="125">
        <f>Малоэтажка_колич_блоков_огражд!$F23*Малоэтажка_блоки_огражд!B$9</f>
        <v>130.48000000000002</v>
      </c>
      <c r="AN23" s="125">
        <f>Малоэтажка_колич_блоков_огражд!$F23*Малоэтажка_блоки_огражд!C$9</f>
        <v>53.599999999999994</v>
      </c>
      <c r="AO23" s="125">
        <f>Малоэтажка_колич_блоков_огражд!$F23*Малоэтажка_блоки_огражд!D$9</f>
        <v>41.579999999999998</v>
      </c>
      <c r="AP23" s="125">
        <f>Малоэтажка_колич_блоков_огражд!$F23*Малоэтажка_блоки_огражд!E$9</f>
        <v>2.52</v>
      </c>
      <c r="AQ23" s="125">
        <f>Малоэтажка_колич_блоков_огражд!$F23*Малоэтажка_блоки_огражд!F$9</f>
        <v>353.30000000000001</v>
      </c>
      <c r="AR23" s="125">
        <f>Малоэтажка_колич_блоков_огражд!$F23*Малоэтажка_блоки_огражд!G$9</f>
        <v>0</v>
      </c>
      <c r="AS23" s="94">
        <f>Малоэтажка_колич_блоков_огражд!$F23*Малоэтажка_блоки_огражд!B$10</f>
        <v>130.60000000000002</v>
      </c>
      <c r="AT23" s="94">
        <f>Малоэтажка_колич_блоков_огражд!$F23*Малоэтажка_блоки_огражд!C$10</f>
        <v>56</v>
      </c>
      <c r="AU23" s="94">
        <f>Малоэтажка_колич_блоков_огражд!$F23*Малоэтажка_блоки_огражд!D$10</f>
        <v>41.579999999999998</v>
      </c>
      <c r="AV23" s="94">
        <f>Малоэтажка_колич_блоков_огражд!$F23*Малоэтажка_блоки_огражд!E$10</f>
        <v>0</v>
      </c>
      <c r="AW23" s="94">
        <f>Малоэтажка_колич_блоков_огражд!$F23*Малоэтажка_блоки_огражд!F$10</f>
        <v>0</v>
      </c>
      <c r="AX23" s="127">
        <f>Малоэтажка_колич_блоков_огражд!$F23*Малоэтажка_блоки_огражд!G$10</f>
        <v>353.30000000000001</v>
      </c>
      <c r="AY23" s="125">
        <f>Малоэтажка_колич_блоков_огражд!$G23*Малоэтажка_блоки_огражд!B$11</f>
        <v>0</v>
      </c>
      <c r="AZ23" s="125">
        <f>Малоэтажка_колич_блоков_огражд!$G23*Малоэтажка_блоки_огражд!C$11</f>
        <v>0</v>
      </c>
      <c r="BA23" s="125">
        <f>Малоэтажка_колич_блоков_огражд!$G23*Малоэтажка_блоки_огражд!D$11</f>
        <v>0</v>
      </c>
      <c r="BB23" s="125">
        <f>Малоэтажка_колич_блоков_огражд!$G23*Малоэтажка_блоки_огражд!E$11</f>
        <v>0</v>
      </c>
      <c r="BC23" s="125">
        <f>Малоэтажка_колич_блоков_огражд!$G23*Малоэтажка_блоки_огражд!F$11</f>
        <v>0</v>
      </c>
      <c r="BD23" s="125">
        <f>Малоэтажка_колич_блоков_огражд!$G23*Малоэтажка_блоки_огражд!G$11</f>
        <v>0</v>
      </c>
      <c r="BE23" s="94">
        <f>Малоэтажка_колич_блоков_огражд!$G23*Малоэтажка_блоки_огражд!B$12</f>
        <v>0</v>
      </c>
      <c r="BF23" s="94">
        <f>Малоэтажка_колич_блоков_огражд!$G23*Малоэтажка_блоки_огражд!C$12</f>
        <v>0</v>
      </c>
      <c r="BG23" s="94">
        <f>Малоэтажка_колич_блоков_огражд!$G23*Малоэтажка_блоки_огражд!D$12</f>
        <v>0</v>
      </c>
      <c r="BH23" s="94">
        <f>Малоэтажка_колич_блоков_огражд!$G23*Малоэтажка_блоки_огражд!E$12</f>
        <v>0</v>
      </c>
      <c r="BI23" s="94">
        <f>Малоэтажка_колич_блоков_огражд!$G23*Малоэтажка_блоки_огражд!F$12</f>
        <v>0</v>
      </c>
      <c r="BJ23" s="127">
        <f>Малоэтажка_колич_блоков_огражд!$G23*Малоэтажка_блоки_огражд!G$12</f>
        <v>0</v>
      </c>
      <c r="BK23" s="125">
        <f>Малоэтажка_колич_блоков_огражд!$H23*Малоэтажка_блоки_огражд!B$13</f>
        <v>0</v>
      </c>
      <c r="BL23" s="125">
        <f>Малоэтажка_колич_блоков_огражд!$H23*Малоэтажка_блоки_огражд!C$13</f>
        <v>0</v>
      </c>
      <c r="BM23" s="125">
        <f>Малоэтажка_колич_блоков_огражд!$H23*Малоэтажка_блоки_огражд!D$13</f>
        <v>0</v>
      </c>
      <c r="BN23" s="125">
        <f>Малоэтажка_колич_блоков_огражд!$H23*Малоэтажка_блоки_огражд!E$13</f>
        <v>0</v>
      </c>
      <c r="BO23" s="125">
        <f>Малоэтажка_колич_блоков_огражд!$H23*Малоэтажка_блоки_огражд!F$13</f>
        <v>0</v>
      </c>
      <c r="BP23" s="125">
        <f>Малоэтажка_колич_блоков_огражд!$H23*Малоэтажка_блоки_огражд!G$13</f>
        <v>0</v>
      </c>
      <c r="BQ23" s="94">
        <f>Малоэтажка_колич_блоков_огражд!$H23*Малоэтажка_блоки_огражд!B$14</f>
        <v>0</v>
      </c>
      <c r="BR23" s="94">
        <f>Малоэтажка_колич_блоков_огражд!$H23*Малоэтажка_блоки_огражд!C$14</f>
        <v>0</v>
      </c>
      <c r="BS23" s="94">
        <f>Малоэтажка_колич_блоков_огражд!$H23*Малоэтажка_блоки_огражд!D$14</f>
        <v>0</v>
      </c>
      <c r="BT23" s="94">
        <f>Малоэтажка_колич_блоков_огражд!$H23*Малоэтажка_блоки_огражд!E$14</f>
        <v>0</v>
      </c>
      <c r="BU23" s="94">
        <f>Малоэтажка_колич_блоков_огражд!$H23*Малоэтажка_блоки_огражд!F$14</f>
        <v>0</v>
      </c>
      <c r="BV23" s="94">
        <f>Малоэтажка_колич_блоков_огражд!$H23*Малоэтажка_блоки_огражд!G$14</f>
        <v>0</v>
      </c>
      <c r="BW23" s="109">
        <v>4</v>
      </c>
      <c r="BX23" s="128">
        <f t="shared" si="93"/>
        <v>1314.9200000000001</v>
      </c>
      <c r="BY23" s="128">
        <f t="shared" si="94"/>
        <v>608.79999999999995</v>
      </c>
      <c r="BZ23" s="128">
        <f t="shared" si="95"/>
        <v>469.07999999999998</v>
      </c>
      <c r="CA23" s="128">
        <f t="shared" si="96"/>
        <v>7.5600000000000005</v>
      </c>
      <c r="CB23" s="128">
        <f t="shared" si="97"/>
        <v>962.79999999999995</v>
      </c>
      <c r="CC23" s="128">
        <f t="shared" si="98"/>
        <v>962.79999999999995</v>
      </c>
      <c r="CD23">
        <v>22</v>
      </c>
      <c r="CE23">
        <v>-34</v>
      </c>
      <c r="CF23">
        <v>3.8499999999999983</v>
      </c>
      <c r="CG23">
        <v>0.46999999999999997</v>
      </c>
      <c r="CH23">
        <v>0.28000000000000003</v>
      </c>
      <c r="CI23">
        <v>0.46999999999999997</v>
      </c>
      <c r="CJ23">
        <v>1.3600000000000001</v>
      </c>
      <c r="CK23">
        <v>1.3600000000000001</v>
      </c>
      <c r="CL23" s="22">
        <f t="shared" si="99"/>
        <v>19126.1090909091</v>
      </c>
      <c r="CM23" s="22">
        <f t="shared" si="100"/>
        <v>72537.872340425529</v>
      </c>
      <c r="CN23" s="22">
        <f t="shared" si="101"/>
        <v>93815.999999999985</v>
      </c>
      <c r="CO23" s="22">
        <f t="shared" si="102"/>
        <v>900.76595744680867</v>
      </c>
      <c r="CP23" s="22">
        <f t="shared" si="103"/>
        <v>39644.705882352937</v>
      </c>
      <c r="CQ23" s="22">
        <f t="shared" si="104"/>
        <v>39644.705882352937</v>
      </c>
      <c r="CR23" s="129">
        <f t="shared" si="105"/>
        <v>265670.1591534873</v>
      </c>
      <c r="CW23" s="130">
        <v>348726.51000000001</v>
      </c>
      <c r="CX23">
        <f t="shared" si="107"/>
        <v>0.29985074599094996</v>
      </c>
      <c r="CY23">
        <f t="shared" si="108"/>
        <v>46.177014882606294</v>
      </c>
    </row>
    <row r="24">
      <c r="A24" s="25"/>
      <c r="B24" s="4" t="s">
        <v>29</v>
      </c>
      <c r="C24" s="125">
        <f>Малоэтажка_колич_блоков_огражд!$C24*Малоэтажка_блоки_огражд!B$3</f>
        <v>0</v>
      </c>
      <c r="D24" s="125">
        <f>Малоэтажка_колич_блоков_огражд!$C24*Малоэтажка_блоки_огражд!C$3</f>
        <v>0</v>
      </c>
      <c r="E24" s="125">
        <f>Малоэтажка_колич_блоков_огражд!$C24*Малоэтажка_блоки_огражд!D$3</f>
        <v>0</v>
      </c>
      <c r="F24" s="125">
        <f>Малоэтажка_колич_блоков_огражд!$C24*Малоэтажка_блоки_огражд!E$3</f>
        <v>0</v>
      </c>
      <c r="G24" s="125">
        <f>Малоэтажка_колич_блоков_огражд!$C24*Малоэтажка_блоки_огражд!F$3</f>
        <v>0</v>
      </c>
      <c r="H24" s="126">
        <f>Малоэтажка_колич_блоков_огражд!$C24*Малоэтажка_блоки_огражд!G$3</f>
        <v>0</v>
      </c>
      <c r="I24" s="94">
        <f>Малоэтажка_колич_блоков_огражд!$C24*Малоэтажка_блоки_огражд!B$4</f>
        <v>0</v>
      </c>
      <c r="J24" s="94">
        <f>Малоэтажка_колич_блоков_огражд!$C24*Малоэтажка_блоки_огражд!C$4</f>
        <v>0</v>
      </c>
      <c r="K24" s="94">
        <f>Малоэтажка_колич_блоков_огражд!$C24*Малоэтажка_блоки_огражд!D$4</f>
        <v>0</v>
      </c>
      <c r="L24" s="94">
        <f>Малоэтажка_колич_блоков_огражд!$C24*Малоэтажка_блоки_огражд!E$4</f>
        <v>0</v>
      </c>
      <c r="M24" s="94">
        <f>Малоэтажка_колич_блоков_огражд!$C24*Малоэтажка_блоки_огражд!F$4</f>
        <v>0</v>
      </c>
      <c r="N24" s="127">
        <f>Малоэтажка_колич_блоков_огражд!$C24*Малоэтажка_блоки_огражд!G$4</f>
        <v>0</v>
      </c>
      <c r="O24" s="125">
        <f>Малоэтажка_колич_блоков_огражд!$D24*Малоэтажка_блоки_огражд!B$5</f>
        <v>112.38</v>
      </c>
      <c r="P24" s="125">
        <f>Малоэтажка_колич_блоков_огражд!$D24*Малоэтажка_блоки_огражд!C$5</f>
        <v>39.600000000000001</v>
      </c>
      <c r="Q24" s="125">
        <f>Малоэтажка_колич_блоков_огражд!$D24*Малоэтажка_блоки_огражд!D$5</f>
        <v>41.009999999999998</v>
      </c>
      <c r="R24" s="125">
        <f>Малоэтажка_колич_блоков_огражд!$D24*Малоэтажка_блоки_огражд!E$5</f>
        <v>2.52</v>
      </c>
      <c r="S24" s="125">
        <f>Малоэтажка_колич_блоков_огражд!$D24*Малоэтажка_блоки_огражд!F$5</f>
        <v>256.19999999999999</v>
      </c>
      <c r="T24" s="125">
        <f>Малоэтажка_колич_блоков_огражд!$D24*Малоэтажка_блоки_огражд!G$5</f>
        <v>0</v>
      </c>
      <c r="U24" s="94">
        <f>Малоэтажка_колич_блоков_огражд!$D24*Малоэтажка_блоки_огражд!B$6</f>
        <v>112.5</v>
      </c>
      <c r="V24" s="94">
        <f>Малоэтажка_колич_блоков_огражд!$D24*Малоэтажка_блоки_огражд!C$6</f>
        <v>42</v>
      </c>
      <c r="W24" s="94">
        <f>Малоэтажка_колич_блоков_огражд!$D24*Малоэтажка_блоки_огражд!D$6</f>
        <v>41.009999999999998</v>
      </c>
      <c r="X24" s="94">
        <f>Малоэтажка_колич_блоков_огражд!$D24*Малоэтажка_блоки_огражд!E$6</f>
        <v>0</v>
      </c>
      <c r="Y24" s="94">
        <f>Малоэтажка_колич_блоков_огражд!$D24*Малоэтажка_блоки_огражд!F$6</f>
        <v>0</v>
      </c>
      <c r="Z24" s="127">
        <f>Малоэтажка_колич_блоков_огражд!$D24*Малоэтажка_блоки_огражд!G$6</f>
        <v>256.19999999999999</v>
      </c>
      <c r="AA24" s="125">
        <f>Малоэтажка_колич_блоков_огражд!$E24*Малоэтажка_блоки_огражд!B$7</f>
        <v>85.599999999999994</v>
      </c>
      <c r="AB24" s="125">
        <f>Малоэтажка_колич_блоков_огражд!$E24*Малоэтажка_блоки_огражд!C$7</f>
        <v>53.599999999999994</v>
      </c>
      <c r="AC24" s="125">
        <f>Малоэтажка_колич_блоков_огражд!$E24*Малоэтажка_блоки_огражд!D$7</f>
        <v>34.680000000000007</v>
      </c>
      <c r="AD24" s="125">
        <f>Малоэтажка_колич_блоков_огражд!$E24*Малоэтажка_блоки_огражд!E$7</f>
        <v>2.52</v>
      </c>
      <c r="AE24" s="125">
        <f>Малоэтажка_колич_блоков_огражд!$E24*Малоэтажка_блоки_огражд!F$7</f>
        <v>353.30000000000001</v>
      </c>
      <c r="AF24" s="125">
        <f>Малоэтажка_колич_блоков_огражд!$E24*Малоэтажка_блоки_огражд!G$7</f>
        <v>0</v>
      </c>
      <c r="AG24" s="94">
        <f>Малоэтажка_колич_блоков_огражд!$E24*Малоэтажка_блоки_огражд!B$8</f>
        <v>85.719999999999999</v>
      </c>
      <c r="AH24" s="94">
        <f>Малоэтажка_колич_блоков_огражд!$E24*Малоэтажка_блоки_огражд!C$8</f>
        <v>56</v>
      </c>
      <c r="AI24" s="94">
        <f>Малоэтажка_колич_блоков_огражд!$E24*Малоэтажка_блоки_огражд!D$8</f>
        <v>34.680000000000007</v>
      </c>
      <c r="AJ24" s="94">
        <f>Малоэтажка_колич_блоков_огражд!$E24*Малоэтажка_блоки_огражд!E$8</f>
        <v>0</v>
      </c>
      <c r="AK24" s="94">
        <f>Малоэтажка_колич_блоков_огражд!$E24*Малоэтажка_блоки_огражд!F$8</f>
        <v>0</v>
      </c>
      <c r="AL24" s="127">
        <f>Малоэтажка_колич_блоков_огражд!$E24*Малоэтажка_блоки_огражд!G$8</f>
        <v>353.30000000000001</v>
      </c>
      <c r="AM24" s="125">
        <f>Малоэтажка_колич_блоков_огражд!$F24*Малоэтажка_блоки_огражд!B$9</f>
        <v>130.48000000000002</v>
      </c>
      <c r="AN24" s="125">
        <f>Малоэтажка_колич_блоков_огражд!$F24*Малоэтажка_блоки_огражд!C$9</f>
        <v>53.599999999999994</v>
      </c>
      <c r="AO24" s="125">
        <f>Малоэтажка_колич_блоков_огражд!$F24*Малоэтажка_блоки_огражд!D$9</f>
        <v>41.579999999999998</v>
      </c>
      <c r="AP24" s="125">
        <f>Малоэтажка_колич_блоков_огражд!$F24*Малоэтажка_блоки_огражд!E$9</f>
        <v>2.52</v>
      </c>
      <c r="AQ24" s="125">
        <f>Малоэтажка_колич_блоков_огражд!$F24*Малоэтажка_блоки_огражд!F$9</f>
        <v>353.30000000000001</v>
      </c>
      <c r="AR24" s="125">
        <f>Малоэтажка_колич_блоков_огражд!$F24*Малоэтажка_блоки_огражд!G$9</f>
        <v>0</v>
      </c>
      <c r="AS24" s="94">
        <f>Малоэтажка_колич_блоков_огражд!$F24*Малоэтажка_блоки_огражд!B$10</f>
        <v>130.60000000000002</v>
      </c>
      <c r="AT24" s="94">
        <f>Малоэтажка_колич_блоков_огражд!$F24*Малоэтажка_блоки_огражд!C$10</f>
        <v>56</v>
      </c>
      <c r="AU24" s="94">
        <f>Малоэтажка_колич_блоков_огражд!$F24*Малоэтажка_блоки_огражд!D$10</f>
        <v>41.579999999999998</v>
      </c>
      <c r="AV24" s="94">
        <f>Малоэтажка_колич_блоков_огражд!$F24*Малоэтажка_блоки_огражд!E$10</f>
        <v>0</v>
      </c>
      <c r="AW24" s="94">
        <f>Малоэтажка_колич_блоков_огражд!$F24*Малоэтажка_блоки_огражд!F$10</f>
        <v>0</v>
      </c>
      <c r="AX24" s="127">
        <f>Малоэтажка_колич_блоков_огражд!$F24*Малоэтажка_блоки_огражд!G$10</f>
        <v>353.30000000000001</v>
      </c>
      <c r="AY24" s="125">
        <f>Малоэтажка_колич_блоков_огражд!$G24*Малоэтажка_блоки_огражд!B$11</f>
        <v>0</v>
      </c>
      <c r="AZ24" s="125">
        <f>Малоэтажка_колич_блоков_огражд!$G24*Малоэтажка_блоки_огражд!C$11</f>
        <v>0</v>
      </c>
      <c r="BA24" s="125">
        <f>Малоэтажка_колич_блоков_огражд!$G24*Малоэтажка_блоки_огражд!D$11</f>
        <v>0</v>
      </c>
      <c r="BB24" s="125">
        <f>Малоэтажка_колич_блоков_огражд!$G24*Малоэтажка_блоки_огражд!E$11</f>
        <v>0</v>
      </c>
      <c r="BC24" s="125">
        <f>Малоэтажка_колич_блоков_огражд!$G24*Малоэтажка_блоки_огражд!F$11</f>
        <v>0</v>
      </c>
      <c r="BD24" s="125">
        <f>Малоэтажка_колич_блоков_огражд!$G24*Малоэтажка_блоки_огражд!G$11</f>
        <v>0</v>
      </c>
      <c r="BE24" s="94">
        <f>Малоэтажка_колич_блоков_огражд!$G24*Малоэтажка_блоки_огражд!B$12</f>
        <v>0</v>
      </c>
      <c r="BF24" s="94">
        <f>Малоэтажка_колич_блоков_огражд!$G24*Малоэтажка_блоки_огражд!C$12</f>
        <v>0</v>
      </c>
      <c r="BG24" s="94">
        <f>Малоэтажка_колич_блоков_огражд!$G24*Малоэтажка_блоки_огражд!D$12</f>
        <v>0</v>
      </c>
      <c r="BH24" s="94">
        <f>Малоэтажка_колич_блоков_огражд!$G24*Малоэтажка_блоки_огражд!E$12</f>
        <v>0</v>
      </c>
      <c r="BI24" s="94">
        <f>Малоэтажка_колич_блоков_огражд!$G24*Малоэтажка_блоки_огражд!F$12</f>
        <v>0</v>
      </c>
      <c r="BJ24" s="127">
        <f>Малоэтажка_колич_блоков_огражд!$G24*Малоэтажка_блоки_огражд!G$12</f>
        <v>0</v>
      </c>
      <c r="BK24" s="125">
        <f>Малоэтажка_колич_блоков_огражд!$H24*Малоэтажка_блоки_огражд!B$13</f>
        <v>0</v>
      </c>
      <c r="BL24" s="125">
        <f>Малоэтажка_колич_блоков_огражд!$H24*Малоэтажка_блоки_огражд!C$13</f>
        <v>0</v>
      </c>
      <c r="BM24" s="125">
        <f>Малоэтажка_колич_блоков_огражд!$H24*Малоэтажка_блоки_огражд!D$13</f>
        <v>0</v>
      </c>
      <c r="BN24" s="125">
        <f>Малоэтажка_колич_блоков_огражд!$H24*Малоэтажка_блоки_огражд!E$13</f>
        <v>0</v>
      </c>
      <c r="BO24" s="125">
        <f>Малоэтажка_колич_блоков_огражд!$H24*Малоэтажка_блоки_огражд!F$13</f>
        <v>0</v>
      </c>
      <c r="BP24" s="125">
        <f>Малоэтажка_колич_блоков_огражд!$H24*Малоэтажка_блоки_огражд!G$13</f>
        <v>0</v>
      </c>
      <c r="BQ24" s="94">
        <f>Малоэтажка_колич_блоков_огражд!$H24*Малоэтажка_блоки_огражд!B$14</f>
        <v>0</v>
      </c>
      <c r="BR24" s="94">
        <f>Малоэтажка_колич_блоков_огражд!$H24*Малоэтажка_блоки_огражд!C$14</f>
        <v>0</v>
      </c>
      <c r="BS24" s="94">
        <f>Малоэтажка_колич_блоков_огражд!$H24*Малоэтажка_блоки_огражд!D$14</f>
        <v>0</v>
      </c>
      <c r="BT24" s="94">
        <f>Малоэтажка_колич_блоков_огражд!$H24*Малоэтажка_блоки_огражд!E$14</f>
        <v>0</v>
      </c>
      <c r="BU24" s="94">
        <f>Малоэтажка_колич_блоков_огражд!$H24*Малоэтажка_блоки_огражд!F$14</f>
        <v>0</v>
      </c>
      <c r="BV24" s="94">
        <f>Малоэтажка_колич_блоков_огражд!$H24*Малоэтажка_блоки_огражд!G$14</f>
        <v>0</v>
      </c>
      <c r="BW24" s="109">
        <v>4</v>
      </c>
      <c r="BX24" s="128">
        <f t="shared" si="93"/>
        <v>1314.9200000000001</v>
      </c>
      <c r="BY24" s="128">
        <f t="shared" si="94"/>
        <v>608.79999999999995</v>
      </c>
      <c r="BZ24" s="128">
        <f t="shared" si="95"/>
        <v>469.07999999999998</v>
      </c>
      <c r="CA24" s="128">
        <f t="shared" si="96"/>
        <v>7.5600000000000005</v>
      </c>
      <c r="CB24" s="128">
        <f t="shared" si="97"/>
        <v>962.79999999999995</v>
      </c>
      <c r="CC24" s="128">
        <f t="shared" si="98"/>
        <v>962.79999999999995</v>
      </c>
      <c r="CD24">
        <v>22</v>
      </c>
      <c r="CE24">
        <v>-34</v>
      </c>
      <c r="CF24">
        <v>3.8499999999999979</v>
      </c>
      <c r="CG24">
        <v>0.46999999999999997</v>
      </c>
      <c r="CH24">
        <v>0.28000000000000003</v>
      </c>
      <c r="CI24">
        <v>0.46999999999999997</v>
      </c>
      <c r="CJ24">
        <v>1.3600000000000001</v>
      </c>
      <c r="CK24">
        <v>1.3600000000000001</v>
      </c>
      <c r="CL24" s="22">
        <f t="shared" si="99"/>
        <v>19126.109090909104</v>
      </c>
      <c r="CM24" s="22">
        <f t="shared" si="100"/>
        <v>72537.872340425529</v>
      </c>
      <c r="CN24" s="22">
        <f t="shared" si="101"/>
        <v>93815.999999999985</v>
      </c>
      <c r="CO24" s="22">
        <f t="shared" si="102"/>
        <v>900.76595744680867</v>
      </c>
      <c r="CP24" s="22">
        <f t="shared" si="103"/>
        <v>39644.705882352937</v>
      </c>
      <c r="CQ24" s="22">
        <f t="shared" si="104"/>
        <v>39644.705882352937</v>
      </c>
      <c r="CR24" s="129">
        <f t="shared" si="105"/>
        <v>265670.1591534873</v>
      </c>
      <c r="CW24" s="130">
        <v>348726.51000000001</v>
      </c>
      <c r="CX24">
        <f t="shared" si="107"/>
        <v>0.29985074599094996</v>
      </c>
      <c r="CY24">
        <f t="shared" si="108"/>
        <v>46.177014882606294</v>
      </c>
    </row>
    <row r="25">
      <c r="A25" s="25"/>
      <c r="B25" s="4" t="s">
        <v>30</v>
      </c>
      <c r="C25" s="125">
        <f>Малоэтажка_колич_блоков_огражд!$C25*Малоэтажка_блоки_огражд!B$3</f>
        <v>0</v>
      </c>
      <c r="D25" s="125">
        <f>Малоэтажка_колич_блоков_огражд!$C25*Малоэтажка_блоки_огражд!C$3</f>
        <v>0</v>
      </c>
      <c r="E25" s="125">
        <f>Малоэтажка_колич_блоков_огражд!$C25*Малоэтажка_блоки_огражд!D$3</f>
        <v>0</v>
      </c>
      <c r="F25" s="125">
        <f>Малоэтажка_колич_блоков_огражд!$C25*Малоэтажка_блоки_огражд!E$3</f>
        <v>0</v>
      </c>
      <c r="G25" s="125">
        <f>Малоэтажка_колич_блоков_огражд!$C25*Малоэтажка_блоки_огражд!F$3</f>
        <v>0</v>
      </c>
      <c r="H25" s="126">
        <f>Малоэтажка_колич_блоков_огражд!$C25*Малоэтажка_блоки_огражд!G$3</f>
        <v>0</v>
      </c>
      <c r="I25" s="94">
        <f>Малоэтажка_колич_блоков_огражд!$C25*Малоэтажка_блоки_огражд!B$4</f>
        <v>0</v>
      </c>
      <c r="J25" s="94">
        <f>Малоэтажка_колич_блоков_огражд!$C25*Малоэтажка_блоки_огражд!C$4</f>
        <v>0</v>
      </c>
      <c r="K25" s="94">
        <f>Малоэтажка_колич_блоков_огражд!$C25*Малоэтажка_блоки_огражд!D$4</f>
        <v>0</v>
      </c>
      <c r="L25" s="94">
        <f>Малоэтажка_колич_блоков_огражд!$C25*Малоэтажка_блоки_огражд!E$4</f>
        <v>0</v>
      </c>
      <c r="M25" s="94">
        <f>Малоэтажка_колич_блоков_огражд!$C25*Малоэтажка_блоки_огражд!F$4</f>
        <v>0</v>
      </c>
      <c r="N25" s="127">
        <f>Малоэтажка_колич_блоков_огражд!$C25*Малоэтажка_блоки_огражд!G$4</f>
        <v>0</v>
      </c>
      <c r="O25" s="125">
        <f>Малоэтажка_колич_блоков_огражд!$D25*Малоэтажка_блоки_огражд!B$5</f>
        <v>112.38</v>
      </c>
      <c r="P25" s="125">
        <f>Малоэтажка_колич_блоков_огражд!$D25*Малоэтажка_блоки_огражд!C$5</f>
        <v>39.600000000000001</v>
      </c>
      <c r="Q25" s="125">
        <f>Малоэтажка_колич_блоков_огражд!$D25*Малоэтажка_блоки_огражд!D$5</f>
        <v>41.009999999999998</v>
      </c>
      <c r="R25" s="125">
        <f>Малоэтажка_колич_блоков_огражд!$D25*Малоэтажка_блоки_огражд!E$5</f>
        <v>2.52</v>
      </c>
      <c r="S25" s="125">
        <f>Малоэтажка_колич_блоков_огражд!$D25*Малоэтажка_блоки_огражд!F$5</f>
        <v>256.19999999999999</v>
      </c>
      <c r="T25" s="125">
        <f>Малоэтажка_колич_блоков_огражд!$D25*Малоэтажка_блоки_огражд!G$5</f>
        <v>0</v>
      </c>
      <c r="U25" s="94">
        <f>Малоэтажка_колич_блоков_огражд!$D25*Малоэтажка_блоки_огражд!B$6</f>
        <v>112.5</v>
      </c>
      <c r="V25" s="94">
        <f>Малоэтажка_колич_блоков_огражд!$D25*Малоэтажка_блоки_огражд!C$6</f>
        <v>42</v>
      </c>
      <c r="W25" s="94">
        <f>Малоэтажка_колич_блоков_огражд!$D25*Малоэтажка_блоки_огражд!D$6</f>
        <v>41.009999999999998</v>
      </c>
      <c r="X25" s="94">
        <f>Малоэтажка_колич_блоков_огражд!$D25*Малоэтажка_блоки_огражд!E$6</f>
        <v>0</v>
      </c>
      <c r="Y25" s="94">
        <f>Малоэтажка_колич_блоков_огражд!$D25*Малоэтажка_блоки_огражд!F$6</f>
        <v>0</v>
      </c>
      <c r="Z25" s="127">
        <f>Малоэтажка_колич_блоков_огражд!$D25*Малоэтажка_блоки_огражд!G$6</f>
        <v>256.19999999999999</v>
      </c>
      <c r="AA25" s="125">
        <f>Малоэтажка_колич_блоков_огражд!$E25*Малоэтажка_блоки_огражд!B$7</f>
        <v>85.599999999999994</v>
      </c>
      <c r="AB25" s="125">
        <f>Малоэтажка_колич_блоков_огражд!$E25*Малоэтажка_блоки_огражд!C$7</f>
        <v>53.599999999999994</v>
      </c>
      <c r="AC25" s="125">
        <f>Малоэтажка_колич_блоков_огражд!$E25*Малоэтажка_блоки_огражд!D$7</f>
        <v>34.680000000000007</v>
      </c>
      <c r="AD25" s="125">
        <f>Малоэтажка_колич_блоков_огражд!$E25*Малоэтажка_блоки_огражд!E$7</f>
        <v>2.52</v>
      </c>
      <c r="AE25" s="125">
        <f>Малоэтажка_колич_блоков_огражд!$E25*Малоэтажка_блоки_огражд!F$7</f>
        <v>353.30000000000001</v>
      </c>
      <c r="AF25" s="125">
        <f>Малоэтажка_колич_блоков_огражд!$E25*Малоэтажка_блоки_огражд!G$7</f>
        <v>0</v>
      </c>
      <c r="AG25" s="94">
        <f>Малоэтажка_колич_блоков_огражд!$E25*Малоэтажка_блоки_огражд!B$8</f>
        <v>85.719999999999999</v>
      </c>
      <c r="AH25" s="94">
        <f>Малоэтажка_колич_блоков_огражд!$E25*Малоэтажка_блоки_огражд!C$8</f>
        <v>56</v>
      </c>
      <c r="AI25" s="94">
        <f>Малоэтажка_колич_блоков_огражд!$E25*Малоэтажка_блоки_огражд!D$8</f>
        <v>34.680000000000007</v>
      </c>
      <c r="AJ25" s="94">
        <f>Малоэтажка_колич_блоков_огражд!$E25*Малоэтажка_блоки_огражд!E$8</f>
        <v>0</v>
      </c>
      <c r="AK25" s="94">
        <f>Малоэтажка_колич_блоков_огражд!$E25*Малоэтажка_блоки_огражд!F$8</f>
        <v>0</v>
      </c>
      <c r="AL25" s="127">
        <f>Малоэтажка_колич_блоков_огражд!$E25*Малоэтажка_блоки_огражд!G$8</f>
        <v>353.30000000000001</v>
      </c>
      <c r="AM25" s="125">
        <f>Малоэтажка_колич_блоков_огражд!$F25*Малоэтажка_блоки_огражд!B$9</f>
        <v>130.48000000000002</v>
      </c>
      <c r="AN25" s="125">
        <f>Малоэтажка_колич_блоков_огражд!$F25*Малоэтажка_блоки_огражд!C$9</f>
        <v>53.599999999999994</v>
      </c>
      <c r="AO25" s="125">
        <f>Малоэтажка_колич_блоков_огражд!$F25*Малоэтажка_блоки_огражд!D$9</f>
        <v>41.579999999999998</v>
      </c>
      <c r="AP25" s="125">
        <f>Малоэтажка_колич_блоков_огражд!$F25*Малоэтажка_блоки_огражд!E$9</f>
        <v>2.52</v>
      </c>
      <c r="AQ25" s="125">
        <f>Малоэтажка_колич_блоков_огражд!$F25*Малоэтажка_блоки_огражд!F$9</f>
        <v>353.30000000000001</v>
      </c>
      <c r="AR25" s="125">
        <f>Малоэтажка_колич_блоков_огражд!$F25*Малоэтажка_блоки_огражд!G$9</f>
        <v>0</v>
      </c>
      <c r="AS25" s="94">
        <f>Малоэтажка_колич_блоков_огражд!$F25*Малоэтажка_блоки_огражд!B$10</f>
        <v>130.60000000000002</v>
      </c>
      <c r="AT25" s="94">
        <f>Малоэтажка_колич_блоков_огражд!$F25*Малоэтажка_блоки_огражд!C$10</f>
        <v>56</v>
      </c>
      <c r="AU25" s="94">
        <f>Малоэтажка_колич_блоков_огражд!$F25*Малоэтажка_блоки_огражд!D$10</f>
        <v>41.579999999999998</v>
      </c>
      <c r="AV25" s="94">
        <f>Малоэтажка_колич_блоков_огражд!$F25*Малоэтажка_блоки_огражд!E$10</f>
        <v>0</v>
      </c>
      <c r="AW25" s="94">
        <f>Малоэтажка_колич_блоков_огражд!$F25*Малоэтажка_блоки_огражд!F$10</f>
        <v>0</v>
      </c>
      <c r="AX25" s="127">
        <f>Малоэтажка_колич_блоков_огражд!$F25*Малоэтажка_блоки_огражд!G$10</f>
        <v>353.30000000000001</v>
      </c>
      <c r="AY25" s="125">
        <f>Малоэтажка_колич_блоков_огражд!$G25*Малоэтажка_блоки_огражд!B$11</f>
        <v>0</v>
      </c>
      <c r="AZ25" s="125">
        <f>Малоэтажка_колич_блоков_огражд!$G25*Малоэтажка_блоки_огражд!C$11</f>
        <v>0</v>
      </c>
      <c r="BA25" s="125">
        <f>Малоэтажка_колич_блоков_огражд!$G25*Малоэтажка_блоки_огражд!D$11</f>
        <v>0</v>
      </c>
      <c r="BB25" s="125">
        <f>Малоэтажка_колич_блоков_огражд!$G25*Малоэтажка_блоки_огражд!E$11</f>
        <v>0</v>
      </c>
      <c r="BC25" s="125">
        <f>Малоэтажка_колич_блоков_огражд!$G25*Малоэтажка_блоки_огражд!F$11</f>
        <v>0</v>
      </c>
      <c r="BD25" s="125">
        <f>Малоэтажка_колич_блоков_огражд!$G25*Малоэтажка_блоки_огражд!G$11</f>
        <v>0</v>
      </c>
      <c r="BE25" s="94">
        <f>Малоэтажка_колич_блоков_огражд!$G25*Малоэтажка_блоки_огражд!B$12</f>
        <v>0</v>
      </c>
      <c r="BF25" s="94">
        <f>Малоэтажка_колич_блоков_огражд!$G25*Малоэтажка_блоки_огражд!C$12</f>
        <v>0</v>
      </c>
      <c r="BG25" s="94">
        <f>Малоэтажка_колич_блоков_огражд!$G25*Малоэтажка_блоки_огражд!D$12</f>
        <v>0</v>
      </c>
      <c r="BH25" s="94">
        <f>Малоэтажка_колич_блоков_огражд!$G25*Малоэтажка_блоки_огражд!E$12</f>
        <v>0</v>
      </c>
      <c r="BI25" s="94">
        <f>Малоэтажка_колич_блоков_огражд!$G25*Малоэтажка_блоки_огражд!F$12</f>
        <v>0</v>
      </c>
      <c r="BJ25" s="127">
        <f>Малоэтажка_колич_блоков_огражд!$G25*Малоэтажка_блоки_огражд!G$12</f>
        <v>0</v>
      </c>
      <c r="BK25" s="125">
        <f>Малоэтажка_колич_блоков_огражд!$H25*Малоэтажка_блоки_огражд!B$13</f>
        <v>0</v>
      </c>
      <c r="BL25" s="125">
        <f>Малоэтажка_колич_блоков_огражд!$H25*Малоэтажка_блоки_огражд!C$13</f>
        <v>0</v>
      </c>
      <c r="BM25" s="125">
        <f>Малоэтажка_колич_блоков_огражд!$H25*Малоэтажка_блоки_огражд!D$13</f>
        <v>0</v>
      </c>
      <c r="BN25" s="125">
        <f>Малоэтажка_колич_блоков_огражд!$H25*Малоэтажка_блоки_огражд!E$13</f>
        <v>0</v>
      </c>
      <c r="BO25" s="125">
        <f>Малоэтажка_колич_блоков_огражд!$H25*Малоэтажка_блоки_огражд!F$13</f>
        <v>0</v>
      </c>
      <c r="BP25" s="125">
        <f>Малоэтажка_колич_блоков_огражд!$H25*Малоэтажка_блоки_огражд!G$13</f>
        <v>0</v>
      </c>
      <c r="BQ25" s="94">
        <f>Малоэтажка_колич_блоков_огражд!$H25*Малоэтажка_блоки_огражд!B$14</f>
        <v>0</v>
      </c>
      <c r="BR25" s="94">
        <f>Малоэтажка_колич_блоков_огражд!$H25*Малоэтажка_блоки_огражд!C$14</f>
        <v>0</v>
      </c>
      <c r="BS25" s="94">
        <f>Малоэтажка_колич_блоков_огражд!$H25*Малоэтажка_блоки_огражд!D$14</f>
        <v>0</v>
      </c>
      <c r="BT25" s="94">
        <f>Малоэтажка_колич_блоков_огражд!$H25*Малоэтажка_блоки_огражд!E$14</f>
        <v>0</v>
      </c>
      <c r="BU25" s="94">
        <f>Малоэтажка_колич_блоков_огражд!$H25*Малоэтажка_блоки_огражд!F$14</f>
        <v>0</v>
      </c>
      <c r="BV25" s="94">
        <f>Малоэтажка_колич_блоков_огражд!$H25*Малоэтажка_блоки_огражд!G$14</f>
        <v>0</v>
      </c>
      <c r="BW25" s="109">
        <v>4</v>
      </c>
      <c r="BX25" s="128">
        <f t="shared" si="93"/>
        <v>1314.9200000000001</v>
      </c>
      <c r="BY25" s="128">
        <f t="shared" si="94"/>
        <v>608.79999999999995</v>
      </c>
      <c r="BZ25" s="128">
        <f t="shared" si="95"/>
        <v>469.07999999999998</v>
      </c>
      <c r="CA25" s="128">
        <f t="shared" si="96"/>
        <v>7.5600000000000005</v>
      </c>
      <c r="CB25" s="128">
        <f t="shared" si="97"/>
        <v>962.79999999999995</v>
      </c>
      <c r="CC25" s="128">
        <f t="shared" si="98"/>
        <v>962.79999999999995</v>
      </c>
      <c r="CD25">
        <v>22</v>
      </c>
      <c r="CE25">
        <v>-34</v>
      </c>
      <c r="CF25">
        <v>3.8499999999999974</v>
      </c>
      <c r="CG25">
        <v>0.46999999999999997</v>
      </c>
      <c r="CH25">
        <v>0.28000000000000003</v>
      </c>
      <c r="CI25">
        <v>0.46999999999999997</v>
      </c>
      <c r="CJ25">
        <v>1.3600000000000001</v>
      </c>
      <c r="CK25">
        <v>1.3600000000000001</v>
      </c>
      <c r="CL25" s="22">
        <f t="shared" si="99"/>
        <v>19126.109090909104</v>
      </c>
      <c r="CM25" s="22">
        <f t="shared" si="100"/>
        <v>72537.872340425529</v>
      </c>
      <c r="CN25" s="22">
        <f t="shared" si="101"/>
        <v>93815.999999999985</v>
      </c>
      <c r="CO25" s="22">
        <f t="shared" si="102"/>
        <v>900.76595744680867</v>
      </c>
      <c r="CP25" s="22">
        <f t="shared" si="103"/>
        <v>39644.705882352937</v>
      </c>
      <c r="CQ25" s="22">
        <f t="shared" si="104"/>
        <v>39644.705882352937</v>
      </c>
      <c r="CR25" s="129">
        <f t="shared" si="105"/>
        <v>265670.1591534873</v>
      </c>
      <c r="CW25" s="130">
        <v>348726.51000000001</v>
      </c>
      <c r="CX25">
        <f t="shared" si="107"/>
        <v>0.29985074599094996</v>
      </c>
      <c r="CY25">
        <f t="shared" si="108"/>
        <v>46.177014882606294</v>
      </c>
    </row>
    <row r="26">
      <c r="A26" s="29"/>
      <c r="B26" s="30" t="s">
        <v>31</v>
      </c>
      <c r="C26" s="131">
        <f>Малоэтажка_колич_блоков_огражд!$C26*Малоэтажка_блоки_огражд!B$3</f>
        <v>0</v>
      </c>
      <c r="D26" s="131">
        <f>Малоэтажка_колич_блоков_огражд!$C26*Малоэтажка_блоки_огражд!C$3</f>
        <v>0</v>
      </c>
      <c r="E26" s="131">
        <f>Малоэтажка_колич_блоков_огражд!$C26*Малоэтажка_блоки_огражд!D$3</f>
        <v>0</v>
      </c>
      <c r="F26" s="131">
        <f>Малоэтажка_колич_блоков_огражд!$C26*Малоэтажка_блоки_огражд!E$3</f>
        <v>0</v>
      </c>
      <c r="G26" s="131">
        <f>Малоэтажка_колич_блоков_огражд!$C26*Малоэтажка_блоки_огражд!F$3</f>
        <v>0</v>
      </c>
      <c r="H26" s="132">
        <f>Малоэтажка_колич_блоков_огражд!$C26*Малоэтажка_блоки_огражд!G$3</f>
        <v>0</v>
      </c>
      <c r="I26" s="133">
        <f>Малоэтажка_колич_блоков_огражд!$C26*Малоэтажка_блоки_огражд!B$4</f>
        <v>0</v>
      </c>
      <c r="J26" s="133">
        <f>Малоэтажка_колич_блоков_огражд!$C26*Малоэтажка_блоки_огражд!C$4</f>
        <v>0</v>
      </c>
      <c r="K26" s="133">
        <f>Малоэтажка_колич_блоков_огражд!$C26*Малоэтажка_блоки_огражд!D$4</f>
        <v>0</v>
      </c>
      <c r="L26" s="133">
        <f>Малоэтажка_колич_блоков_огражд!$C26*Малоэтажка_блоки_огражд!E$4</f>
        <v>0</v>
      </c>
      <c r="M26" s="133">
        <f>Малоэтажка_колич_блоков_огражд!$C26*Малоэтажка_блоки_огражд!F$4</f>
        <v>0</v>
      </c>
      <c r="N26" s="134">
        <f>Малоэтажка_колич_блоков_огражд!$C26*Малоэтажка_блоки_огражд!G$4</f>
        <v>0</v>
      </c>
      <c r="O26" s="131">
        <f>Малоэтажка_колич_блоков_огражд!$D26*Малоэтажка_блоки_огражд!B$5</f>
        <v>112.38</v>
      </c>
      <c r="P26" s="131">
        <f>Малоэтажка_колич_блоков_огражд!$D26*Малоэтажка_блоки_огражд!C$5</f>
        <v>39.600000000000001</v>
      </c>
      <c r="Q26" s="131">
        <f>Малоэтажка_колич_блоков_огражд!$D26*Малоэтажка_блоки_огражд!D$5</f>
        <v>41.009999999999998</v>
      </c>
      <c r="R26" s="131">
        <f>Малоэтажка_колич_блоков_огражд!$D26*Малоэтажка_блоки_огражд!E$5</f>
        <v>2.52</v>
      </c>
      <c r="S26" s="131">
        <f>Малоэтажка_колич_блоков_огражд!$D26*Малоэтажка_блоки_огражд!F$5</f>
        <v>256.19999999999999</v>
      </c>
      <c r="T26" s="131">
        <f>Малоэтажка_колич_блоков_огражд!$D26*Малоэтажка_блоки_огражд!G$5</f>
        <v>0</v>
      </c>
      <c r="U26" s="133">
        <f>Малоэтажка_колич_блоков_огражд!$D26*Малоэтажка_блоки_огражд!B$6</f>
        <v>112.5</v>
      </c>
      <c r="V26" s="133">
        <f>Малоэтажка_колич_блоков_огражд!$D26*Малоэтажка_блоки_огражд!C$6</f>
        <v>42</v>
      </c>
      <c r="W26" s="133">
        <f>Малоэтажка_колич_блоков_огражд!$D26*Малоэтажка_блоки_огражд!D$6</f>
        <v>41.009999999999998</v>
      </c>
      <c r="X26" s="133">
        <f>Малоэтажка_колич_блоков_огражд!$D26*Малоэтажка_блоки_огражд!E$6</f>
        <v>0</v>
      </c>
      <c r="Y26" s="133">
        <f>Малоэтажка_колич_блоков_огражд!$D26*Малоэтажка_блоки_огражд!F$6</f>
        <v>0</v>
      </c>
      <c r="Z26" s="134">
        <f>Малоэтажка_колич_блоков_огражд!$D26*Малоэтажка_блоки_огражд!G$6</f>
        <v>256.19999999999999</v>
      </c>
      <c r="AA26" s="131">
        <f>Малоэтажка_колич_блоков_огражд!$E26*Малоэтажка_блоки_огражд!B$7</f>
        <v>85.599999999999994</v>
      </c>
      <c r="AB26" s="131">
        <f>Малоэтажка_колич_блоков_огражд!$E26*Малоэтажка_блоки_огражд!C$7</f>
        <v>53.599999999999994</v>
      </c>
      <c r="AC26" s="131">
        <f>Малоэтажка_колич_блоков_огражд!$E26*Малоэтажка_блоки_огражд!D$7</f>
        <v>34.680000000000007</v>
      </c>
      <c r="AD26" s="131">
        <f>Малоэтажка_колич_блоков_огражд!$E26*Малоэтажка_блоки_огражд!E$7</f>
        <v>2.52</v>
      </c>
      <c r="AE26" s="131">
        <f>Малоэтажка_колич_блоков_огражд!$E26*Малоэтажка_блоки_огражд!F$7</f>
        <v>353.30000000000001</v>
      </c>
      <c r="AF26" s="131">
        <f>Малоэтажка_колич_блоков_огражд!$E26*Малоэтажка_блоки_огражд!G$7</f>
        <v>0</v>
      </c>
      <c r="AG26" s="133">
        <f>Малоэтажка_колич_блоков_огражд!$E26*Малоэтажка_блоки_огражд!B$8</f>
        <v>85.719999999999999</v>
      </c>
      <c r="AH26" s="133">
        <f>Малоэтажка_колич_блоков_огражд!$E26*Малоэтажка_блоки_огражд!C$8</f>
        <v>56</v>
      </c>
      <c r="AI26" s="133">
        <f>Малоэтажка_колич_блоков_огражд!$E26*Малоэтажка_блоки_огражд!D$8</f>
        <v>34.680000000000007</v>
      </c>
      <c r="AJ26" s="133">
        <f>Малоэтажка_колич_блоков_огражд!$E26*Малоэтажка_блоки_огражд!E$8</f>
        <v>0</v>
      </c>
      <c r="AK26" s="133">
        <f>Малоэтажка_колич_блоков_огражд!$E26*Малоэтажка_блоки_огражд!F$8</f>
        <v>0</v>
      </c>
      <c r="AL26" s="134">
        <f>Малоэтажка_колич_блоков_огражд!$E26*Малоэтажка_блоки_огражд!G$8</f>
        <v>353.30000000000001</v>
      </c>
      <c r="AM26" s="131">
        <f>Малоэтажка_колич_блоков_огражд!$F26*Малоэтажка_блоки_огражд!B$9</f>
        <v>130.48000000000002</v>
      </c>
      <c r="AN26" s="131">
        <f>Малоэтажка_колич_блоков_огражд!$F26*Малоэтажка_блоки_огражд!C$9</f>
        <v>53.599999999999994</v>
      </c>
      <c r="AO26" s="131">
        <f>Малоэтажка_колич_блоков_огражд!$F26*Малоэтажка_блоки_огражд!D$9</f>
        <v>41.579999999999998</v>
      </c>
      <c r="AP26" s="131">
        <f>Малоэтажка_колич_блоков_огражд!$F26*Малоэтажка_блоки_огражд!E$9</f>
        <v>2.52</v>
      </c>
      <c r="AQ26" s="131">
        <f>Малоэтажка_колич_блоков_огражд!$F26*Малоэтажка_блоки_огражд!F$9</f>
        <v>353.30000000000001</v>
      </c>
      <c r="AR26" s="131">
        <f>Малоэтажка_колич_блоков_огражд!$F26*Малоэтажка_блоки_огражд!G$9</f>
        <v>0</v>
      </c>
      <c r="AS26" s="133">
        <f>Малоэтажка_колич_блоков_огражд!$F26*Малоэтажка_блоки_огражд!B$10</f>
        <v>130.60000000000002</v>
      </c>
      <c r="AT26" s="133">
        <f>Малоэтажка_колич_блоков_огражд!$F26*Малоэтажка_блоки_огражд!C$10</f>
        <v>56</v>
      </c>
      <c r="AU26" s="133">
        <f>Малоэтажка_колич_блоков_огражд!$F26*Малоэтажка_блоки_огражд!D$10</f>
        <v>41.579999999999998</v>
      </c>
      <c r="AV26" s="133">
        <f>Малоэтажка_колич_блоков_огражд!$F26*Малоэтажка_блоки_огражд!E$10</f>
        <v>0</v>
      </c>
      <c r="AW26" s="133">
        <f>Малоэтажка_колич_блоков_огражд!$F26*Малоэтажка_блоки_огражд!F$10</f>
        <v>0</v>
      </c>
      <c r="AX26" s="134">
        <f>Малоэтажка_колич_блоков_огражд!$F26*Малоэтажка_блоки_огражд!G$10</f>
        <v>353.30000000000001</v>
      </c>
      <c r="AY26" s="131">
        <f>Малоэтажка_колич_блоков_огражд!$G26*Малоэтажка_блоки_огражд!B$11</f>
        <v>0</v>
      </c>
      <c r="AZ26" s="131">
        <f>Малоэтажка_колич_блоков_огражд!$G26*Малоэтажка_блоки_огражд!C$11</f>
        <v>0</v>
      </c>
      <c r="BA26" s="131">
        <f>Малоэтажка_колич_блоков_огражд!$G26*Малоэтажка_блоки_огражд!D$11</f>
        <v>0</v>
      </c>
      <c r="BB26" s="131">
        <f>Малоэтажка_колич_блоков_огражд!$G26*Малоэтажка_блоки_огражд!E$11</f>
        <v>0</v>
      </c>
      <c r="BC26" s="131">
        <f>Малоэтажка_колич_блоков_огражд!$G26*Малоэтажка_блоки_огражд!F$11</f>
        <v>0</v>
      </c>
      <c r="BD26" s="131">
        <f>Малоэтажка_колич_блоков_огражд!$G26*Малоэтажка_блоки_огражд!G$11</f>
        <v>0</v>
      </c>
      <c r="BE26" s="133">
        <f>Малоэтажка_колич_блоков_огражд!$G26*Малоэтажка_блоки_огражд!B$12</f>
        <v>0</v>
      </c>
      <c r="BF26" s="133">
        <f>Малоэтажка_колич_блоков_огражд!$G26*Малоэтажка_блоки_огражд!C$12</f>
        <v>0</v>
      </c>
      <c r="BG26" s="133">
        <f>Малоэтажка_колич_блоков_огражд!$G26*Малоэтажка_блоки_огражд!D$12</f>
        <v>0</v>
      </c>
      <c r="BH26" s="133">
        <f>Малоэтажка_колич_блоков_огражд!$G26*Малоэтажка_блоки_огражд!E$12</f>
        <v>0</v>
      </c>
      <c r="BI26" s="133">
        <f>Малоэтажка_колич_блоков_огражд!$G26*Малоэтажка_блоки_огражд!F$12</f>
        <v>0</v>
      </c>
      <c r="BJ26" s="134">
        <f>Малоэтажка_колич_блоков_огражд!$G26*Малоэтажка_блоки_огражд!G$12</f>
        <v>0</v>
      </c>
      <c r="BK26" s="131">
        <f>Малоэтажка_колич_блоков_огражд!$H26*Малоэтажка_блоки_огражд!B$13</f>
        <v>0</v>
      </c>
      <c r="BL26" s="131">
        <f>Малоэтажка_колич_блоков_огражд!$H26*Малоэтажка_блоки_огражд!C$13</f>
        <v>0</v>
      </c>
      <c r="BM26" s="131">
        <f>Малоэтажка_колич_блоков_огражд!$H26*Малоэтажка_блоки_огражд!D$13</f>
        <v>0</v>
      </c>
      <c r="BN26" s="131">
        <f>Малоэтажка_колич_блоков_огражд!$H26*Малоэтажка_блоки_огражд!E$13</f>
        <v>0</v>
      </c>
      <c r="BO26" s="131">
        <f>Малоэтажка_колич_блоков_огражд!$H26*Малоэтажка_блоки_огражд!F$13</f>
        <v>0</v>
      </c>
      <c r="BP26" s="131">
        <f>Малоэтажка_колич_блоков_огражд!$H26*Малоэтажка_блоки_огражд!G$13</f>
        <v>0</v>
      </c>
      <c r="BQ26" s="133">
        <f>Малоэтажка_колич_блоков_огражд!$H26*Малоэтажка_блоки_огражд!B$14</f>
        <v>0</v>
      </c>
      <c r="BR26" s="133">
        <f>Малоэтажка_колич_блоков_огражд!$H26*Малоэтажка_блоки_огражд!C$14</f>
        <v>0</v>
      </c>
      <c r="BS26" s="133">
        <f>Малоэтажка_колич_блоков_огражд!$H26*Малоэтажка_блоки_огражд!D$14</f>
        <v>0</v>
      </c>
      <c r="BT26" s="133">
        <f>Малоэтажка_колич_блоков_огражд!$H26*Малоэтажка_блоки_огражд!E$14</f>
        <v>0</v>
      </c>
      <c r="BU26" s="133">
        <f>Малоэтажка_колич_блоков_огражд!$H26*Малоэтажка_блоки_огражд!F$14</f>
        <v>0</v>
      </c>
      <c r="BV26" s="133">
        <f>Малоэтажка_колич_блоков_огражд!$H26*Малоэтажка_блоки_огражд!G$14</f>
        <v>0</v>
      </c>
      <c r="BW26" s="135">
        <v>4</v>
      </c>
      <c r="BX26" s="136">
        <f t="shared" si="93"/>
        <v>1314.9200000000001</v>
      </c>
      <c r="BY26" s="136">
        <f t="shared" si="94"/>
        <v>608.79999999999995</v>
      </c>
      <c r="BZ26" s="136">
        <f t="shared" si="95"/>
        <v>469.07999999999998</v>
      </c>
      <c r="CA26" s="136">
        <f t="shared" si="96"/>
        <v>7.5600000000000005</v>
      </c>
      <c r="CB26" s="136">
        <f t="shared" si="97"/>
        <v>962.79999999999995</v>
      </c>
      <c r="CC26" s="136">
        <f t="shared" si="98"/>
        <v>962.79999999999995</v>
      </c>
      <c r="CD26" s="34">
        <v>22</v>
      </c>
      <c r="CE26">
        <v>-34</v>
      </c>
      <c r="CF26" s="34">
        <v>3.8499999999999974</v>
      </c>
      <c r="CG26" s="34">
        <v>0.46999999999999997</v>
      </c>
      <c r="CH26" s="34">
        <v>0.28000000000000003</v>
      </c>
      <c r="CI26" s="34">
        <v>0.46999999999999997</v>
      </c>
      <c r="CJ26" s="34">
        <v>1.3600000000000001</v>
      </c>
      <c r="CK26" s="34">
        <v>1.3600000000000001</v>
      </c>
      <c r="CL26" s="22">
        <f t="shared" si="99"/>
        <v>19126.109090909104</v>
      </c>
      <c r="CM26" s="22">
        <f t="shared" si="100"/>
        <v>72537.872340425529</v>
      </c>
      <c r="CN26" s="22">
        <f t="shared" si="101"/>
        <v>93815.999999999985</v>
      </c>
      <c r="CO26" s="22">
        <f t="shared" si="102"/>
        <v>900.76595744680867</v>
      </c>
      <c r="CP26" s="22">
        <f t="shared" si="103"/>
        <v>39644.705882352937</v>
      </c>
      <c r="CQ26" s="22">
        <f t="shared" si="104"/>
        <v>39644.705882352937</v>
      </c>
      <c r="CR26" s="137">
        <f t="shared" si="105"/>
        <v>265670.1591534873</v>
      </c>
      <c r="CS26" s="138">
        <f>SUM(CR13:CR26)</f>
        <v>3719382.2281488236</v>
      </c>
      <c r="CT26">
        <f>CS26*0.859845</f>
        <v>3198092.2119626249</v>
      </c>
      <c r="CU26">
        <f t="shared" si="106"/>
        <v>3.1980922119626247</v>
      </c>
      <c r="CV26">
        <f>CU26*128</f>
        <v>409.35580313121596</v>
      </c>
      <c r="CW26" s="130">
        <v>348726.51000000001</v>
      </c>
      <c r="CX26">
        <f t="shared" si="107"/>
        <v>0.29985074599094996</v>
      </c>
      <c r="CY26">
        <f t="shared" si="108"/>
        <v>46.177014882606294</v>
      </c>
      <c r="CZ26">
        <f>SUM(CY13:CY26)</f>
        <v>646.47820835648793</v>
      </c>
      <c r="DA26">
        <f>SUM(CW13:CW26)*0.000001</f>
        <v>4.8821711399999987</v>
      </c>
    </row>
    <row r="27">
      <c r="A27" s="18">
        <v>3</v>
      </c>
      <c r="B27" s="19" t="s">
        <v>32</v>
      </c>
      <c r="C27" s="118">
        <f>Малоэтажка_колич_блоков_огражд!$C27*Малоэтажка_блоки_огражд!B$3</f>
        <v>0</v>
      </c>
      <c r="D27" s="118">
        <f>Малоэтажка_колич_блоков_огражд!$C27*Малоэтажка_блоки_огражд!C$3</f>
        <v>0</v>
      </c>
      <c r="E27" s="118">
        <f>Малоэтажка_колич_блоков_огражд!$C27*Малоэтажка_блоки_огражд!D$3</f>
        <v>0</v>
      </c>
      <c r="F27" s="118">
        <f>Малоэтажка_колич_блоков_огражд!$C27*Малоэтажка_блоки_огражд!E$3</f>
        <v>0</v>
      </c>
      <c r="G27" s="118">
        <f>Малоэтажка_колич_блоков_огражд!$C27*Малоэтажка_блоки_огражд!F$3</f>
        <v>0</v>
      </c>
      <c r="H27" s="119">
        <f>Малоэтажка_колич_блоков_огражд!$C27*Малоэтажка_блоки_огражд!G$3</f>
        <v>0</v>
      </c>
      <c r="I27" s="120">
        <f>Малоэтажка_колич_блоков_огражд!$C27*Малоэтажка_блоки_огражд!B$4</f>
        <v>0</v>
      </c>
      <c r="J27" s="120">
        <f>Малоэтажка_колич_блоков_огражд!$C27*Малоэтажка_блоки_огражд!C$4</f>
        <v>0</v>
      </c>
      <c r="K27" s="120">
        <f>Малоэтажка_колич_блоков_огражд!$C27*Малоэтажка_блоки_огражд!D$4</f>
        <v>0</v>
      </c>
      <c r="L27" s="120">
        <f>Малоэтажка_колич_блоков_огражд!$C27*Малоэтажка_блоки_огражд!E$4</f>
        <v>0</v>
      </c>
      <c r="M27" s="120">
        <f>Малоэтажка_колич_блоков_огражд!$C27*Малоэтажка_блоки_огражд!F$4</f>
        <v>0</v>
      </c>
      <c r="N27" s="121">
        <f>Малоэтажка_колич_блоков_огражд!$C27*Малоэтажка_блоки_огражд!G$4</f>
        <v>0</v>
      </c>
      <c r="O27" s="118">
        <f>Малоэтажка_колич_блоков_огражд!$D27*Малоэтажка_блоки_огражд!B$5</f>
        <v>112.38</v>
      </c>
      <c r="P27" s="118">
        <f>Малоэтажка_колич_блоков_огражд!$D27*Малоэтажка_блоки_огражд!C$5</f>
        <v>39.600000000000001</v>
      </c>
      <c r="Q27" s="118">
        <f>Малоэтажка_колич_блоков_огражд!$D27*Малоэтажка_блоки_огражд!D$5</f>
        <v>41.009999999999998</v>
      </c>
      <c r="R27" s="118">
        <f>Малоэтажка_колич_блоков_огражд!$D27*Малоэтажка_блоки_огражд!E$5</f>
        <v>2.52</v>
      </c>
      <c r="S27" s="118">
        <f>Малоэтажка_колич_блоков_огражд!$D27*Малоэтажка_блоки_огражд!F$5</f>
        <v>256.19999999999999</v>
      </c>
      <c r="T27" s="118">
        <f>Малоэтажка_колич_блоков_огражд!$D27*Малоэтажка_блоки_огражд!G$5</f>
        <v>0</v>
      </c>
      <c r="U27" s="120">
        <f>Малоэтажка_колич_блоков_огражд!$D27*Малоэтажка_блоки_огражд!B$6</f>
        <v>112.5</v>
      </c>
      <c r="V27" s="120">
        <f>Малоэтажка_колич_блоков_огражд!$D27*Малоэтажка_блоки_огражд!C$6</f>
        <v>42</v>
      </c>
      <c r="W27" s="120">
        <f>Малоэтажка_колич_блоков_огражд!$D27*Малоэтажка_блоки_огражд!D$6</f>
        <v>41.009999999999998</v>
      </c>
      <c r="X27" s="120">
        <f>Малоэтажка_колич_блоков_огражд!$D27*Малоэтажка_блоки_огражд!E$6</f>
        <v>0</v>
      </c>
      <c r="Y27" s="120">
        <f>Малоэтажка_колич_блоков_огражд!$D27*Малоэтажка_блоки_огражд!F$6</f>
        <v>0</v>
      </c>
      <c r="Z27" s="121">
        <f>Малоэтажка_колич_блоков_огражд!$D27*Малоэтажка_блоки_огражд!G$6</f>
        <v>256.19999999999999</v>
      </c>
      <c r="AA27" s="118">
        <f>Малоэтажка_колич_блоков_огражд!$E27*Малоэтажка_блоки_огражд!B$7</f>
        <v>85.599999999999994</v>
      </c>
      <c r="AB27" s="118">
        <f>Малоэтажка_колич_блоков_огражд!$E27*Малоэтажка_блоки_огражд!C$7</f>
        <v>53.599999999999994</v>
      </c>
      <c r="AC27" s="118">
        <f>Малоэтажка_колич_блоков_огражд!$E27*Малоэтажка_блоки_огражд!D$7</f>
        <v>34.680000000000007</v>
      </c>
      <c r="AD27" s="118">
        <f>Малоэтажка_колич_блоков_огражд!$E27*Малоэтажка_блоки_огражд!E$7</f>
        <v>2.52</v>
      </c>
      <c r="AE27" s="118">
        <f>Малоэтажка_колич_блоков_огражд!$E27*Малоэтажка_блоки_огражд!F$7</f>
        <v>353.30000000000001</v>
      </c>
      <c r="AF27" s="118">
        <f>Малоэтажка_колич_блоков_огражд!$E27*Малоэтажка_блоки_огражд!G$7</f>
        <v>0</v>
      </c>
      <c r="AG27" s="120">
        <f>Малоэтажка_колич_блоков_огражд!$E27*Малоэтажка_блоки_огражд!B$8</f>
        <v>85.719999999999999</v>
      </c>
      <c r="AH27" s="120">
        <f>Малоэтажка_колич_блоков_огражд!$E27*Малоэтажка_блоки_огражд!C$8</f>
        <v>56</v>
      </c>
      <c r="AI27" s="120">
        <f>Малоэтажка_колич_блоков_огражд!$E27*Малоэтажка_блоки_огражд!D$8</f>
        <v>34.680000000000007</v>
      </c>
      <c r="AJ27" s="120">
        <f>Малоэтажка_колич_блоков_огражд!$E27*Малоэтажка_блоки_огражд!E$8</f>
        <v>0</v>
      </c>
      <c r="AK27" s="120">
        <f>Малоэтажка_колич_блоков_огражд!$E27*Малоэтажка_блоки_огражд!F$8</f>
        <v>0</v>
      </c>
      <c r="AL27" s="121">
        <f>Малоэтажка_колич_блоков_огражд!$E27*Малоэтажка_блоки_огражд!G$8</f>
        <v>353.30000000000001</v>
      </c>
      <c r="AM27" s="118">
        <f>Малоэтажка_колич_блоков_огражд!$F27*Малоэтажка_блоки_огражд!B$9</f>
        <v>130.48000000000002</v>
      </c>
      <c r="AN27" s="118">
        <f>Малоэтажка_колич_блоков_огражд!$F27*Малоэтажка_блоки_огражд!C$9</f>
        <v>53.599999999999994</v>
      </c>
      <c r="AO27" s="118">
        <f>Малоэтажка_колич_блоков_огражд!$F27*Малоэтажка_блоки_огражд!D$9</f>
        <v>41.579999999999998</v>
      </c>
      <c r="AP27" s="118">
        <f>Малоэтажка_колич_блоков_огражд!$F27*Малоэтажка_блоки_огражд!E$9</f>
        <v>2.52</v>
      </c>
      <c r="AQ27" s="118">
        <f>Малоэтажка_колич_блоков_огражд!$F27*Малоэтажка_блоки_огражд!F$9</f>
        <v>353.30000000000001</v>
      </c>
      <c r="AR27" s="118">
        <f>Малоэтажка_колич_блоков_огражд!$F27*Малоэтажка_блоки_огражд!G$9</f>
        <v>0</v>
      </c>
      <c r="AS27" s="120">
        <f>Малоэтажка_колич_блоков_огражд!$F27*Малоэтажка_блоки_огражд!B$10</f>
        <v>130.60000000000002</v>
      </c>
      <c r="AT27" s="120">
        <f>Малоэтажка_колич_блоков_огражд!$F27*Малоэтажка_блоки_огражд!C$10</f>
        <v>56</v>
      </c>
      <c r="AU27" s="120">
        <f>Малоэтажка_колич_блоков_огражд!$F27*Малоэтажка_блоки_огражд!D$10</f>
        <v>41.579999999999998</v>
      </c>
      <c r="AV27" s="120">
        <f>Малоэтажка_колич_блоков_огражд!$F27*Малоэтажка_блоки_огражд!E$10</f>
        <v>0</v>
      </c>
      <c r="AW27" s="120">
        <f>Малоэтажка_колич_блоков_огражд!$F27*Малоэтажка_блоки_огражд!F$10</f>
        <v>0</v>
      </c>
      <c r="AX27" s="121">
        <f>Малоэтажка_колич_блоков_огражд!$F27*Малоэтажка_блоки_огражд!G$10</f>
        <v>353.30000000000001</v>
      </c>
      <c r="AY27" s="118">
        <f>Малоэтажка_колич_блоков_огражд!$G27*Малоэтажка_блоки_огражд!B$11</f>
        <v>0</v>
      </c>
      <c r="AZ27" s="118">
        <f>Малоэтажка_колич_блоков_огражд!$G27*Малоэтажка_блоки_огражд!C$11</f>
        <v>0</v>
      </c>
      <c r="BA27" s="118">
        <f>Малоэтажка_колич_блоков_огражд!$G27*Малоэтажка_блоки_огражд!D$11</f>
        <v>0</v>
      </c>
      <c r="BB27" s="118">
        <f>Малоэтажка_колич_блоков_огражд!$G27*Малоэтажка_блоки_огражд!E$11</f>
        <v>0</v>
      </c>
      <c r="BC27" s="118">
        <f>Малоэтажка_колич_блоков_огражд!$G27*Малоэтажка_блоки_огражд!F$11</f>
        <v>0</v>
      </c>
      <c r="BD27" s="118">
        <f>Малоэтажка_колич_блоков_огражд!$G27*Малоэтажка_блоки_огражд!G$11</f>
        <v>0</v>
      </c>
      <c r="BE27" s="120">
        <f>Малоэтажка_колич_блоков_огражд!$G27*Малоэтажка_блоки_огражд!B$12</f>
        <v>0</v>
      </c>
      <c r="BF27" s="120">
        <f>Малоэтажка_колич_блоков_огражд!$G27*Малоэтажка_блоки_огражд!C$12</f>
        <v>0</v>
      </c>
      <c r="BG27" s="120">
        <f>Малоэтажка_колич_блоков_огражд!$G27*Малоэтажка_блоки_огражд!D$12</f>
        <v>0</v>
      </c>
      <c r="BH27" s="120">
        <f>Малоэтажка_колич_блоков_огражд!$G27*Малоэтажка_блоки_огражд!E$12</f>
        <v>0</v>
      </c>
      <c r="BI27" s="120">
        <f>Малоэтажка_колич_блоков_огражд!$G27*Малоэтажка_блоки_огражд!F$12</f>
        <v>0</v>
      </c>
      <c r="BJ27" s="121">
        <f>Малоэтажка_колич_блоков_огражд!$G27*Малоэтажка_блоки_огражд!G$12</f>
        <v>0</v>
      </c>
      <c r="BK27" s="118">
        <f>Малоэтажка_колич_блоков_огражд!$H27*Малоэтажка_блоки_огражд!B$13</f>
        <v>0</v>
      </c>
      <c r="BL27" s="118">
        <f>Малоэтажка_колич_блоков_огражд!$H27*Малоэтажка_блоки_огражд!C$13</f>
        <v>0</v>
      </c>
      <c r="BM27" s="118">
        <f>Малоэтажка_колич_блоков_огражд!$H27*Малоэтажка_блоки_огражд!D$13</f>
        <v>0</v>
      </c>
      <c r="BN27" s="118">
        <f>Малоэтажка_колич_блоков_огражд!$H27*Малоэтажка_блоки_огражд!E$13</f>
        <v>0</v>
      </c>
      <c r="BO27" s="118">
        <f>Малоэтажка_колич_блоков_огражд!$H27*Малоэтажка_блоки_огражд!F$13</f>
        <v>0</v>
      </c>
      <c r="BP27" s="118">
        <f>Малоэтажка_колич_блоков_огражд!$H27*Малоэтажка_блоки_огражд!G$13</f>
        <v>0</v>
      </c>
      <c r="BQ27" s="120">
        <f>Малоэтажка_колич_блоков_огражд!$H27*Малоэтажка_блоки_огражд!B$14</f>
        <v>0</v>
      </c>
      <c r="BR27" s="120">
        <f>Малоэтажка_колич_блоков_огражд!$H27*Малоэтажка_блоки_огражд!C$14</f>
        <v>0</v>
      </c>
      <c r="BS27" s="120">
        <f>Малоэтажка_колич_блоков_огражд!$H27*Малоэтажка_блоки_огражд!D$14</f>
        <v>0</v>
      </c>
      <c r="BT27" s="120">
        <f>Малоэтажка_колич_блоков_огражд!$H27*Малоэтажка_блоки_огражд!E$14</f>
        <v>0</v>
      </c>
      <c r="BU27" s="120">
        <f>Малоэтажка_колич_блоков_огражд!$H27*Малоэтажка_блоки_огражд!F$14</f>
        <v>0</v>
      </c>
      <c r="BV27" s="120">
        <f>Малоэтажка_колич_блоков_огражд!$H27*Малоэтажка_блоки_огражд!G$14</f>
        <v>0</v>
      </c>
      <c r="BW27" s="122">
        <v>4</v>
      </c>
      <c r="BX27" s="123">
        <f t="shared" si="93"/>
        <v>1314.9200000000001</v>
      </c>
      <c r="BY27" s="123">
        <f t="shared" si="94"/>
        <v>608.79999999999995</v>
      </c>
      <c r="BZ27" s="123">
        <f t="shared" si="95"/>
        <v>469.07999999999998</v>
      </c>
      <c r="CA27" s="123">
        <f t="shared" si="96"/>
        <v>7.5600000000000005</v>
      </c>
      <c r="CB27" s="123">
        <f t="shared" si="97"/>
        <v>962.79999999999995</v>
      </c>
      <c r="CC27" s="123">
        <f t="shared" si="98"/>
        <v>962.79999999999995</v>
      </c>
      <c r="CD27" s="23">
        <v>22</v>
      </c>
      <c r="CE27">
        <v>-34</v>
      </c>
      <c r="CF27" s="23">
        <v>3.849999999999997</v>
      </c>
      <c r="CG27" s="23">
        <v>0.46999999999999997</v>
      </c>
      <c r="CH27" s="23">
        <v>0.28000000000000003</v>
      </c>
      <c r="CI27" s="23">
        <v>0.46999999999999997</v>
      </c>
      <c r="CJ27" s="23">
        <v>1.3600000000000001</v>
      </c>
      <c r="CK27" s="23">
        <v>1.3600000000000001</v>
      </c>
      <c r="CL27" s="22">
        <f t="shared" si="99"/>
        <v>19126.109090909107</v>
      </c>
      <c r="CM27" s="22">
        <f t="shared" si="100"/>
        <v>72537.872340425529</v>
      </c>
      <c r="CN27" s="22">
        <f t="shared" si="101"/>
        <v>93815.999999999985</v>
      </c>
      <c r="CO27" s="22">
        <f t="shared" si="102"/>
        <v>900.76595744680867</v>
      </c>
      <c r="CP27" s="22">
        <f t="shared" si="103"/>
        <v>39644.705882352937</v>
      </c>
      <c r="CQ27" s="22">
        <f t="shared" si="104"/>
        <v>39644.705882352937</v>
      </c>
      <c r="CR27" s="124">
        <f t="shared" si="105"/>
        <v>265670.1591534873</v>
      </c>
      <c r="CW27" s="130">
        <v>348726.51000000001</v>
      </c>
      <c r="CX27">
        <f t="shared" si="107"/>
        <v>0.29985074599094996</v>
      </c>
      <c r="CY27">
        <f t="shared" si="108"/>
        <v>46.177014882606294</v>
      </c>
    </row>
    <row r="28">
      <c r="A28" s="25"/>
      <c r="B28" s="4" t="s">
        <v>33</v>
      </c>
      <c r="C28" s="125">
        <f>Малоэтажка_колич_блоков_огражд!$C28*Малоэтажка_блоки_огражд!B$3</f>
        <v>0</v>
      </c>
      <c r="D28" s="125">
        <f>Малоэтажка_колич_блоков_огражд!$C28*Малоэтажка_блоки_огражд!C$3</f>
        <v>0</v>
      </c>
      <c r="E28" s="125">
        <f>Малоэтажка_колич_блоков_огражд!$C28*Малоэтажка_блоки_огражд!D$3</f>
        <v>0</v>
      </c>
      <c r="F28" s="125">
        <f>Малоэтажка_колич_блоков_огражд!$C28*Малоэтажка_блоки_огражд!E$3</f>
        <v>0</v>
      </c>
      <c r="G28" s="125">
        <f>Малоэтажка_колич_блоков_огражд!$C28*Малоэтажка_блоки_огражд!F$3</f>
        <v>0</v>
      </c>
      <c r="H28" s="126">
        <f>Малоэтажка_колич_блоков_огражд!$C28*Малоэтажка_блоки_огражд!G$3</f>
        <v>0</v>
      </c>
      <c r="I28" s="94">
        <f>Малоэтажка_колич_блоков_огражд!$C28*Малоэтажка_блоки_огражд!B$4</f>
        <v>0</v>
      </c>
      <c r="J28" s="94">
        <f>Малоэтажка_колич_блоков_огражд!$C28*Малоэтажка_блоки_огражд!C$4</f>
        <v>0</v>
      </c>
      <c r="K28" s="94">
        <f>Малоэтажка_колич_блоков_огражд!$C28*Малоэтажка_блоки_огражд!D$4</f>
        <v>0</v>
      </c>
      <c r="L28" s="94">
        <f>Малоэтажка_колич_блоков_огражд!$C28*Малоэтажка_блоки_огражд!E$4</f>
        <v>0</v>
      </c>
      <c r="M28" s="94">
        <f>Малоэтажка_колич_блоков_огражд!$C28*Малоэтажка_блоки_огражд!F$4</f>
        <v>0</v>
      </c>
      <c r="N28" s="127">
        <f>Малоэтажка_колич_блоков_огражд!$C28*Малоэтажка_блоки_огражд!G$4</f>
        <v>0</v>
      </c>
      <c r="O28" s="125">
        <f>Малоэтажка_колич_блоков_огражд!$D28*Малоэтажка_блоки_огражд!B$5</f>
        <v>112.38</v>
      </c>
      <c r="P28" s="125">
        <f>Малоэтажка_колич_блоков_огражд!$D28*Малоэтажка_блоки_огражд!C$5</f>
        <v>39.600000000000001</v>
      </c>
      <c r="Q28" s="125">
        <f>Малоэтажка_колич_блоков_огражд!$D28*Малоэтажка_блоки_огражд!D$5</f>
        <v>41.009999999999998</v>
      </c>
      <c r="R28" s="125">
        <f>Малоэтажка_колич_блоков_огражд!$D28*Малоэтажка_блоки_огражд!E$5</f>
        <v>2.52</v>
      </c>
      <c r="S28" s="125">
        <f>Малоэтажка_колич_блоков_огражд!$D28*Малоэтажка_блоки_огражд!F$5</f>
        <v>256.19999999999999</v>
      </c>
      <c r="T28" s="125">
        <f>Малоэтажка_колич_блоков_огражд!$D28*Малоэтажка_блоки_огражд!G$5</f>
        <v>0</v>
      </c>
      <c r="U28" s="94">
        <f>Малоэтажка_колич_блоков_огражд!$D28*Малоэтажка_блоки_огражд!B$6</f>
        <v>112.5</v>
      </c>
      <c r="V28" s="94">
        <f>Малоэтажка_колич_блоков_огражд!$D28*Малоэтажка_блоки_огражд!C$6</f>
        <v>42</v>
      </c>
      <c r="W28" s="94">
        <f>Малоэтажка_колич_блоков_огражд!$D28*Малоэтажка_блоки_огражд!D$6</f>
        <v>41.009999999999998</v>
      </c>
      <c r="X28" s="94">
        <f>Малоэтажка_колич_блоков_огражд!$D28*Малоэтажка_блоки_огражд!E$6</f>
        <v>0</v>
      </c>
      <c r="Y28" s="94">
        <f>Малоэтажка_колич_блоков_огражд!$D28*Малоэтажка_блоки_огражд!F$6</f>
        <v>0</v>
      </c>
      <c r="Z28" s="127">
        <f>Малоэтажка_колич_блоков_огражд!$D28*Малоэтажка_блоки_огражд!G$6</f>
        <v>256.19999999999999</v>
      </c>
      <c r="AA28" s="125">
        <f>Малоэтажка_колич_блоков_огражд!$E28*Малоэтажка_блоки_огражд!B$7</f>
        <v>85.599999999999994</v>
      </c>
      <c r="AB28" s="125">
        <f>Малоэтажка_колич_блоков_огражд!$E28*Малоэтажка_блоки_огражд!C$7</f>
        <v>53.599999999999994</v>
      </c>
      <c r="AC28" s="125">
        <f>Малоэтажка_колич_блоков_огражд!$E28*Малоэтажка_блоки_огражд!D$7</f>
        <v>34.680000000000007</v>
      </c>
      <c r="AD28" s="125">
        <f>Малоэтажка_колич_блоков_огражд!$E28*Малоэтажка_блоки_огражд!E$7</f>
        <v>2.52</v>
      </c>
      <c r="AE28" s="125">
        <f>Малоэтажка_колич_блоков_огражд!$E28*Малоэтажка_блоки_огражд!F$7</f>
        <v>353.30000000000001</v>
      </c>
      <c r="AF28" s="125">
        <f>Малоэтажка_колич_блоков_огражд!$E28*Малоэтажка_блоки_огражд!G$7</f>
        <v>0</v>
      </c>
      <c r="AG28" s="94">
        <f>Малоэтажка_колич_блоков_огражд!$E28*Малоэтажка_блоки_огражд!B$8</f>
        <v>85.719999999999999</v>
      </c>
      <c r="AH28" s="94">
        <f>Малоэтажка_колич_блоков_огражд!$E28*Малоэтажка_блоки_огражд!C$8</f>
        <v>56</v>
      </c>
      <c r="AI28" s="94">
        <f>Малоэтажка_колич_блоков_огражд!$E28*Малоэтажка_блоки_огражд!D$8</f>
        <v>34.680000000000007</v>
      </c>
      <c r="AJ28" s="94">
        <f>Малоэтажка_колич_блоков_огражд!$E28*Малоэтажка_блоки_огражд!E$8</f>
        <v>0</v>
      </c>
      <c r="AK28" s="94">
        <f>Малоэтажка_колич_блоков_огражд!$E28*Малоэтажка_блоки_огражд!F$8</f>
        <v>0</v>
      </c>
      <c r="AL28" s="127">
        <f>Малоэтажка_колич_блоков_огражд!$E28*Малоэтажка_блоки_огражд!G$8</f>
        <v>353.30000000000001</v>
      </c>
      <c r="AM28" s="125">
        <f>Малоэтажка_колич_блоков_огражд!$F28*Малоэтажка_блоки_огражд!B$9</f>
        <v>130.48000000000002</v>
      </c>
      <c r="AN28" s="125">
        <f>Малоэтажка_колич_блоков_огражд!$F28*Малоэтажка_блоки_огражд!C$9</f>
        <v>53.599999999999994</v>
      </c>
      <c r="AO28" s="125">
        <f>Малоэтажка_колич_блоков_огражд!$F28*Малоэтажка_блоки_огражд!D$9</f>
        <v>41.579999999999998</v>
      </c>
      <c r="AP28" s="125">
        <f>Малоэтажка_колич_блоков_огражд!$F28*Малоэтажка_блоки_огражд!E$9</f>
        <v>2.52</v>
      </c>
      <c r="AQ28" s="125">
        <f>Малоэтажка_колич_блоков_огражд!$F28*Малоэтажка_блоки_огражд!F$9</f>
        <v>353.30000000000001</v>
      </c>
      <c r="AR28" s="125">
        <f>Малоэтажка_колич_блоков_огражд!$F28*Малоэтажка_блоки_огражд!G$9</f>
        <v>0</v>
      </c>
      <c r="AS28" s="94">
        <f>Малоэтажка_колич_блоков_огражд!$F28*Малоэтажка_блоки_огражд!B$10</f>
        <v>130.60000000000002</v>
      </c>
      <c r="AT28" s="94">
        <f>Малоэтажка_колич_блоков_огражд!$F28*Малоэтажка_блоки_огражд!C$10</f>
        <v>56</v>
      </c>
      <c r="AU28" s="94">
        <f>Малоэтажка_колич_блоков_огражд!$F28*Малоэтажка_блоки_огражд!D$10</f>
        <v>41.579999999999998</v>
      </c>
      <c r="AV28" s="94">
        <f>Малоэтажка_колич_блоков_огражд!$F28*Малоэтажка_блоки_огражд!E$10</f>
        <v>0</v>
      </c>
      <c r="AW28" s="94">
        <f>Малоэтажка_колич_блоков_огражд!$F28*Малоэтажка_блоки_огражд!F$10</f>
        <v>0</v>
      </c>
      <c r="AX28" s="127">
        <f>Малоэтажка_колич_блоков_огражд!$F28*Малоэтажка_блоки_огражд!G$10</f>
        <v>353.30000000000001</v>
      </c>
      <c r="AY28" s="125">
        <f>Малоэтажка_колич_блоков_огражд!$G28*Малоэтажка_блоки_огражд!B$11</f>
        <v>0</v>
      </c>
      <c r="AZ28" s="125">
        <f>Малоэтажка_колич_блоков_огражд!$G28*Малоэтажка_блоки_огражд!C$11</f>
        <v>0</v>
      </c>
      <c r="BA28" s="125">
        <f>Малоэтажка_колич_блоков_огражд!$G28*Малоэтажка_блоки_огражд!D$11</f>
        <v>0</v>
      </c>
      <c r="BB28" s="125">
        <f>Малоэтажка_колич_блоков_огражд!$G28*Малоэтажка_блоки_огражд!E$11</f>
        <v>0</v>
      </c>
      <c r="BC28" s="125">
        <f>Малоэтажка_колич_блоков_огражд!$G28*Малоэтажка_блоки_огражд!F$11</f>
        <v>0</v>
      </c>
      <c r="BD28" s="125">
        <f>Малоэтажка_колич_блоков_огражд!$G28*Малоэтажка_блоки_огражд!G$11</f>
        <v>0</v>
      </c>
      <c r="BE28" s="94">
        <f>Малоэтажка_колич_блоков_огражд!$G28*Малоэтажка_блоки_огражд!B$12</f>
        <v>0</v>
      </c>
      <c r="BF28" s="94">
        <f>Малоэтажка_колич_блоков_огражд!$G28*Малоэтажка_блоки_огражд!C$12</f>
        <v>0</v>
      </c>
      <c r="BG28" s="94">
        <f>Малоэтажка_колич_блоков_огражд!$G28*Малоэтажка_блоки_огражд!D$12</f>
        <v>0</v>
      </c>
      <c r="BH28" s="94">
        <f>Малоэтажка_колич_блоков_огражд!$G28*Малоэтажка_блоки_огражд!E$12</f>
        <v>0</v>
      </c>
      <c r="BI28" s="94">
        <f>Малоэтажка_колич_блоков_огражд!$G28*Малоэтажка_блоки_огражд!F$12</f>
        <v>0</v>
      </c>
      <c r="BJ28" s="127">
        <f>Малоэтажка_колич_блоков_огражд!$G28*Малоэтажка_блоки_огражд!G$12</f>
        <v>0</v>
      </c>
      <c r="BK28" s="125">
        <f>Малоэтажка_колич_блоков_огражд!$H28*Малоэтажка_блоки_огражд!B$13</f>
        <v>0</v>
      </c>
      <c r="BL28" s="125">
        <f>Малоэтажка_колич_блоков_огражд!$H28*Малоэтажка_блоки_огражд!C$13</f>
        <v>0</v>
      </c>
      <c r="BM28" s="125">
        <f>Малоэтажка_колич_блоков_огражд!$H28*Малоэтажка_блоки_огражд!D$13</f>
        <v>0</v>
      </c>
      <c r="BN28" s="125">
        <f>Малоэтажка_колич_блоков_огражд!$H28*Малоэтажка_блоки_огражд!E$13</f>
        <v>0</v>
      </c>
      <c r="BO28" s="125">
        <f>Малоэтажка_колич_блоков_огражд!$H28*Малоэтажка_блоки_огражд!F$13</f>
        <v>0</v>
      </c>
      <c r="BP28" s="125">
        <f>Малоэтажка_колич_блоков_огражд!$H28*Малоэтажка_блоки_огражд!G$13</f>
        <v>0</v>
      </c>
      <c r="BQ28" s="94">
        <f>Малоэтажка_колич_блоков_огражд!$H28*Малоэтажка_блоки_огражд!B$14</f>
        <v>0</v>
      </c>
      <c r="BR28" s="94">
        <f>Малоэтажка_колич_блоков_огражд!$H28*Малоэтажка_блоки_огражд!C$14</f>
        <v>0</v>
      </c>
      <c r="BS28" s="94">
        <f>Малоэтажка_колич_блоков_огражд!$H28*Малоэтажка_блоки_огражд!D$14</f>
        <v>0</v>
      </c>
      <c r="BT28" s="94">
        <f>Малоэтажка_колич_блоков_огражд!$H28*Малоэтажка_блоки_огражд!E$14</f>
        <v>0</v>
      </c>
      <c r="BU28" s="94">
        <f>Малоэтажка_колич_блоков_огражд!$H28*Малоэтажка_блоки_огражд!F$14</f>
        <v>0</v>
      </c>
      <c r="BV28" s="94">
        <f>Малоэтажка_колич_блоков_огражд!$H28*Малоэтажка_блоки_огражд!G$14</f>
        <v>0</v>
      </c>
      <c r="BW28" s="109">
        <v>4</v>
      </c>
      <c r="BX28" s="128">
        <f t="shared" si="93"/>
        <v>1314.9200000000001</v>
      </c>
      <c r="BY28" s="128">
        <f t="shared" si="94"/>
        <v>608.79999999999995</v>
      </c>
      <c r="BZ28" s="128">
        <f t="shared" si="95"/>
        <v>469.07999999999998</v>
      </c>
      <c r="CA28" s="128">
        <f t="shared" si="96"/>
        <v>7.5600000000000005</v>
      </c>
      <c r="CB28" s="128">
        <f t="shared" si="97"/>
        <v>962.79999999999995</v>
      </c>
      <c r="CC28" s="128">
        <f t="shared" si="98"/>
        <v>962.79999999999995</v>
      </c>
      <c r="CD28">
        <v>22</v>
      </c>
      <c r="CE28">
        <v>-34</v>
      </c>
      <c r="CF28">
        <v>3.849999999999997</v>
      </c>
      <c r="CG28">
        <v>0.46999999999999997</v>
      </c>
      <c r="CH28">
        <v>0.28000000000000003</v>
      </c>
      <c r="CI28">
        <v>0.46999999999999997</v>
      </c>
      <c r="CJ28">
        <v>1.3600000000000001</v>
      </c>
      <c r="CK28">
        <v>1.3600000000000001</v>
      </c>
      <c r="CL28" s="22">
        <f t="shared" si="99"/>
        <v>19126.109090909107</v>
      </c>
      <c r="CM28" s="22">
        <f t="shared" si="100"/>
        <v>72537.872340425529</v>
      </c>
      <c r="CN28" s="22">
        <f t="shared" si="101"/>
        <v>93815.999999999985</v>
      </c>
      <c r="CO28" s="22">
        <f t="shared" si="102"/>
        <v>900.76595744680867</v>
      </c>
      <c r="CP28" s="22">
        <f t="shared" si="103"/>
        <v>39644.705882352937</v>
      </c>
      <c r="CQ28" s="22">
        <f t="shared" si="104"/>
        <v>39644.705882352937</v>
      </c>
      <c r="CR28" s="129">
        <f t="shared" si="105"/>
        <v>265670.1591534873</v>
      </c>
      <c r="CW28" s="130">
        <v>348726.51000000001</v>
      </c>
      <c r="CX28">
        <f t="shared" si="107"/>
        <v>0.29985074599094996</v>
      </c>
      <c r="CY28">
        <f t="shared" si="108"/>
        <v>46.177014882606294</v>
      </c>
    </row>
    <row r="29">
      <c r="A29" s="25"/>
      <c r="B29" s="4" t="s">
        <v>34</v>
      </c>
      <c r="C29" s="125">
        <f>Малоэтажка_колич_блоков_огражд!$C29*Малоэтажка_блоки_огражд!B$3</f>
        <v>0</v>
      </c>
      <c r="D29" s="125">
        <f>Малоэтажка_колич_блоков_огражд!$C29*Малоэтажка_блоки_огражд!C$3</f>
        <v>0</v>
      </c>
      <c r="E29" s="125">
        <f>Малоэтажка_колич_блоков_огражд!$C29*Малоэтажка_блоки_огражд!D$3</f>
        <v>0</v>
      </c>
      <c r="F29" s="125">
        <f>Малоэтажка_колич_блоков_огражд!$C29*Малоэтажка_блоки_огражд!E$3</f>
        <v>0</v>
      </c>
      <c r="G29" s="125">
        <f>Малоэтажка_колич_блоков_огражд!$C29*Малоэтажка_блоки_огражд!F$3</f>
        <v>0</v>
      </c>
      <c r="H29" s="126">
        <f>Малоэтажка_колич_блоков_огражд!$C29*Малоэтажка_блоки_огражд!G$3</f>
        <v>0</v>
      </c>
      <c r="I29" s="94">
        <f>Малоэтажка_колич_блоков_огражд!$C29*Малоэтажка_блоки_огражд!B$4</f>
        <v>0</v>
      </c>
      <c r="J29" s="94">
        <f>Малоэтажка_колич_блоков_огражд!$C29*Малоэтажка_блоки_огражд!C$4</f>
        <v>0</v>
      </c>
      <c r="K29" s="94">
        <f>Малоэтажка_колич_блоков_огражд!$C29*Малоэтажка_блоки_огражд!D$4</f>
        <v>0</v>
      </c>
      <c r="L29" s="94">
        <f>Малоэтажка_колич_блоков_огражд!$C29*Малоэтажка_блоки_огражд!E$4</f>
        <v>0</v>
      </c>
      <c r="M29" s="94">
        <f>Малоэтажка_колич_блоков_огражд!$C29*Малоэтажка_блоки_огражд!F$4</f>
        <v>0</v>
      </c>
      <c r="N29" s="127">
        <f>Малоэтажка_колич_блоков_огражд!$C29*Малоэтажка_блоки_огражд!G$4</f>
        <v>0</v>
      </c>
      <c r="O29" s="125">
        <f>Малоэтажка_колич_блоков_огражд!$D29*Малоэтажка_блоки_огражд!B$5</f>
        <v>112.38</v>
      </c>
      <c r="P29" s="125">
        <f>Малоэтажка_колич_блоков_огражд!$D29*Малоэтажка_блоки_огражд!C$5</f>
        <v>39.600000000000001</v>
      </c>
      <c r="Q29" s="125">
        <f>Малоэтажка_колич_блоков_огражд!$D29*Малоэтажка_блоки_огражд!D$5</f>
        <v>41.009999999999998</v>
      </c>
      <c r="R29" s="125">
        <f>Малоэтажка_колич_блоков_огражд!$D29*Малоэтажка_блоки_огражд!E$5</f>
        <v>2.52</v>
      </c>
      <c r="S29" s="125">
        <f>Малоэтажка_колич_блоков_огражд!$D29*Малоэтажка_блоки_огражд!F$5</f>
        <v>256.19999999999999</v>
      </c>
      <c r="T29" s="125">
        <f>Малоэтажка_колич_блоков_огражд!$D29*Малоэтажка_блоки_огражд!G$5</f>
        <v>0</v>
      </c>
      <c r="U29" s="94">
        <f>Малоэтажка_колич_блоков_огражд!$D29*Малоэтажка_блоки_огражд!B$6</f>
        <v>112.5</v>
      </c>
      <c r="V29" s="94">
        <f>Малоэтажка_колич_блоков_огражд!$D29*Малоэтажка_блоки_огражд!C$6</f>
        <v>42</v>
      </c>
      <c r="W29" s="94">
        <f>Малоэтажка_колич_блоков_огражд!$D29*Малоэтажка_блоки_огражд!D$6</f>
        <v>41.009999999999998</v>
      </c>
      <c r="X29" s="94">
        <f>Малоэтажка_колич_блоков_огражд!$D29*Малоэтажка_блоки_огражд!E$6</f>
        <v>0</v>
      </c>
      <c r="Y29" s="94">
        <f>Малоэтажка_колич_блоков_огражд!$D29*Малоэтажка_блоки_огражд!F$6</f>
        <v>0</v>
      </c>
      <c r="Z29" s="127">
        <f>Малоэтажка_колич_блоков_огражд!$D29*Малоэтажка_блоки_огражд!G$6</f>
        <v>256.19999999999999</v>
      </c>
      <c r="AA29" s="125">
        <f>Малоэтажка_колич_блоков_огражд!$E29*Малоэтажка_блоки_огражд!B$7</f>
        <v>85.599999999999994</v>
      </c>
      <c r="AB29" s="125">
        <f>Малоэтажка_колич_блоков_огражд!$E29*Малоэтажка_блоки_огражд!C$7</f>
        <v>53.599999999999994</v>
      </c>
      <c r="AC29" s="125">
        <f>Малоэтажка_колич_блоков_огражд!$E29*Малоэтажка_блоки_огражд!D$7</f>
        <v>34.680000000000007</v>
      </c>
      <c r="AD29" s="125">
        <f>Малоэтажка_колич_блоков_огражд!$E29*Малоэтажка_блоки_огражд!E$7</f>
        <v>2.52</v>
      </c>
      <c r="AE29" s="125">
        <f>Малоэтажка_колич_блоков_огражд!$E29*Малоэтажка_блоки_огражд!F$7</f>
        <v>353.30000000000001</v>
      </c>
      <c r="AF29" s="125">
        <f>Малоэтажка_колич_блоков_огражд!$E29*Малоэтажка_блоки_огражд!G$7</f>
        <v>0</v>
      </c>
      <c r="AG29" s="94">
        <f>Малоэтажка_колич_блоков_огражд!$E29*Малоэтажка_блоки_огражд!B$8</f>
        <v>85.719999999999999</v>
      </c>
      <c r="AH29" s="94">
        <f>Малоэтажка_колич_блоков_огражд!$E29*Малоэтажка_блоки_огражд!C$8</f>
        <v>56</v>
      </c>
      <c r="AI29" s="94">
        <f>Малоэтажка_колич_блоков_огражд!$E29*Малоэтажка_блоки_огражд!D$8</f>
        <v>34.680000000000007</v>
      </c>
      <c r="AJ29" s="94">
        <f>Малоэтажка_колич_блоков_огражд!$E29*Малоэтажка_блоки_огражд!E$8</f>
        <v>0</v>
      </c>
      <c r="AK29" s="94">
        <f>Малоэтажка_колич_блоков_огражд!$E29*Малоэтажка_блоки_огражд!F$8</f>
        <v>0</v>
      </c>
      <c r="AL29" s="127">
        <f>Малоэтажка_колич_блоков_огражд!$E29*Малоэтажка_блоки_огражд!G$8</f>
        <v>353.30000000000001</v>
      </c>
      <c r="AM29" s="125">
        <f>Малоэтажка_колич_блоков_огражд!$F29*Малоэтажка_блоки_огражд!B$9</f>
        <v>130.48000000000002</v>
      </c>
      <c r="AN29" s="125">
        <f>Малоэтажка_колич_блоков_огражд!$F29*Малоэтажка_блоки_огражд!C$9</f>
        <v>53.599999999999994</v>
      </c>
      <c r="AO29" s="125">
        <f>Малоэтажка_колич_блоков_огражд!$F29*Малоэтажка_блоки_огражд!D$9</f>
        <v>41.579999999999998</v>
      </c>
      <c r="AP29" s="125">
        <f>Малоэтажка_колич_блоков_огражд!$F29*Малоэтажка_блоки_огражд!E$9</f>
        <v>2.52</v>
      </c>
      <c r="AQ29" s="125">
        <f>Малоэтажка_колич_блоков_огражд!$F29*Малоэтажка_блоки_огражд!F$9</f>
        <v>353.30000000000001</v>
      </c>
      <c r="AR29" s="125">
        <f>Малоэтажка_колич_блоков_огражд!$F29*Малоэтажка_блоки_огражд!G$9</f>
        <v>0</v>
      </c>
      <c r="AS29" s="94">
        <f>Малоэтажка_колич_блоков_огражд!$F29*Малоэтажка_блоки_огражд!B$10</f>
        <v>130.60000000000002</v>
      </c>
      <c r="AT29" s="94">
        <f>Малоэтажка_колич_блоков_огражд!$F29*Малоэтажка_блоки_огражд!C$10</f>
        <v>56</v>
      </c>
      <c r="AU29" s="94">
        <f>Малоэтажка_колич_блоков_огражд!$F29*Малоэтажка_блоки_огражд!D$10</f>
        <v>41.579999999999998</v>
      </c>
      <c r="AV29" s="94">
        <f>Малоэтажка_колич_блоков_огражд!$F29*Малоэтажка_блоки_огражд!E$10</f>
        <v>0</v>
      </c>
      <c r="AW29" s="94">
        <f>Малоэтажка_колич_блоков_огражд!$F29*Малоэтажка_блоки_огражд!F$10</f>
        <v>0</v>
      </c>
      <c r="AX29" s="127">
        <f>Малоэтажка_колич_блоков_огражд!$F29*Малоэтажка_блоки_огражд!G$10</f>
        <v>353.30000000000001</v>
      </c>
      <c r="AY29" s="125">
        <f>Малоэтажка_колич_блоков_огражд!$G29*Малоэтажка_блоки_огражд!B$11</f>
        <v>0</v>
      </c>
      <c r="AZ29" s="125">
        <f>Малоэтажка_колич_блоков_огражд!$G29*Малоэтажка_блоки_огражд!C$11</f>
        <v>0</v>
      </c>
      <c r="BA29" s="125">
        <f>Малоэтажка_колич_блоков_огражд!$G29*Малоэтажка_блоки_огражд!D$11</f>
        <v>0</v>
      </c>
      <c r="BB29" s="125">
        <f>Малоэтажка_колич_блоков_огражд!$G29*Малоэтажка_блоки_огражд!E$11</f>
        <v>0</v>
      </c>
      <c r="BC29" s="125">
        <f>Малоэтажка_колич_блоков_огражд!$G29*Малоэтажка_блоки_огражд!F$11</f>
        <v>0</v>
      </c>
      <c r="BD29" s="125">
        <f>Малоэтажка_колич_блоков_огражд!$G29*Малоэтажка_блоки_огражд!G$11</f>
        <v>0</v>
      </c>
      <c r="BE29" s="94">
        <f>Малоэтажка_колич_блоков_огражд!$G29*Малоэтажка_блоки_огражд!B$12</f>
        <v>0</v>
      </c>
      <c r="BF29" s="94">
        <f>Малоэтажка_колич_блоков_огражд!$G29*Малоэтажка_блоки_огражд!C$12</f>
        <v>0</v>
      </c>
      <c r="BG29" s="94">
        <f>Малоэтажка_колич_блоков_огражд!$G29*Малоэтажка_блоки_огражд!D$12</f>
        <v>0</v>
      </c>
      <c r="BH29" s="94">
        <f>Малоэтажка_колич_блоков_огражд!$G29*Малоэтажка_блоки_огражд!E$12</f>
        <v>0</v>
      </c>
      <c r="BI29" s="94">
        <f>Малоэтажка_колич_блоков_огражд!$G29*Малоэтажка_блоки_огражд!F$12</f>
        <v>0</v>
      </c>
      <c r="BJ29" s="127">
        <f>Малоэтажка_колич_блоков_огражд!$G29*Малоэтажка_блоки_огражд!G$12</f>
        <v>0</v>
      </c>
      <c r="BK29" s="125">
        <f>Малоэтажка_колич_блоков_огражд!$H29*Малоэтажка_блоки_огражд!B$13</f>
        <v>0</v>
      </c>
      <c r="BL29" s="125">
        <f>Малоэтажка_колич_блоков_огражд!$H29*Малоэтажка_блоки_огражд!C$13</f>
        <v>0</v>
      </c>
      <c r="BM29" s="125">
        <f>Малоэтажка_колич_блоков_огражд!$H29*Малоэтажка_блоки_огражд!D$13</f>
        <v>0</v>
      </c>
      <c r="BN29" s="125">
        <f>Малоэтажка_колич_блоков_огражд!$H29*Малоэтажка_блоки_огражд!E$13</f>
        <v>0</v>
      </c>
      <c r="BO29" s="125">
        <f>Малоэтажка_колич_блоков_огражд!$H29*Малоэтажка_блоки_огражд!F$13</f>
        <v>0</v>
      </c>
      <c r="BP29" s="125">
        <f>Малоэтажка_колич_блоков_огражд!$H29*Малоэтажка_блоки_огражд!G$13</f>
        <v>0</v>
      </c>
      <c r="BQ29" s="94">
        <f>Малоэтажка_колич_блоков_огражд!$H29*Малоэтажка_блоки_огражд!B$14</f>
        <v>0</v>
      </c>
      <c r="BR29" s="94">
        <f>Малоэтажка_колич_блоков_огражд!$H29*Малоэтажка_блоки_огражд!C$14</f>
        <v>0</v>
      </c>
      <c r="BS29" s="94">
        <f>Малоэтажка_колич_блоков_огражд!$H29*Малоэтажка_блоки_огражд!D$14</f>
        <v>0</v>
      </c>
      <c r="BT29" s="94">
        <f>Малоэтажка_колич_блоков_огражд!$H29*Малоэтажка_блоки_огражд!E$14</f>
        <v>0</v>
      </c>
      <c r="BU29" s="94">
        <f>Малоэтажка_колич_блоков_огражд!$H29*Малоэтажка_блоки_огражд!F$14</f>
        <v>0</v>
      </c>
      <c r="BV29" s="94">
        <f>Малоэтажка_колич_блоков_огражд!$H29*Малоэтажка_блоки_огражд!G$14</f>
        <v>0</v>
      </c>
      <c r="BW29" s="109">
        <v>4</v>
      </c>
      <c r="BX29" s="128">
        <f t="shared" si="93"/>
        <v>1314.9200000000001</v>
      </c>
      <c r="BY29" s="128">
        <f t="shared" si="94"/>
        <v>608.79999999999995</v>
      </c>
      <c r="BZ29" s="128">
        <f t="shared" si="95"/>
        <v>469.07999999999998</v>
      </c>
      <c r="CA29" s="128">
        <f t="shared" si="96"/>
        <v>7.5600000000000005</v>
      </c>
      <c r="CB29" s="128">
        <f t="shared" si="97"/>
        <v>962.79999999999995</v>
      </c>
      <c r="CC29" s="128">
        <f t="shared" si="98"/>
        <v>962.79999999999995</v>
      </c>
      <c r="CD29">
        <v>22</v>
      </c>
      <c r="CE29">
        <v>-34</v>
      </c>
      <c r="CF29">
        <v>3.8499999999999965</v>
      </c>
      <c r="CG29">
        <v>0.46999999999999997</v>
      </c>
      <c r="CH29">
        <v>0.28000000000000003</v>
      </c>
      <c r="CI29">
        <v>0.46999999999999997</v>
      </c>
      <c r="CJ29">
        <v>1.3600000000000001</v>
      </c>
      <c r="CK29">
        <v>1.3600000000000001</v>
      </c>
      <c r="CL29" s="22">
        <f t="shared" si="99"/>
        <v>19126.109090909111</v>
      </c>
      <c r="CM29" s="22">
        <f t="shared" si="100"/>
        <v>72537.872340425529</v>
      </c>
      <c r="CN29" s="22">
        <f t="shared" si="101"/>
        <v>93815.999999999985</v>
      </c>
      <c r="CO29" s="22">
        <f t="shared" si="102"/>
        <v>900.76595744680867</v>
      </c>
      <c r="CP29" s="22">
        <f t="shared" si="103"/>
        <v>39644.705882352937</v>
      </c>
      <c r="CQ29" s="22">
        <f t="shared" si="104"/>
        <v>39644.705882352937</v>
      </c>
      <c r="CR29" s="129">
        <f t="shared" si="105"/>
        <v>265670.1591534873</v>
      </c>
      <c r="CW29" s="130">
        <v>348726.51000000001</v>
      </c>
      <c r="CX29">
        <f t="shared" si="107"/>
        <v>0.29985074599094996</v>
      </c>
      <c r="CY29">
        <f t="shared" si="108"/>
        <v>46.177014882606294</v>
      </c>
    </row>
    <row r="30">
      <c r="A30" s="25"/>
      <c r="B30" s="4" t="s">
        <v>35</v>
      </c>
      <c r="C30" s="125">
        <f>Малоэтажка_колич_блоков_огражд!$C30*Малоэтажка_блоки_огражд!B$3</f>
        <v>0</v>
      </c>
      <c r="D30" s="125">
        <f>Малоэтажка_колич_блоков_огражд!$C30*Малоэтажка_блоки_огражд!C$3</f>
        <v>0</v>
      </c>
      <c r="E30" s="125">
        <f>Малоэтажка_колич_блоков_огражд!$C30*Малоэтажка_блоки_огражд!D$3</f>
        <v>0</v>
      </c>
      <c r="F30" s="125">
        <f>Малоэтажка_колич_блоков_огражд!$C30*Малоэтажка_блоки_огражд!E$3</f>
        <v>0</v>
      </c>
      <c r="G30" s="125">
        <f>Малоэтажка_колич_блоков_огражд!$C30*Малоэтажка_блоки_огражд!F$3</f>
        <v>0</v>
      </c>
      <c r="H30" s="126">
        <f>Малоэтажка_колич_блоков_огражд!$C30*Малоэтажка_блоки_огражд!G$3</f>
        <v>0</v>
      </c>
      <c r="I30" s="94">
        <f>Малоэтажка_колич_блоков_огражд!$C30*Малоэтажка_блоки_огражд!B$4</f>
        <v>0</v>
      </c>
      <c r="J30" s="94">
        <f>Малоэтажка_колич_блоков_огражд!$C30*Малоэтажка_блоки_огражд!C$4</f>
        <v>0</v>
      </c>
      <c r="K30" s="94">
        <f>Малоэтажка_колич_блоков_огражд!$C30*Малоэтажка_блоки_огражд!D$4</f>
        <v>0</v>
      </c>
      <c r="L30" s="94">
        <f>Малоэтажка_колич_блоков_огражд!$C30*Малоэтажка_блоки_огражд!E$4</f>
        <v>0</v>
      </c>
      <c r="M30" s="94">
        <f>Малоэтажка_колич_блоков_огражд!$C30*Малоэтажка_блоки_огражд!F$4</f>
        <v>0</v>
      </c>
      <c r="N30" s="127">
        <f>Малоэтажка_колич_блоков_огражд!$C30*Малоэтажка_блоки_огражд!G$4</f>
        <v>0</v>
      </c>
      <c r="O30" s="125">
        <f>Малоэтажка_колич_блоков_огражд!$D30*Малоэтажка_блоки_огражд!B$5</f>
        <v>112.38</v>
      </c>
      <c r="P30" s="125">
        <f>Малоэтажка_колич_блоков_огражд!$D30*Малоэтажка_блоки_огражд!C$5</f>
        <v>39.600000000000001</v>
      </c>
      <c r="Q30" s="125">
        <f>Малоэтажка_колич_блоков_огражд!$D30*Малоэтажка_блоки_огражд!D$5</f>
        <v>41.009999999999998</v>
      </c>
      <c r="R30" s="125">
        <f>Малоэтажка_колич_блоков_огражд!$D30*Малоэтажка_блоки_огражд!E$5</f>
        <v>2.52</v>
      </c>
      <c r="S30" s="125">
        <f>Малоэтажка_колич_блоков_огражд!$D30*Малоэтажка_блоки_огражд!F$5</f>
        <v>256.19999999999999</v>
      </c>
      <c r="T30" s="125">
        <f>Малоэтажка_колич_блоков_огражд!$D30*Малоэтажка_блоки_огражд!G$5</f>
        <v>0</v>
      </c>
      <c r="U30" s="94">
        <f>Малоэтажка_колич_блоков_огражд!$D30*Малоэтажка_блоки_огражд!B$6</f>
        <v>112.5</v>
      </c>
      <c r="V30" s="94">
        <f>Малоэтажка_колич_блоков_огражд!$D30*Малоэтажка_блоки_огражд!C$6</f>
        <v>42</v>
      </c>
      <c r="W30" s="94">
        <f>Малоэтажка_колич_блоков_огражд!$D30*Малоэтажка_блоки_огражд!D$6</f>
        <v>41.009999999999998</v>
      </c>
      <c r="X30" s="94">
        <f>Малоэтажка_колич_блоков_огражд!$D30*Малоэтажка_блоки_огражд!E$6</f>
        <v>0</v>
      </c>
      <c r="Y30" s="94">
        <f>Малоэтажка_колич_блоков_огражд!$D30*Малоэтажка_блоки_огражд!F$6</f>
        <v>0</v>
      </c>
      <c r="Z30" s="127">
        <f>Малоэтажка_колич_блоков_огражд!$D30*Малоэтажка_блоки_огражд!G$6</f>
        <v>256.19999999999999</v>
      </c>
      <c r="AA30" s="125">
        <f>Малоэтажка_колич_блоков_огражд!$E30*Малоэтажка_блоки_огражд!B$7</f>
        <v>85.599999999999994</v>
      </c>
      <c r="AB30" s="125">
        <f>Малоэтажка_колич_блоков_огражд!$E30*Малоэтажка_блоки_огражд!C$7</f>
        <v>53.599999999999994</v>
      </c>
      <c r="AC30" s="125">
        <f>Малоэтажка_колич_блоков_огражд!$E30*Малоэтажка_блоки_огражд!D$7</f>
        <v>34.680000000000007</v>
      </c>
      <c r="AD30" s="125">
        <f>Малоэтажка_колич_блоков_огражд!$E30*Малоэтажка_блоки_огражд!E$7</f>
        <v>2.52</v>
      </c>
      <c r="AE30" s="125">
        <f>Малоэтажка_колич_блоков_огражд!$E30*Малоэтажка_блоки_огражд!F$7</f>
        <v>353.30000000000001</v>
      </c>
      <c r="AF30" s="125">
        <f>Малоэтажка_колич_блоков_огражд!$E30*Малоэтажка_блоки_огражд!G$7</f>
        <v>0</v>
      </c>
      <c r="AG30" s="94">
        <f>Малоэтажка_колич_блоков_огражд!$E30*Малоэтажка_блоки_огражд!B$8</f>
        <v>85.719999999999999</v>
      </c>
      <c r="AH30" s="94">
        <f>Малоэтажка_колич_блоков_огражд!$E30*Малоэтажка_блоки_огражд!C$8</f>
        <v>56</v>
      </c>
      <c r="AI30" s="94">
        <f>Малоэтажка_колич_блоков_огражд!$E30*Малоэтажка_блоки_огражд!D$8</f>
        <v>34.680000000000007</v>
      </c>
      <c r="AJ30" s="94">
        <f>Малоэтажка_колич_блоков_огражд!$E30*Малоэтажка_блоки_огражд!E$8</f>
        <v>0</v>
      </c>
      <c r="AK30" s="94">
        <f>Малоэтажка_колич_блоков_огражд!$E30*Малоэтажка_блоки_огражд!F$8</f>
        <v>0</v>
      </c>
      <c r="AL30" s="127">
        <f>Малоэтажка_колич_блоков_огражд!$E30*Малоэтажка_блоки_огражд!G$8</f>
        <v>353.30000000000001</v>
      </c>
      <c r="AM30" s="125">
        <f>Малоэтажка_колич_блоков_огражд!$F30*Малоэтажка_блоки_огражд!B$9</f>
        <v>130.48000000000002</v>
      </c>
      <c r="AN30" s="125">
        <f>Малоэтажка_колич_блоков_огражд!$F30*Малоэтажка_блоки_огражд!C$9</f>
        <v>53.599999999999994</v>
      </c>
      <c r="AO30" s="125">
        <f>Малоэтажка_колич_блоков_огражд!$F30*Малоэтажка_блоки_огражд!D$9</f>
        <v>41.579999999999998</v>
      </c>
      <c r="AP30" s="125">
        <f>Малоэтажка_колич_блоков_огражд!$F30*Малоэтажка_блоки_огражд!E$9</f>
        <v>2.52</v>
      </c>
      <c r="AQ30" s="125">
        <f>Малоэтажка_колич_блоков_огражд!$F30*Малоэтажка_блоки_огражд!F$9</f>
        <v>353.30000000000001</v>
      </c>
      <c r="AR30" s="125">
        <f>Малоэтажка_колич_блоков_огражд!$F30*Малоэтажка_блоки_огражд!G$9</f>
        <v>0</v>
      </c>
      <c r="AS30" s="94">
        <f>Малоэтажка_колич_блоков_огражд!$F30*Малоэтажка_блоки_огражд!B$10</f>
        <v>130.60000000000002</v>
      </c>
      <c r="AT30" s="94">
        <f>Малоэтажка_колич_блоков_огражд!$F30*Малоэтажка_блоки_огражд!C$10</f>
        <v>56</v>
      </c>
      <c r="AU30" s="94">
        <f>Малоэтажка_колич_блоков_огражд!$F30*Малоэтажка_блоки_огражд!D$10</f>
        <v>41.579999999999998</v>
      </c>
      <c r="AV30" s="94">
        <f>Малоэтажка_колич_блоков_огражд!$F30*Малоэтажка_блоки_огражд!E$10</f>
        <v>0</v>
      </c>
      <c r="AW30" s="94">
        <f>Малоэтажка_колич_блоков_огражд!$F30*Малоэтажка_блоки_огражд!F$10</f>
        <v>0</v>
      </c>
      <c r="AX30" s="127">
        <f>Малоэтажка_колич_блоков_огражд!$F30*Малоэтажка_блоки_огражд!G$10</f>
        <v>353.30000000000001</v>
      </c>
      <c r="AY30" s="125">
        <f>Малоэтажка_колич_блоков_огражд!$G30*Малоэтажка_блоки_огражд!B$11</f>
        <v>0</v>
      </c>
      <c r="AZ30" s="125">
        <f>Малоэтажка_колич_блоков_огражд!$G30*Малоэтажка_блоки_огражд!C$11</f>
        <v>0</v>
      </c>
      <c r="BA30" s="125">
        <f>Малоэтажка_колич_блоков_огражд!$G30*Малоэтажка_блоки_огражд!D$11</f>
        <v>0</v>
      </c>
      <c r="BB30" s="125">
        <f>Малоэтажка_колич_блоков_огражд!$G30*Малоэтажка_блоки_огражд!E$11</f>
        <v>0</v>
      </c>
      <c r="BC30" s="125">
        <f>Малоэтажка_колич_блоков_огражд!$G30*Малоэтажка_блоки_огражд!F$11</f>
        <v>0</v>
      </c>
      <c r="BD30" s="125">
        <f>Малоэтажка_колич_блоков_огражд!$G30*Малоэтажка_блоки_огражд!G$11</f>
        <v>0</v>
      </c>
      <c r="BE30" s="94">
        <f>Малоэтажка_колич_блоков_огражд!$G30*Малоэтажка_блоки_огражд!B$12</f>
        <v>0</v>
      </c>
      <c r="BF30" s="94">
        <f>Малоэтажка_колич_блоков_огражд!$G30*Малоэтажка_блоки_огражд!C$12</f>
        <v>0</v>
      </c>
      <c r="BG30" s="94">
        <f>Малоэтажка_колич_блоков_огражд!$G30*Малоэтажка_блоки_огражд!D$12</f>
        <v>0</v>
      </c>
      <c r="BH30" s="94">
        <f>Малоэтажка_колич_блоков_огражд!$G30*Малоэтажка_блоки_огражд!E$12</f>
        <v>0</v>
      </c>
      <c r="BI30" s="94">
        <f>Малоэтажка_колич_блоков_огражд!$G30*Малоэтажка_блоки_огражд!F$12</f>
        <v>0</v>
      </c>
      <c r="BJ30" s="127">
        <f>Малоэтажка_колич_блоков_огражд!$G30*Малоэтажка_блоки_огражд!G$12</f>
        <v>0</v>
      </c>
      <c r="BK30" s="125">
        <f>Малоэтажка_колич_блоков_огражд!$H30*Малоэтажка_блоки_огражд!B$13</f>
        <v>0</v>
      </c>
      <c r="BL30" s="125">
        <f>Малоэтажка_колич_блоков_огражд!$H30*Малоэтажка_блоки_огражд!C$13</f>
        <v>0</v>
      </c>
      <c r="BM30" s="125">
        <f>Малоэтажка_колич_блоков_огражд!$H30*Малоэтажка_блоки_огражд!D$13</f>
        <v>0</v>
      </c>
      <c r="BN30" s="125">
        <f>Малоэтажка_колич_блоков_огражд!$H30*Малоэтажка_блоки_огражд!E$13</f>
        <v>0</v>
      </c>
      <c r="BO30" s="125">
        <f>Малоэтажка_колич_блоков_огражд!$H30*Малоэтажка_блоки_огражд!F$13</f>
        <v>0</v>
      </c>
      <c r="BP30" s="125">
        <f>Малоэтажка_колич_блоков_огражд!$H30*Малоэтажка_блоки_огражд!G$13</f>
        <v>0</v>
      </c>
      <c r="BQ30" s="94">
        <f>Малоэтажка_колич_блоков_огражд!$H30*Малоэтажка_блоки_огражд!B$14</f>
        <v>0</v>
      </c>
      <c r="BR30" s="94">
        <f>Малоэтажка_колич_блоков_огражд!$H30*Малоэтажка_блоки_огражд!C$14</f>
        <v>0</v>
      </c>
      <c r="BS30" s="94">
        <f>Малоэтажка_колич_блоков_огражд!$H30*Малоэтажка_блоки_огражд!D$14</f>
        <v>0</v>
      </c>
      <c r="BT30" s="94">
        <f>Малоэтажка_колич_блоков_огражд!$H30*Малоэтажка_блоки_огражд!E$14</f>
        <v>0</v>
      </c>
      <c r="BU30" s="94">
        <f>Малоэтажка_колич_блоков_огражд!$H30*Малоэтажка_блоки_огражд!F$14</f>
        <v>0</v>
      </c>
      <c r="BV30" s="94">
        <f>Малоэтажка_колич_блоков_огражд!$H30*Малоэтажка_блоки_огражд!G$14</f>
        <v>0</v>
      </c>
      <c r="BW30" s="109">
        <v>4</v>
      </c>
      <c r="BX30" s="128">
        <f t="shared" si="93"/>
        <v>1314.9200000000001</v>
      </c>
      <c r="BY30" s="128">
        <f t="shared" si="94"/>
        <v>608.79999999999995</v>
      </c>
      <c r="BZ30" s="128">
        <f t="shared" si="95"/>
        <v>469.07999999999998</v>
      </c>
      <c r="CA30" s="128">
        <f t="shared" si="96"/>
        <v>7.5600000000000005</v>
      </c>
      <c r="CB30" s="128">
        <f t="shared" si="97"/>
        <v>962.79999999999995</v>
      </c>
      <c r="CC30" s="128">
        <f t="shared" si="98"/>
        <v>962.79999999999995</v>
      </c>
      <c r="CD30">
        <v>22</v>
      </c>
      <c r="CE30">
        <v>-34</v>
      </c>
      <c r="CF30">
        <v>3.8499999999999961</v>
      </c>
      <c r="CG30">
        <v>0.46999999999999997</v>
      </c>
      <c r="CH30">
        <v>0.28000000000000003</v>
      </c>
      <c r="CI30">
        <v>0.46999999999999997</v>
      </c>
      <c r="CJ30">
        <v>1.3600000000000001</v>
      </c>
      <c r="CK30">
        <v>1.3600000000000001</v>
      </c>
      <c r="CL30" s="22">
        <f t="shared" si="99"/>
        <v>19126.109090909111</v>
      </c>
      <c r="CM30" s="22">
        <f t="shared" si="100"/>
        <v>72537.872340425529</v>
      </c>
      <c r="CN30" s="22">
        <f t="shared" si="101"/>
        <v>93815.999999999985</v>
      </c>
      <c r="CO30" s="22">
        <f t="shared" si="102"/>
        <v>900.76595744680867</v>
      </c>
      <c r="CP30" s="22">
        <f t="shared" si="103"/>
        <v>39644.705882352937</v>
      </c>
      <c r="CQ30" s="22">
        <f t="shared" si="104"/>
        <v>39644.705882352937</v>
      </c>
      <c r="CR30" s="129">
        <f t="shared" si="105"/>
        <v>265670.1591534873</v>
      </c>
      <c r="CW30" s="130">
        <v>348726.51000000001</v>
      </c>
      <c r="CX30">
        <f t="shared" si="107"/>
        <v>0.29985074599094996</v>
      </c>
      <c r="CY30">
        <f t="shared" si="108"/>
        <v>46.177014882606294</v>
      </c>
    </row>
    <row r="31">
      <c r="A31" s="29"/>
      <c r="B31" s="30" t="s">
        <v>36</v>
      </c>
      <c r="C31" s="131">
        <f>Малоэтажка_колич_блоков_огражд!$C31*Малоэтажка_блоки_огражд!B$3</f>
        <v>0</v>
      </c>
      <c r="D31" s="131">
        <f>Малоэтажка_колич_блоков_огражд!$C31*Малоэтажка_блоки_огражд!C$3</f>
        <v>0</v>
      </c>
      <c r="E31" s="131">
        <f>Малоэтажка_колич_блоков_огражд!$C31*Малоэтажка_блоки_огражд!D$3</f>
        <v>0</v>
      </c>
      <c r="F31" s="131">
        <f>Малоэтажка_колич_блоков_огражд!$C31*Малоэтажка_блоки_огражд!E$3</f>
        <v>0</v>
      </c>
      <c r="G31" s="131">
        <f>Малоэтажка_колич_блоков_огражд!$C31*Малоэтажка_блоки_огражд!F$3</f>
        <v>0</v>
      </c>
      <c r="H31" s="132">
        <f>Малоэтажка_колич_блоков_огражд!$C31*Малоэтажка_блоки_огражд!G$3</f>
        <v>0</v>
      </c>
      <c r="I31" s="133">
        <f>Малоэтажка_колич_блоков_огражд!$C31*Малоэтажка_блоки_огражд!B$4</f>
        <v>0</v>
      </c>
      <c r="J31" s="133">
        <f>Малоэтажка_колич_блоков_огражд!$C31*Малоэтажка_блоки_огражд!C$4</f>
        <v>0</v>
      </c>
      <c r="K31" s="133">
        <f>Малоэтажка_колич_блоков_огражд!$C31*Малоэтажка_блоки_огражд!D$4</f>
        <v>0</v>
      </c>
      <c r="L31" s="133">
        <f>Малоэтажка_колич_блоков_огражд!$C31*Малоэтажка_блоки_огражд!E$4</f>
        <v>0</v>
      </c>
      <c r="M31" s="133">
        <f>Малоэтажка_колич_блоков_огражд!$C31*Малоэтажка_блоки_огражд!F$4</f>
        <v>0</v>
      </c>
      <c r="N31" s="134">
        <f>Малоэтажка_колич_блоков_огражд!$C31*Малоэтажка_блоки_огражд!G$4</f>
        <v>0</v>
      </c>
      <c r="O31" s="131">
        <f>Малоэтажка_колич_блоков_огражд!$D31*Малоэтажка_блоки_огражд!B$5</f>
        <v>112.38</v>
      </c>
      <c r="P31" s="131">
        <f>Малоэтажка_колич_блоков_огражд!$D31*Малоэтажка_блоки_огражд!C$5</f>
        <v>39.600000000000001</v>
      </c>
      <c r="Q31" s="131">
        <f>Малоэтажка_колич_блоков_огражд!$D31*Малоэтажка_блоки_огражд!D$5</f>
        <v>41.009999999999998</v>
      </c>
      <c r="R31" s="131">
        <f>Малоэтажка_колич_блоков_огражд!$D31*Малоэтажка_блоки_огражд!E$5</f>
        <v>2.52</v>
      </c>
      <c r="S31" s="131">
        <f>Малоэтажка_колич_блоков_огражд!$D31*Малоэтажка_блоки_огражд!F$5</f>
        <v>256.19999999999999</v>
      </c>
      <c r="T31" s="131">
        <f>Малоэтажка_колич_блоков_огражд!$D31*Малоэтажка_блоки_огражд!G$5</f>
        <v>0</v>
      </c>
      <c r="U31" s="133">
        <f>Малоэтажка_колич_блоков_огражд!$D31*Малоэтажка_блоки_огражд!B$6</f>
        <v>112.5</v>
      </c>
      <c r="V31" s="133">
        <f>Малоэтажка_колич_блоков_огражд!$D31*Малоэтажка_блоки_огражд!C$6</f>
        <v>42</v>
      </c>
      <c r="W31" s="133">
        <f>Малоэтажка_колич_блоков_огражд!$D31*Малоэтажка_блоки_огражд!D$6</f>
        <v>41.009999999999998</v>
      </c>
      <c r="X31" s="133">
        <f>Малоэтажка_колич_блоков_огражд!$D31*Малоэтажка_блоки_огражд!E$6</f>
        <v>0</v>
      </c>
      <c r="Y31" s="133">
        <f>Малоэтажка_колич_блоков_огражд!$D31*Малоэтажка_блоки_огражд!F$6</f>
        <v>0</v>
      </c>
      <c r="Z31" s="134">
        <f>Малоэтажка_колич_блоков_огражд!$D31*Малоэтажка_блоки_огражд!G$6</f>
        <v>256.19999999999999</v>
      </c>
      <c r="AA31" s="131">
        <f>Малоэтажка_колич_блоков_огражд!$E31*Малоэтажка_блоки_огражд!B$7</f>
        <v>85.599999999999994</v>
      </c>
      <c r="AB31" s="131">
        <f>Малоэтажка_колич_блоков_огражд!$E31*Малоэтажка_блоки_огражд!C$7</f>
        <v>53.599999999999994</v>
      </c>
      <c r="AC31" s="131">
        <f>Малоэтажка_колич_блоков_огражд!$E31*Малоэтажка_блоки_огражд!D$7</f>
        <v>34.680000000000007</v>
      </c>
      <c r="AD31" s="131">
        <f>Малоэтажка_колич_блоков_огражд!$E31*Малоэтажка_блоки_огражд!E$7</f>
        <v>2.52</v>
      </c>
      <c r="AE31" s="131">
        <f>Малоэтажка_колич_блоков_огражд!$E31*Малоэтажка_блоки_огражд!F$7</f>
        <v>353.30000000000001</v>
      </c>
      <c r="AF31" s="131">
        <f>Малоэтажка_колич_блоков_огражд!$E31*Малоэтажка_блоки_огражд!G$7</f>
        <v>0</v>
      </c>
      <c r="AG31" s="133">
        <f>Малоэтажка_колич_блоков_огражд!$E31*Малоэтажка_блоки_огражд!B$8</f>
        <v>85.719999999999999</v>
      </c>
      <c r="AH31" s="133">
        <f>Малоэтажка_колич_блоков_огражд!$E31*Малоэтажка_блоки_огражд!C$8</f>
        <v>56</v>
      </c>
      <c r="AI31" s="133">
        <f>Малоэтажка_колич_блоков_огражд!$E31*Малоэтажка_блоки_огражд!D$8</f>
        <v>34.680000000000007</v>
      </c>
      <c r="AJ31" s="133">
        <f>Малоэтажка_колич_блоков_огражд!$E31*Малоэтажка_блоки_огражд!E$8</f>
        <v>0</v>
      </c>
      <c r="AK31" s="133">
        <f>Малоэтажка_колич_блоков_огражд!$E31*Малоэтажка_блоки_огражд!F$8</f>
        <v>0</v>
      </c>
      <c r="AL31" s="134">
        <f>Малоэтажка_колич_блоков_огражд!$E31*Малоэтажка_блоки_огражд!G$8</f>
        <v>353.30000000000001</v>
      </c>
      <c r="AM31" s="131">
        <f>Малоэтажка_колич_блоков_огражд!$F31*Малоэтажка_блоки_огражд!B$9</f>
        <v>130.48000000000002</v>
      </c>
      <c r="AN31" s="131">
        <f>Малоэтажка_колич_блоков_огражд!$F31*Малоэтажка_блоки_огражд!C$9</f>
        <v>53.599999999999994</v>
      </c>
      <c r="AO31" s="131">
        <f>Малоэтажка_колич_блоков_огражд!$F31*Малоэтажка_блоки_огражд!D$9</f>
        <v>41.579999999999998</v>
      </c>
      <c r="AP31" s="131">
        <f>Малоэтажка_колич_блоков_огражд!$F31*Малоэтажка_блоки_огражд!E$9</f>
        <v>2.52</v>
      </c>
      <c r="AQ31" s="131">
        <f>Малоэтажка_колич_блоков_огражд!$F31*Малоэтажка_блоки_огражд!F$9</f>
        <v>353.30000000000001</v>
      </c>
      <c r="AR31" s="131">
        <f>Малоэтажка_колич_блоков_огражд!$F31*Малоэтажка_блоки_огражд!G$9</f>
        <v>0</v>
      </c>
      <c r="AS31" s="133">
        <f>Малоэтажка_колич_блоков_огражд!$F31*Малоэтажка_блоки_огражд!B$10</f>
        <v>130.60000000000002</v>
      </c>
      <c r="AT31" s="133">
        <f>Малоэтажка_колич_блоков_огражд!$F31*Малоэтажка_блоки_огражд!C$10</f>
        <v>56</v>
      </c>
      <c r="AU31" s="133">
        <f>Малоэтажка_колич_блоков_огражд!$F31*Малоэтажка_блоки_огражд!D$10</f>
        <v>41.579999999999998</v>
      </c>
      <c r="AV31" s="133">
        <f>Малоэтажка_колич_блоков_огражд!$F31*Малоэтажка_блоки_огражд!E$10</f>
        <v>0</v>
      </c>
      <c r="AW31" s="133">
        <f>Малоэтажка_колич_блоков_огражд!$F31*Малоэтажка_блоки_огражд!F$10</f>
        <v>0</v>
      </c>
      <c r="AX31" s="134">
        <f>Малоэтажка_колич_блоков_огражд!$F31*Малоэтажка_блоки_огражд!G$10</f>
        <v>353.30000000000001</v>
      </c>
      <c r="AY31" s="131">
        <f>Малоэтажка_колич_блоков_огражд!$G31*Малоэтажка_блоки_огражд!B$11</f>
        <v>0</v>
      </c>
      <c r="AZ31" s="131">
        <f>Малоэтажка_колич_блоков_огражд!$G31*Малоэтажка_блоки_огражд!C$11</f>
        <v>0</v>
      </c>
      <c r="BA31" s="131">
        <f>Малоэтажка_колич_блоков_огражд!$G31*Малоэтажка_блоки_огражд!D$11</f>
        <v>0</v>
      </c>
      <c r="BB31" s="131">
        <f>Малоэтажка_колич_блоков_огражд!$G31*Малоэтажка_блоки_огражд!E$11</f>
        <v>0</v>
      </c>
      <c r="BC31" s="131">
        <f>Малоэтажка_колич_блоков_огражд!$G31*Малоэтажка_блоки_огражд!F$11</f>
        <v>0</v>
      </c>
      <c r="BD31" s="131">
        <f>Малоэтажка_колич_блоков_огражд!$G31*Малоэтажка_блоки_огражд!G$11</f>
        <v>0</v>
      </c>
      <c r="BE31" s="133">
        <f>Малоэтажка_колич_блоков_огражд!$G31*Малоэтажка_блоки_огражд!B$12</f>
        <v>0</v>
      </c>
      <c r="BF31" s="133">
        <f>Малоэтажка_колич_блоков_огражд!$G31*Малоэтажка_блоки_огражд!C$12</f>
        <v>0</v>
      </c>
      <c r="BG31" s="133">
        <f>Малоэтажка_колич_блоков_огражд!$G31*Малоэтажка_блоки_огражд!D$12</f>
        <v>0</v>
      </c>
      <c r="BH31" s="133">
        <f>Малоэтажка_колич_блоков_огражд!$G31*Малоэтажка_блоки_огражд!E$12</f>
        <v>0</v>
      </c>
      <c r="BI31" s="133">
        <f>Малоэтажка_колич_блоков_огражд!$G31*Малоэтажка_блоки_огражд!F$12</f>
        <v>0</v>
      </c>
      <c r="BJ31" s="134">
        <f>Малоэтажка_колич_блоков_огражд!$G31*Малоэтажка_блоки_огражд!G$12</f>
        <v>0</v>
      </c>
      <c r="BK31" s="131">
        <f>Малоэтажка_колич_блоков_огражд!$H31*Малоэтажка_блоки_огражд!B$13</f>
        <v>0</v>
      </c>
      <c r="BL31" s="131">
        <f>Малоэтажка_колич_блоков_огражд!$H31*Малоэтажка_блоки_огражд!C$13</f>
        <v>0</v>
      </c>
      <c r="BM31" s="131">
        <f>Малоэтажка_колич_блоков_огражд!$H31*Малоэтажка_блоки_огражд!D$13</f>
        <v>0</v>
      </c>
      <c r="BN31" s="131">
        <f>Малоэтажка_колич_блоков_огражд!$H31*Малоэтажка_блоки_огражд!E$13</f>
        <v>0</v>
      </c>
      <c r="BO31" s="131">
        <f>Малоэтажка_колич_блоков_огражд!$H31*Малоэтажка_блоки_огражд!F$13</f>
        <v>0</v>
      </c>
      <c r="BP31" s="131">
        <f>Малоэтажка_колич_блоков_огражд!$H31*Малоэтажка_блоки_огражд!G$13</f>
        <v>0</v>
      </c>
      <c r="BQ31" s="133">
        <f>Малоэтажка_колич_блоков_огражд!$H31*Малоэтажка_блоки_огражд!B$14</f>
        <v>0</v>
      </c>
      <c r="BR31" s="133">
        <f>Малоэтажка_колич_блоков_огражд!$H31*Малоэтажка_блоки_огражд!C$14</f>
        <v>0</v>
      </c>
      <c r="BS31" s="133">
        <f>Малоэтажка_колич_блоков_огражд!$H31*Малоэтажка_блоки_огражд!D$14</f>
        <v>0</v>
      </c>
      <c r="BT31" s="133">
        <f>Малоэтажка_колич_блоков_огражд!$H31*Малоэтажка_блоки_огражд!E$14</f>
        <v>0</v>
      </c>
      <c r="BU31" s="133">
        <f>Малоэтажка_колич_блоков_огражд!$H31*Малоэтажка_блоки_огражд!F$14</f>
        <v>0</v>
      </c>
      <c r="BV31" s="133">
        <f>Малоэтажка_колич_блоков_огражд!$H31*Малоэтажка_блоки_огражд!G$14</f>
        <v>0</v>
      </c>
      <c r="BW31" s="135">
        <v>4</v>
      </c>
      <c r="BX31" s="136">
        <f t="shared" si="93"/>
        <v>1314.9200000000001</v>
      </c>
      <c r="BY31" s="136">
        <f t="shared" si="94"/>
        <v>608.79999999999995</v>
      </c>
      <c r="BZ31" s="136">
        <f t="shared" si="95"/>
        <v>469.07999999999998</v>
      </c>
      <c r="CA31" s="136">
        <f t="shared" si="96"/>
        <v>7.5600000000000005</v>
      </c>
      <c r="CB31" s="136">
        <f t="shared" si="97"/>
        <v>962.79999999999995</v>
      </c>
      <c r="CC31" s="136">
        <f t="shared" si="98"/>
        <v>962.79999999999995</v>
      </c>
      <c r="CD31" s="34">
        <v>22</v>
      </c>
      <c r="CE31">
        <v>-34</v>
      </c>
      <c r="CF31" s="34">
        <v>3.8499999999999961</v>
      </c>
      <c r="CG31" s="34">
        <v>0.46999999999999997</v>
      </c>
      <c r="CH31" s="34">
        <v>0.28000000000000003</v>
      </c>
      <c r="CI31" s="34">
        <v>0.46999999999999997</v>
      </c>
      <c r="CJ31" s="34">
        <v>1.3600000000000001</v>
      </c>
      <c r="CK31" s="34">
        <v>1.3600000000000001</v>
      </c>
      <c r="CL31" s="22">
        <f t="shared" si="99"/>
        <v>19126.109090909111</v>
      </c>
      <c r="CM31" s="22">
        <f t="shared" si="100"/>
        <v>72537.872340425529</v>
      </c>
      <c r="CN31" s="22">
        <f t="shared" si="101"/>
        <v>93815.999999999985</v>
      </c>
      <c r="CO31" s="22">
        <f t="shared" si="102"/>
        <v>900.76595744680867</v>
      </c>
      <c r="CP31" s="22">
        <f t="shared" si="103"/>
        <v>39644.705882352937</v>
      </c>
      <c r="CQ31" s="22">
        <f t="shared" si="104"/>
        <v>39644.705882352937</v>
      </c>
      <c r="CR31" s="137">
        <f t="shared" si="105"/>
        <v>265670.1591534873</v>
      </c>
      <c r="CS31" s="138">
        <f>SUM(CR27:CR31)</f>
        <v>1328350.7957674365</v>
      </c>
      <c r="CT31">
        <f>CS31*0.859845</f>
        <v>1142175.7899866514</v>
      </c>
      <c r="CU31">
        <f t="shared" si="106"/>
        <v>1.1421757899866514</v>
      </c>
      <c r="CV31">
        <f>CU31*128</f>
        <v>146.19850111829138</v>
      </c>
      <c r="CW31" s="130">
        <v>348726.51000000001</v>
      </c>
      <c r="CX31">
        <f t="shared" si="107"/>
        <v>0.29985074599094996</v>
      </c>
      <c r="CY31">
        <f t="shared" si="108"/>
        <v>46.177014882606294</v>
      </c>
      <c r="CZ31">
        <f>SUM(CY27:CY31)</f>
        <v>230.88507441303148</v>
      </c>
      <c r="DA31">
        <f>SUM(CW27:CW31)*0.000001</f>
        <v>1.7436325500000001</v>
      </c>
    </row>
    <row r="32">
      <c r="A32" s="18">
        <v>4</v>
      </c>
      <c r="B32" s="19" t="s">
        <v>37</v>
      </c>
      <c r="C32" s="118">
        <f>Малоэтажка_колич_блоков_огражд!$C32*Малоэтажка_блоки_огражд!B$3</f>
        <v>0</v>
      </c>
      <c r="D32" s="118">
        <f>Малоэтажка_колич_блоков_огражд!$C32*Малоэтажка_блоки_огражд!C$3</f>
        <v>0</v>
      </c>
      <c r="E32" s="118">
        <f>Малоэтажка_колич_блоков_огражд!$C32*Малоэтажка_блоки_огражд!D$3</f>
        <v>0</v>
      </c>
      <c r="F32" s="118">
        <f>Малоэтажка_колич_блоков_огражд!$C32*Малоэтажка_блоки_огражд!E$3</f>
        <v>0</v>
      </c>
      <c r="G32" s="118">
        <f>Малоэтажка_колич_блоков_огражд!$C32*Малоэтажка_блоки_огражд!F$3</f>
        <v>0</v>
      </c>
      <c r="H32" s="119">
        <f>Малоэтажка_колич_блоков_огражд!$C32*Малоэтажка_блоки_огражд!G$3</f>
        <v>0</v>
      </c>
      <c r="I32" s="120">
        <f>Малоэтажка_колич_блоков_огражд!$C32*Малоэтажка_блоки_огражд!B$4</f>
        <v>0</v>
      </c>
      <c r="J32" s="120">
        <f>Малоэтажка_колич_блоков_огражд!$C32*Малоэтажка_блоки_огражд!C$4</f>
        <v>0</v>
      </c>
      <c r="K32" s="120">
        <f>Малоэтажка_колич_блоков_огражд!$C32*Малоэтажка_блоки_огражд!D$4</f>
        <v>0</v>
      </c>
      <c r="L32" s="120">
        <f>Малоэтажка_колич_блоков_огражд!$C32*Малоэтажка_блоки_огражд!E$4</f>
        <v>0</v>
      </c>
      <c r="M32" s="120">
        <f>Малоэтажка_колич_блоков_огражд!$C32*Малоэтажка_блоки_огражд!F$4</f>
        <v>0</v>
      </c>
      <c r="N32" s="121">
        <f>Малоэтажка_колич_блоков_огражд!$C32*Малоэтажка_блоки_огражд!G$4</f>
        <v>0</v>
      </c>
      <c r="O32" s="118">
        <f>Малоэтажка_колич_блоков_огражд!$D32*Малоэтажка_блоки_огражд!B$5</f>
        <v>112.38</v>
      </c>
      <c r="P32" s="118">
        <f>Малоэтажка_колич_блоков_огражд!$D32*Малоэтажка_блоки_огражд!C$5</f>
        <v>39.600000000000001</v>
      </c>
      <c r="Q32" s="118">
        <f>Малоэтажка_колич_блоков_огражд!$D32*Малоэтажка_блоки_огражд!D$5</f>
        <v>41.009999999999998</v>
      </c>
      <c r="R32" s="118">
        <f>Малоэтажка_колич_блоков_огражд!$D32*Малоэтажка_блоки_огражд!E$5</f>
        <v>2.52</v>
      </c>
      <c r="S32" s="118">
        <f>Малоэтажка_колич_блоков_огражд!$D32*Малоэтажка_блоки_огражд!F$5</f>
        <v>256.19999999999999</v>
      </c>
      <c r="T32" s="118">
        <f>Малоэтажка_колич_блоков_огражд!$D32*Малоэтажка_блоки_огражд!G$5</f>
        <v>0</v>
      </c>
      <c r="U32" s="120">
        <f>Малоэтажка_колич_блоков_огражд!$D32*Малоэтажка_блоки_огражд!B$6</f>
        <v>112.5</v>
      </c>
      <c r="V32" s="120">
        <f>Малоэтажка_колич_блоков_огражд!$D32*Малоэтажка_блоки_огражд!C$6</f>
        <v>42</v>
      </c>
      <c r="W32" s="120">
        <f>Малоэтажка_колич_блоков_огражд!$D32*Малоэтажка_блоки_огражд!D$6</f>
        <v>41.009999999999998</v>
      </c>
      <c r="X32" s="120">
        <f>Малоэтажка_колич_блоков_огражд!$D32*Малоэтажка_блоки_огражд!E$6</f>
        <v>0</v>
      </c>
      <c r="Y32" s="120">
        <f>Малоэтажка_колич_блоков_огражд!$D32*Малоэтажка_блоки_огражд!F$6</f>
        <v>0</v>
      </c>
      <c r="Z32" s="121">
        <f>Малоэтажка_колич_блоков_огражд!$D32*Малоэтажка_блоки_огражд!G$6</f>
        <v>256.19999999999999</v>
      </c>
      <c r="AA32" s="118">
        <f>Малоэтажка_колич_блоков_огражд!$E32*Малоэтажка_блоки_огражд!B$7</f>
        <v>85.599999999999994</v>
      </c>
      <c r="AB32" s="118">
        <f>Малоэтажка_колич_блоков_огражд!$E32*Малоэтажка_блоки_огражд!C$7</f>
        <v>53.599999999999994</v>
      </c>
      <c r="AC32" s="118">
        <f>Малоэтажка_колич_блоков_огражд!$E32*Малоэтажка_блоки_огражд!D$7</f>
        <v>34.680000000000007</v>
      </c>
      <c r="AD32" s="118">
        <f>Малоэтажка_колич_блоков_огражд!$E32*Малоэтажка_блоки_огражд!E$7</f>
        <v>2.52</v>
      </c>
      <c r="AE32" s="118">
        <f>Малоэтажка_колич_блоков_огражд!$E32*Малоэтажка_блоки_огражд!F$7</f>
        <v>353.30000000000001</v>
      </c>
      <c r="AF32" s="118">
        <f>Малоэтажка_колич_блоков_огражд!$E32*Малоэтажка_блоки_огражд!G$7</f>
        <v>0</v>
      </c>
      <c r="AG32" s="120">
        <f>Малоэтажка_колич_блоков_огражд!$E32*Малоэтажка_блоки_огражд!B$8</f>
        <v>85.719999999999999</v>
      </c>
      <c r="AH32" s="120">
        <f>Малоэтажка_колич_блоков_огражд!$E32*Малоэтажка_блоки_огражд!C$8</f>
        <v>56</v>
      </c>
      <c r="AI32" s="120">
        <f>Малоэтажка_колич_блоков_огражд!$E32*Малоэтажка_блоки_огражд!D$8</f>
        <v>34.680000000000007</v>
      </c>
      <c r="AJ32" s="120">
        <f>Малоэтажка_колич_блоков_огражд!$E32*Малоэтажка_блоки_огражд!E$8</f>
        <v>0</v>
      </c>
      <c r="AK32" s="120">
        <f>Малоэтажка_колич_блоков_огражд!$E32*Малоэтажка_блоки_огражд!F$8</f>
        <v>0</v>
      </c>
      <c r="AL32" s="121">
        <f>Малоэтажка_колич_блоков_огражд!$E32*Малоэтажка_блоки_огражд!G$8</f>
        <v>353.30000000000001</v>
      </c>
      <c r="AM32" s="118">
        <f>Малоэтажка_колич_блоков_огражд!$F32*Малоэтажка_блоки_огражд!B$9</f>
        <v>130.48000000000002</v>
      </c>
      <c r="AN32" s="118">
        <f>Малоэтажка_колич_блоков_огражд!$F32*Малоэтажка_блоки_огражд!C$9</f>
        <v>53.599999999999994</v>
      </c>
      <c r="AO32" s="118">
        <f>Малоэтажка_колич_блоков_огражд!$F32*Малоэтажка_блоки_огражд!D$9</f>
        <v>41.579999999999998</v>
      </c>
      <c r="AP32" s="118">
        <f>Малоэтажка_колич_блоков_огражд!$F32*Малоэтажка_блоки_огражд!E$9</f>
        <v>2.52</v>
      </c>
      <c r="AQ32" s="118">
        <f>Малоэтажка_колич_блоков_огражд!$F32*Малоэтажка_блоки_огражд!F$9</f>
        <v>353.30000000000001</v>
      </c>
      <c r="AR32" s="118">
        <f>Малоэтажка_колич_блоков_огражд!$F32*Малоэтажка_блоки_огражд!G$9</f>
        <v>0</v>
      </c>
      <c r="AS32" s="120">
        <f>Малоэтажка_колич_блоков_огражд!$F32*Малоэтажка_блоки_огражд!B$10</f>
        <v>130.60000000000002</v>
      </c>
      <c r="AT32" s="120">
        <f>Малоэтажка_колич_блоков_огражд!$F32*Малоэтажка_блоки_огражд!C$10</f>
        <v>56</v>
      </c>
      <c r="AU32" s="120">
        <f>Малоэтажка_колич_блоков_огражд!$F32*Малоэтажка_блоки_огражд!D$10</f>
        <v>41.579999999999998</v>
      </c>
      <c r="AV32" s="120">
        <f>Малоэтажка_колич_блоков_огражд!$F32*Малоэтажка_блоки_огражд!E$10</f>
        <v>0</v>
      </c>
      <c r="AW32" s="120">
        <f>Малоэтажка_колич_блоков_огражд!$F32*Малоэтажка_блоки_огражд!F$10</f>
        <v>0</v>
      </c>
      <c r="AX32" s="121">
        <f>Малоэтажка_колич_блоков_огражд!$F32*Малоэтажка_блоки_огражд!G$10</f>
        <v>353.30000000000001</v>
      </c>
      <c r="AY32" s="118">
        <f>Малоэтажка_колич_блоков_огражд!$G32*Малоэтажка_блоки_огражд!B$11</f>
        <v>0</v>
      </c>
      <c r="AZ32" s="118">
        <f>Малоэтажка_колич_блоков_огражд!$G32*Малоэтажка_блоки_огражд!C$11</f>
        <v>0</v>
      </c>
      <c r="BA32" s="118">
        <f>Малоэтажка_колич_блоков_огражд!$G32*Малоэтажка_блоки_огражд!D$11</f>
        <v>0</v>
      </c>
      <c r="BB32" s="118">
        <f>Малоэтажка_колич_блоков_огражд!$G32*Малоэтажка_блоки_огражд!E$11</f>
        <v>0</v>
      </c>
      <c r="BC32" s="118">
        <f>Малоэтажка_колич_блоков_огражд!$G32*Малоэтажка_блоки_огражд!F$11</f>
        <v>0</v>
      </c>
      <c r="BD32" s="118">
        <f>Малоэтажка_колич_блоков_огражд!$G32*Малоэтажка_блоки_огражд!G$11</f>
        <v>0</v>
      </c>
      <c r="BE32" s="120">
        <f>Малоэтажка_колич_блоков_огражд!$G32*Малоэтажка_блоки_огражд!B$12</f>
        <v>0</v>
      </c>
      <c r="BF32" s="120">
        <f>Малоэтажка_колич_блоков_огражд!$G32*Малоэтажка_блоки_огражд!C$12</f>
        <v>0</v>
      </c>
      <c r="BG32" s="120">
        <f>Малоэтажка_колич_блоков_огражд!$G32*Малоэтажка_блоки_огражд!D$12</f>
        <v>0</v>
      </c>
      <c r="BH32" s="120">
        <f>Малоэтажка_колич_блоков_огражд!$G32*Малоэтажка_блоки_огражд!E$12</f>
        <v>0</v>
      </c>
      <c r="BI32" s="120">
        <f>Малоэтажка_колич_блоков_огражд!$G32*Малоэтажка_блоки_огражд!F$12</f>
        <v>0</v>
      </c>
      <c r="BJ32" s="121">
        <f>Малоэтажка_колич_блоков_огражд!$G32*Малоэтажка_блоки_огражд!G$12</f>
        <v>0</v>
      </c>
      <c r="BK32" s="118">
        <f>Малоэтажка_колич_блоков_огражд!$H32*Малоэтажка_блоки_огражд!B$13</f>
        <v>0</v>
      </c>
      <c r="BL32" s="118">
        <f>Малоэтажка_колич_блоков_огражд!$H32*Малоэтажка_блоки_огражд!C$13</f>
        <v>0</v>
      </c>
      <c r="BM32" s="118">
        <f>Малоэтажка_колич_блоков_огражд!$H32*Малоэтажка_блоки_огражд!D$13</f>
        <v>0</v>
      </c>
      <c r="BN32" s="118">
        <f>Малоэтажка_колич_блоков_огражд!$H32*Малоэтажка_блоки_огражд!E$13</f>
        <v>0</v>
      </c>
      <c r="BO32" s="118">
        <f>Малоэтажка_колич_блоков_огражд!$H32*Малоэтажка_блоки_огражд!F$13</f>
        <v>0</v>
      </c>
      <c r="BP32" s="118">
        <f>Малоэтажка_колич_блоков_огражд!$H32*Малоэтажка_блоки_огражд!G$13</f>
        <v>0</v>
      </c>
      <c r="BQ32" s="120">
        <f>Малоэтажка_колич_блоков_огражд!$H32*Малоэтажка_блоки_огражд!B$14</f>
        <v>0</v>
      </c>
      <c r="BR32" s="120">
        <f>Малоэтажка_колич_блоков_огражд!$H32*Малоэтажка_блоки_огражд!C$14</f>
        <v>0</v>
      </c>
      <c r="BS32" s="120">
        <f>Малоэтажка_колич_блоков_огражд!$H32*Малоэтажка_блоки_огражд!D$14</f>
        <v>0</v>
      </c>
      <c r="BT32" s="120">
        <f>Малоэтажка_колич_блоков_огражд!$H32*Малоэтажка_блоки_огражд!E$14</f>
        <v>0</v>
      </c>
      <c r="BU32" s="120">
        <f>Малоэтажка_колич_блоков_огражд!$H32*Малоэтажка_блоки_огражд!F$14</f>
        <v>0</v>
      </c>
      <c r="BV32" s="120">
        <f>Малоэтажка_колич_блоков_огражд!$H32*Малоэтажка_блоки_огражд!G$14</f>
        <v>0</v>
      </c>
      <c r="BW32" s="122">
        <v>4</v>
      </c>
      <c r="BX32" s="123">
        <f t="shared" si="93"/>
        <v>1314.9200000000001</v>
      </c>
      <c r="BY32" s="123">
        <f t="shared" si="94"/>
        <v>608.79999999999995</v>
      </c>
      <c r="BZ32" s="123">
        <f t="shared" si="95"/>
        <v>469.07999999999998</v>
      </c>
      <c r="CA32" s="123">
        <f t="shared" si="96"/>
        <v>7.5600000000000005</v>
      </c>
      <c r="CB32" s="123">
        <f t="shared" si="97"/>
        <v>962.79999999999995</v>
      </c>
      <c r="CC32" s="123">
        <f t="shared" si="98"/>
        <v>962.79999999999995</v>
      </c>
      <c r="CD32" s="23">
        <v>22</v>
      </c>
      <c r="CE32">
        <v>-34</v>
      </c>
      <c r="CF32" s="23">
        <v>3.8499999999999956</v>
      </c>
      <c r="CG32" s="23">
        <v>0.46999999999999997</v>
      </c>
      <c r="CH32" s="23">
        <v>0.28000000000000003</v>
      </c>
      <c r="CI32" s="23">
        <v>0.46999999999999997</v>
      </c>
      <c r="CJ32" s="23">
        <v>1.3600000000000001</v>
      </c>
      <c r="CK32" s="23">
        <v>1.3600000000000001</v>
      </c>
      <c r="CL32" s="22">
        <f t="shared" si="99"/>
        <v>19126.109090909114</v>
      </c>
      <c r="CM32" s="22">
        <f t="shared" si="100"/>
        <v>72537.872340425529</v>
      </c>
      <c r="CN32" s="22">
        <f t="shared" si="101"/>
        <v>93815.999999999985</v>
      </c>
      <c r="CO32" s="22">
        <f t="shared" si="102"/>
        <v>900.76595744680867</v>
      </c>
      <c r="CP32" s="22">
        <f t="shared" si="103"/>
        <v>39644.705882352937</v>
      </c>
      <c r="CQ32" s="22">
        <f t="shared" si="104"/>
        <v>39644.705882352937</v>
      </c>
      <c r="CR32" s="124">
        <f t="shared" si="105"/>
        <v>265670.1591534873</v>
      </c>
      <c r="CW32" s="130">
        <v>348726.51000000001</v>
      </c>
      <c r="CX32">
        <f t="shared" si="107"/>
        <v>0.29985074599094996</v>
      </c>
      <c r="CY32">
        <f t="shared" si="108"/>
        <v>46.177014882606294</v>
      </c>
    </row>
    <row r="33">
      <c r="A33" s="25"/>
      <c r="B33" s="4" t="s">
        <v>38</v>
      </c>
      <c r="C33" s="125">
        <f>Малоэтажка_колич_блоков_огражд!$C33*Малоэтажка_блоки_огражд!B$3</f>
        <v>0</v>
      </c>
      <c r="D33" s="125">
        <f>Малоэтажка_колич_блоков_огражд!$C33*Малоэтажка_блоки_огражд!C$3</f>
        <v>0</v>
      </c>
      <c r="E33" s="125">
        <f>Малоэтажка_колич_блоков_огражд!$C33*Малоэтажка_блоки_огражд!D$3</f>
        <v>0</v>
      </c>
      <c r="F33" s="125">
        <f>Малоэтажка_колич_блоков_огражд!$C33*Малоэтажка_блоки_огражд!E$3</f>
        <v>0</v>
      </c>
      <c r="G33" s="125">
        <f>Малоэтажка_колич_блоков_огражд!$C33*Малоэтажка_блоки_огражд!F$3</f>
        <v>0</v>
      </c>
      <c r="H33" s="126">
        <f>Малоэтажка_колич_блоков_огражд!$C33*Малоэтажка_блоки_огражд!G$3</f>
        <v>0</v>
      </c>
      <c r="I33" s="94">
        <f>Малоэтажка_колич_блоков_огражд!$C33*Малоэтажка_блоки_огражд!B$4</f>
        <v>0</v>
      </c>
      <c r="J33" s="94">
        <f>Малоэтажка_колич_блоков_огражд!$C33*Малоэтажка_блоки_огражд!C$4</f>
        <v>0</v>
      </c>
      <c r="K33" s="94">
        <f>Малоэтажка_колич_блоков_огражд!$C33*Малоэтажка_блоки_огражд!D$4</f>
        <v>0</v>
      </c>
      <c r="L33" s="94">
        <f>Малоэтажка_колич_блоков_огражд!$C33*Малоэтажка_блоки_огражд!E$4</f>
        <v>0</v>
      </c>
      <c r="M33" s="94">
        <f>Малоэтажка_колич_блоков_огражд!$C33*Малоэтажка_блоки_огражд!F$4</f>
        <v>0</v>
      </c>
      <c r="N33" s="127">
        <f>Малоэтажка_колич_блоков_огражд!$C33*Малоэтажка_блоки_огражд!G$4</f>
        <v>0</v>
      </c>
      <c r="O33" s="125">
        <f>Малоэтажка_колич_блоков_огражд!$D33*Малоэтажка_блоки_огражд!B$5</f>
        <v>112.38</v>
      </c>
      <c r="P33" s="125">
        <f>Малоэтажка_колич_блоков_огражд!$D33*Малоэтажка_блоки_огражд!C$5</f>
        <v>39.600000000000001</v>
      </c>
      <c r="Q33" s="125">
        <f>Малоэтажка_колич_блоков_огражд!$D33*Малоэтажка_блоки_огражд!D$5</f>
        <v>41.009999999999998</v>
      </c>
      <c r="R33" s="125">
        <f>Малоэтажка_колич_блоков_огражд!$D33*Малоэтажка_блоки_огражд!E$5</f>
        <v>2.52</v>
      </c>
      <c r="S33" s="125">
        <f>Малоэтажка_колич_блоков_огражд!$D33*Малоэтажка_блоки_огражд!F$5</f>
        <v>256.19999999999999</v>
      </c>
      <c r="T33" s="125">
        <f>Малоэтажка_колич_блоков_огражд!$D33*Малоэтажка_блоки_огражд!G$5</f>
        <v>0</v>
      </c>
      <c r="U33" s="94">
        <f>Малоэтажка_колич_блоков_огражд!$D33*Малоэтажка_блоки_огражд!B$6</f>
        <v>112.5</v>
      </c>
      <c r="V33" s="94">
        <f>Малоэтажка_колич_блоков_огражд!$D33*Малоэтажка_блоки_огражд!C$6</f>
        <v>42</v>
      </c>
      <c r="W33" s="94">
        <f>Малоэтажка_колич_блоков_огражд!$D33*Малоэтажка_блоки_огражд!D$6</f>
        <v>41.009999999999998</v>
      </c>
      <c r="X33" s="94">
        <f>Малоэтажка_колич_блоков_огражд!$D33*Малоэтажка_блоки_огражд!E$6</f>
        <v>0</v>
      </c>
      <c r="Y33" s="94">
        <f>Малоэтажка_колич_блоков_огражд!$D33*Малоэтажка_блоки_огражд!F$6</f>
        <v>0</v>
      </c>
      <c r="Z33" s="127">
        <f>Малоэтажка_колич_блоков_огражд!$D33*Малоэтажка_блоки_огражд!G$6</f>
        <v>256.19999999999999</v>
      </c>
      <c r="AA33" s="125">
        <f>Малоэтажка_колич_блоков_огражд!$E33*Малоэтажка_блоки_огражд!B$7</f>
        <v>85.599999999999994</v>
      </c>
      <c r="AB33" s="125">
        <f>Малоэтажка_колич_блоков_огражд!$E33*Малоэтажка_блоки_огражд!C$7</f>
        <v>53.599999999999994</v>
      </c>
      <c r="AC33" s="125">
        <f>Малоэтажка_колич_блоков_огражд!$E33*Малоэтажка_блоки_огражд!D$7</f>
        <v>34.680000000000007</v>
      </c>
      <c r="AD33" s="125">
        <f>Малоэтажка_колич_блоков_огражд!$E33*Малоэтажка_блоки_огражд!E$7</f>
        <v>2.52</v>
      </c>
      <c r="AE33" s="125">
        <f>Малоэтажка_колич_блоков_огражд!$E33*Малоэтажка_блоки_огражд!F$7</f>
        <v>353.30000000000001</v>
      </c>
      <c r="AF33" s="125">
        <f>Малоэтажка_колич_блоков_огражд!$E33*Малоэтажка_блоки_огражд!G$7</f>
        <v>0</v>
      </c>
      <c r="AG33" s="94">
        <f>Малоэтажка_колич_блоков_огражд!$E33*Малоэтажка_блоки_огражд!B$8</f>
        <v>85.719999999999999</v>
      </c>
      <c r="AH33" s="94">
        <f>Малоэтажка_колич_блоков_огражд!$E33*Малоэтажка_блоки_огражд!C$8</f>
        <v>56</v>
      </c>
      <c r="AI33" s="94">
        <f>Малоэтажка_колич_блоков_огражд!$E33*Малоэтажка_блоки_огражд!D$8</f>
        <v>34.680000000000007</v>
      </c>
      <c r="AJ33" s="94">
        <f>Малоэтажка_колич_блоков_огражд!$E33*Малоэтажка_блоки_огражд!E$8</f>
        <v>0</v>
      </c>
      <c r="AK33" s="94">
        <f>Малоэтажка_колич_блоков_огражд!$E33*Малоэтажка_блоки_огражд!F$8</f>
        <v>0</v>
      </c>
      <c r="AL33" s="127">
        <f>Малоэтажка_колич_блоков_огражд!$E33*Малоэтажка_блоки_огражд!G$8</f>
        <v>353.30000000000001</v>
      </c>
      <c r="AM33" s="125">
        <f>Малоэтажка_колич_блоков_огражд!$F33*Малоэтажка_блоки_огражд!B$9</f>
        <v>130.48000000000002</v>
      </c>
      <c r="AN33" s="125">
        <f>Малоэтажка_колич_блоков_огражд!$F33*Малоэтажка_блоки_огражд!C$9</f>
        <v>53.599999999999994</v>
      </c>
      <c r="AO33" s="125">
        <f>Малоэтажка_колич_блоков_огражд!$F33*Малоэтажка_блоки_огражд!D$9</f>
        <v>41.579999999999998</v>
      </c>
      <c r="AP33" s="125">
        <f>Малоэтажка_колич_блоков_огражд!$F33*Малоэтажка_блоки_огражд!E$9</f>
        <v>2.52</v>
      </c>
      <c r="AQ33" s="125">
        <f>Малоэтажка_колич_блоков_огражд!$F33*Малоэтажка_блоки_огражд!F$9</f>
        <v>353.30000000000001</v>
      </c>
      <c r="AR33" s="125">
        <f>Малоэтажка_колич_блоков_огражд!$F33*Малоэтажка_блоки_огражд!G$9</f>
        <v>0</v>
      </c>
      <c r="AS33" s="94">
        <f>Малоэтажка_колич_блоков_огражд!$F33*Малоэтажка_блоки_огражд!B$10</f>
        <v>130.60000000000002</v>
      </c>
      <c r="AT33" s="94">
        <f>Малоэтажка_колич_блоков_огражд!$F33*Малоэтажка_блоки_огражд!C$10</f>
        <v>56</v>
      </c>
      <c r="AU33" s="94">
        <f>Малоэтажка_колич_блоков_огражд!$F33*Малоэтажка_блоки_огражд!D$10</f>
        <v>41.579999999999998</v>
      </c>
      <c r="AV33" s="94">
        <f>Малоэтажка_колич_блоков_огражд!$F33*Малоэтажка_блоки_огражд!E$10</f>
        <v>0</v>
      </c>
      <c r="AW33" s="94">
        <f>Малоэтажка_колич_блоков_огражд!$F33*Малоэтажка_блоки_огражд!F$10</f>
        <v>0</v>
      </c>
      <c r="AX33" s="127">
        <f>Малоэтажка_колич_блоков_огражд!$F33*Малоэтажка_блоки_огражд!G$10</f>
        <v>353.30000000000001</v>
      </c>
      <c r="AY33" s="125">
        <f>Малоэтажка_колич_блоков_огражд!$G33*Малоэтажка_блоки_огражд!B$11</f>
        <v>0</v>
      </c>
      <c r="AZ33" s="125">
        <f>Малоэтажка_колич_блоков_огражд!$G33*Малоэтажка_блоки_огражд!C$11</f>
        <v>0</v>
      </c>
      <c r="BA33" s="125">
        <f>Малоэтажка_колич_блоков_огражд!$G33*Малоэтажка_блоки_огражд!D$11</f>
        <v>0</v>
      </c>
      <c r="BB33" s="125">
        <f>Малоэтажка_колич_блоков_огражд!$G33*Малоэтажка_блоки_огражд!E$11</f>
        <v>0</v>
      </c>
      <c r="BC33" s="125">
        <f>Малоэтажка_колич_блоков_огражд!$G33*Малоэтажка_блоки_огражд!F$11</f>
        <v>0</v>
      </c>
      <c r="BD33" s="125">
        <f>Малоэтажка_колич_блоков_огражд!$G33*Малоэтажка_блоки_огражд!G$11</f>
        <v>0</v>
      </c>
      <c r="BE33" s="94">
        <f>Малоэтажка_колич_блоков_огражд!$G33*Малоэтажка_блоки_огражд!B$12</f>
        <v>0</v>
      </c>
      <c r="BF33" s="94">
        <f>Малоэтажка_колич_блоков_огражд!$G33*Малоэтажка_блоки_огражд!C$12</f>
        <v>0</v>
      </c>
      <c r="BG33" s="94">
        <f>Малоэтажка_колич_блоков_огражд!$G33*Малоэтажка_блоки_огражд!D$12</f>
        <v>0</v>
      </c>
      <c r="BH33" s="94">
        <f>Малоэтажка_колич_блоков_огражд!$G33*Малоэтажка_блоки_огражд!E$12</f>
        <v>0</v>
      </c>
      <c r="BI33" s="94">
        <f>Малоэтажка_колич_блоков_огражд!$G33*Малоэтажка_блоки_огражд!F$12</f>
        <v>0</v>
      </c>
      <c r="BJ33" s="127">
        <f>Малоэтажка_колич_блоков_огражд!$G33*Малоэтажка_блоки_огражд!G$12</f>
        <v>0</v>
      </c>
      <c r="BK33" s="125">
        <f>Малоэтажка_колич_блоков_огражд!$H33*Малоэтажка_блоки_огражд!B$13</f>
        <v>0</v>
      </c>
      <c r="BL33" s="125">
        <f>Малоэтажка_колич_блоков_огражд!$H33*Малоэтажка_блоки_огражд!C$13</f>
        <v>0</v>
      </c>
      <c r="BM33" s="125">
        <f>Малоэтажка_колич_блоков_огражд!$H33*Малоэтажка_блоки_огражд!D$13</f>
        <v>0</v>
      </c>
      <c r="BN33" s="125">
        <f>Малоэтажка_колич_блоков_огражд!$H33*Малоэтажка_блоки_огражд!E$13</f>
        <v>0</v>
      </c>
      <c r="BO33" s="125">
        <f>Малоэтажка_колич_блоков_огражд!$H33*Малоэтажка_блоки_огражд!F$13</f>
        <v>0</v>
      </c>
      <c r="BP33" s="125">
        <f>Малоэтажка_колич_блоков_огражд!$H33*Малоэтажка_блоки_огражд!G$13</f>
        <v>0</v>
      </c>
      <c r="BQ33" s="94">
        <f>Малоэтажка_колич_блоков_огражд!$H33*Малоэтажка_блоки_огражд!B$14</f>
        <v>0</v>
      </c>
      <c r="BR33" s="94">
        <f>Малоэтажка_колич_блоков_огражд!$H33*Малоэтажка_блоки_огражд!C$14</f>
        <v>0</v>
      </c>
      <c r="BS33" s="94">
        <f>Малоэтажка_колич_блоков_огражд!$H33*Малоэтажка_блоки_огражд!D$14</f>
        <v>0</v>
      </c>
      <c r="BT33" s="94">
        <f>Малоэтажка_колич_блоков_огражд!$H33*Малоэтажка_блоки_огражд!E$14</f>
        <v>0</v>
      </c>
      <c r="BU33" s="94">
        <f>Малоэтажка_колич_блоков_огражд!$H33*Малоэтажка_блоки_огражд!F$14</f>
        <v>0</v>
      </c>
      <c r="BV33" s="94">
        <f>Малоэтажка_колич_блоков_огражд!$H33*Малоэтажка_блоки_огражд!G$14</f>
        <v>0</v>
      </c>
      <c r="BW33" s="109">
        <v>4</v>
      </c>
      <c r="BX33" s="128">
        <f t="shared" si="93"/>
        <v>1314.9200000000001</v>
      </c>
      <c r="BY33" s="128">
        <f t="shared" si="94"/>
        <v>608.79999999999995</v>
      </c>
      <c r="BZ33" s="128">
        <f t="shared" si="95"/>
        <v>469.07999999999998</v>
      </c>
      <c r="CA33" s="128">
        <f t="shared" si="96"/>
        <v>7.5600000000000005</v>
      </c>
      <c r="CB33" s="128">
        <f t="shared" si="97"/>
        <v>962.79999999999995</v>
      </c>
      <c r="CC33" s="128">
        <f t="shared" si="98"/>
        <v>962.79999999999995</v>
      </c>
      <c r="CD33">
        <v>22</v>
      </c>
      <c r="CE33">
        <v>-34</v>
      </c>
      <c r="CF33">
        <v>3.8499999999999952</v>
      </c>
      <c r="CG33">
        <v>0.46999999999999997</v>
      </c>
      <c r="CH33">
        <v>0.28000000000000003</v>
      </c>
      <c r="CI33">
        <v>0.46999999999999997</v>
      </c>
      <c r="CJ33">
        <v>1.3600000000000001</v>
      </c>
      <c r="CK33">
        <v>1.3600000000000001</v>
      </c>
      <c r="CL33" s="22">
        <f t="shared" si="99"/>
        <v>19126.109090909114</v>
      </c>
      <c r="CM33" s="22">
        <f t="shared" si="100"/>
        <v>72537.872340425529</v>
      </c>
      <c r="CN33" s="22">
        <f t="shared" si="101"/>
        <v>93815.999999999985</v>
      </c>
      <c r="CO33" s="22">
        <f t="shared" si="102"/>
        <v>900.76595744680867</v>
      </c>
      <c r="CP33" s="22">
        <f t="shared" si="103"/>
        <v>39644.705882352937</v>
      </c>
      <c r="CQ33" s="22">
        <f t="shared" si="104"/>
        <v>39644.705882352937</v>
      </c>
      <c r="CR33" s="129">
        <f t="shared" si="105"/>
        <v>265670.1591534873</v>
      </c>
      <c r="CW33" s="130">
        <v>348726.51000000001</v>
      </c>
      <c r="CX33">
        <f t="shared" si="107"/>
        <v>0.29985074599094996</v>
      </c>
      <c r="CY33">
        <f t="shared" si="108"/>
        <v>46.177014882606294</v>
      </c>
    </row>
    <row r="34">
      <c r="A34" s="25"/>
      <c r="B34" s="4" t="s">
        <v>39</v>
      </c>
      <c r="C34" s="125">
        <f>Малоэтажка_колич_блоков_огражд!$C34*Малоэтажка_блоки_огражд!B$3</f>
        <v>0</v>
      </c>
      <c r="D34" s="125">
        <f>Малоэтажка_колич_блоков_огражд!$C34*Малоэтажка_блоки_огражд!C$3</f>
        <v>0</v>
      </c>
      <c r="E34" s="125">
        <f>Малоэтажка_колич_блоков_огражд!$C34*Малоэтажка_блоки_огражд!D$3</f>
        <v>0</v>
      </c>
      <c r="F34" s="125">
        <f>Малоэтажка_колич_блоков_огражд!$C34*Малоэтажка_блоки_огражд!E$3</f>
        <v>0</v>
      </c>
      <c r="G34" s="125">
        <f>Малоэтажка_колич_блоков_огражд!$C34*Малоэтажка_блоки_огражд!F$3</f>
        <v>0</v>
      </c>
      <c r="H34" s="126">
        <f>Малоэтажка_колич_блоков_огражд!$C34*Малоэтажка_блоки_огражд!G$3</f>
        <v>0</v>
      </c>
      <c r="I34" s="94">
        <f>Малоэтажка_колич_блоков_огражд!$C34*Малоэтажка_блоки_огражд!B$4</f>
        <v>0</v>
      </c>
      <c r="J34" s="94">
        <f>Малоэтажка_колич_блоков_огражд!$C34*Малоэтажка_блоки_огражд!C$4</f>
        <v>0</v>
      </c>
      <c r="K34" s="94">
        <f>Малоэтажка_колич_блоков_огражд!$C34*Малоэтажка_блоки_огражд!D$4</f>
        <v>0</v>
      </c>
      <c r="L34" s="94">
        <f>Малоэтажка_колич_блоков_огражд!$C34*Малоэтажка_блоки_огражд!E$4</f>
        <v>0</v>
      </c>
      <c r="M34" s="94">
        <f>Малоэтажка_колич_блоков_огражд!$C34*Малоэтажка_блоки_огражд!F$4</f>
        <v>0</v>
      </c>
      <c r="N34" s="127">
        <f>Малоэтажка_колич_блоков_огражд!$C34*Малоэтажка_блоки_огражд!G$4</f>
        <v>0</v>
      </c>
      <c r="O34" s="125">
        <f>Малоэтажка_колич_блоков_огражд!$D34*Малоэтажка_блоки_огражд!B$5</f>
        <v>112.38</v>
      </c>
      <c r="P34" s="125">
        <f>Малоэтажка_колич_блоков_огражд!$D34*Малоэтажка_блоки_огражд!C$5</f>
        <v>39.600000000000001</v>
      </c>
      <c r="Q34" s="125">
        <f>Малоэтажка_колич_блоков_огражд!$D34*Малоэтажка_блоки_огражд!D$5</f>
        <v>41.009999999999998</v>
      </c>
      <c r="R34" s="125">
        <f>Малоэтажка_колич_блоков_огражд!$D34*Малоэтажка_блоки_огражд!E$5</f>
        <v>2.52</v>
      </c>
      <c r="S34" s="125">
        <f>Малоэтажка_колич_блоков_огражд!$D34*Малоэтажка_блоки_огражд!F$5</f>
        <v>256.19999999999999</v>
      </c>
      <c r="T34" s="125">
        <f>Малоэтажка_колич_блоков_огражд!$D34*Малоэтажка_блоки_огражд!G$5</f>
        <v>0</v>
      </c>
      <c r="U34" s="94">
        <f>Малоэтажка_колич_блоков_огражд!$D34*Малоэтажка_блоки_огражд!B$6</f>
        <v>112.5</v>
      </c>
      <c r="V34" s="94">
        <f>Малоэтажка_колич_блоков_огражд!$D34*Малоэтажка_блоки_огражд!C$6</f>
        <v>42</v>
      </c>
      <c r="W34" s="94">
        <f>Малоэтажка_колич_блоков_огражд!$D34*Малоэтажка_блоки_огражд!D$6</f>
        <v>41.009999999999998</v>
      </c>
      <c r="X34" s="94">
        <f>Малоэтажка_колич_блоков_огражд!$D34*Малоэтажка_блоки_огражд!E$6</f>
        <v>0</v>
      </c>
      <c r="Y34" s="94">
        <f>Малоэтажка_колич_блоков_огражд!$D34*Малоэтажка_блоки_огражд!F$6</f>
        <v>0</v>
      </c>
      <c r="Z34" s="127">
        <f>Малоэтажка_колич_блоков_огражд!$D34*Малоэтажка_блоки_огражд!G$6</f>
        <v>256.19999999999999</v>
      </c>
      <c r="AA34" s="125">
        <f>Малоэтажка_колич_блоков_огражд!$E34*Малоэтажка_блоки_огражд!B$7</f>
        <v>85.599999999999994</v>
      </c>
      <c r="AB34" s="125">
        <f>Малоэтажка_колич_блоков_огражд!$E34*Малоэтажка_блоки_огражд!C$7</f>
        <v>53.599999999999994</v>
      </c>
      <c r="AC34" s="125">
        <f>Малоэтажка_колич_блоков_огражд!$E34*Малоэтажка_блоки_огражд!D$7</f>
        <v>34.680000000000007</v>
      </c>
      <c r="AD34" s="125">
        <f>Малоэтажка_колич_блоков_огражд!$E34*Малоэтажка_блоки_огражд!E$7</f>
        <v>2.52</v>
      </c>
      <c r="AE34" s="125">
        <f>Малоэтажка_колич_блоков_огражд!$E34*Малоэтажка_блоки_огражд!F$7</f>
        <v>353.30000000000001</v>
      </c>
      <c r="AF34" s="125">
        <f>Малоэтажка_колич_блоков_огражд!$E34*Малоэтажка_блоки_огражд!G$7</f>
        <v>0</v>
      </c>
      <c r="AG34" s="94">
        <f>Малоэтажка_колич_блоков_огражд!$E34*Малоэтажка_блоки_огражд!B$8</f>
        <v>85.719999999999999</v>
      </c>
      <c r="AH34" s="94">
        <f>Малоэтажка_колич_блоков_огражд!$E34*Малоэтажка_блоки_огражд!C$8</f>
        <v>56</v>
      </c>
      <c r="AI34" s="94">
        <f>Малоэтажка_колич_блоков_огражд!$E34*Малоэтажка_блоки_огражд!D$8</f>
        <v>34.680000000000007</v>
      </c>
      <c r="AJ34" s="94">
        <f>Малоэтажка_колич_блоков_огражд!$E34*Малоэтажка_блоки_огражд!E$8</f>
        <v>0</v>
      </c>
      <c r="AK34" s="94">
        <f>Малоэтажка_колич_блоков_огражд!$E34*Малоэтажка_блоки_огражд!F$8</f>
        <v>0</v>
      </c>
      <c r="AL34" s="127">
        <f>Малоэтажка_колич_блоков_огражд!$E34*Малоэтажка_блоки_огражд!G$8</f>
        <v>353.30000000000001</v>
      </c>
      <c r="AM34" s="125">
        <f>Малоэтажка_колич_блоков_огражд!$F34*Малоэтажка_блоки_огражд!B$9</f>
        <v>130.48000000000002</v>
      </c>
      <c r="AN34" s="125">
        <f>Малоэтажка_колич_блоков_огражд!$F34*Малоэтажка_блоки_огражд!C$9</f>
        <v>53.599999999999994</v>
      </c>
      <c r="AO34" s="125">
        <f>Малоэтажка_колич_блоков_огражд!$F34*Малоэтажка_блоки_огражд!D$9</f>
        <v>41.579999999999998</v>
      </c>
      <c r="AP34" s="125">
        <f>Малоэтажка_колич_блоков_огражд!$F34*Малоэтажка_блоки_огражд!E$9</f>
        <v>2.52</v>
      </c>
      <c r="AQ34" s="125">
        <f>Малоэтажка_колич_блоков_огражд!$F34*Малоэтажка_блоки_огражд!F$9</f>
        <v>353.30000000000001</v>
      </c>
      <c r="AR34" s="125">
        <f>Малоэтажка_колич_блоков_огражд!$F34*Малоэтажка_блоки_огражд!G$9</f>
        <v>0</v>
      </c>
      <c r="AS34" s="94">
        <f>Малоэтажка_колич_блоков_огражд!$F34*Малоэтажка_блоки_огражд!B$10</f>
        <v>130.60000000000002</v>
      </c>
      <c r="AT34" s="94">
        <f>Малоэтажка_колич_блоков_огражд!$F34*Малоэтажка_блоки_огражд!C$10</f>
        <v>56</v>
      </c>
      <c r="AU34" s="94">
        <f>Малоэтажка_колич_блоков_огражд!$F34*Малоэтажка_блоки_огражд!D$10</f>
        <v>41.579999999999998</v>
      </c>
      <c r="AV34" s="94">
        <f>Малоэтажка_колич_блоков_огражд!$F34*Малоэтажка_блоки_огражд!E$10</f>
        <v>0</v>
      </c>
      <c r="AW34" s="94">
        <f>Малоэтажка_колич_блоков_огражд!$F34*Малоэтажка_блоки_огражд!F$10</f>
        <v>0</v>
      </c>
      <c r="AX34" s="127">
        <f>Малоэтажка_колич_блоков_огражд!$F34*Малоэтажка_блоки_огражд!G$10</f>
        <v>353.30000000000001</v>
      </c>
      <c r="AY34" s="125">
        <f>Малоэтажка_колич_блоков_огражд!$G34*Малоэтажка_блоки_огражд!B$11</f>
        <v>0</v>
      </c>
      <c r="AZ34" s="125">
        <f>Малоэтажка_колич_блоков_огражд!$G34*Малоэтажка_блоки_огражд!C$11</f>
        <v>0</v>
      </c>
      <c r="BA34" s="125">
        <f>Малоэтажка_колич_блоков_огражд!$G34*Малоэтажка_блоки_огражд!D$11</f>
        <v>0</v>
      </c>
      <c r="BB34" s="125">
        <f>Малоэтажка_колич_блоков_огражд!$G34*Малоэтажка_блоки_огражд!E$11</f>
        <v>0</v>
      </c>
      <c r="BC34" s="125">
        <f>Малоэтажка_колич_блоков_огражд!$G34*Малоэтажка_блоки_огражд!F$11</f>
        <v>0</v>
      </c>
      <c r="BD34" s="125">
        <f>Малоэтажка_колич_блоков_огражд!$G34*Малоэтажка_блоки_огражд!G$11</f>
        <v>0</v>
      </c>
      <c r="BE34" s="94">
        <f>Малоэтажка_колич_блоков_огражд!$G34*Малоэтажка_блоки_огражд!B$12</f>
        <v>0</v>
      </c>
      <c r="BF34" s="94">
        <f>Малоэтажка_колич_блоков_огражд!$G34*Малоэтажка_блоки_огражд!C$12</f>
        <v>0</v>
      </c>
      <c r="BG34" s="94">
        <f>Малоэтажка_колич_блоков_огражд!$G34*Малоэтажка_блоки_огражд!D$12</f>
        <v>0</v>
      </c>
      <c r="BH34" s="94">
        <f>Малоэтажка_колич_блоков_огражд!$G34*Малоэтажка_блоки_огражд!E$12</f>
        <v>0</v>
      </c>
      <c r="BI34" s="94">
        <f>Малоэтажка_колич_блоков_огражд!$G34*Малоэтажка_блоки_огражд!F$12</f>
        <v>0</v>
      </c>
      <c r="BJ34" s="127">
        <f>Малоэтажка_колич_блоков_огражд!$G34*Малоэтажка_блоки_огражд!G$12</f>
        <v>0</v>
      </c>
      <c r="BK34" s="125">
        <f>Малоэтажка_колич_блоков_огражд!$H34*Малоэтажка_блоки_огражд!B$13</f>
        <v>0</v>
      </c>
      <c r="BL34" s="125">
        <f>Малоэтажка_колич_блоков_огражд!$H34*Малоэтажка_блоки_огражд!C$13</f>
        <v>0</v>
      </c>
      <c r="BM34" s="125">
        <f>Малоэтажка_колич_блоков_огражд!$H34*Малоэтажка_блоки_огражд!D$13</f>
        <v>0</v>
      </c>
      <c r="BN34" s="125">
        <f>Малоэтажка_колич_блоков_огражд!$H34*Малоэтажка_блоки_огражд!E$13</f>
        <v>0</v>
      </c>
      <c r="BO34" s="125">
        <f>Малоэтажка_колич_блоков_огражд!$H34*Малоэтажка_блоки_огражд!F$13</f>
        <v>0</v>
      </c>
      <c r="BP34" s="125">
        <f>Малоэтажка_колич_блоков_огражд!$H34*Малоэтажка_блоки_огражд!G$13</f>
        <v>0</v>
      </c>
      <c r="BQ34" s="94">
        <f>Малоэтажка_колич_блоков_огражд!$H34*Малоэтажка_блоки_огражд!B$14</f>
        <v>0</v>
      </c>
      <c r="BR34" s="94">
        <f>Малоэтажка_колич_блоков_огражд!$H34*Малоэтажка_блоки_огражд!C$14</f>
        <v>0</v>
      </c>
      <c r="BS34" s="94">
        <f>Малоэтажка_колич_блоков_огражд!$H34*Малоэтажка_блоки_огражд!D$14</f>
        <v>0</v>
      </c>
      <c r="BT34" s="94">
        <f>Малоэтажка_колич_блоков_огражд!$H34*Малоэтажка_блоки_огражд!E$14</f>
        <v>0</v>
      </c>
      <c r="BU34" s="94">
        <f>Малоэтажка_колич_блоков_огражд!$H34*Малоэтажка_блоки_огражд!F$14</f>
        <v>0</v>
      </c>
      <c r="BV34" s="94">
        <f>Малоэтажка_колич_блоков_огражд!$H34*Малоэтажка_блоки_огражд!G$14</f>
        <v>0</v>
      </c>
      <c r="BW34" s="109">
        <v>4</v>
      </c>
      <c r="BX34" s="128">
        <f t="shared" si="93"/>
        <v>1314.9200000000001</v>
      </c>
      <c r="BY34" s="128">
        <f t="shared" si="94"/>
        <v>608.79999999999995</v>
      </c>
      <c r="BZ34" s="128">
        <f t="shared" si="95"/>
        <v>469.07999999999998</v>
      </c>
      <c r="CA34" s="128">
        <f t="shared" si="96"/>
        <v>7.5600000000000005</v>
      </c>
      <c r="CB34" s="128">
        <f t="shared" si="97"/>
        <v>962.79999999999995</v>
      </c>
      <c r="CC34" s="128">
        <f t="shared" si="98"/>
        <v>962.79999999999995</v>
      </c>
      <c r="CD34">
        <v>22</v>
      </c>
      <c r="CE34">
        <v>-34</v>
      </c>
      <c r="CF34">
        <v>3.8499999999999952</v>
      </c>
      <c r="CG34">
        <v>0.46999999999999997</v>
      </c>
      <c r="CH34">
        <v>0.28000000000000003</v>
      </c>
      <c r="CI34">
        <v>0.46999999999999997</v>
      </c>
      <c r="CJ34">
        <v>1.3600000000000001</v>
      </c>
      <c r="CK34">
        <v>1.3600000000000001</v>
      </c>
      <c r="CL34" s="22">
        <f t="shared" si="99"/>
        <v>19126.109090909114</v>
      </c>
      <c r="CM34" s="22">
        <f t="shared" si="100"/>
        <v>72537.872340425529</v>
      </c>
      <c r="CN34" s="22">
        <f t="shared" si="101"/>
        <v>93815.999999999985</v>
      </c>
      <c r="CO34" s="22">
        <f t="shared" si="102"/>
        <v>900.76595744680867</v>
      </c>
      <c r="CP34" s="22">
        <f t="shared" si="103"/>
        <v>39644.705882352937</v>
      </c>
      <c r="CQ34" s="22">
        <f t="shared" si="104"/>
        <v>39644.705882352937</v>
      </c>
      <c r="CR34" s="129">
        <f t="shared" si="105"/>
        <v>265670.1591534873</v>
      </c>
      <c r="CW34" s="130">
        <v>348726.51000000001</v>
      </c>
      <c r="CX34">
        <f t="shared" si="107"/>
        <v>0.29985074599094996</v>
      </c>
      <c r="CY34">
        <f t="shared" si="108"/>
        <v>46.177014882606294</v>
      </c>
    </row>
    <row r="35">
      <c r="A35" s="25"/>
      <c r="B35" s="4" t="s">
        <v>40</v>
      </c>
      <c r="C35" s="125">
        <f>Малоэтажка_колич_блоков_огражд!$C35*Малоэтажка_блоки_огражд!B$3</f>
        <v>0</v>
      </c>
      <c r="D35" s="125">
        <f>Малоэтажка_колич_блоков_огражд!$C35*Малоэтажка_блоки_огражд!C$3</f>
        <v>0</v>
      </c>
      <c r="E35" s="125">
        <f>Малоэтажка_колич_блоков_огражд!$C35*Малоэтажка_блоки_огражд!D$3</f>
        <v>0</v>
      </c>
      <c r="F35" s="125">
        <f>Малоэтажка_колич_блоков_огражд!$C35*Малоэтажка_блоки_огражд!E$3</f>
        <v>0</v>
      </c>
      <c r="G35" s="125">
        <f>Малоэтажка_колич_блоков_огражд!$C35*Малоэтажка_блоки_огражд!F$3</f>
        <v>0</v>
      </c>
      <c r="H35" s="126">
        <f>Малоэтажка_колич_блоков_огражд!$C35*Малоэтажка_блоки_огражд!G$3</f>
        <v>0</v>
      </c>
      <c r="I35" s="94">
        <f>Малоэтажка_колич_блоков_огражд!$C35*Малоэтажка_блоки_огражд!B$4</f>
        <v>0</v>
      </c>
      <c r="J35" s="94">
        <f>Малоэтажка_колич_блоков_огражд!$C35*Малоэтажка_блоки_огражд!C$4</f>
        <v>0</v>
      </c>
      <c r="K35" s="94">
        <f>Малоэтажка_колич_блоков_огражд!$C35*Малоэтажка_блоки_огражд!D$4</f>
        <v>0</v>
      </c>
      <c r="L35" s="94">
        <f>Малоэтажка_колич_блоков_огражд!$C35*Малоэтажка_блоки_огражд!E$4</f>
        <v>0</v>
      </c>
      <c r="M35" s="94">
        <f>Малоэтажка_колич_блоков_огражд!$C35*Малоэтажка_блоки_огражд!F$4</f>
        <v>0</v>
      </c>
      <c r="N35" s="127">
        <f>Малоэтажка_колич_блоков_огражд!$C35*Малоэтажка_блоки_огражд!G$4</f>
        <v>0</v>
      </c>
      <c r="O35" s="125">
        <f>Малоэтажка_колич_блоков_огражд!$D35*Малоэтажка_блоки_огражд!B$5</f>
        <v>112.38</v>
      </c>
      <c r="P35" s="125">
        <f>Малоэтажка_колич_блоков_огражд!$D35*Малоэтажка_блоки_огражд!C$5</f>
        <v>39.600000000000001</v>
      </c>
      <c r="Q35" s="125">
        <f>Малоэтажка_колич_блоков_огражд!$D35*Малоэтажка_блоки_огражд!D$5</f>
        <v>41.009999999999998</v>
      </c>
      <c r="R35" s="125">
        <f>Малоэтажка_колич_блоков_огражд!$D35*Малоэтажка_блоки_огражд!E$5</f>
        <v>2.52</v>
      </c>
      <c r="S35" s="125">
        <f>Малоэтажка_колич_блоков_огражд!$D35*Малоэтажка_блоки_огражд!F$5</f>
        <v>256.19999999999999</v>
      </c>
      <c r="T35" s="125">
        <f>Малоэтажка_колич_блоков_огражд!$D35*Малоэтажка_блоки_огражд!G$5</f>
        <v>0</v>
      </c>
      <c r="U35" s="94">
        <f>Малоэтажка_колич_блоков_огражд!$D35*Малоэтажка_блоки_огражд!B$6</f>
        <v>112.5</v>
      </c>
      <c r="V35" s="94">
        <f>Малоэтажка_колич_блоков_огражд!$D35*Малоэтажка_блоки_огражд!C$6</f>
        <v>42</v>
      </c>
      <c r="W35" s="94">
        <f>Малоэтажка_колич_блоков_огражд!$D35*Малоэтажка_блоки_огражд!D$6</f>
        <v>41.009999999999998</v>
      </c>
      <c r="X35" s="94">
        <f>Малоэтажка_колич_блоков_огражд!$D35*Малоэтажка_блоки_огражд!E$6</f>
        <v>0</v>
      </c>
      <c r="Y35" s="94">
        <f>Малоэтажка_колич_блоков_огражд!$D35*Малоэтажка_блоки_огражд!F$6</f>
        <v>0</v>
      </c>
      <c r="Z35" s="127">
        <f>Малоэтажка_колич_блоков_огражд!$D35*Малоэтажка_блоки_огражд!G$6</f>
        <v>256.19999999999999</v>
      </c>
      <c r="AA35" s="125">
        <f>Малоэтажка_колич_блоков_огражд!$E35*Малоэтажка_блоки_огражд!B$7</f>
        <v>85.599999999999994</v>
      </c>
      <c r="AB35" s="125">
        <f>Малоэтажка_колич_блоков_огражд!$E35*Малоэтажка_блоки_огражд!C$7</f>
        <v>53.599999999999994</v>
      </c>
      <c r="AC35" s="125">
        <f>Малоэтажка_колич_блоков_огражд!$E35*Малоэтажка_блоки_огражд!D$7</f>
        <v>34.680000000000007</v>
      </c>
      <c r="AD35" s="125">
        <f>Малоэтажка_колич_блоков_огражд!$E35*Малоэтажка_блоки_огражд!E$7</f>
        <v>2.52</v>
      </c>
      <c r="AE35" s="125">
        <f>Малоэтажка_колич_блоков_огражд!$E35*Малоэтажка_блоки_огражд!F$7</f>
        <v>353.30000000000001</v>
      </c>
      <c r="AF35" s="125">
        <f>Малоэтажка_колич_блоков_огражд!$E35*Малоэтажка_блоки_огражд!G$7</f>
        <v>0</v>
      </c>
      <c r="AG35" s="94">
        <f>Малоэтажка_колич_блоков_огражд!$E35*Малоэтажка_блоки_огражд!B$8</f>
        <v>85.719999999999999</v>
      </c>
      <c r="AH35" s="94">
        <f>Малоэтажка_колич_блоков_огражд!$E35*Малоэтажка_блоки_огражд!C$8</f>
        <v>56</v>
      </c>
      <c r="AI35" s="94">
        <f>Малоэтажка_колич_блоков_огражд!$E35*Малоэтажка_блоки_огражд!D$8</f>
        <v>34.680000000000007</v>
      </c>
      <c r="AJ35" s="94">
        <f>Малоэтажка_колич_блоков_огражд!$E35*Малоэтажка_блоки_огражд!E$8</f>
        <v>0</v>
      </c>
      <c r="AK35" s="94">
        <f>Малоэтажка_колич_блоков_огражд!$E35*Малоэтажка_блоки_огражд!F$8</f>
        <v>0</v>
      </c>
      <c r="AL35" s="127">
        <f>Малоэтажка_колич_блоков_огражд!$E35*Малоэтажка_блоки_огражд!G$8</f>
        <v>353.30000000000001</v>
      </c>
      <c r="AM35" s="125">
        <f>Малоэтажка_колич_блоков_огражд!$F35*Малоэтажка_блоки_огражд!B$9</f>
        <v>130.48000000000002</v>
      </c>
      <c r="AN35" s="125">
        <f>Малоэтажка_колич_блоков_огражд!$F35*Малоэтажка_блоки_огражд!C$9</f>
        <v>53.599999999999994</v>
      </c>
      <c r="AO35" s="125">
        <f>Малоэтажка_колич_блоков_огражд!$F35*Малоэтажка_блоки_огражд!D$9</f>
        <v>41.579999999999998</v>
      </c>
      <c r="AP35" s="125">
        <f>Малоэтажка_колич_блоков_огражд!$F35*Малоэтажка_блоки_огражд!E$9</f>
        <v>2.52</v>
      </c>
      <c r="AQ35" s="125">
        <f>Малоэтажка_колич_блоков_огражд!$F35*Малоэтажка_блоки_огражд!F$9</f>
        <v>353.30000000000001</v>
      </c>
      <c r="AR35" s="125">
        <f>Малоэтажка_колич_блоков_огражд!$F35*Малоэтажка_блоки_огражд!G$9</f>
        <v>0</v>
      </c>
      <c r="AS35" s="94">
        <f>Малоэтажка_колич_блоков_огражд!$F35*Малоэтажка_блоки_огражд!B$10</f>
        <v>130.60000000000002</v>
      </c>
      <c r="AT35" s="94">
        <f>Малоэтажка_колич_блоков_огражд!$F35*Малоэтажка_блоки_огражд!C$10</f>
        <v>56</v>
      </c>
      <c r="AU35" s="94">
        <f>Малоэтажка_колич_блоков_огражд!$F35*Малоэтажка_блоки_огражд!D$10</f>
        <v>41.579999999999998</v>
      </c>
      <c r="AV35" s="94">
        <f>Малоэтажка_колич_блоков_огражд!$F35*Малоэтажка_блоки_огражд!E$10</f>
        <v>0</v>
      </c>
      <c r="AW35" s="94">
        <f>Малоэтажка_колич_блоков_огражд!$F35*Малоэтажка_блоки_огражд!F$10</f>
        <v>0</v>
      </c>
      <c r="AX35" s="127">
        <f>Малоэтажка_колич_блоков_огражд!$F35*Малоэтажка_блоки_огражд!G$10</f>
        <v>353.30000000000001</v>
      </c>
      <c r="AY35" s="125">
        <f>Малоэтажка_колич_блоков_огражд!$G35*Малоэтажка_блоки_огражд!B$11</f>
        <v>0</v>
      </c>
      <c r="AZ35" s="125">
        <f>Малоэтажка_колич_блоков_огражд!$G35*Малоэтажка_блоки_огражд!C$11</f>
        <v>0</v>
      </c>
      <c r="BA35" s="125">
        <f>Малоэтажка_колич_блоков_огражд!$G35*Малоэтажка_блоки_огражд!D$11</f>
        <v>0</v>
      </c>
      <c r="BB35" s="125">
        <f>Малоэтажка_колич_блоков_огражд!$G35*Малоэтажка_блоки_огражд!E$11</f>
        <v>0</v>
      </c>
      <c r="BC35" s="125">
        <f>Малоэтажка_колич_блоков_огражд!$G35*Малоэтажка_блоки_огражд!F$11</f>
        <v>0</v>
      </c>
      <c r="BD35" s="125">
        <f>Малоэтажка_колич_блоков_огражд!$G35*Малоэтажка_блоки_огражд!G$11</f>
        <v>0</v>
      </c>
      <c r="BE35" s="94">
        <f>Малоэтажка_колич_блоков_огражд!$G35*Малоэтажка_блоки_огражд!B$12</f>
        <v>0</v>
      </c>
      <c r="BF35" s="94">
        <f>Малоэтажка_колич_блоков_огражд!$G35*Малоэтажка_блоки_огражд!C$12</f>
        <v>0</v>
      </c>
      <c r="BG35" s="94">
        <f>Малоэтажка_колич_блоков_огражд!$G35*Малоэтажка_блоки_огражд!D$12</f>
        <v>0</v>
      </c>
      <c r="BH35" s="94">
        <f>Малоэтажка_колич_блоков_огражд!$G35*Малоэтажка_блоки_огражд!E$12</f>
        <v>0</v>
      </c>
      <c r="BI35" s="94">
        <f>Малоэтажка_колич_блоков_огражд!$G35*Малоэтажка_блоки_огражд!F$12</f>
        <v>0</v>
      </c>
      <c r="BJ35" s="127">
        <f>Малоэтажка_колич_блоков_огражд!$G35*Малоэтажка_блоки_огражд!G$12</f>
        <v>0</v>
      </c>
      <c r="BK35" s="125">
        <f>Малоэтажка_колич_блоков_огражд!$H35*Малоэтажка_блоки_огражд!B$13</f>
        <v>0</v>
      </c>
      <c r="BL35" s="125">
        <f>Малоэтажка_колич_блоков_огражд!$H35*Малоэтажка_блоки_огражд!C$13</f>
        <v>0</v>
      </c>
      <c r="BM35" s="125">
        <f>Малоэтажка_колич_блоков_огражд!$H35*Малоэтажка_блоки_огражд!D$13</f>
        <v>0</v>
      </c>
      <c r="BN35" s="125">
        <f>Малоэтажка_колич_блоков_огражд!$H35*Малоэтажка_блоки_огражд!E$13</f>
        <v>0</v>
      </c>
      <c r="BO35" s="125">
        <f>Малоэтажка_колич_блоков_огражд!$H35*Малоэтажка_блоки_огражд!F$13</f>
        <v>0</v>
      </c>
      <c r="BP35" s="125">
        <f>Малоэтажка_колич_блоков_огражд!$H35*Малоэтажка_блоки_огражд!G$13</f>
        <v>0</v>
      </c>
      <c r="BQ35" s="94">
        <f>Малоэтажка_колич_блоков_огражд!$H35*Малоэтажка_блоки_огражд!B$14</f>
        <v>0</v>
      </c>
      <c r="BR35" s="94">
        <f>Малоэтажка_колич_блоков_огражд!$H35*Малоэтажка_блоки_огражд!C$14</f>
        <v>0</v>
      </c>
      <c r="BS35" s="94">
        <f>Малоэтажка_колич_блоков_огражд!$H35*Малоэтажка_блоки_огражд!D$14</f>
        <v>0</v>
      </c>
      <c r="BT35" s="94">
        <f>Малоэтажка_колич_блоков_огражд!$H35*Малоэтажка_блоки_огражд!E$14</f>
        <v>0</v>
      </c>
      <c r="BU35" s="94">
        <f>Малоэтажка_колич_блоков_огражд!$H35*Малоэтажка_блоки_огражд!F$14</f>
        <v>0</v>
      </c>
      <c r="BV35" s="94">
        <f>Малоэтажка_колич_блоков_огражд!$H35*Малоэтажка_блоки_огражд!G$14</f>
        <v>0</v>
      </c>
      <c r="BW35" s="109">
        <v>4</v>
      </c>
      <c r="BX35" s="128">
        <f t="shared" si="93"/>
        <v>1314.9200000000001</v>
      </c>
      <c r="BY35" s="128">
        <f t="shared" si="94"/>
        <v>608.79999999999995</v>
      </c>
      <c r="BZ35" s="128">
        <f t="shared" si="95"/>
        <v>469.07999999999998</v>
      </c>
      <c r="CA35" s="128">
        <f t="shared" si="96"/>
        <v>7.5600000000000005</v>
      </c>
      <c r="CB35" s="128">
        <f t="shared" si="97"/>
        <v>962.79999999999995</v>
      </c>
      <c r="CC35" s="128">
        <f t="shared" si="98"/>
        <v>962.79999999999995</v>
      </c>
      <c r="CD35">
        <v>22</v>
      </c>
      <c r="CE35">
        <v>-34</v>
      </c>
      <c r="CF35">
        <v>3.8499999999999948</v>
      </c>
      <c r="CG35">
        <v>0.46999999999999997</v>
      </c>
      <c r="CH35">
        <v>0.28000000000000003</v>
      </c>
      <c r="CI35">
        <v>0.46999999999999997</v>
      </c>
      <c r="CJ35">
        <v>1.3600000000000001</v>
      </c>
      <c r="CK35">
        <v>1.3600000000000001</v>
      </c>
      <c r="CL35" s="22">
        <f t="shared" si="99"/>
        <v>19126.109090909118</v>
      </c>
      <c r="CM35" s="22">
        <f t="shared" si="100"/>
        <v>72537.872340425529</v>
      </c>
      <c r="CN35" s="22">
        <f t="shared" si="101"/>
        <v>93815.999999999985</v>
      </c>
      <c r="CO35" s="22">
        <f t="shared" si="102"/>
        <v>900.76595744680867</v>
      </c>
      <c r="CP35" s="22">
        <f t="shared" si="103"/>
        <v>39644.705882352937</v>
      </c>
      <c r="CQ35" s="22">
        <f t="shared" si="104"/>
        <v>39644.705882352937</v>
      </c>
      <c r="CR35" s="129">
        <f t="shared" si="105"/>
        <v>265670.1591534873</v>
      </c>
      <c r="CW35" s="130">
        <v>348726.51000000001</v>
      </c>
      <c r="CX35">
        <f t="shared" si="107"/>
        <v>0.29985074599094996</v>
      </c>
      <c r="CY35">
        <f t="shared" si="108"/>
        <v>46.177014882606294</v>
      </c>
    </row>
    <row r="36">
      <c r="A36" s="25"/>
      <c r="B36" s="4" t="s">
        <v>41</v>
      </c>
      <c r="C36" s="125">
        <f>Малоэтажка_колич_блоков_огражд!$C36*Малоэтажка_блоки_огражд!B$3</f>
        <v>0</v>
      </c>
      <c r="D36" s="125">
        <f>Малоэтажка_колич_блоков_огражд!$C36*Малоэтажка_блоки_огражд!C$3</f>
        <v>0</v>
      </c>
      <c r="E36" s="125">
        <f>Малоэтажка_колич_блоков_огражд!$C36*Малоэтажка_блоки_огражд!D$3</f>
        <v>0</v>
      </c>
      <c r="F36" s="125">
        <f>Малоэтажка_колич_блоков_огражд!$C36*Малоэтажка_блоки_огражд!E$3</f>
        <v>0</v>
      </c>
      <c r="G36" s="125">
        <f>Малоэтажка_колич_блоков_огражд!$C36*Малоэтажка_блоки_огражд!F$3</f>
        <v>0</v>
      </c>
      <c r="H36" s="126">
        <f>Малоэтажка_колич_блоков_огражд!$C36*Малоэтажка_блоки_огражд!G$3</f>
        <v>0</v>
      </c>
      <c r="I36" s="94">
        <f>Малоэтажка_колич_блоков_огражд!$C36*Малоэтажка_блоки_огражд!B$4</f>
        <v>0</v>
      </c>
      <c r="J36" s="94">
        <f>Малоэтажка_колич_блоков_огражд!$C36*Малоэтажка_блоки_огражд!C$4</f>
        <v>0</v>
      </c>
      <c r="K36" s="94">
        <f>Малоэтажка_колич_блоков_огражд!$C36*Малоэтажка_блоки_огражд!D$4</f>
        <v>0</v>
      </c>
      <c r="L36" s="94">
        <f>Малоэтажка_колич_блоков_огражд!$C36*Малоэтажка_блоки_огражд!E$4</f>
        <v>0</v>
      </c>
      <c r="M36" s="94">
        <f>Малоэтажка_колич_блоков_огражд!$C36*Малоэтажка_блоки_огражд!F$4</f>
        <v>0</v>
      </c>
      <c r="N36" s="127">
        <f>Малоэтажка_колич_блоков_огражд!$C36*Малоэтажка_блоки_огражд!G$4</f>
        <v>0</v>
      </c>
      <c r="O36" s="125">
        <f>Малоэтажка_колич_блоков_огражд!$D36*Малоэтажка_блоки_огражд!B$5</f>
        <v>0</v>
      </c>
      <c r="P36" s="125">
        <f>Малоэтажка_колич_блоков_огражд!$D36*Малоэтажка_блоки_огражд!C$5</f>
        <v>0</v>
      </c>
      <c r="Q36" s="125">
        <f>Малоэтажка_колич_блоков_огражд!$D36*Малоэтажка_блоки_огражд!D$5</f>
        <v>0</v>
      </c>
      <c r="R36" s="125">
        <f>Малоэтажка_колич_блоков_огражд!$D36*Малоэтажка_блоки_огражд!E$5</f>
        <v>0</v>
      </c>
      <c r="S36" s="125">
        <f>Малоэтажка_колич_блоков_огражд!$D36*Малоэтажка_блоки_огражд!F$5</f>
        <v>0</v>
      </c>
      <c r="T36" s="125">
        <f>Малоэтажка_колич_блоков_огражд!$D36*Малоэтажка_блоки_огражд!G$5</f>
        <v>0</v>
      </c>
      <c r="U36" s="94">
        <f>Малоэтажка_колич_блоков_огражд!$D36*Малоэтажка_блоки_огражд!B$6</f>
        <v>0</v>
      </c>
      <c r="V36" s="94">
        <f>Малоэтажка_колич_блоков_огражд!$D36*Малоэтажка_блоки_огражд!C$6</f>
        <v>0</v>
      </c>
      <c r="W36" s="94">
        <f>Малоэтажка_колич_блоков_огражд!$D36*Малоэтажка_блоки_огражд!D$6</f>
        <v>0</v>
      </c>
      <c r="X36" s="94">
        <f>Малоэтажка_колич_блоков_огражд!$D36*Малоэтажка_блоки_огражд!E$6</f>
        <v>0</v>
      </c>
      <c r="Y36" s="94">
        <f>Малоэтажка_колич_блоков_огражд!$D36*Малоэтажка_блоки_огражд!F$6</f>
        <v>0</v>
      </c>
      <c r="Z36" s="127">
        <f>Малоэтажка_колич_блоков_огражд!$D36*Малоэтажка_блоки_огражд!G$6</f>
        <v>0</v>
      </c>
      <c r="AA36" s="125">
        <f>Малоэтажка_колич_блоков_огражд!$E36*Малоэтажка_блоки_огражд!B$7</f>
        <v>0</v>
      </c>
      <c r="AB36" s="125">
        <f>Малоэтажка_колич_блоков_огражд!$E36*Малоэтажка_блоки_огражд!C$7</f>
        <v>0</v>
      </c>
      <c r="AC36" s="125">
        <f>Малоэтажка_колич_блоков_огражд!$E36*Малоэтажка_блоки_огражд!D$7</f>
        <v>0</v>
      </c>
      <c r="AD36" s="125">
        <f>Малоэтажка_колич_блоков_огражд!$E36*Малоэтажка_блоки_огражд!E$7</f>
        <v>0</v>
      </c>
      <c r="AE36" s="125">
        <f>Малоэтажка_колич_блоков_огражд!$E36*Малоэтажка_блоки_огражд!F$7</f>
        <v>0</v>
      </c>
      <c r="AF36" s="125">
        <f>Малоэтажка_колич_блоков_огражд!$E36*Малоэтажка_блоки_огражд!G$7</f>
        <v>0</v>
      </c>
      <c r="AG36" s="94">
        <f>Малоэтажка_колич_блоков_огражд!$E36*Малоэтажка_блоки_огражд!B$8</f>
        <v>0</v>
      </c>
      <c r="AH36" s="94">
        <f>Малоэтажка_колич_блоков_огражд!$E36*Малоэтажка_блоки_огражд!C$8</f>
        <v>0</v>
      </c>
      <c r="AI36" s="94">
        <f>Малоэтажка_колич_блоков_огражд!$E36*Малоэтажка_блоки_огражд!D$8</f>
        <v>0</v>
      </c>
      <c r="AJ36" s="94">
        <f>Малоэтажка_колич_блоков_огражд!$E36*Малоэтажка_блоки_огражд!E$8</f>
        <v>0</v>
      </c>
      <c r="AK36" s="94">
        <f>Малоэтажка_колич_блоков_огражд!$E36*Малоэтажка_блоки_огражд!F$8</f>
        <v>0</v>
      </c>
      <c r="AL36" s="127">
        <f>Малоэтажка_колич_блоков_огражд!$E36*Малоэтажка_блоки_огражд!G$8</f>
        <v>0</v>
      </c>
      <c r="AM36" s="125">
        <f>Малоэтажка_колич_блоков_огражд!$F36*Малоэтажка_блоки_огражд!B$9</f>
        <v>260.96000000000004</v>
      </c>
      <c r="AN36" s="125">
        <f>Малоэтажка_колич_блоков_огражд!$F36*Малоэтажка_блоки_огражд!C$9</f>
        <v>107.19999999999999</v>
      </c>
      <c r="AO36" s="125">
        <f>Малоэтажка_колич_блоков_огражд!$F36*Малоэтажка_блоки_огражд!D$9</f>
        <v>83.159999999999997</v>
      </c>
      <c r="AP36" s="125">
        <f>Малоэтажка_колич_блоков_огражд!$F36*Малоэтажка_блоки_огражд!E$9</f>
        <v>5.04</v>
      </c>
      <c r="AQ36" s="125">
        <f>Малоэтажка_колич_блоков_огражд!$F36*Малоэтажка_блоки_огражд!F$9</f>
        <v>706.60000000000002</v>
      </c>
      <c r="AR36" s="125">
        <f>Малоэтажка_колич_блоков_огражд!$F36*Малоэтажка_блоки_огражд!G$9</f>
        <v>0</v>
      </c>
      <c r="AS36" s="94">
        <f>Малоэтажка_колич_блоков_огражд!$F36*Малоэтажка_блоки_огражд!B$10</f>
        <v>261.20000000000005</v>
      </c>
      <c r="AT36" s="94">
        <f>Малоэтажка_колич_блоков_огражд!$F36*Малоэтажка_блоки_огражд!C$10</f>
        <v>112</v>
      </c>
      <c r="AU36" s="94">
        <f>Малоэтажка_колич_блоков_огражд!$F36*Малоэтажка_блоки_огражд!D$10</f>
        <v>83.159999999999997</v>
      </c>
      <c r="AV36" s="94">
        <f>Малоэтажка_колич_блоков_огражд!$F36*Малоэтажка_блоки_огражд!E$10</f>
        <v>0</v>
      </c>
      <c r="AW36" s="94">
        <f>Малоэтажка_колич_блоков_огражд!$F36*Малоэтажка_блоки_огражд!F$10</f>
        <v>0</v>
      </c>
      <c r="AX36" s="127">
        <f>Малоэтажка_колич_блоков_огражд!$F36*Малоэтажка_блоки_огражд!G$10</f>
        <v>706.60000000000002</v>
      </c>
      <c r="AY36" s="125">
        <f>Малоэтажка_колич_блоков_огражд!$G36*Малоэтажка_блоки_огражд!B$11</f>
        <v>0</v>
      </c>
      <c r="AZ36" s="125">
        <f>Малоэтажка_колич_блоков_огражд!$G36*Малоэтажка_блоки_огражд!C$11</f>
        <v>0</v>
      </c>
      <c r="BA36" s="125">
        <f>Малоэтажка_колич_блоков_огражд!$G36*Малоэтажка_блоки_огражд!D$11</f>
        <v>0</v>
      </c>
      <c r="BB36" s="125">
        <f>Малоэтажка_колич_блоков_огражд!$G36*Малоэтажка_блоки_огражд!E$11</f>
        <v>0</v>
      </c>
      <c r="BC36" s="125">
        <f>Малоэтажка_колич_блоков_огражд!$G36*Малоэтажка_блоки_огражд!F$11</f>
        <v>0</v>
      </c>
      <c r="BD36" s="125">
        <f>Малоэтажка_колич_блоков_огражд!$G36*Малоэтажка_блоки_огражд!G$11</f>
        <v>0</v>
      </c>
      <c r="BE36" s="94">
        <f>Малоэтажка_колич_блоков_огражд!$G36*Малоэтажка_блоки_огражд!B$12</f>
        <v>0</v>
      </c>
      <c r="BF36" s="94">
        <f>Малоэтажка_колич_блоков_огражд!$G36*Малоэтажка_блоки_огражд!C$12</f>
        <v>0</v>
      </c>
      <c r="BG36" s="94">
        <f>Малоэтажка_колич_блоков_огражд!$G36*Малоэтажка_блоки_огражд!D$12</f>
        <v>0</v>
      </c>
      <c r="BH36" s="94">
        <f>Малоэтажка_колич_блоков_огражд!$G36*Малоэтажка_блоки_огражд!E$12</f>
        <v>0</v>
      </c>
      <c r="BI36" s="94">
        <f>Малоэтажка_колич_блоков_огражд!$G36*Малоэтажка_блоки_огражд!F$12</f>
        <v>0</v>
      </c>
      <c r="BJ36" s="127">
        <f>Малоэтажка_колич_блоков_огражд!$G36*Малоэтажка_блоки_огражд!G$12</f>
        <v>0</v>
      </c>
      <c r="BK36" s="125">
        <f>Малоэтажка_колич_блоков_огражд!$H36*Малоэтажка_блоки_огражд!B$13</f>
        <v>0</v>
      </c>
      <c r="BL36" s="125">
        <f>Малоэтажка_колич_блоков_огражд!$H36*Малоэтажка_блоки_огражд!C$13</f>
        <v>0</v>
      </c>
      <c r="BM36" s="125">
        <f>Малоэтажка_колич_блоков_огражд!$H36*Малоэтажка_блоки_огражд!D$13</f>
        <v>0</v>
      </c>
      <c r="BN36" s="125">
        <f>Малоэтажка_колич_блоков_огражд!$H36*Малоэтажка_блоки_огражд!E$13</f>
        <v>0</v>
      </c>
      <c r="BO36" s="125">
        <f>Малоэтажка_колич_блоков_огражд!$H36*Малоэтажка_блоки_огражд!F$13</f>
        <v>0</v>
      </c>
      <c r="BP36" s="125">
        <f>Малоэтажка_колич_блоков_огражд!$H36*Малоэтажка_блоки_огражд!G$13</f>
        <v>0</v>
      </c>
      <c r="BQ36" s="94">
        <f>Малоэтажка_колич_блоков_огражд!$H36*Малоэтажка_блоки_огражд!B$14</f>
        <v>0</v>
      </c>
      <c r="BR36" s="94">
        <f>Малоэтажка_колич_блоков_огражд!$H36*Малоэтажка_блоки_огражд!C$14</f>
        <v>0</v>
      </c>
      <c r="BS36" s="94">
        <f>Малоэтажка_колич_блоков_огражд!$H36*Малоэтажка_блоки_огражд!D$14</f>
        <v>0</v>
      </c>
      <c r="BT36" s="94">
        <f>Малоэтажка_колич_блоков_огражд!$H36*Малоэтажка_блоки_огражд!E$14</f>
        <v>0</v>
      </c>
      <c r="BU36" s="94">
        <f>Малоэтажка_колич_блоков_огражд!$H36*Малоэтажка_блоки_огражд!F$14</f>
        <v>0</v>
      </c>
      <c r="BV36" s="94">
        <f>Малоэтажка_колич_блоков_огражд!$H36*Малоэтажка_блоки_огражд!G$14</f>
        <v>0</v>
      </c>
      <c r="BW36" s="109">
        <v>4</v>
      </c>
      <c r="BX36" s="128">
        <f t="shared" si="93"/>
        <v>1044.5600000000002</v>
      </c>
      <c r="BY36" s="128">
        <f t="shared" si="94"/>
        <v>443.19999999999999</v>
      </c>
      <c r="BZ36" s="128">
        <f t="shared" si="95"/>
        <v>332.63999999999999</v>
      </c>
      <c r="CA36" s="128">
        <f t="shared" si="96"/>
        <v>5.04</v>
      </c>
      <c r="CB36" s="128">
        <f t="shared" si="97"/>
        <v>706.60000000000002</v>
      </c>
      <c r="CC36" s="128">
        <f t="shared" si="98"/>
        <v>706.60000000000002</v>
      </c>
      <c r="CD36">
        <v>22</v>
      </c>
      <c r="CE36">
        <v>-34</v>
      </c>
      <c r="CF36">
        <v>3.8499999999999943</v>
      </c>
      <c r="CG36">
        <v>0.46999999999999997</v>
      </c>
      <c r="CH36">
        <v>0.28000000000000003</v>
      </c>
      <c r="CI36">
        <v>0.46999999999999997</v>
      </c>
      <c r="CJ36">
        <v>1.3600000000000001</v>
      </c>
      <c r="CK36">
        <v>1.3600000000000001</v>
      </c>
      <c r="CL36" s="22">
        <f t="shared" si="99"/>
        <v>15193.600000000024</v>
      </c>
      <c r="CM36" s="22">
        <f t="shared" si="100"/>
        <v>52806.808510638301</v>
      </c>
      <c r="CN36" s="22">
        <f t="shared" si="101"/>
        <v>66527.999999999985</v>
      </c>
      <c r="CO36" s="22">
        <f t="shared" si="102"/>
        <v>600.51063829787245</v>
      </c>
      <c r="CP36" s="22">
        <f t="shared" si="103"/>
        <v>29095.294117647056</v>
      </c>
      <c r="CQ36" s="22">
        <f t="shared" si="104"/>
        <v>29095.294117647056</v>
      </c>
      <c r="CR36" s="129">
        <f t="shared" si="105"/>
        <v>193319.5073842303</v>
      </c>
      <c r="CW36" s="130">
        <v>259283.04999999999</v>
      </c>
      <c r="CX36">
        <f t="shared" si="107"/>
        <v>0.22294323412724995</v>
      </c>
      <c r="CY36">
        <f t="shared" si="108"/>
        <v>34.333258055596495</v>
      </c>
    </row>
    <row r="37">
      <c r="A37" s="25"/>
      <c r="B37" s="4" t="s">
        <v>42</v>
      </c>
      <c r="C37" s="125">
        <f>Малоэтажка_колич_блоков_огражд!$C37*Малоэтажка_блоки_огражд!B$3</f>
        <v>0</v>
      </c>
      <c r="D37" s="125">
        <f>Малоэтажка_колич_блоков_огражд!$C37*Малоэтажка_блоки_огражд!C$3</f>
        <v>0</v>
      </c>
      <c r="E37" s="125">
        <f>Малоэтажка_колич_блоков_огражд!$C37*Малоэтажка_блоки_огражд!D$3</f>
        <v>0</v>
      </c>
      <c r="F37" s="125">
        <f>Малоэтажка_колич_блоков_огражд!$C37*Малоэтажка_блоки_огражд!E$3</f>
        <v>0</v>
      </c>
      <c r="G37" s="125">
        <f>Малоэтажка_колич_блоков_огражд!$C37*Малоэтажка_блоки_огражд!F$3</f>
        <v>0</v>
      </c>
      <c r="H37" s="126">
        <f>Малоэтажка_колич_блоков_огражд!$C37*Малоэтажка_блоки_огражд!G$3</f>
        <v>0</v>
      </c>
      <c r="I37" s="94">
        <f>Малоэтажка_колич_блоков_огражд!$C37*Малоэтажка_блоки_огражд!B$4</f>
        <v>0</v>
      </c>
      <c r="J37" s="94">
        <f>Малоэтажка_колич_блоков_огражд!$C37*Малоэтажка_блоки_огражд!C$4</f>
        <v>0</v>
      </c>
      <c r="K37" s="94">
        <f>Малоэтажка_колич_блоков_огражд!$C37*Малоэтажка_блоки_огражд!D$4</f>
        <v>0</v>
      </c>
      <c r="L37" s="94">
        <f>Малоэтажка_колич_блоков_огражд!$C37*Малоэтажка_блоки_огражд!E$4</f>
        <v>0</v>
      </c>
      <c r="M37" s="94">
        <f>Малоэтажка_колич_блоков_огражд!$C37*Малоэтажка_блоки_огражд!F$4</f>
        <v>0</v>
      </c>
      <c r="N37" s="127">
        <f>Малоэтажка_колич_блоков_огражд!$C37*Малоэтажка_блоки_огражд!G$4</f>
        <v>0</v>
      </c>
      <c r="O37" s="125">
        <f>Малоэтажка_колич_блоков_огражд!$D37*Малоэтажка_блоки_огражд!B$5</f>
        <v>0</v>
      </c>
      <c r="P37" s="125">
        <f>Малоэтажка_колич_блоков_огражд!$D37*Малоэтажка_блоки_огражд!C$5</f>
        <v>0</v>
      </c>
      <c r="Q37" s="125">
        <f>Малоэтажка_колич_блоков_огражд!$D37*Малоэтажка_блоки_огражд!D$5</f>
        <v>0</v>
      </c>
      <c r="R37" s="125">
        <f>Малоэтажка_колич_блоков_огражд!$D37*Малоэтажка_блоки_огражд!E$5</f>
        <v>0</v>
      </c>
      <c r="S37" s="125">
        <f>Малоэтажка_колич_блоков_огражд!$D37*Малоэтажка_блоки_огражд!F$5</f>
        <v>0</v>
      </c>
      <c r="T37" s="125">
        <f>Малоэтажка_колич_блоков_огражд!$D37*Малоэтажка_блоки_огражд!G$5</f>
        <v>0</v>
      </c>
      <c r="U37" s="94">
        <f>Малоэтажка_колич_блоков_огражд!$D37*Малоэтажка_блоки_огражд!B$6</f>
        <v>0</v>
      </c>
      <c r="V37" s="94">
        <f>Малоэтажка_колич_блоков_огражд!$D37*Малоэтажка_блоки_огражд!C$6</f>
        <v>0</v>
      </c>
      <c r="W37" s="94">
        <f>Малоэтажка_колич_блоков_огражд!$D37*Малоэтажка_блоки_огражд!D$6</f>
        <v>0</v>
      </c>
      <c r="X37" s="94">
        <f>Малоэтажка_колич_блоков_огражд!$D37*Малоэтажка_блоки_огражд!E$6</f>
        <v>0</v>
      </c>
      <c r="Y37" s="94">
        <f>Малоэтажка_колич_блоков_огражд!$D37*Малоэтажка_блоки_огражд!F$6</f>
        <v>0</v>
      </c>
      <c r="Z37" s="127">
        <f>Малоэтажка_колич_блоков_огражд!$D37*Малоэтажка_блоки_огражд!G$6</f>
        <v>0</v>
      </c>
      <c r="AA37" s="125">
        <f>Малоэтажка_колич_блоков_огражд!$E37*Малоэтажка_блоки_огражд!B$7</f>
        <v>0</v>
      </c>
      <c r="AB37" s="125">
        <f>Малоэтажка_колич_блоков_огражд!$E37*Малоэтажка_блоки_огражд!C$7</f>
        <v>0</v>
      </c>
      <c r="AC37" s="125">
        <f>Малоэтажка_колич_блоков_огражд!$E37*Малоэтажка_блоки_огражд!D$7</f>
        <v>0</v>
      </c>
      <c r="AD37" s="125">
        <f>Малоэтажка_колич_блоков_огражд!$E37*Малоэтажка_блоки_огражд!E$7</f>
        <v>0</v>
      </c>
      <c r="AE37" s="125">
        <f>Малоэтажка_колич_блоков_огражд!$E37*Малоэтажка_блоки_огражд!F$7</f>
        <v>0</v>
      </c>
      <c r="AF37" s="125">
        <f>Малоэтажка_колич_блоков_огражд!$E37*Малоэтажка_блоки_огражд!G$7</f>
        <v>0</v>
      </c>
      <c r="AG37" s="94">
        <f>Малоэтажка_колич_блоков_огражд!$E37*Малоэтажка_блоки_огражд!B$8</f>
        <v>0</v>
      </c>
      <c r="AH37" s="94">
        <f>Малоэтажка_колич_блоков_огражд!$E37*Малоэтажка_блоки_огражд!C$8</f>
        <v>0</v>
      </c>
      <c r="AI37" s="94">
        <f>Малоэтажка_колич_блоков_огражд!$E37*Малоэтажка_блоки_огражд!D$8</f>
        <v>0</v>
      </c>
      <c r="AJ37" s="94">
        <f>Малоэтажка_колич_блоков_огражд!$E37*Малоэтажка_блоки_огражд!E$8</f>
        <v>0</v>
      </c>
      <c r="AK37" s="94">
        <f>Малоэтажка_колич_блоков_огражд!$E37*Малоэтажка_блоки_огражд!F$8</f>
        <v>0</v>
      </c>
      <c r="AL37" s="127">
        <f>Малоэтажка_колич_блоков_огражд!$E37*Малоэтажка_блоки_огражд!G$8</f>
        <v>0</v>
      </c>
      <c r="AM37" s="125">
        <f>Малоэтажка_колич_блоков_огражд!$F37*Малоэтажка_блоки_огражд!B$9</f>
        <v>260.96000000000004</v>
      </c>
      <c r="AN37" s="125">
        <f>Малоэтажка_колич_блоков_огражд!$F37*Малоэтажка_блоки_огражд!C$9</f>
        <v>107.19999999999999</v>
      </c>
      <c r="AO37" s="125">
        <f>Малоэтажка_колич_блоков_огражд!$F37*Малоэтажка_блоки_огражд!D$9</f>
        <v>83.159999999999997</v>
      </c>
      <c r="AP37" s="125">
        <f>Малоэтажка_колич_блоков_огражд!$F37*Малоэтажка_блоки_огражд!E$9</f>
        <v>5.04</v>
      </c>
      <c r="AQ37" s="125">
        <f>Малоэтажка_колич_блоков_огражд!$F37*Малоэтажка_блоки_огражд!F$9</f>
        <v>706.60000000000002</v>
      </c>
      <c r="AR37" s="125">
        <f>Малоэтажка_колич_блоков_огражд!$F37*Малоэтажка_блоки_огражд!G$9</f>
        <v>0</v>
      </c>
      <c r="AS37" s="94">
        <f>Малоэтажка_колич_блоков_огражд!$F37*Малоэтажка_блоки_огражд!B$10</f>
        <v>261.20000000000005</v>
      </c>
      <c r="AT37" s="94">
        <f>Малоэтажка_колич_блоков_огражд!$F37*Малоэтажка_блоки_огражд!C$10</f>
        <v>112</v>
      </c>
      <c r="AU37" s="94">
        <f>Малоэтажка_колич_блоков_огражд!$F37*Малоэтажка_блоки_огражд!D$10</f>
        <v>83.159999999999997</v>
      </c>
      <c r="AV37" s="94">
        <f>Малоэтажка_колич_блоков_огражд!$F37*Малоэтажка_блоки_огражд!E$10</f>
        <v>0</v>
      </c>
      <c r="AW37" s="94">
        <f>Малоэтажка_колич_блоков_огражд!$F37*Малоэтажка_блоки_огражд!F$10</f>
        <v>0</v>
      </c>
      <c r="AX37" s="127">
        <f>Малоэтажка_колич_блоков_огражд!$F37*Малоэтажка_блоки_огражд!G$10</f>
        <v>706.60000000000002</v>
      </c>
      <c r="AY37" s="125">
        <f>Малоэтажка_колич_блоков_огражд!$G37*Малоэтажка_блоки_огражд!B$11</f>
        <v>0</v>
      </c>
      <c r="AZ37" s="125">
        <f>Малоэтажка_колич_блоков_огражд!$G37*Малоэтажка_блоки_огражд!C$11</f>
        <v>0</v>
      </c>
      <c r="BA37" s="125">
        <f>Малоэтажка_колич_блоков_огражд!$G37*Малоэтажка_блоки_огражд!D$11</f>
        <v>0</v>
      </c>
      <c r="BB37" s="125">
        <f>Малоэтажка_колич_блоков_огражд!$G37*Малоэтажка_блоки_огражд!E$11</f>
        <v>0</v>
      </c>
      <c r="BC37" s="125">
        <f>Малоэтажка_колич_блоков_огражд!$G37*Малоэтажка_блоки_огражд!F$11</f>
        <v>0</v>
      </c>
      <c r="BD37" s="125">
        <f>Малоэтажка_колич_блоков_огражд!$G37*Малоэтажка_блоки_огражд!G$11</f>
        <v>0</v>
      </c>
      <c r="BE37" s="94">
        <f>Малоэтажка_колич_блоков_огражд!$G37*Малоэтажка_блоки_огражд!B$12</f>
        <v>0</v>
      </c>
      <c r="BF37" s="94">
        <f>Малоэтажка_колич_блоков_огражд!$G37*Малоэтажка_блоки_огражд!C$12</f>
        <v>0</v>
      </c>
      <c r="BG37" s="94">
        <f>Малоэтажка_колич_блоков_огражд!$G37*Малоэтажка_блоки_огражд!D$12</f>
        <v>0</v>
      </c>
      <c r="BH37" s="94">
        <f>Малоэтажка_колич_блоков_огражд!$G37*Малоэтажка_блоки_огражд!E$12</f>
        <v>0</v>
      </c>
      <c r="BI37" s="94">
        <f>Малоэтажка_колич_блоков_огражд!$G37*Малоэтажка_блоки_огражд!F$12</f>
        <v>0</v>
      </c>
      <c r="BJ37" s="127">
        <f>Малоэтажка_колич_блоков_огражд!$G37*Малоэтажка_блоки_огражд!G$12</f>
        <v>0</v>
      </c>
      <c r="BK37" s="125">
        <f>Малоэтажка_колич_блоков_огражд!$H37*Малоэтажка_блоки_огражд!B$13</f>
        <v>0</v>
      </c>
      <c r="BL37" s="125">
        <f>Малоэтажка_колич_блоков_огражд!$H37*Малоэтажка_блоки_огражд!C$13</f>
        <v>0</v>
      </c>
      <c r="BM37" s="125">
        <f>Малоэтажка_колич_блоков_огражд!$H37*Малоэтажка_блоки_огражд!D$13</f>
        <v>0</v>
      </c>
      <c r="BN37" s="125">
        <f>Малоэтажка_колич_блоков_огражд!$H37*Малоэтажка_блоки_огражд!E$13</f>
        <v>0</v>
      </c>
      <c r="BO37" s="125">
        <f>Малоэтажка_колич_блоков_огражд!$H37*Малоэтажка_блоки_огражд!F$13</f>
        <v>0</v>
      </c>
      <c r="BP37" s="125">
        <f>Малоэтажка_колич_блоков_огражд!$H37*Малоэтажка_блоки_огражд!G$13</f>
        <v>0</v>
      </c>
      <c r="BQ37" s="94">
        <f>Малоэтажка_колич_блоков_огражд!$H37*Малоэтажка_блоки_огражд!B$14</f>
        <v>0</v>
      </c>
      <c r="BR37" s="94">
        <f>Малоэтажка_колич_блоков_огражд!$H37*Малоэтажка_блоки_огражд!C$14</f>
        <v>0</v>
      </c>
      <c r="BS37" s="94">
        <f>Малоэтажка_колич_блоков_огражд!$H37*Малоэтажка_блоки_огражд!D$14</f>
        <v>0</v>
      </c>
      <c r="BT37" s="94">
        <f>Малоэтажка_колич_блоков_огражд!$H37*Малоэтажка_блоки_огражд!E$14</f>
        <v>0</v>
      </c>
      <c r="BU37" s="94">
        <f>Малоэтажка_колич_блоков_огражд!$H37*Малоэтажка_блоки_огражд!F$14</f>
        <v>0</v>
      </c>
      <c r="BV37" s="94">
        <f>Малоэтажка_колич_блоков_огражд!$H37*Малоэтажка_блоки_огражд!G$14</f>
        <v>0</v>
      </c>
      <c r="BW37" s="109">
        <v>4</v>
      </c>
      <c r="BX37" s="128">
        <f t="shared" si="93"/>
        <v>1044.5600000000002</v>
      </c>
      <c r="BY37" s="128">
        <f t="shared" si="94"/>
        <v>443.19999999999999</v>
      </c>
      <c r="BZ37" s="128">
        <f t="shared" si="95"/>
        <v>332.63999999999999</v>
      </c>
      <c r="CA37" s="128">
        <f t="shared" si="96"/>
        <v>5.04</v>
      </c>
      <c r="CB37" s="128">
        <f t="shared" si="97"/>
        <v>706.60000000000002</v>
      </c>
      <c r="CC37" s="128">
        <f t="shared" si="98"/>
        <v>706.60000000000002</v>
      </c>
      <c r="CD37">
        <v>22</v>
      </c>
      <c r="CE37">
        <v>-34</v>
      </c>
      <c r="CF37">
        <v>3.8499999999999943</v>
      </c>
      <c r="CG37">
        <v>0.46999999999999997</v>
      </c>
      <c r="CH37">
        <v>0.28000000000000003</v>
      </c>
      <c r="CI37">
        <v>0.46999999999999997</v>
      </c>
      <c r="CJ37">
        <v>1.3600000000000001</v>
      </c>
      <c r="CK37">
        <v>1.3600000000000001</v>
      </c>
      <c r="CL37" s="22">
        <f t="shared" si="99"/>
        <v>15193.600000000024</v>
      </c>
      <c r="CM37" s="22">
        <f t="shared" si="100"/>
        <v>52806.808510638301</v>
      </c>
      <c r="CN37" s="22">
        <f t="shared" si="101"/>
        <v>66527.999999999985</v>
      </c>
      <c r="CO37" s="22">
        <f t="shared" si="102"/>
        <v>600.51063829787245</v>
      </c>
      <c r="CP37" s="22">
        <f t="shared" si="103"/>
        <v>29095.294117647056</v>
      </c>
      <c r="CQ37" s="22">
        <f t="shared" si="104"/>
        <v>29095.294117647056</v>
      </c>
      <c r="CR37" s="129">
        <f t="shared" si="105"/>
        <v>193319.5073842303</v>
      </c>
      <c r="CW37" s="130">
        <v>259283.04999999999</v>
      </c>
      <c r="CX37">
        <f t="shared" si="107"/>
        <v>0.22294323412724995</v>
      </c>
      <c r="CY37">
        <f t="shared" si="108"/>
        <v>34.333258055596495</v>
      </c>
    </row>
    <row r="38">
      <c r="A38" s="29"/>
      <c r="B38" s="30" t="s">
        <v>43</v>
      </c>
      <c r="C38" s="131">
        <f>Малоэтажка_колич_блоков_огражд!$C38*Малоэтажка_блоки_огражд!B$3</f>
        <v>0</v>
      </c>
      <c r="D38" s="131">
        <f>Малоэтажка_колич_блоков_огражд!$C38*Малоэтажка_блоки_огражд!C$3</f>
        <v>0</v>
      </c>
      <c r="E38" s="131">
        <f>Малоэтажка_колич_блоков_огражд!$C38*Малоэтажка_блоки_огражд!D$3</f>
        <v>0</v>
      </c>
      <c r="F38" s="131">
        <f>Малоэтажка_колич_блоков_огражд!$C38*Малоэтажка_блоки_огражд!E$3</f>
        <v>0</v>
      </c>
      <c r="G38" s="131">
        <f>Малоэтажка_колич_блоков_огражд!$C38*Малоэтажка_блоки_огражд!F$3</f>
        <v>0</v>
      </c>
      <c r="H38" s="132">
        <f>Малоэтажка_колич_блоков_огражд!$C38*Малоэтажка_блоки_огражд!G$3</f>
        <v>0</v>
      </c>
      <c r="I38" s="133">
        <f>Малоэтажка_колич_блоков_огражд!$C38*Малоэтажка_блоки_огражд!B$4</f>
        <v>0</v>
      </c>
      <c r="J38" s="133">
        <f>Малоэтажка_колич_блоков_огражд!$C38*Малоэтажка_блоки_огражд!C$4</f>
        <v>0</v>
      </c>
      <c r="K38" s="133">
        <f>Малоэтажка_колич_блоков_огражд!$C38*Малоэтажка_блоки_огражд!D$4</f>
        <v>0</v>
      </c>
      <c r="L38" s="133">
        <f>Малоэтажка_колич_блоков_огражд!$C38*Малоэтажка_блоки_огражд!E$4</f>
        <v>0</v>
      </c>
      <c r="M38" s="133">
        <f>Малоэтажка_колич_блоков_огражд!$C38*Малоэтажка_блоки_огражд!F$4</f>
        <v>0</v>
      </c>
      <c r="N38" s="134">
        <f>Малоэтажка_колич_блоков_огражд!$C38*Малоэтажка_блоки_огражд!G$4</f>
        <v>0</v>
      </c>
      <c r="O38" s="131">
        <f>Малоэтажка_колич_блоков_огражд!$D38*Малоэтажка_блоки_огражд!B$5</f>
        <v>0</v>
      </c>
      <c r="P38" s="131">
        <f>Малоэтажка_колич_блоков_огражд!$D38*Малоэтажка_блоки_огражд!C$5</f>
        <v>0</v>
      </c>
      <c r="Q38" s="131">
        <f>Малоэтажка_колич_блоков_огражд!$D38*Малоэтажка_блоки_огражд!D$5</f>
        <v>0</v>
      </c>
      <c r="R38" s="131">
        <f>Малоэтажка_колич_блоков_огражд!$D38*Малоэтажка_блоки_огражд!E$5</f>
        <v>0</v>
      </c>
      <c r="S38" s="131">
        <f>Малоэтажка_колич_блоков_огражд!$D38*Малоэтажка_блоки_огражд!F$5</f>
        <v>0</v>
      </c>
      <c r="T38" s="131">
        <f>Малоэтажка_колич_блоков_огражд!$D38*Малоэтажка_блоки_огражд!G$5</f>
        <v>0</v>
      </c>
      <c r="U38" s="133">
        <f>Малоэтажка_колич_блоков_огражд!$D38*Малоэтажка_блоки_огражд!B$6</f>
        <v>0</v>
      </c>
      <c r="V38" s="133">
        <f>Малоэтажка_колич_блоков_огражд!$D38*Малоэтажка_блоки_огражд!C$6</f>
        <v>0</v>
      </c>
      <c r="W38" s="133">
        <f>Малоэтажка_колич_блоков_огражд!$D38*Малоэтажка_блоки_огражд!D$6</f>
        <v>0</v>
      </c>
      <c r="X38" s="133">
        <f>Малоэтажка_колич_блоков_огражд!$D38*Малоэтажка_блоки_огражд!E$6</f>
        <v>0</v>
      </c>
      <c r="Y38" s="133">
        <f>Малоэтажка_колич_блоков_огражд!$D38*Малоэтажка_блоки_огражд!F$6</f>
        <v>0</v>
      </c>
      <c r="Z38" s="134">
        <f>Малоэтажка_колич_блоков_огражд!$D38*Малоэтажка_блоки_огражд!G$6</f>
        <v>0</v>
      </c>
      <c r="AA38" s="131">
        <f>Малоэтажка_колич_блоков_огражд!$E38*Малоэтажка_блоки_огражд!B$7</f>
        <v>0</v>
      </c>
      <c r="AB38" s="131">
        <f>Малоэтажка_колич_блоков_огражд!$E38*Малоэтажка_блоки_огражд!C$7</f>
        <v>0</v>
      </c>
      <c r="AC38" s="131">
        <f>Малоэтажка_колич_блоков_огражд!$E38*Малоэтажка_блоки_огражд!D$7</f>
        <v>0</v>
      </c>
      <c r="AD38" s="131">
        <f>Малоэтажка_колич_блоков_огражд!$E38*Малоэтажка_блоки_огражд!E$7</f>
        <v>0</v>
      </c>
      <c r="AE38" s="131">
        <f>Малоэтажка_колич_блоков_огражд!$E38*Малоэтажка_блоки_огражд!F$7</f>
        <v>0</v>
      </c>
      <c r="AF38" s="131">
        <f>Малоэтажка_колич_блоков_огражд!$E38*Малоэтажка_блоки_огражд!G$7</f>
        <v>0</v>
      </c>
      <c r="AG38" s="133">
        <f>Малоэтажка_колич_блоков_огражд!$E38*Малоэтажка_блоки_огражд!B$8</f>
        <v>0</v>
      </c>
      <c r="AH38" s="133">
        <f>Малоэтажка_колич_блоков_огражд!$E38*Малоэтажка_блоки_огражд!C$8</f>
        <v>0</v>
      </c>
      <c r="AI38" s="133">
        <f>Малоэтажка_колич_блоков_огражд!$E38*Малоэтажка_блоки_огражд!D$8</f>
        <v>0</v>
      </c>
      <c r="AJ38" s="133">
        <f>Малоэтажка_колич_блоков_огражд!$E38*Малоэтажка_блоки_огражд!E$8</f>
        <v>0</v>
      </c>
      <c r="AK38" s="133">
        <f>Малоэтажка_колич_блоков_огражд!$E38*Малоэтажка_блоки_огражд!F$8</f>
        <v>0</v>
      </c>
      <c r="AL38" s="134">
        <f>Малоэтажка_колич_блоков_огражд!$E38*Малоэтажка_блоки_огражд!G$8</f>
        <v>0</v>
      </c>
      <c r="AM38" s="131">
        <f>Малоэтажка_колич_блоков_огражд!$F38*Малоэтажка_блоки_огражд!B$9</f>
        <v>260.96000000000004</v>
      </c>
      <c r="AN38" s="131">
        <f>Малоэтажка_колич_блоков_огражд!$F38*Малоэтажка_блоки_огражд!C$9</f>
        <v>107.19999999999999</v>
      </c>
      <c r="AO38" s="131">
        <f>Малоэтажка_колич_блоков_огражд!$F38*Малоэтажка_блоки_огражд!D$9</f>
        <v>83.159999999999997</v>
      </c>
      <c r="AP38" s="131">
        <f>Малоэтажка_колич_блоков_огражд!$F38*Малоэтажка_блоки_огражд!E$9</f>
        <v>5.04</v>
      </c>
      <c r="AQ38" s="131">
        <f>Малоэтажка_колич_блоков_огражд!$F38*Малоэтажка_блоки_огражд!F$9</f>
        <v>706.60000000000002</v>
      </c>
      <c r="AR38" s="131">
        <f>Малоэтажка_колич_блоков_огражд!$F38*Малоэтажка_блоки_огражд!G$9</f>
        <v>0</v>
      </c>
      <c r="AS38" s="133">
        <f>Малоэтажка_колич_блоков_огражд!$F38*Малоэтажка_блоки_огражд!B$10</f>
        <v>261.20000000000005</v>
      </c>
      <c r="AT38" s="133">
        <f>Малоэтажка_колич_блоков_огражд!$F38*Малоэтажка_блоки_огражд!C$10</f>
        <v>112</v>
      </c>
      <c r="AU38" s="133">
        <f>Малоэтажка_колич_блоков_огражд!$F38*Малоэтажка_блоки_огражд!D$10</f>
        <v>83.159999999999997</v>
      </c>
      <c r="AV38" s="133">
        <f>Малоэтажка_колич_блоков_огражд!$F38*Малоэтажка_блоки_огражд!E$10</f>
        <v>0</v>
      </c>
      <c r="AW38" s="133">
        <f>Малоэтажка_колич_блоков_огражд!$F38*Малоэтажка_блоки_огражд!F$10</f>
        <v>0</v>
      </c>
      <c r="AX38" s="134">
        <f>Малоэтажка_колич_блоков_огражд!$F38*Малоэтажка_блоки_огражд!G$10</f>
        <v>706.60000000000002</v>
      </c>
      <c r="AY38" s="131">
        <f>Малоэтажка_колич_блоков_огражд!$G38*Малоэтажка_блоки_огражд!B$11</f>
        <v>0</v>
      </c>
      <c r="AZ38" s="131">
        <f>Малоэтажка_колич_блоков_огражд!$G38*Малоэтажка_блоки_огражд!C$11</f>
        <v>0</v>
      </c>
      <c r="BA38" s="131">
        <f>Малоэтажка_колич_блоков_огражд!$G38*Малоэтажка_блоки_огражд!D$11</f>
        <v>0</v>
      </c>
      <c r="BB38" s="131">
        <f>Малоэтажка_колич_блоков_огражд!$G38*Малоэтажка_блоки_огражд!E$11</f>
        <v>0</v>
      </c>
      <c r="BC38" s="131">
        <f>Малоэтажка_колич_блоков_огражд!$G38*Малоэтажка_блоки_огражд!F$11</f>
        <v>0</v>
      </c>
      <c r="BD38" s="131">
        <f>Малоэтажка_колич_блоков_огражд!$G38*Малоэтажка_блоки_огражд!G$11</f>
        <v>0</v>
      </c>
      <c r="BE38" s="133">
        <f>Малоэтажка_колич_блоков_огражд!$G38*Малоэтажка_блоки_огражд!B$12</f>
        <v>0</v>
      </c>
      <c r="BF38" s="133">
        <f>Малоэтажка_колич_блоков_огражд!$G38*Малоэтажка_блоки_огражд!C$12</f>
        <v>0</v>
      </c>
      <c r="BG38" s="133">
        <f>Малоэтажка_колич_блоков_огражд!$G38*Малоэтажка_блоки_огражд!D$12</f>
        <v>0</v>
      </c>
      <c r="BH38" s="133">
        <f>Малоэтажка_колич_блоков_огражд!$G38*Малоэтажка_блоки_огражд!E$12</f>
        <v>0</v>
      </c>
      <c r="BI38" s="133">
        <f>Малоэтажка_колич_блоков_огражд!$G38*Малоэтажка_блоки_огражд!F$12</f>
        <v>0</v>
      </c>
      <c r="BJ38" s="134">
        <f>Малоэтажка_колич_блоков_огражд!$G38*Малоэтажка_блоки_огражд!G$12</f>
        <v>0</v>
      </c>
      <c r="BK38" s="131">
        <f>Малоэтажка_колич_блоков_огражд!$H38*Малоэтажка_блоки_огражд!B$13</f>
        <v>0</v>
      </c>
      <c r="BL38" s="131">
        <f>Малоэтажка_колич_блоков_огражд!$H38*Малоэтажка_блоки_огражд!C$13</f>
        <v>0</v>
      </c>
      <c r="BM38" s="131">
        <f>Малоэтажка_колич_блоков_огражд!$H38*Малоэтажка_блоки_огражд!D$13</f>
        <v>0</v>
      </c>
      <c r="BN38" s="131">
        <f>Малоэтажка_колич_блоков_огражд!$H38*Малоэтажка_блоки_огражд!E$13</f>
        <v>0</v>
      </c>
      <c r="BO38" s="131">
        <f>Малоэтажка_колич_блоков_огражд!$H38*Малоэтажка_блоки_огражд!F$13</f>
        <v>0</v>
      </c>
      <c r="BP38" s="131">
        <f>Малоэтажка_колич_блоков_огражд!$H38*Малоэтажка_блоки_огражд!G$13</f>
        <v>0</v>
      </c>
      <c r="BQ38" s="133">
        <f>Малоэтажка_колич_блоков_огражд!$H38*Малоэтажка_блоки_огражд!B$14</f>
        <v>0</v>
      </c>
      <c r="BR38" s="133">
        <f>Малоэтажка_колич_блоков_огражд!$H38*Малоэтажка_блоки_огражд!C$14</f>
        <v>0</v>
      </c>
      <c r="BS38" s="133">
        <f>Малоэтажка_колич_блоков_огражд!$H38*Малоэтажка_блоки_огражд!D$14</f>
        <v>0</v>
      </c>
      <c r="BT38" s="133">
        <f>Малоэтажка_колич_блоков_огражд!$H38*Малоэтажка_блоки_огражд!E$14</f>
        <v>0</v>
      </c>
      <c r="BU38" s="133">
        <f>Малоэтажка_колич_блоков_огражд!$H38*Малоэтажка_блоки_огражд!F$14</f>
        <v>0</v>
      </c>
      <c r="BV38" s="133">
        <f>Малоэтажка_колич_блоков_огражд!$H38*Малоэтажка_блоки_огражд!G$14</f>
        <v>0</v>
      </c>
      <c r="BW38" s="135">
        <v>4</v>
      </c>
      <c r="BX38" s="136">
        <f t="shared" si="93"/>
        <v>1044.5600000000002</v>
      </c>
      <c r="BY38" s="136">
        <f t="shared" si="94"/>
        <v>443.19999999999999</v>
      </c>
      <c r="BZ38" s="136">
        <f t="shared" si="95"/>
        <v>332.63999999999999</v>
      </c>
      <c r="CA38" s="136">
        <f t="shared" si="96"/>
        <v>5.04</v>
      </c>
      <c r="CB38" s="136">
        <f t="shared" si="97"/>
        <v>706.60000000000002</v>
      </c>
      <c r="CC38" s="136">
        <f t="shared" si="98"/>
        <v>706.60000000000002</v>
      </c>
      <c r="CD38" s="34">
        <v>22</v>
      </c>
      <c r="CE38">
        <v>-34</v>
      </c>
      <c r="CF38" s="34">
        <v>3.8499999999999939</v>
      </c>
      <c r="CG38" s="34">
        <v>0.46999999999999997</v>
      </c>
      <c r="CH38" s="34">
        <v>0.28000000000000003</v>
      </c>
      <c r="CI38" s="34">
        <v>0.46999999999999997</v>
      </c>
      <c r="CJ38" s="34">
        <v>1.3600000000000001</v>
      </c>
      <c r="CK38" s="34">
        <v>1.3600000000000001</v>
      </c>
      <c r="CL38" s="22">
        <f t="shared" si="99"/>
        <v>15193.600000000026</v>
      </c>
      <c r="CM38" s="22">
        <f t="shared" si="100"/>
        <v>52806.808510638301</v>
      </c>
      <c r="CN38" s="22">
        <f t="shared" si="101"/>
        <v>66527.999999999985</v>
      </c>
      <c r="CO38" s="22">
        <f t="shared" si="102"/>
        <v>600.51063829787245</v>
      </c>
      <c r="CP38" s="22">
        <f t="shared" si="103"/>
        <v>29095.294117647056</v>
      </c>
      <c r="CQ38" s="22">
        <f t="shared" si="104"/>
        <v>29095.294117647056</v>
      </c>
      <c r="CR38" s="137">
        <f t="shared" si="105"/>
        <v>193319.5073842303</v>
      </c>
      <c r="CS38" s="138">
        <f>SUM(CR32:CR38)</f>
        <v>1642639.1587666404</v>
      </c>
      <c r="CT38">
        <f>CS38*0.859845</f>
        <v>1412415.0674697019</v>
      </c>
      <c r="CU38">
        <f t="shared" si="106"/>
        <v>1.4124150674697018</v>
      </c>
      <c r="CV38">
        <f>CU38*128</f>
        <v>180.78912863612183</v>
      </c>
      <c r="CW38" s="130">
        <v>259283.04999999999</v>
      </c>
      <c r="CX38">
        <f t="shared" si="107"/>
        <v>0.22294323412724995</v>
      </c>
      <c r="CY38">
        <f t="shared" si="108"/>
        <v>34.333258055596495</v>
      </c>
      <c r="CZ38">
        <f>SUM(CY32:CY38)</f>
        <v>287.70783369721465</v>
      </c>
      <c r="DA38">
        <f>SUM(CW32:CW38)*0.000001</f>
        <v>2.1727551899999997</v>
      </c>
    </row>
    <row r="39">
      <c r="A39" s="18">
        <v>5</v>
      </c>
      <c r="B39" s="19" t="s">
        <v>44</v>
      </c>
      <c r="C39" s="118">
        <f>Малоэтажка_колич_блоков_огражд!$C39*Малоэтажка_блоки_огражд!B$3</f>
        <v>0</v>
      </c>
      <c r="D39" s="118">
        <f>Малоэтажка_колич_блоков_огражд!$C39*Малоэтажка_блоки_огражд!C$3</f>
        <v>0</v>
      </c>
      <c r="E39" s="118">
        <f>Малоэтажка_колич_блоков_огражд!$C39*Малоэтажка_блоки_огражд!D$3</f>
        <v>0</v>
      </c>
      <c r="F39" s="118">
        <f>Малоэтажка_колич_блоков_огражд!$C39*Малоэтажка_блоки_огражд!E$3</f>
        <v>0</v>
      </c>
      <c r="G39" s="118">
        <f>Малоэтажка_колич_блоков_огражд!$C39*Малоэтажка_блоки_огражд!F$3</f>
        <v>0</v>
      </c>
      <c r="H39" s="119">
        <f>Малоэтажка_колич_блоков_огражд!$C39*Малоэтажка_блоки_огражд!G$3</f>
        <v>0</v>
      </c>
      <c r="I39" s="120">
        <f>Малоэтажка_колич_блоков_огражд!$C39*Малоэтажка_блоки_огражд!B$4</f>
        <v>0</v>
      </c>
      <c r="J39" s="120">
        <f>Малоэтажка_колич_блоков_огражд!$C39*Малоэтажка_блоки_огражд!C$4</f>
        <v>0</v>
      </c>
      <c r="K39" s="120">
        <f>Малоэтажка_колич_блоков_огражд!$C39*Малоэтажка_блоки_огражд!D$4</f>
        <v>0</v>
      </c>
      <c r="L39" s="120">
        <f>Малоэтажка_колич_блоков_огражд!$C39*Малоэтажка_блоки_огражд!E$4</f>
        <v>0</v>
      </c>
      <c r="M39" s="120">
        <f>Малоэтажка_колич_блоков_огражд!$C39*Малоэтажка_блоки_огражд!F$4</f>
        <v>0</v>
      </c>
      <c r="N39" s="121">
        <f>Малоэтажка_колич_блоков_огражд!$C39*Малоэтажка_блоки_огражд!G$4</f>
        <v>0</v>
      </c>
      <c r="O39" s="118">
        <f>Малоэтажка_колич_блоков_огражд!$D39*Малоэтажка_блоки_огражд!B$5</f>
        <v>112.38</v>
      </c>
      <c r="P39" s="118">
        <f>Малоэтажка_колич_блоков_огражд!$D39*Малоэтажка_блоки_огражд!C$5</f>
        <v>39.600000000000001</v>
      </c>
      <c r="Q39" s="118">
        <f>Малоэтажка_колич_блоков_огражд!$D39*Малоэтажка_блоки_огражд!D$5</f>
        <v>41.009999999999998</v>
      </c>
      <c r="R39" s="118">
        <f>Малоэтажка_колич_блоков_огражд!$D39*Малоэтажка_блоки_огражд!E$5</f>
        <v>2.52</v>
      </c>
      <c r="S39" s="118">
        <f>Малоэтажка_колич_блоков_огражд!$D39*Малоэтажка_блоки_огражд!F$5</f>
        <v>256.19999999999999</v>
      </c>
      <c r="T39" s="118">
        <f>Малоэтажка_колич_блоков_огражд!$D39*Малоэтажка_блоки_огражд!G$5</f>
        <v>0</v>
      </c>
      <c r="U39" s="120">
        <f>Малоэтажка_колич_блоков_огражд!$D39*Малоэтажка_блоки_огражд!B$6</f>
        <v>112.5</v>
      </c>
      <c r="V39" s="120">
        <f>Малоэтажка_колич_блоков_огражд!$D39*Малоэтажка_блоки_огражд!C$6</f>
        <v>42</v>
      </c>
      <c r="W39" s="120">
        <f>Малоэтажка_колич_блоков_огражд!$D39*Малоэтажка_блоки_огражд!D$6</f>
        <v>41.009999999999998</v>
      </c>
      <c r="X39" s="120">
        <f>Малоэтажка_колич_блоков_огражд!$D39*Малоэтажка_блоки_огражд!E$6</f>
        <v>0</v>
      </c>
      <c r="Y39" s="120">
        <f>Малоэтажка_колич_блоков_огражд!$D39*Малоэтажка_блоки_огражд!F$6</f>
        <v>0</v>
      </c>
      <c r="Z39" s="121">
        <f>Малоэтажка_колич_блоков_огражд!$D39*Малоэтажка_блоки_огражд!G$6</f>
        <v>256.19999999999999</v>
      </c>
      <c r="AA39" s="118">
        <f>Малоэтажка_колич_блоков_огражд!$E39*Малоэтажка_блоки_огражд!B$7</f>
        <v>85.599999999999994</v>
      </c>
      <c r="AB39" s="118">
        <f>Малоэтажка_колич_блоков_огражд!$E39*Малоэтажка_блоки_огражд!C$7</f>
        <v>53.599999999999994</v>
      </c>
      <c r="AC39" s="118">
        <f>Малоэтажка_колич_блоков_огражд!$E39*Малоэтажка_блоки_огражд!D$7</f>
        <v>34.680000000000007</v>
      </c>
      <c r="AD39" s="118">
        <f>Малоэтажка_колич_блоков_огражд!$E39*Малоэтажка_блоки_огражд!E$7</f>
        <v>2.52</v>
      </c>
      <c r="AE39" s="118">
        <f>Малоэтажка_колич_блоков_огражд!$E39*Малоэтажка_блоки_огражд!F$7</f>
        <v>353.30000000000001</v>
      </c>
      <c r="AF39" s="118">
        <f>Малоэтажка_колич_блоков_огражд!$E39*Малоэтажка_блоки_огражд!G$7</f>
        <v>0</v>
      </c>
      <c r="AG39" s="120">
        <f>Малоэтажка_колич_блоков_огражд!$E39*Малоэтажка_блоки_огражд!B$8</f>
        <v>85.719999999999999</v>
      </c>
      <c r="AH39" s="120">
        <f>Малоэтажка_колич_блоков_огражд!$E39*Малоэтажка_блоки_огражд!C$8</f>
        <v>56</v>
      </c>
      <c r="AI39" s="120">
        <f>Малоэтажка_колич_блоков_огражд!$E39*Малоэтажка_блоки_огражд!D$8</f>
        <v>34.680000000000007</v>
      </c>
      <c r="AJ39" s="120">
        <f>Малоэтажка_колич_блоков_огражд!$E39*Малоэтажка_блоки_огражд!E$8</f>
        <v>0</v>
      </c>
      <c r="AK39" s="120">
        <f>Малоэтажка_колич_блоков_огражд!$E39*Малоэтажка_блоки_огражд!F$8</f>
        <v>0</v>
      </c>
      <c r="AL39" s="121">
        <f>Малоэтажка_колич_блоков_огражд!$E39*Малоэтажка_блоки_огражд!G$8</f>
        <v>353.30000000000001</v>
      </c>
      <c r="AM39" s="118">
        <f>Малоэтажка_колич_блоков_огражд!$F39*Малоэтажка_блоки_огражд!B$9</f>
        <v>130.48000000000002</v>
      </c>
      <c r="AN39" s="118">
        <f>Малоэтажка_колич_блоков_огражд!$F39*Малоэтажка_блоки_огражд!C$9</f>
        <v>53.599999999999994</v>
      </c>
      <c r="AO39" s="118">
        <f>Малоэтажка_колич_блоков_огражд!$F39*Малоэтажка_блоки_огражд!D$9</f>
        <v>41.579999999999998</v>
      </c>
      <c r="AP39" s="118">
        <f>Малоэтажка_колич_блоков_огражд!$F39*Малоэтажка_блоки_огражд!E$9</f>
        <v>2.52</v>
      </c>
      <c r="AQ39" s="118">
        <f>Малоэтажка_колич_блоков_огражд!$F39*Малоэтажка_блоки_огражд!F$9</f>
        <v>353.30000000000001</v>
      </c>
      <c r="AR39" s="118">
        <f>Малоэтажка_колич_блоков_огражд!$F39*Малоэтажка_блоки_огражд!G$9</f>
        <v>0</v>
      </c>
      <c r="AS39" s="120">
        <f>Малоэтажка_колич_блоков_огражд!$F39*Малоэтажка_блоки_огражд!B$10</f>
        <v>130.60000000000002</v>
      </c>
      <c r="AT39" s="120">
        <f>Малоэтажка_колич_блоков_огражд!$F39*Малоэтажка_блоки_огражд!C$10</f>
        <v>56</v>
      </c>
      <c r="AU39" s="120">
        <f>Малоэтажка_колич_блоков_огражд!$F39*Малоэтажка_блоки_огражд!D$10</f>
        <v>41.579999999999998</v>
      </c>
      <c r="AV39" s="120">
        <f>Малоэтажка_колич_блоков_огражд!$F39*Малоэтажка_блоки_огражд!E$10</f>
        <v>0</v>
      </c>
      <c r="AW39" s="120">
        <f>Малоэтажка_колич_блоков_огражд!$F39*Малоэтажка_блоки_огражд!F$10</f>
        <v>0</v>
      </c>
      <c r="AX39" s="121">
        <f>Малоэтажка_колич_блоков_огражд!$F39*Малоэтажка_блоки_огражд!G$10</f>
        <v>353.30000000000001</v>
      </c>
      <c r="AY39" s="118">
        <f>Малоэтажка_колич_блоков_огражд!$G39*Малоэтажка_блоки_огражд!B$11</f>
        <v>0</v>
      </c>
      <c r="AZ39" s="118">
        <f>Малоэтажка_колич_блоков_огражд!$G39*Малоэтажка_блоки_огражд!C$11</f>
        <v>0</v>
      </c>
      <c r="BA39" s="118">
        <f>Малоэтажка_колич_блоков_огражд!$G39*Малоэтажка_блоки_огражд!D$11</f>
        <v>0</v>
      </c>
      <c r="BB39" s="118">
        <f>Малоэтажка_колич_блоков_огражд!$G39*Малоэтажка_блоки_огражд!E$11</f>
        <v>0</v>
      </c>
      <c r="BC39" s="118">
        <f>Малоэтажка_колич_блоков_огражд!$G39*Малоэтажка_блоки_огражд!F$11</f>
        <v>0</v>
      </c>
      <c r="BD39" s="118">
        <f>Малоэтажка_колич_блоков_огражд!$G39*Малоэтажка_блоки_огражд!G$11</f>
        <v>0</v>
      </c>
      <c r="BE39" s="120">
        <f>Малоэтажка_колич_блоков_огражд!$G39*Малоэтажка_блоки_огражд!B$12</f>
        <v>0</v>
      </c>
      <c r="BF39" s="120">
        <f>Малоэтажка_колич_блоков_огражд!$G39*Малоэтажка_блоки_огражд!C$12</f>
        <v>0</v>
      </c>
      <c r="BG39" s="120">
        <f>Малоэтажка_колич_блоков_огражд!$G39*Малоэтажка_блоки_огражд!D$12</f>
        <v>0</v>
      </c>
      <c r="BH39" s="120">
        <f>Малоэтажка_колич_блоков_огражд!$G39*Малоэтажка_блоки_огражд!E$12</f>
        <v>0</v>
      </c>
      <c r="BI39" s="120">
        <f>Малоэтажка_колич_блоков_огражд!$G39*Малоэтажка_блоки_огражд!F$12</f>
        <v>0</v>
      </c>
      <c r="BJ39" s="121">
        <f>Малоэтажка_колич_блоков_огражд!$G39*Малоэтажка_блоки_огражд!G$12</f>
        <v>0</v>
      </c>
      <c r="BK39" s="118">
        <f>Малоэтажка_колич_блоков_огражд!$H39*Малоэтажка_блоки_огражд!B$13</f>
        <v>0</v>
      </c>
      <c r="BL39" s="118">
        <f>Малоэтажка_колич_блоков_огражд!$H39*Малоэтажка_блоки_огражд!C$13</f>
        <v>0</v>
      </c>
      <c r="BM39" s="118">
        <f>Малоэтажка_колич_блоков_огражд!$H39*Малоэтажка_блоки_огражд!D$13</f>
        <v>0</v>
      </c>
      <c r="BN39" s="118">
        <f>Малоэтажка_колич_блоков_огражд!$H39*Малоэтажка_блоки_огражд!E$13</f>
        <v>0</v>
      </c>
      <c r="BO39" s="118">
        <f>Малоэтажка_колич_блоков_огражд!$H39*Малоэтажка_блоки_огражд!F$13</f>
        <v>0</v>
      </c>
      <c r="BP39" s="118">
        <f>Малоэтажка_колич_блоков_огражд!$H39*Малоэтажка_блоки_огражд!G$13</f>
        <v>0</v>
      </c>
      <c r="BQ39" s="120">
        <f>Малоэтажка_колич_блоков_огражд!$H39*Малоэтажка_блоки_огражд!B$14</f>
        <v>0</v>
      </c>
      <c r="BR39" s="120">
        <f>Малоэтажка_колич_блоков_огражд!$H39*Малоэтажка_блоки_огражд!C$14</f>
        <v>0</v>
      </c>
      <c r="BS39" s="120">
        <f>Малоэтажка_колич_блоков_огражд!$H39*Малоэтажка_блоки_огражд!D$14</f>
        <v>0</v>
      </c>
      <c r="BT39" s="120">
        <f>Малоэтажка_колич_блоков_огражд!$H39*Малоэтажка_блоки_огражд!E$14</f>
        <v>0</v>
      </c>
      <c r="BU39" s="120">
        <f>Малоэтажка_колич_блоков_огражд!$H39*Малоэтажка_блоки_огражд!F$14</f>
        <v>0</v>
      </c>
      <c r="BV39" s="120">
        <f>Малоэтажка_колич_блоков_огражд!$H39*Малоэтажка_блоки_огражд!G$14</f>
        <v>0</v>
      </c>
      <c r="BW39" s="122">
        <v>4</v>
      </c>
      <c r="BX39" s="123">
        <f t="shared" si="93"/>
        <v>1314.9200000000001</v>
      </c>
      <c r="BY39" s="123">
        <f t="shared" si="94"/>
        <v>608.79999999999995</v>
      </c>
      <c r="BZ39" s="123">
        <f t="shared" si="95"/>
        <v>469.07999999999998</v>
      </c>
      <c r="CA39" s="123">
        <f t="shared" si="96"/>
        <v>7.5600000000000005</v>
      </c>
      <c r="CB39" s="123">
        <f t="shared" si="97"/>
        <v>962.79999999999995</v>
      </c>
      <c r="CC39" s="123">
        <f t="shared" si="98"/>
        <v>962.79999999999995</v>
      </c>
      <c r="CD39" s="23">
        <v>22</v>
      </c>
      <c r="CE39">
        <v>-34</v>
      </c>
      <c r="CF39" s="23">
        <v>3.8499999999999934</v>
      </c>
      <c r="CG39" s="23">
        <v>0.46999999999999997</v>
      </c>
      <c r="CH39" s="23">
        <v>0.28000000000000003</v>
      </c>
      <c r="CI39" s="23">
        <v>0.46999999999999997</v>
      </c>
      <c r="CJ39" s="23">
        <v>1.3600000000000001</v>
      </c>
      <c r="CK39" s="23">
        <v>1.3600000000000001</v>
      </c>
      <c r="CL39" s="22">
        <f t="shared" si="99"/>
        <v>19126.109090909125</v>
      </c>
      <c r="CM39" s="22">
        <f t="shared" si="100"/>
        <v>72537.872340425529</v>
      </c>
      <c r="CN39" s="22">
        <f t="shared" si="101"/>
        <v>93815.999999999985</v>
      </c>
      <c r="CO39" s="22">
        <f t="shared" si="102"/>
        <v>900.76595744680867</v>
      </c>
      <c r="CP39" s="22">
        <f t="shared" si="103"/>
        <v>39644.705882352937</v>
      </c>
      <c r="CQ39" s="22">
        <f t="shared" si="104"/>
        <v>39644.705882352937</v>
      </c>
      <c r="CR39" s="124">
        <f t="shared" si="105"/>
        <v>265670.1591534873</v>
      </c>
      <c r="CW39" s="130">
        <v>348726.51000000001</v>
      </c>
      <c r="CX39">
        <f t="shared" si="107"/>
        <v>0.29985074599094996</v>
      </c>
      <c r="CY39">
        <f t="shared" si="108"/>
        <v>46.177014882606294</v>
      </c>
    </row>
    <row r="40">
      <c r="A40" s="25"/>
      <c r="B40" s="4" t="s">
        <v>45</v>
      </c>
      <c r="C40" s="125">
        <f>Малоэтажка_колич_блоков_огражд!$C40*Малоэтажка_блоки_огражд!B$3</f>
        <v>0</v>
      </c>
      <c r="D40" s="125">
        <f>Малоэтажка_колич_блоков_огражд!$C40*Малоэтажка_блоки_огражд!C$3</f>
        <v>0</v>
      </c>
      <c r="E40" s="125">
        <f>Малоэтажка_колич_блоков_огражд!$C40*Малоэтажка_блоки_огражд!D$3</f>
        <v>0</v>
      </c>
      <c r="F40" s="125">
        <f>Малоэтажка_колич_блоков_огражд!$C40*Малоэтажка_блоки_огражд!E$3</f>
        <v>0</v>
      </c>
      <c r="G40" s="125">
        <f>Малоэтажка_колич_блоков_огражд!$C40*Малоэтажка_блоки_огражд!F$3</f>
        <v>0</v>
      </c>
      <c r="H40" s="126">
        <f>Малоэтажка_колич_блоков_огражд!$C40*Малоэтажка_блоки_огражд!G$3</f>
        <v>0</v>
      </c>
      <c r="I40" s="94">
        <f>Малоэтажка_колич_блоков_огражд!$C40*Малоэтажка_блоки_огражд!B$4</f>
        <v>0</v>
      </c>
      <c r="J40" s="94">
        <f>Малоэтажка_колич_блоков_огражд!$C40*Малоэтажка_блоки_огражд!C$4</f>
        <v>0</v>
      </c>
      <c r="K40" s="94">
        <f>Малоэтажка_колич_блоков_огражд!$C40*Малоэтажка_блоки_огражд!D$4</f>
        <v>0</v>
      </c>
      <c r="L40" s="94">
        <f>Малоэтажка_колич_блоков_огражд!$C40*Малоэтажка_блоки_огражд!E$4</f>
        <v>0</v>
      </c>
      <c r="M40" s="94">
        <f>Малоэтажка_колич_блоков_огражд!$C40*Малоэтажка_блоки_огражд!F$4</f>
        <v>0</v>
      </c>
      <c r="N40" s="127">
        <f>Малоэтажка_колич_блоков_огражд!$C40*Малоэтажка_блоки_огражд!G$4</f>
        <v>0</v>
      </c>
      <c r="O40" s="125">
        <f>Малоэтажка_колич_блоков_огражд!$D40*Малоэтажка_блоки_огражд!B$5</f>
        <v>112.38</v>
      </c>
      <c r="P40" s="125">
        <f>Малоэтажка_колич_блоков_огражд!$D40*Малоэтажка_блоки_огражд!C$5</f>
        <v>39.600000000000001</v>
      </c>
      <c r="Q40" s="125">
        <f>Малоэтажка_колич_блоков_огражд!$D40*Малоэтажка_блоки_огражд!D$5</f>
        <v>41.009999999999998</v>
      </c>
      <c r="R40" s="125">
        <f>Малоэтажка_колич_блоков_огражд!$D40*Малоэтажка_блоки_огражд!E$5</f>
        <v>2.52</v>
      </c>
      <c r="S40" s="125">
        <f>Малоэтажка_колич_блоков_огражд!$D40*Малоэтажка_блоки_огражд!F$5</f>
        <v>256.19999999999999</v>
      </c>
      <c r="T40" s="125">
        <f>Малоэтажка_колич_блоков_огражд!$D40*Малоэтажка_блоки_огражд!G$5</f>
        <v>0</v>
      </c>
      <c r="U40" s="94">
        <f>Малоэтажка_колич_блоков_огражд!$D40*Малоэтажка_блоки_огражд!B$6</f>
        <v>112.5</v>
      </c>
      <c r="V40" s="94">
        <f>Малоэтажка_колич_блоков_огражд!$D40*Малоэтажка_блоки_огражд!C$6</f>
        <v>42</v>
      </c>
      <c r="W40" s="94">
        <f>Малоэтажка_колич_блоков_огражд!$D40*Малоэтажка_блоки_огражд!D$6</f>
        <v>41.009999999999998</v>
      </c>
      <c r="X40" s="94">
        <f>Малоэтажка_колич_блоков_огражд!$D40*Малоэтажка_блоки_огражд!E$6</f>
        <v>0</v>
      </c>
      <c r="Y40" s="94">
        <f>Малоэтажка_колич_блоков_огражд!$D40*Малоэтажка_блоки_огражд!F$6</f>
        <v>0</v>
      </c>
      <c r="Z40" s="127">
        <f>Малоэтажка_колич_блоков_огражд!$D40*Малоэтажка_блоки_огражд!G$6</f>
        <v>256.19999999999999</v>
      </c>
      <c r="AA40" s="125">
        <f>Малоэтажка_колич_блоков_огражд!$E40*Малоэтажка_блоки_огражд!B$7</f>
        <v>85.599999999999994</v>
      </c>
      <c r="AB40" s="125">
        <f>Малоэтажка_колич_блоков_огражд!$E40*Малоэтажка_блоки_огражд!C$7</f>
        <v>53.599999999999994</v>
      </c>
      <c r="AC40" s="125">
        <f>Малоэтажка_колич_блоков_огражд!$E40*Малоэтажка_блоки_огражд!D$7</f>
        <v>34.680000000000007</v>
      </c>
      <c r="AD40" s="125">
        <f>Малоэтажка_колич_блоков_огражд!$E40*Малоэтажка_блоки_огражд!E$7</f>
        <v>2.52</v>
      </c>
      <c r="AE40" s="125">
        <f>Малоэтажка_колич_блоков_огражд!$E40*Малоэтажка_блоки_огражд!F$7</f>
        <v>353.30000000000001</v>
      </c>
      <c r="AF40" s="125">
        <f>Малоэтажка_колич_блоков_огражд!$E40*Малоэтажка_блоки_огражд!G$7</f>
        <v>0</v>
      </c>
      <c r="AG40" s="94">
        <f>Малоэтажка_колич_блоков_огражд!$E40*Малоэтажка_блоки_огражд!B$8</f>
        <v>85.719999999999999</v>
      </c>
      <c r="AH40" s="94">
        <f>Малоэтажка_колич_блоков_огражд!$E40*Малоэтажка_блоки_огражд!C$8</f>
        <v>56</v>
      </c>
      <c r="AI40" s="94">
        <f>Малоэтажка_колич_блоков_огражд!$E40*Малоэтажка_блоки_огражд!D$8</f>
        <v>34.680000000000007</v>
      </c>
      <c r="AJ40" s="94">
        <f>Малоэтажка_колич_блоков_огражд!$E40*Малоэтажка_блоки_огражд!E$8</f>
        <v>0</v>
      </c>
      <c r="AK40" s="94">
        <f>Малоэтажка_колич_блоков_огражд!$E40*Малоэтажка_блоки_огражд!F$8</f>
        <v>0</v>
      </c>
      <c r="AL40" s="127">
        <f>Малоэтажка_колич_блоков_огражд!$E40*Малоэтажка_блоки_огражд!G$8</f>
        <v>353.30000000000001</v>
      </c>
      <c r="AM40" s="125">
        <f>Малоэтажка_колич_блоков_огражд!$F40*Малоэтажка_блоки_огражд!B$9</f>
        <v>130.48000000000002</v>
      </c>
      <c r="AN40" s="125">
        <f>Малоэтажка_колич_блоков_огражд!$F40*Малоэтажка_блоки_огражд!C$9</f>
        <v>53.599999999999994</v>
      </c>
      <c r="AO40" s="125">
        <f>Малоэтажка_колич_блоков_огражд!$F40*Малоэтажка_блоки_огражд!D$9</f>
        <v>41.579999999999998</v>
      </c>
      <c r="AP40" s="125">
        <f>Малоэтажка_колич_блоков_огражд!$F40*Малоэтажка_блоки_огражд!E$9</f>
        <v>2.52</v>
      </c>
      <c r="AQ40" s="125">
        <f>Малоэтажка_колич_блоков_огражд!$F40*Малоэтажка_блоки_огражд!F$9</f>
        <v>353.30000000000001</v>
      </c>
      <c r="AR40" s="125">
        <f>Малоэтажка_колич_блоков_огражд!$F40*Малоэтажка_блоки_огражд!G$9</f>
        <v>0</v>
      </c>
      <c r="AS40" s="94">
        <f>Малоэтажка_колич_блоков_огражд!$F40*Малоэтажка_блоки_огражд!B$10</f>
        <v>130.60000000000002</v>
      </c>
      <c r="AT40" s="94">
        <f>Малоэтажка_колич_блоков_огражд!$F40*Малоэтажка_блоки_огражд!C$10</f>
        <v>56</v>
      </c>
      <c r="AU40" s="94">
        <f>Малоэтажка_колич_блоков_огражд!$F40*Малоэтажка_блоки_огражд!D$10</f>
        <v>41.579999999999998</v>
      </c>
      <c r="AV40" s="94">
        <f>Малоэтажка_колич_блоков_огражд!$F40*Малоэтажка_блоки_огражд!E$10</f>
        <v>0</v>
      </c>
      <c r="AW40" s="94">
        <f>Малоэтажка_колич_блоков_огражд!$F40*Малоэтажка_блоки_огражд!F$10</f>
        <v>0</v>
      </c>
      <c r="AX40" s="127">
        <f>Малоэтажка_колич_блоков_огражд!$F40*Малоэтажка_блоки_огражд!G$10</f>
        <v>353.30000000000001</v>
      </c>
      <c r="AY40" s="125">
        <f>Малоэтажка_колич_блоков_огражд!$G40*Малоэтажка_блоки_огражд!B$11</f>
        <v>0</v>
      </c>
      <c r="AZ40" s="125">
        <f>Малоэтажка_колич_блоков_огражд!$G40*Малоэтажка_блоки_огражд!C$11</f>
        <v>0</v>
      </c>
      <c r="BA40" s="125">
        <f>Малоэтажка_колич_блоков_огражд!$G40*Малоэтажка_блоки_огражд!D$11</f>
        <v>0</v>
      </c>
      <c r="BB40" s="125">
        <f>Малоэтажка_колич_блоков_огражд!$G40*Малоэтажка_блоки_огражд!E$11</f>
        <v>0</v>
      </c>
      <c r="BC40" s="125">
        <f>Малоэтажка_колич_блоков_огражд!$G40*Малоэтажка_блоки_огражд!F$11</f>
        <v>0</v>
      </c>
      <c r="BD40" s="125">
        <f>Малоэтажка_колич_блоков_огражд!$G40*Малоэтажка_блоки_огражд!G$11</f>
        <v>0</v>
      </c>
      <c r="BE40" s="94">
        <f>Малоэтажка_колич_блоков_огражд!$G40*Малоэтажка_блоки_огражд!B$12</f>
        <v>0</v>
      </c>
      <c r="BF40" s="94">
        <f>Малоэтажка_колич_блоков_огражд!$G40*Малоэтажка_блоки_огражд!C$12</f>
        <v>0</v>
      </c>
      <c r="BG40" s="94">
        <f>Малоэтажка_колич_блоков_огражд!$G40*Малоэтажка_блоки_огражд!D$12</f>
        <v>0</v>
      </c>
      <c r="BH40" s="94">
        <f>Малоэтажка_колич_блоков_огражд!$G40*Малоэтажка_блоки_огражд!E$12</f>
        <v>0</v>
      </c>
      <c r="BI40" s="94">
        <f>Малоэтажка_колич_блоков_огражд!$G40*Малоэтажка_блоки_огражд!F$12</f>
        <v>0</v>
      </c>
      <c r="BJ40" s="127">
        <f>Малоэтажка_колич_блоков_огражд!$G40*Малоэтажка_блоки_огражд!G$12</f>
        <v>0</v>
      </c>
      <c r="BK40" s="125">
        <f>Малоэтажка_колич_блоков_огражд!$H40*Малоэтажка_блоки_огражд!B$13</f>
        <v>0</v>
      </c>
      <c r="BL40" s="125">
        <f>Малоэтажка_колич_блоков_огражд!$H40*Малоэтажка_блоки_огражд!C$13</f>
        <v>0</v>
      </c>
      <c r="BM40" s="125">
        <f>Малоэтажка_колич_блоков_огражд!$H40*Малоэтажка_блоки_огражд!D$13</f>
        <v>0</v>
      </c>
      <c r="BN40" s="125">
        <f>Малоэтажка_колич_блоков_огражд!$H40*Малоэтажка_блоки_огражд!E$13</f>
        <v>0</v>
      </c>
      <c r="BO40" s="125">
        <f>Малоэтажка_колич_блоков_огражд!$H40*Малоэтажка_блоки_огражд!F$13</f>
        <v>0</v>
      </c>
      <c r="BP40" s="125">
        <f>Малоэтажка_колич_блоков_огражд!$H40*Малоэтажка_блоки_огражд!G$13</f>
        <v>0</v>
      </c>
      <c r="BQ40" s="94">
        <f>Малоэтажка_колич_блоков_огражд!$H40*Малоэтажка_блоки_огражд!B$14</f>
        <v>0</v>
      </c>
      <c r="BR40" s="94">
        <f>Малоэтажка_колич_блоков_огражд!$H40*Малоэтажка_блоки_огражд!C$14</f>
        <v>0</v>
      </c>
      <c r="BS40" s="94">
        <f>Малоэтажка_колич_блоков_огражд!$H40*Малоэтажка_блоки_огражд!D$14</f>
        <v>0</v>
      </c>
      <c r="BT40" s="94">
        <f>Малоэтажка_колич_блоков_огражд!$H40*Малоэтажка_блоки_огражд!E$14</f>
        <v>0</v>
      </c>
      <c r="BU40" s="94">
        <f>Малоэтажка_колич_блоков_огражд!$H40*Малоэтажка_блоки_огражд!F$14</f>
        <v>0</v>
      </c>
      <c r="BV40" s="94">
        <f>Малоэтажка_колич_блоков_огражд!$H40*Малоэтажка_блоки_огражд!G$14</f>
        <v>0</v>
      </c>
      <c r="BW40" s="109">
        <v>4</v>
      </c>
      <c r="BX40" s="128">
        <f t="shared" si="93"/>
        <v>1314.9200000000001</v>
      </c>
      <c r="BY40" s="128">
        <f t="shared" si="94"/>
        <v>608.79999999999995</v>
      </c>
      <c r="BZ40" s="128">
        <f t="shared" si="95"/>
        <v>469.07999999999998</v>
      </c>
      <c r="CA40" s="128">
        <f t="shared" si="96"/>
        <v>7.5600000000000005</v>
      </c>
      <c r="CB40" s="128">
        <f t="shared" si="97"/>
        <v>962.79999999999995</v>
      </c>
      <c r="CC40" s="128">
        <f t="shared" si="98"/>
        <v>962.79999999999995</v>
      </c>
      <c r="CD40">
        <v>22</v>
      </c>
      <c r="CE40">
        <v>-34</v>
      </c>
      <c r="CF40">
        <v>3.8499999999999934</v>
      </c>
      <c r="CG40">
        <v>0.46999999999999997</v>
      </c>
      <c r="CH40">
        <v>0.28000000000000003</v>
      </c>
      <c r="CI40">
        <v>0.46999999999999997</v>
      </c>
      <c r="CJ40">
        <v>1.3600000000000001</v>
      </c>
      <c r="CK40">
        <v>1.3600000000000001</v>
      </c>
      <c r="CL40" s="22">
        <f t="shared" si="99"/>
        <v>19126.109090909125</v>
      </c>
      <c r="CM40" s="22">
        <f t="shared" si="100"/>
        <v>72537.872340425529</v>
      </c>
      <c r="CN40" s="22">
        <f t="shared" si="101"/>
        <v>93815.999999999985</v>
      </c>
      <c r="CO40" s="22">
        <f t="shared" si="102"/>
        <v>900.76595744680867</v>
      </c>
      <c r="CP40" s="22">
        <f t="shared" si="103"/>
        <v>39644.705882352937</v>
      </c>
      <c r="CQ40" s="22">
        <f t="shared" si="104"/>
        <v>39644.705882352937</v>
      </c>
      <c r="CR40" s="129">
        <f t="shared" si="105"/>
        <v>265670.1591534873</v>
      </c>
      <c r="CW40" s="130">
        <v>348726.51000000001</v>
      </c>
      <c r="CX40">
        <f t="shared" si="107"/>
        <v>0.29985074599094996</v>
      </c>
      <c r="CY40">
        <f t="shared" si="108"/>
        <v>46.177014882606294</v>
      </c>
    </row>
    <row r="41">
      <c r="A41" s="25"/>
      <c r="B41" s="4" t="s">
        <v>46</v>
      </c>
      <c r="C41" s="125">
        <f>Малоэтажка_колич_блоков_огражд!$C41*Малоэтажка_блоки_огражд!B$3</f>
        <v>0</v>
      </c>
      <c r="D41" s="125">
        <f>Малоэтажка_колич_блоков_огражд!$C41*Малоэтажка_блоки_огражд!C$3</f>
        <v>0</v>
      </c>
      <c r="E41" s="125">
        <f>Малоэтажка_колич_блоков_огражд!$C41*Малоэтажка_блоки_огражд!D$3</f>
        <v>0</v>
      </c>
      <c r="F41" s="125">
        <f>Малоэтажка_колич_блоков_огражд!$C41*Малоэтажка_блоки_огражд!E$3</f>
        <v>0</v>
      </c>
      <c r="G41" s="125">
        <f>Малоэтажка_колич_блоков_огражд!$C41*Малоэтажка_блоки_огражд!F$3</f>
        <v>0</v>
      </c>
      <c r="H41" s="126">
        <f>Малоэтажка_колич_блоков_огражд!$C41*Малоэтажка_блоки_огражд!G$3</f>
        <v>0</v>
      </c>
      <c r="I41" s="94">
        <f>Малоэтажка_колич_блоков_огражд!$C41*Малоэтажка_блоки_огражд!B$4</f>
        <v>0</v>
      </c>
      <c r="J41" s="94">
        <f>Малоэтажка_колич_блоков_огражд!$C41*Малоэтажка_блоки_огражд!C$4</f>
        <v>0</v>
      </c>
      <c r="K41" s="94">
        <f>Малоэтажка_колич_блоков_огражд!$C41*Малоэтажка_блоки_огражд!D$4</f>
        <v>0</v>
      </c>
      <c r="L41" s="94">
        <f>Малоэтажка_колич_блоков_огражд!$C41*Малоэтажка_блоки_огражд!E$4</f>
        <v>0</v>
      </c>
      <c r="M41" s="94">
        <f>Малоэтажка_колич_блоков_огражд!$C41*Малоэтажка_блоки_огражд!F$4</f>
        <v>0</v>
      </c>
      <c r="N41" s="127">
        <f>Малоэтажка_колич_блоков_огражд!$C41*Малоэтажка_блоки_огражд!G$4</f>
        <v>0</v>
      </c>
      <c r="O41" s="125">
        <f>Малоэтажка_колич_блоков_огражд!$D41*Малоэтажка_блоки_огражд!B$5</f>
        <v>112.38</v>
      </c>
      <c r="P41" s="125">
        <f>Малоэтажка_колич_блоков_огражд!$D41*Малоэтажка_блоки_огражд!C$5</f>
        <v>39.600000000000001</v>
      </c>
      <c r="Q41" s="125">
        <f>Малоэтажка_колич_блоков_огражд!$D41*Малоэтажка_блоки_огражд!D$5</f>
        <v>41.009999999999998</v>
      </c>
      <c r="R41" s="125">
        <f>Малоэтажка_колич_блоков_огражд!$D41*Малоэтажка_блоки_огражд!E$5</f>
        <v>2.52</v>
      </c>
      <c r="S41" s="125">
        <f>Малоэтажка_колич_блоков_огражд!$D41*Малоэтажка_блоки_огражд!F$5</f>
        <v>256.19999999999999</v>
      </c>
      <c r="T41" s="125">
        <f>Малоэтажка_колич_блоков_огражд!$D41*Малоэтажка_блоки_огражд!G$5</f>
        <v>0</v>
      </c>
      <c r="U41" s="94">
        <f>Малоэтажка_колич_блоков_огражд!$D41*Малоэтажка_блоки_огражд!B$6</f>
        <v>112.5</v>
      </c>
      <c r="V41" s="94">
        <f>Малоэтажка_колич_блоков_огражд!$D41*Малоэтажка_блоки_огражд!C$6</f>
        <v>42</v>
      </c>
      <c r="W41" s="94">
        <f>Малоэтажка_колич_блоков_огражд!$D41*Малоэтажка_блоки_огражд!D$6</f>
        <v>41.009999999999998</v>
      </c>
      <c r="X41" s="94">
        <f>Малоэтажка_колич_блоков_огражд!$D41*Малоэтажка_блоки_огражд!E$6</f>
        <v>0</v>
      </c>
      <c r="Y41" s="94">
        <f>Малоэтажка_колич_блоков_огражд!$D41*Малоэтажка_блоки_огражд!F$6</f>
        <v>0</v>
      </c>
      <c r="Z41" s="127">
        <f>Малоэтажка_колич_блоков_огражд!$D41*Малоэтажка_блоки_огражд!G$6</f>
        <v>256.19999999999999</v>
      </c>
      <c r="AA41" s="125">
        <f>Малоэтажка_колич_блоков_огражд!$E41*Малоэтажка_блоки_огражд!B$7</f>
        <v>85.599999999999994</v>
      </c>
      <c r="AB41" s="125">
        <f>Малоэтажка_колич_блоков_огражд!$E41*Малоэтажка_блоки_огражд!C$7</f>
        <v>53.599999999999994</v>
      </c>
      <c r="AC41" s="125">
        <f>Малоэтажка_колич_блоков_огражд!$E41*Малоэтажка_блоки_огражд!D$7</f>
        <v>34.680000000000007</v>
      </c>
      <c r="AD41" s="125">
        <f>Малоэтажка_колич_блоков_огражд!$E41*Малоэтажка_блоки_огражд!E$7</f>
        <v>2.52</v>
      </c>
      <c r="AE41" s="125">
        <f>Малоэтажка_колич_блоков_огражд!$E41*Малоэтажка_блоки_огражд!F$7</f>
        <v>353.30000000000001</v>
      </c>
      <c r="AF41" s="125">
        <f>Малоэтажка_колич_блоков_огражд!$E41*Малоэтажка_блоки_огражд!G$7</f>
        <v>0</v>
      </c>
      <c r="AG41" s="94">
        <f>Малоэтажка_колич_блоков_огражд!$E41*Малоэтажка_блоки_огражд!B$8</f>
        <v>85.719999999999999</v>
      </c>
      <c r="AH41" s="94">
        <f>Малоэтажка_колич_блоков_огражд!$E41*Малоэтажка_блоки_огражд!C$8</f>
        <v>56</v>
      </c>
      <c r="AI41" s="94">
        <f>Малоэтажка_колич_блоков_огражд!$E41*Малоэтажка_блоки_огражд!D$8</f>
        <v>34.680000000000007</v>
      </c>
      <c r="AJ41" s="94">
        <f>Малоэтажка_колич_блоков_огражд!$E41*Малоэтажка_блоки_огражд!E$8</f>
        <v>0</v>
      </c>
      <c r="AK41" s="94">
        <f>Малоэтажка_колич_блоков_огражд!$E41*Малоэтажка_блоки_огражд!F$8</f>
        <v>0</v>
      </c>
      <c r="AL41" s="127">
        <f>Малоэтажка_колич_блоков_огражд!$E41*Малоэтажка_блоки_огражд!G$8</f>
        <v>353.30000000000001</v>
      </c>
      <c r="AM41" s="125">
        <f>Малоэтажка_колич_блоков_огражд!$F41*Малоэтажка_блоки_огражд!B$9</f>
        <v>130.48000000000002</v>
      </c>
      <c r="AN41" s="125">
        <f>Малоэтажка_колич_блоков_огражд!$F41*Малоэтажка_блоки_огражд!C$9</f>
        <v>53.599999999999994</v>
      </c>
      <c r="AO41" s="125">
        <f>Малоэтажка_колич_блоков_огражд!$F41*Малоэтажка_блоки_огражд!D$9</f>
        <v>41.579999999999998</v>
      </c>
      <c r="AP41" s="125">
        <f>Малоэтажка_колич_блоков_огражд!$F41*Малоэтажка_блоки_огражд!E$9</f>
        <v>2.52</v>
      </c>
      <c r="AQ41" s="125">
        <f>Малоэтажка_колич_блоков_огражд!$F41*Малоэтажка_блоки_огражд!F$9</f>
        <v>353.30000000000001</v>
      </c>
      <c r="AR41" s="125">
        <f>Малоэтажка_колич_блоков_огражд!$F41*Малоэтажка_блоки_огражд!G$9</f>
        <v>0</v>
      </c>
      <c r="AS41" s="94">
        <f>Малоэтажка_колич_блоков_огражд!$F41*Малоэтажка_блоки_огражд!B$10</f>
        <v>130.60000000000002</v>
      </c>
      <c r="AT41" s="94">
        <f>Малоэтажка_колич_блоков_огражд!$F41*Малоэтажка_блоки_огражд!C$10</f>
        <v>56</v>
      </c>
      <c r="AU41" s="94">
        <f>Малоэтажка_колич_блоков_огражд!$F41*Малоэтажка_блоки_огражд!D$10</f>
        <v>41.579999999999998</v>
      </c>
      <c r="AV41" s="94">
        <f>Малоэтажка_колич_блоков_огражд!$F41*Малоэтажка_блоки_огражд!E$10</f>
        <v>0</v>
      </c>
      <c r="AW41" s="94">
        <f>Малоэтажка_колич_блоков_огражд!$F41*Малоэтажка_блоки_огражд!F$10</f>
        <v>0</v>
      </c>
      <c r="AX41" s="127">
        <f>Малоэтажка_колич_блоков_огражд!$F41*Малоэтажка_блоки_огражд!G$10</f>
        <v>353.30000000000001</v>
      </c>
      <c r="AY41" s="125">
        <f>Малоэтажка_колич_блоков_огражд!$G41*Малоэтажка_блоки_огражд!B$11</f>
        <v>0</v>
      </c>
      <c r="AZ41" s="125">
        <f>Малоэтажка_колич_блоков_огражд!$G41*Малоэтажка_блоки_огражд!C$11</f>
        <v>0</v>
      </c>
      <c r="BA41" s="125">
        <f>Малоэтажка_колич_блоков_огражд!$G41*Малоэтажка_блоки_огражд!D$11</f>
        <v>0</v>
      </c>
      <c r="BB41" s="125">
        <f>Малоэтажка_колич_блоков_огражд!$G41*Малоэтажка_блоки_огражд!E$11</f>
        <v>0</v>
      </c>
      <c r="BC41" s="125">
        <f>Малоэтажка_колич_блоков_огражд!$G41*Малоэтажка_блоки_огражд!F$11</f>
        <v>0</v>
      </c>
      <c r="BD41" s="125">
        <f>Малоэтажка_колич_блоков_огражд!$G41*Малоэтажка_блоки_огражд!G$11</f>
        <v>0</v>
      </c>
      <c r="BE41" s="94">
        <f>Малоэтажка_колич_блоков_огражд!$G41*Малоэтажка_блоки_огражд!B$12</f>
        <v>0</v>
      </c>
      <c r="BF41" s="94">
        <f>Малоэтажка_колич_блоков_огражд!$G41*Малоэтажка_блоки_огражд!C$12</f>
        <v>0</v>
      </c>
      <c r="BG41" s="94">
        <f>Малоэтажка_колич_блоков_огражд!$G41*Малоэтажка_блоки_огражд!D$12</f>
        <v>0</v>
      </c>
      <c r="BH41" s="94">
        <f>Малоэтажка_колич_блоков_огражд!$G41*Малоэтажка_блоки_огражд!E$12</f>
        <v>0</v>
      </c>
      <c r="BI41" s="94">
        <f>Малоэтажка_колич_блоков_огражд!$G41*Малоэтажка_блоки_огражд!F$12</f>
        <v>0</v>
      </c>
      <c r="BJ41" s="127">
        <f>Малоэтажка_колич_блоков_огражд!$G41*Малоэтажка_блоки_огражд!G$12</f>
        <v>0</v>
      </c>
      <c r="BK41" s="125">
        <f>Малоэтажка_колич_блоков_огражд!$H41*Малоэтажка_блоки_огражд!B$13</f>
        <v>0</v>
      </c>
      <c r="BL41" s="125">
        <f>Малоэтажка_колич_блоков_огражд!$H41*Малоэтажка_блоки_огражд!C$13</f>
        <v>0</v>
      </c>
      <c r="BM41" s="125">
        <f>Малоэтажка_колич_блоков_огражд!$H41*Малоэтажка_блоки_огражд!D$13</f>
        <v>0</v>
      </c>
      <c r="BN41" s="125">
        <f>Малоэтажка_колич_блоков_огражд!$H41*Малоэтажка_блоки_огражд!E$13</f>
        <v>0</v>
      </c>
      <c r="BO41" s="125">
        <f>Малоэтажка_колич_блоков_огражд!$H41*Малоэтажка_блоки_огражд!F$13</f>
        <v>0</v>
      </c>
      <c r="BP41" s="125">
        <f>Малоэтажка_колич_блоков_огражд!$H41*Малоэтажка_блоки_огражд!G$13</f>
        <v>0</v>
      </c>
      <c r="BQ41" s="94">
        <f>Малоэтажка_колич_блоков_огражд!$H41*Малоэтажка_блоки_огражд!B$14</f>
        <v>0</v>
      </c>
      <c r="BR41" s="94">
        <f>Малоэтажка_колич_блоков_огражд!$H41*Малоэтажка_блоки_огражд!C$14</f>
        <v>0</v>
      </c>
      <c r="BS41" s="94">
        <f>Малоэтажка_колич_блоков_огражд!$H41*Малоэтажка_блоки_огражд!D$14</f>
        <v>0</v>
      </c>
      <c r="BT41" s="94">
        <f>Малоэтажка_колич_блоков_огражд!$H41*Малоэтажка_блоки_огражд!E$14</f>
        <v>0</v>
      </c>
      <c r="BU41" s="94">
        <f>Малоэтажка_колич_блоков_огражд!$H41*Малоэтажка_блоки_огражд!F$14</f>
        <v>0</v>
      </c>
      <c r="BV41" s="94">
        <f>Малоэтажка_колич_блоков_огражд!$H41*Малоэтажка_блоки_огражд!G$14</f>
        <v>0</v>
      </c>
      <c r="BW41" s="109">
        <v>4</v>
      </c>
      <c r="BX41" s="128">
        <f t="shared" si="93"/>
        <v>1314.9200000000001</v>
      </c>
      <c r="BY41" s="128">
        <f t="shared" si="94"/>
        <v>608.79999999999995</v>
      </c>
      <c r="BZ41" s="128">
        <f t="shared" si="95"/>
        <v>469.07999999999998</v>
      </c>
      <c r="CA41" s="128">
        <f t="shared" si="96"/>
        <v>7.5600000000000005</v>
      </c>
      <c r="CB41" s="128">
        <f t="shared" si="97"/>
        <v>962.79999999999995</v>
      </c>
      <c r="CC41" s="128">
        <f t="shared" si="98"/>
        <v>962.79999999999995</v>
      </c>
      <c r="CD41">
        <v>22</v>
      </c>
      <c r="CE41">
        <v>-34</v>
      </c>
      <c r="CF41">
        <v>3.849999999999993</v>
      </c>
      <c r="CG41">
        <v>0.46999999999999997</v>
      </c>
      <c r="CH41">
        <v>0.28000000000000003</v>
      </c>
      <c r="CI41">
        <v>0.46999999999999997</v>
      </c>
      <c r="CJ41">
        <v>1.3600000000000001</v>
      </c>
      <c r="CK41">
        <v>1.3600000000000001</v>
      </c>
      <c r="CL41" s="22">
        <f t="shared" si="99"/>
        <v>19126.109090909125</v>
      </c>
      <c r="CM41" s="22">
        <f t="shared" si="100"/>
        <v>72537.872340425529</v>
      </c>
      <c r="CN41" s="22">
        <f t="shared" si="101"/>
        <v>93815.999999999985</v>
      </c>
      <c r="CO41" s="22">
        <f t="shared" si="102"/>
        <v>900.76595744680867</v>
      </c>
      <c r="CP41" s="22">
        <f t="shared" si="103"/>
        <v>39644.705882352937</v>
      </c>
      <c r="CQ41" s="22">
        <f t="shared" si="104"/>
        <v>39644.705882352937</v>
      </c>
      <c r="CR41" s="129">
        <f t="shared" si="105"/>
        <v>265670.1591534873</v>
      </c>
      <c r="CW41" s="130">
        <v>348726.51000000001</v>
      </c>
      <c r="CX41">
        <f t="shared" si="107"/>
        <v>0.29985074599094996</v>
      </c>
      <c r="CY41">
        <f t="shared" si="108"/>
        <v>46.177014882606294</v>
      </c>
    </row>
    <row r="42">
      <c r="A42" s="25"/>
      <c r="B42" s="4" t="s">
        <v>47</v>
      </c>
      <c r="C42" s="125">
        <f>Малоэтажка_колич_блоков_огражд!$C42*Малоэтажка_блоки_огражд!B$3</f>
        <v>0</v>
      </c>
      <c r="D42" s="125">
        <f>Малоэтажка_колич_блоков_огражд!$C42*Малоэтажка_блоки_огражд!C$3</f>
        <v>0</v>
      </c>
      <c r="E42" s="125">
        <f>Малоэтажка_колич_блоков_огражд!$C42*Малоэтажка_блоки_огражд!D$3</f>
        <v>0</v>
      </c>
      <c r="F42" s="125">
        <f>Малоэтажка_колич_блоков_огражд!$C42*Малоэтажка_блоки_огражд!E$3</f>
        <v>0</v>
      </c>
      <c r="G42" s="125">
        <f>Малоэтажка_колич_блоков_огражд!$C42*Малоэтажка_блоки_огражд!F$3</f>
        <v>0</v>
      </c>
      <c r="H42" s="126">
        <f>Малоэтажка_колич_блоков_огражд!$C42*Малоэтажка_блоки_огражд!G$3</f>
        <v>0</v>
      </c>
      <c r="I42" s="94">
        <f>Малоэтажка_колич_блоков_огражд!$C42*Малоэтажка_блоки_огражд!B$4</f>
        <v>0</v>
      </c>
      <c r="J42" s="94">
        <f>Малоэтажка_колич_блоков_огражд!$C42*Малоэтажка_блоки_огражд!C$4</f>
        <v>0</v>
      </c>
      <c r="K42" s="94">
        <f>Малоэтажка_колич_блоков_огражд!$C42*Малоэтажка_блоки_огражд!D$4</f>
        <v>0</v>
      </c>
      <c r="L42" s="94">
        <f>Малоэтажка_колич_блоков_огражд!$C42*Малоэтажка_блоки_огражд!E$4</f>
        <v>0</v>
      </c>
      <c r="M42" s="94">
        <f>Малоэтажка_колич_блоков_огражд!$C42*Малоэтажка_блоки_огражд!F$4</f>
        <v>0</v>
      </c>
      <c r="N42" s="127">
        <f>Малоэтажка_колич_блоков_огражд!$C42*Малоэтажка_блоки_огражд!G$4</f>
        <v>0</v>
      </c>
      <c r="O42" s="125">
        <f>Малоэтажка_колич_блоков_огражд!$D42*Малоэтажка_блоки_огражд!B$5</f>
        <v>112.38</v>
      </c>
      <c r="P42" s="125">
        <f>Малоэтажка_колич_блоков_огражд!$D42*Малоэтажка_блоки_огражд!C$5</f>
        <v>39.600000000000001</v>
      </c>
      <c r="Q42" s="125">
        <f>Малоэтажка_колич_блоков_огражд!$D42*Малоэтажка_блоки_огражд!D$5</f>
        <v>41.009999999999998</v>
      </c>
      <c r="R42" s="125">
        <f>Малоэтажка_колич_блоков_огражд!$D42*Малоэтажка_блоки_огражд!E$5</f>
        <v>2.52</v>
      </c>
      <c r="S42" s="125">
        <f>Малоэтажка_колич_блоков_огражд!$D42*Малоэтажка_блоки_огражд!F$5</f>
        <v>256.19999999999999</v>
      </c>
      <c r="T42" s="125">
        <f>Малоэтажка_колич_блоков_огражд!$D42*Малоэтажка_блоки_огражд!G$5</f>
        <v>0</v>
      </c>
      <c r="U42" s="94">
        <f>Малоэтажка_колич_блоков_огражд!$D42*Малоэтажка_блоки_огражд!B$6</f>
        <v>112.5</v>
      </c>
      <c r="V42" s="94">
        <f>Малоэтажка_колич_блоков_огражд!$D42*Малоэтажка_блоки_огражд!C$6</f>
        <v>42</v>
      </c>
      <c r="W42" s="94">
        <f>Малоэтажка_колич_блоков_огражд!$D42*Малоэтажка_блоки_огражд!D$6</f>
        <v>41.009999999999998</v>
      </c>
      <c r="X42" s="94">
        <f>Малоэтажка_колич_блоков_огражд!$D42*Малоэтажка_блоки_огражд!E$6</f>
        <v>0</v>
      </c>
      <c r="Y42" s="94">
        <f>Малоэтажка_колич_блоков_огражд!$D42*Малоэтажка_блоки_огражд!F$6</f>
        <v>0</v>
      </c>
      <c r="Z42" s="127">
        <f>Малоэтажка_колич_блоков_огражд!$D42*Малоэтажка_блоки_огражд!G$6</f>
        <v>256.19999999999999</v>
      </c>
      <c r="AA42" s="125">
        <f>Малоэтажка_колич_блоков_огражд!$E42*Малоэтажка_блоки_огражд!B$7</f>
        <v>85.599999999999994</v>
      </c>
      <c r="AB42" s="125">
        <f>Малоэтажка_колич_блоков_огражд!$E42*Малоэтажка_блоки_огражд!C$7</f>
        <v>53.599999999999994</v>
      </c>
      <c r="AC42" s="125">
        <f>Малоэтажка_колич_блоков_огражд!$E42*Малоэтажка_блоки_огражд!D$7</f>
        <v>34.680000000000007</v>
      </c>
      <c r="AD42" s="125">
        <f>Малоэтажка_колич_блоков_огражд!$E42*Малоэтажка_блоки_огражд!E$7</f>
        <v>2.52</v>
      </c>
      <c r="AE42" s="125">
        <f>Малоэтажка_колич_блоков_огражд!$E42*Малоэтажка_блоки_огражд!F$7</f>
        <v>353.30000000000001</v>
      </c>
      <c r="AF42" s="125">
        <f>Малоэтажка_колич_блоков_огражд!$E42*Малоэтажка_блоки_огражд!G$7</f>
        <v>0</v>
      </c>
      <c r="AG42" s="94">
        <f>Малоэтажка_колич_блоков_огражд!$E42*Малоэтажка_блоки_огражд!B$8</f>
        <v>85.719999999999999</v>
      </c>
      <c r="AH42" s="94">
        <f>Малоэтажка_колич_блоков_огражд!$E42*Малоэтажка_блоки_огражд!C$8</f>
        <v>56</v>
      </c>
      <c r="AI42" s="94">
        <f>Малоэтажка_колич_блоков_огражд!$E42*Малоэтажка_блоки_огражд!D$8</f>
        <v>34.680000000000007</v>
      </c>
      <c r="AJ42" s="94">
        <f>Малоэтажка_колич_блоков_огражд!$E42*Малоэтажка_блоки_огражд!E$8</f>
        <v>0</v>
      </c>
      <c r="AK42" s="94">
        <f>Малоэтажка_колич_блоков_огражд!$E42*Малоэтажка_блоки_огражд!F$8</f>
        <v>0</v>
      </c>
      <c r="AL42" s="127">
        <f>Малоэтажка_колич_блоков_огражд!$E42*Малоэтажка_блоки_огражд!G$8</f>
        <v>353.30000000000001</v>
      </c>
      <c r="AM42" s="125">
        <f>Малоэтажка_колич_блоков_огражд!$F42*Малоэтажка_блоки_огражд!B$9</f>
        <v>130.48000000000002</v>
      </c>
      <c r="AN42" s="125">
        <f>Малоэтажка_колич_блоков_огражд!$F42*Малоэтажка_блоки_огражд!C$9</f>
        <v>53.599999999999994</v>
      </c>
      <c r="AO42" s="125">
        <f>Малоэтажка_колич_блоков_огражд!$F42*Малоэтажка_блоки_огражд!D$9</f>
        <v>41.579999999999998</v>
      </c>
      <c r="AP42" s="125">
        <f>Малоэтажка_колич_блоков_огражд!$F42*Малоэтажка_блоки_огражд!E$9</f>
        <v>2.52</v>
      </c>
      <c r="AQ42" s="125">
        <f>Малоэтажка_колич_блоков_огражд!$F42*Малоэтажка_блоки_огражд!F$9</f>
        <v>353.30000000000001</v>
      </c>
      <c r="AR42" s="125">
        <f>Малоэтажка_колич_блоков_огражд!$F42*Малоэтажка_блоки_огражд!G$9</f>
        <v>0</v>
      </c>
      <c r="AS42" s="94">
        <f>Малоэтажка_колич_блоков_огражд!$F42*Малоэтажка_блоки_огражд!B$10</f>
        <v>130.60000000000002</v>
      </c>
      <c r="AT42" s="94">
        <f>Малоэтажка_колич_блоков_огражд!$F42*Малоэтажка_блоки_огражд!C$10</f>
        <v>56</v>
      </c>
      <c r="AU42" s="94">
        <f>Малоэтажка_колич_блоков_огражд!$F42*Малоэтажка_блоки_огражд!D$10</f>
        <v>41.579999999999998</v>
      </c>
      <c r="AV42" s="94">
        <f>Малоэтажка_колич_блоков_огражд!$F42*Малоэтажка_блоки_огражд!E$10</f>
        <v>0</v>
      </c>
      <c r="AW42" s="94">
        <f>Малоэтажка_колич_блоков_огражд!$F42*Малоэтажка_блоки_огражд!F$10</f>
        <v>0</v>
      </c>
      <c r="AX42" s="127">
        <f>Малоэтажка_колич_блоков_огражд!$F42*Малоэтажка_блоки_огражд!G$10</f>
        <v>353.30000000000001</v>
      </c>
      <c r="AY42" s="125">
        <f>Малоэтажка_колич_блоков_огражд!$G42*Малоэтажка_блоки_огражд!B$11</f>
        <v>0</v>
      </c>
      <c r="AZ42" s="125">
        <f>Малоэтажка_колич_блоков_огражд!$G42*Малоэтажка_блоки_огражд!C$11</f>
        <v>0</v>
      </c>
      <c r="BA42" s="125">
        <f>Малоэтажка_колич_блоков_огражд!$G42*Малоэтажка_блоки_огражд!D$11</f>
        <v>0</v>
      </c>
      <c r="BB42" s="125">
        <f>Малоэтажка_колич_блоков_огражд!$G42*Малоэтажка_блоки_огражд!E$11</f>
        <v>0</v>
      </c>
      <c r="BC42" s="125">
        <f>Малоэтажка_колич_блоков_огражд!$G42*Малоэтажка_блоки_огражд!F$11</f>
        <v>0</v>
      </c>
      <c r="BD42" s="125">
        <f>Малоэтажка_колич_блоков_огражд!$G42*Малоэтажка_блоки_огражд!G$11</f>
        <v>0</v>
      </c>
      <c r="BE42" s="94">
        <f>Малоэтажка_колич_блоков_огражд!$G42*Малоэтажка_блоки_огражд!B$12</f>
        <v>0</v>
      </c>
      <c r="BF42" s="94">
        <f>Малоэтажка_колич_блоков_огражд!$G42*Малоэтажка_блоки_огражд!C$12</f>
        <v>0</v>
      </c>
      <c r="BG42" s="94">
        <f>Малоэтажка_колич_блоков_огражд!$G42*Малоэтажка_блоки_огражд!D$12</f>
        <v>0</v>
      </c>
      <c r="BH42" s="94">
        <f>Малоэтажка_колич_блоков_огражд!$G42*Малоэтажка_блоки_огражд!E$12</f>
        <v>0</v>
      </c>
      <c r="BI42" s="94">
        <f>Малоэтажка_колич_блоков_огражд!$G42*Малоэтажка_блоки_огражд!F$12</f>
        <v>0</v>
      </c>
      <c r="BJ42" s="127">
        <f>Малоэтажка_колич_блоков_огражд!$G42*Малоэтажка_блоки_огражд!G$12</f>
        <v>0</v>
      </c>
      <c r="BK42" s="125">
        <f>Малоэтажка_колич_блоков_огражд!$H42*Малоэтажка_блоки_огражд!B$13</f>
        <v>0</v>
      </c>
      <c r="BL42" s="125">
        <f>Малоэтажка_колич_блоков_огражд!$H42*Малоэтажка_блоки_огражд!C$13</f>
        <v>0</v>
      </c>
      <c r="BM42" s="125">
        <f>Малоэтажка_колич_блоков_огражд!$H42*Малоэтажка_блоки_огражд!D$13</f>
        <v>0</v>
      </c>
      <c r="BN42" s="125">
        <f>Малоэтажка_колич_блоков_огражд!$H42*Малоэтажка_блоки_огражд!E$13</f>
        <v>0</v>
      </c>
      <c r="BO42" s="125">
        <f>Малоэтажка_колич_блоков_огражд!$H42*Малоэтажка_блоки_огражд!F$13</f>
        <v>0</v>
      </c>
      <c r="BP42" s="125">
        <f>Малоэтажка_колич_блоков_огражд!$H42*Малоэтажка_блоки_огражд!G$13</f>
        <v>0</v>
      </c>
      <c r="BQ42" s="94">
        <f>Малоэтажка_колич_блоков_огражд!$H42*Малоэтажка_блоки_огражд!B$14</f>
        <v>0</v>
      </c>
      <c r="BR42" s="94">
        <f>Малоэтажка_колич_блоков_огражд!$H42*Малоэтажка_блоки_огражд!C$14</f>
        <v>0</v>
      </c>
      <c r="BS42" s="94">
        <f>Малоэтажка_колич_блоков_огражд!$H42*Малоэтажка_блоки_огражд!D$14</f>
        <v>0</v>
      </c>
      <c r="BT42" s="94">
        <f>Малоэтажка_колич_блоков_огражд!$H42*Малоэтажка_блоки_огражд!E$14</f>
        <v>0</v>
      </c>
      <c r="BU42" s="94">
        <f>Малоэтажка_колич_блоков_огражд!$H42*Малоэтажка_блоки_огражд!F$14</f>
        <v>0</v>
      </c>
      <c r="BV42" s="94">
        <f>Малоэтажка_колич_блоков_огражд!$H42*Малоэтажка_блоки_огражд!G$14</f>
        <v>0</v>
      </c>
      <c r="BW42" s="109">
        <v>4</v>
      </c>
      <c r="BX42" s="128">
        <f t="shared" si="93"/>
        <v>1314.9200000000001</v>
      </c>
      <c r="BY42" s="128">
        <f t="shared" si="94"/>
        <v>608.79999999999995</v>
      </c>
      <c r="BZ42" s="128">
        <f t="shared" si="95"/>
        <v>469.07999999999998</v>
      </c>
      <c r="CA42" s="128">
        <f t="shared" si="96"/>
        <v>7.5600000000000005</v>
      </c>
      <c r="CB42" s="128">
        <f t="shared" si="97"/>
        <v>962.79999999999995</v>
      </c>
      <c r="CC42" s="128">
        <f t="shared" si="98"/>
        <v>962.79999999999995</v>
      </c>
      <c r="CD42">
        <v>22</v>
      </c>
      <c r="CE42">
        <v>-34</v>
      </c>
      <c r="CF42">
        <v>3.849999999999993</v>
      </c>
      <c r="CG42">
        <v>0.46999999999999997</v>
      </c>
      <c r="CH42">
        <v>0.28000000000000003</v>
      </c>
      <c r="CI42">
        <v>0.46999999999999997</v>
      </c>
      <c r="CJ42">
        <v>1.3600000000000001</v>
      </c>
      <c r="CK42">
        <v>1.3600000000000001</v>
      </c>
      <c r="CL42" s="22">
        <f t="shared" si="99"/>
        <v>19126.109090909125</v>
      </c>
      <c r="CM42" s="22">
        <f t="shared" si="100"/>
        <v>72537.872340425529</v>
      </c>
      <c r="CN42" s="22">
        <f t="shared" si="101"/>
        <v>93815.999999999985</v>
      </c>
      <c r="CO42" s="22">
        <f t="shared" si="102"/>
        <v>900.76595744680867</v>
      </c>
      <c r="CP42" s="22">
        <f t="shared" si="103"/>
        <v>39644.705882352937</v>
      </c>
      <c r="CQ42" s="22">
        <f t="shared" si="104"/>
        <v>39644.705882352937</v>
      </c>
      <c r="CR42" s="129">
        <f t="shared" si="105"/>
        <v>265670.1591534873</v>
      </c>
      <c r="CW42" s="130">
        <v>348726.51000000001</v>
      </c>
      <c r="CX42">
        <f t="shared" si="107"/>
        <v>0.29985074599094996</v>
      </c>
      <c r="CY42">
        <f t="shared" si="108"/>
        <v>46.177014882606294</v>
      </c>
    </row>
    <row r="43">
      <c r="A43" s="25"/>
      <c r="B43" s="4" t="s">
        <v>48</v>
      </c>
      <c r="C43" s="125">
        <f>Малоэтажка_колич_блоков_огражд!$C43*Малоэтажка_блоки_огражд!B$3</f>
        <v>0</v>
      </c>
      <c r="D43" s="125">
        <f>Малоэтажка_колич_блоков_огражд!$C43*Малоэтажка_блоки_огражд!C$3</f>
        <v>0</v>
      </c>
      <c r="E43" s="125">
        <f>Малоэтажка_колич_блоков_огражд!$C43*Малоэтажка_блоки_огражд!D$3</f>
        <v>0</v>
      </c>
      <c r="F43" s="125">
        <f>Малоэтажка_колич_блоков_огражд!$C43*Малоэтажка_блоки_огражд!E$3</f>
        <v>0</v>
      </c>
      <c r="G43" s="125">
        <f>Малоэтажка_колич_блоков_огражд!$C43*Малоэтажка_блоки_огражд!F$3</f>
        <v>0</v>
      </c>
      <c r="H43" s="126">
        <f>Малоэтажка_колич_блоков_огражд!$C43*Малоэтажка_блоки_огражд!G$3</f>
        <v>0</v>
      </c>
      <c r="I43" s="94">
        <f>Малоэтажка_колич_блоков_огражд!$C43*Малоэтажка_блоки_огражд!B$4</f>
        <v>0</v>
      </c>
      <c r="J43" s="94">
        <f>Малоэтажка_колич_блоков_огражд!$C43*Малоэтажка_блоки_огражд!C$4</f>
        <v>0</v>
      </c>
      <c r="K43" s="94">
        <f>Малоэтажка_колич_блоков_огражд!$C43*Малоэтажка_блоки_огражд!D$4</f>
        <v>0</v>
      </c>
      <c r="L43" s="94">
        <f>Малоэтажка_колич_блоков_огражд!$C43*Малоэтажка_блоки_огражд!E$4</f>
        <v>0</v>
      </c>
      <c r="M43" s="94">
        <f>Малоэтажка_колич_блоков_огражд!$C43*Малоэтажка_блоки_огражд!F$4</f>
        <v>0</v>
      </c>
      <c r="N43" s="127">
        <f>Малоэтажка_колич_блоков_огражд!$C43*Малоэтажка_блоки_огражд!G$4</f>
        <v>0</v>
      </c>
      <c r="O43" s="125">
        <f>Малоэтажка_колич_блоков_огражд!$D43*Малоэтажка_блоки_огражд!B$5</f>
        <v>112.38</v>
      </c>
      <c r="P43" s="125">
        <f>Малоэтажка_колич_блоков_огражд!$D43*Малоэтажка_блоки_огражд!C$5</f>
        <v>39.600000000000001</v>
      </c>
      <c r="Q43" s="125">
        <f>Малоэтажка_колич_блоков_огражд!$D43*Малоэтажка_блоки_огражд!D$5</f>
        <v>41.009999999999998</v>
      </c>
      <c r="R43" s="125">
        <f>Малоэтажка_колич_блоков_огражд!$D43*Малоэтажка_блоки_огражд!E$5</f>
        <v>2.52</v>
      </c>
      <c r="S43" s="125">
        <f>Малоэтажка_колич_блоков_огражд!$D43*Малоэтажка_блоки_огражд!F$5</f>
        <v>256.19999999999999</v>
      </c>
      <c r="T43" s="125">
        <f>Малоэтажка_колич_блоков_огражд!$D43*Малоэтажка_блоки_огражд!G$5</f>
        <v>0</v>
      </c>
      <c r="U43" s="94">
        <f>Малоэтажка_колич_блоков_огражд!$D43*Малоэтажка_блоки_огражд!B$6</f>
        <v>112.5</v>
      </c>
      <c r="V43" s="94">
        <f>Малоэтажка_колич_блоков_огражд!$D43*Малоэтажка_блоки_огражд!C$6</f>
        <v>42</v>
      </c>
      <c r="W43" s="94">
        <f>Малоэтажка_колич_блоков_огражд!$D43*Малоэтажка_блоки_огражд!D$6</f>
        <v>41.009999999999998</v>
      </c>
      <c r="X43" s="94">
        <f>Малоэтажка_колич_блоков_огражд!$D43*Малоэтажка_блоки_огражд!E$6</f>
        <v>0</v>
      </c>
      <c r="Y43" s="94">
        <f>Малоэтажка_колич_блоков_огражд!$D43*Малоэтажка_блоки_огражд!F$6</f>
        <v>0</v>
      </c>
      <c r="Z43" s="127">
        <f>Малоэтажка_колич_блоков_огражд!$D43*Малоэтажка_блоки_огражд!G$6</f>
        <v>256.19999999999999</v>
      </c>
      <c r="AA43" s="125">
        <f>Малоэтажка_колич_блоков_огражд!$E43*Малоэтажка_блоки_огражд!B$7</f>
        <v>85.599999999999994</v>
      </c>
      <c r="AB43" s="125">
        <f>Малоэтажка_колич_блоков_огражд!$E43*Малоэтажка_блоки_огражд!C$7</f>
        <v>53.599999999999994</v>
      </c>
      <c r="AC43" s="125">
        <f>Малоэтажка_колич_блоков_огражд!$E43*Малоэтажка_блоки_огражд!D$7</f>
        <v>34.680000000000007</v>
      </c>
      <c r="AD43" s="125">
        <f>Малоэтажка_колич_блоков_огражд!$E43*Малоэтажка_блоки_огражд!E$7</f>
        <v>2.52</v>
      </c>
      <c r="AE43" s="125">
        <f>Малоэтажка_колич_блоков_огражд!$E43*Малоэтажка_блоки_огражд!F$7</f>
        <v>353.30000000000001</v>
      </c>
      <c r="AF43" s="125">
        <f>Малоэтажка_колич_блоков_огражд!$E43*Малоэтажка_блоки_огражд!G$7</f>
        <v>0</v>
      </c>
      <c r="AG43" s="94">
        <f>Малоэтажка_колич_блоков_огражд!$E43*Малоэтажка_блоки_огражд!B$8</f>
        <v>85.719999999999999</v>
      </c>
      <c r="AH43" s="94">
        <f>Малоэтажка_колич_блоков_огражд!$E43*Малоэтажка_блоки_огражд!C$8</f>
        <v>56</v>
      </c>
      <c r="AI43" s="94">
        <f>Малоэтажка_колич_блоков_огражд!$E43*Малоэтажка_блоки_огражд!D$8</f>
        <v>34.680000000000007</v>
      </c>
      <c r="AJ43" s="94">
        <f>Малоэтажка_колич_блоков_огражд!$E43*Малоэтажка_блоки_огражд!E$8</f>
        <v>0</v>
      </c>
      <c r="AK43" s="94">
        <f>Малоэтажка_колич_блоков_огражд!$E43*Малоэтажка_блоки_огражд!F$8</f>
        <v>0</v>
      </c>
      <c r="AL43" s="127">
        <f>Малоэтажка_колич_блоков_огражд!$E43*Малоэтажка_блоки_огражд!G$8</f>
        <v>353.30000000000001</v>
      </c>
      <c r="AM43" s="125">
        <f>Малоэтажка_колич_блоков_огражд!$F43*Малоэтажка_блоки_огражд!B$9</f>
        <v>130.48000000000002</v>
      </c>
      <c r="AN43" s="125">
        <f>Малоэтажка_колич_блоков_огражд!$F43*Малоэтажка_блоки_огражд!C$9</f>
        <v>53.599999999999994</v>
      </c>
      <c r="AO43" s="125">
        <f>Малоэтажка_колич_блоков_огражд!$F43*Малоэтажка_блоки_огражд!D$9</f>
        <v>41.579999999999998</v>
      </c>
      <c r="AP43" s="125">
        <f>Малоэтажка_колич_блоков_огражд!$F43*Малоэтажка_блоки_огражд!E$9</f>
        <v>2.52</v>
      </c>
      <c r="AQ43" s="125">
        <f>Малоэтажка_колич_блоков_огражд!$F43*Малоэтажка_блоки_огражд!F$9</f>
        <v>353.30000000000001</v>
      </c>
      <c r="AR43" s="125">
        <f>Малоэтажка_колич_блоков_огражд!$F43*Малоэтажка_блоки_огражд!G$9</f>
        <v>0</v>
      </c>
      <c r="AS43" s="94">
        <f>Малоэтажка_колич_блоков_огражд!$F43*Малоэтажка_блоки_огражд!B$10</f>
        <v>130.60000000000002</v>
      </c>
      <c r="AT43" s="94">
        <f>Малоэтажка_колич_блоков_огражд!$F43*Малоэтажка_блоки_огражд!C$10</f>
        <v>56</v>
      </c>
      <c r="AU43" s="94">
        <f>Малоэтажка_колич_блоков_огражд!$F43*Малоэтажка_блоки_огражд!D$10</f>
        <v>41.579999999999998</v>
      </c>
      <c r="AV43" s="94">
        <f>Малоэтажка_колич_блоков_огражд!$F43*Малоэтажка_блоки_огражд!E$10</f>
        <v>0</v>
      </c>
      <c r="AW43" s="94">
        <f>Малоэтажка_колич_блоков_огражд!$F43*Малоэтажка_блоки_огражд!F$10</f>
        <v>0</v>
      </c>
      <c r="AX43" s="127">
        <f>Малоэтажка_колич_блоков_огражд!$F43*Малоэтажка_блоки_огражд!G$10</f>
        <v>353.30000000000001</v>
      </c>
      <c r="AY43" s="125">
        <f>Малоэтажка_колич_блоков_огражд!$G43*Малоэтажка_блоки_огражд!B$11</f>
        <v>0</v>
      </c>
      <c r="AZ43" s="125">
        <f>Малоэтажка_колич_блоков_огражд!$G43*Малоэтажка_блоки_огражд!C$11</f>
        <v>0</v>
      </c>
      <c r="BA43" s="125">
        <f>Малоэтажка_колич_блоков_огражд!$G43*Малоэтажка_блоки_огражд!D$11</f>
        <v>0</v>
      </c>
      <c r="BB43" s="125">
        <f>Малоэтажка_колич_блоков_огражд!$G43*Малоэтажка_блоки_огражд!E$11</f>
        <v>0</v>
      </c>
      <c r="BC43" s="125">
        <f>Малоэтажка_колич_блоков_огражд!$G43*Малоэтажка_блоки_огражд!F$11</f>
        <v>0</v>
      </c>
      <c r="BD43" s="125">
        <f>Малоэтажка_колич_блоков_огражд!$G43*Малоэтажка_блоки_огражд!G$11</f>
        <v>0</v>
      </c>
      <c r="BE43" s="94">
        <f>Малоэтажка_колич_блоков_огражд!$G43*Малоэтажка_блоки_огражд!B$12</f>
        <v>0</v>
      </c>
      <c r="BF43" s="94">
        <f>Малоэтажка_колич_блоков_огражд!$G43*Малоэтажка_блоки_огражд!C$12</f>
        <v>0</v>
      </c>
      <c r="BG43" s="94">
        <f>Малоэтажка_колич_блоков_огражд!$G43*Малоэтажка_блоки_огражд!D$12</f>
        <v>0</v>
      </c>
      <c r="BH43" s="94">
        <f>Малоэтажка_колич_блоков_огражд!$G43*Малоэтажка_блоки_огражд!E$12</f>
        <v>0</v>
      </c>
      <c r="BI43" s="94">
        <f>Малоэтажка_колич_блоков_огражд!$G43*Малоэтажка_блоки_огражд!F$12</f>
        <v>0</v>
      </c>
      <c r="BJ43" s="127">
        <f>Малоэтажка_колич_блоков_огражд!$G43*Малоэтажка_блоки_огражд!G$12</f>
        <v>0</v>
      </c>
      <c r="BK43" s="125">
        <f>Малоэтажка_колич_блоков_огражд!$H43*Малоэтажка_блоки_огражд!B$13</f>
        <v>0</v>
      </c>
      <c r="BL43" s="125">
        <f>Малоэтажка_колич_блоков_огражд!$H43*Малоэтажка_блоки_огражд!C$13</f>
        <v>0</v>
      </c>
      <c r="BM43" s="125">
        <f>Малоэтажка_колич_блоков_огражд!$H43*Малоэтажка_блоки_огражд!D$13</f>
        <v>0</v>
      </c>
      <c r="BN43" s="125">
        <f>Малоэтажка_колич_блоков_огражд!$H43*Малоэтажка_блоки_огражд!E$13</f>
        <v>0</v>
      </c>
      <c r="BO43" s="125">
        <f>Малоэтажка_колич_блоков_огражд!$H43*Малоэтажка_блоки_огражд!F$13</f>
        <v>0</v>
      </c>
      <c r="BP43" s="125">
        <f>Малоэтажка_колич_блоков_огражд!$H43*Малоэтажка_блоки_огражд!G$13</f>
        <v>0</v>
      </c>
      <c r="BQ43" s="94">
        <f>Малоэтажка_колич_блоков_огражд!$H43*Малоэтажка_блоки_огражд!B$14</f>
        <v>0</v>
      </c>
      <c r="BR43" s="94">
        <f>Малоэтажка_колич_блоков_огражд!$H43*Малоэтажка_блоки_огражд!C$14</f>
        <v>0</v>
      </c>
      <c r="BS43" s="94">
        <f>Малоэтажка_колич_блоков_огражд!$H43*Малоэтажка_блоки_огражд!D$14</f>
        <v>0</v>
      </c>
      <c r="BT43" s="94">
        <f>Малоэтажка_колич_блоков_огражд!$H43*Малоэтажка_блоки_огражд!E$14</f>
        <v>0</v>
      </c>
      <c r="BU43" s="94">
        <f>Малоэтажка_колич_блоков_огражд!$H43*Малоэтажка_блоки_огражд!F$14</f>
        <v>0</v>
      </c>
      <c r="BV43" s="94">
        <f>Малоэтажка_колич_блоков_огражд!$H43*Малоэтажка_блоки_огражд!G$14</f>
        <v>0</v>
      </c>
      <c r="BW43" s="109">
        <v>4</v>
      </c>
      <c r="BX43" s="128">
        <f t="shared" si="93"/>
        <v>1314.9200000000001</v>
      </c>
      <c r="BY43" s="128">
        <f t="shared" si="94"/>
        <v>608.79999999999995</v>
      </c>
      <c r="BZ43" s="128">
        <f t="shared" si="95"/>
        <v>469.07999999999998</v>
      </c>
      <c r="CA43" s="128">
        <f t="shared" si="96"/>
        <v>7.5600000000000005</v>
      </c>
      <c r="CB43" s="128">
        <f t="shared" si="97"/>
        <v>962.79999999999995</v>
      </c>
      <c r="CC43" s="128">
        <f t="shared" si="98"/>
        <v>962.79999999999995</v>
      </c>
      <c r="CD43">
        <v>22</v>
      </c>
      <c r="CE43">
        <v>-34</v>
      </c>
      <c r="CF43">
        <v>3.8499999999999925</v>
      </c>
      <c r="CG43">
        <v>0.46999999999999997</v>
      </c>
      <c r="CH43">
        <v>0.28000000000000003</v>
      </c>
      <c r="CI43">
        <v>0.46999999999999997</v>
      </c>
      <c r="CJ43">
        <v>1.3600000000000001</v>
      </c>
      <c r="CK43">
        <v>1.3600000000000001</v>
      </c>
      <c r="CL43" s="22">
        <f t="shared" si="99"/>
        <v>19126.109090909129</v>
      </c>
      <c r="CM43" s="22">
        <f t="shared" si="100"/>
        <v>72537.872340425529</v>
      </c>
      <c r="CN43" s="22">
        <f t="shared" si="101"/>
        <v>93815.999999999985</v>
      </c>
      <c r="CO43" s="22">
        <f t="shared" si="102"/>
        <v>900.76595744680867</v>
      </c>
      <c r="CP43" s="22">
        <f t="shared" si="103"/>
        <v>39644.705882352937</v>
      </c>
      <c r="CQ43" s="22">
        <f t="shared" si="104"/>
        <v>39644.705882352937</v>
      </c>
      <c r="CR43" s="129">
        <f t="shared" si="105"/>
        <v>265670.1591534873</v>
      </c>
      <c r="CW43" s="130">
        <v>348726.51000000001</v>
      </c>
      <c r="CX43">
        <f t="shared" si="107"/>
        <v>0.29985074599094996</v>
      </c>
      <c r="CY43">
        <f t="shared" si="108"/>
        <v>46.177014882606294</v>
      </c>
    </row>
    <row r="44">
      <c r="A44" s="25"/>
      <c r="B44" s="4" t="s">
        <v>49</v>
      </c>
      <c r="C44" s="125">
        <f>Малоэтажка_колич_блоков_огражд!$C44*Малоэтажка_блоки_огражд!B$3</f>
        <v>0</v>
      </c>
      <c r="D44" s="125">
        <f>Малоэтажка_колич_блоков_огражд!$C44*Малоэтажка_блоки_огражд!C$3</f>
        <v>0</v>
      </c>
      <c r="E44" s="125">
        <f>Малоэтажка_колич_блоков_огражд!$C44*Малоэтажка_блоки_огражд!D$3</f>
        <v>0</v>
      </c>
      <c r="F44" s="125">
        <f>Малоэтажка_колич_блоков_огражд!$C44*Малоэтажка_блоки_огражд!E$3</f>
        <v>0</v>
      </c>
      <c r="G44" s="125">
        <f>Малоэтажка_колич_блоков_огражд!$C44*Малоэтажка_блоки_огражд!F$3</f>
        <v>0</v>
      </c>
      <c r="H44" s="126">
        <f>Малоэтажка_колич_блоков_огражд!$C44*Малоэтажка_блоки_огражд!G$3</f>
        <v>0</v>
      </c>
      <c r="I44" s="94">
        <f>Малоэтажка_колич_блоков_огражд!$C44*Малоэтажка_блоки_огражд!B$4</f>
        <v>0</v>
      </c>
      <c r="J44" s="94">
        <f>Малоэтажка_колич_блоков_огражд!$C44*Малоэтажка_блоки_огражд!C$4</f>
        <v>0</v>
      </c>
      <c r="K44" s="94">
        <f>Малоэтажка_колич_блоков_огражд!$C44*Малоэтажка_блоки_огражд!D$4</f>
        <v>0</v>
      </c>
      <c r="L44" s="94">
        <f>Малоэтажка_колич_блоков_огражд!$C44*Малоэтажка_блоки_огражд!E$4</f>
        <v>0</v>
      </c>
      <c r="M44" s="94">
        <f>Малоэтажка_колич_блоков_огражд!$C44*Малоэтажка_блоки_огражд!F$4</f>
        <v>0</v>
      </c>
      <c r="N44" s="127">
        <f>Малоэтажка_колич_блоков_огражд!$C44*Малоэтажка_блоки_огражд!G$4</f>
        <v>0</v>
      </c>
      <c r="O44" s="125">
        <f>Малоэтажка_колич_блоков_огражд!$D44*Малоэтажка_блоки_огражд!B$5</f>
        <v>112.38</v>
      </c>
      <c r="P44" s="125">
        <f>Малоэтажка_колич_блоков_огражд!$D44*Малоэтажка_блоки_огражд!C$5</f>
        <v>39.600000000000001</v>
      </c>
      <c r="Q44" s="125">
        <f>Малоэтажка_колич_блоков_огражд!$D44*Малоэтажка_блоки_огражд!D$5</f>
        <v>41.009999999999998</v>
      </c>
      <c r="R44" s="125">
        <f>Малоэтажка_колич_блоков_огражд!$D44*Малоэтажка_блоки_огражд!E$5</f>
        <v>2.52</v>
      </c>
      <c r="S44" s="125">
        <f>Малоэтажка_колич_блоков_огражд!$D44*Малоэтажка_блоки_огражд!F$5</f>
        <v>256.19999999999999</v>
      </c>
      <c r="T44" s="125">
        <f>Малоэтажка_колич_блоков_огражд!$D44*Малоэтажка_блоки_огражд!G$5</f>
        <v>0</v>
      </c>
      <c r="U44" s="94">
        <f>Малоэтажка_колич_блоков_огражд!$D44*Малоэтажка_блоки_огражд!B$6</f>
        <v>112.5</v>
      </c>
      <c r="V44" s="94">
        <f>Малоэтажка_колич_блоков_огражд!$D44*Малоэтажка_блоки_огражд!C$6</f>
        <v>42</v>
      </c>
      <c r="W44" s="94">
        <f>Малоэтажка_колич_блоков_огражд!$D44*Малоэтажка_блоки_огражд!D$6</f>
        <v>41.009999999999998</v>
      </c>
      <c r="X44" s="94">
        <f>Малоэтажка_колич_блоков_огражд!$D44*Малоэтажка_блоки_огражд!E$6</f>
        <v>0</v>
      </c>
      <c r="Y44" s="94">
        <f>Малоэтажка_колич_блоков_огражд!$D44*Малоэтажка_блоки_огражд!F$6</f>
        <v>0</v>
      </c>
      <c r="Z44" s="127">
        <f>Малоэтажка_колич_блоков_огражд!$D44*Малоэтажка_блоки_огражд!G$6</f>
        <v>256.19999999999999</v>
      </c>
      <c r="AA44" s="125">
        <f>Малоэтажка_колич_блоков_огражд!$E44*Малоэтажка_блоки_огражд!B$7</f>
        <v>85.599999999999994</v>
      </c>
      <c r="AB44" s="125">
        <f>Малоэтажка_колич_блоков_огражд!$E44*Малоэтажка_блоки_огражд!C$7</f>
        <v>53.599999999999994</v>
      </c>
      <c r="AC44" s="125">
        <f>Малоэтажка_колич_блоков_огражд!$E44*Малоэтажка_блоки_огражд!D$7</f>
        <v>34.680000000000007</v>
      </c>
      <c r="AD44" s="125">
        <f>Малоэтажка_колич_блоков_огражд!$E44*Малоэтажка_блоки_огражд!E$7</f>
        <v>2.52</v>
      </c>
      <c r="AE44" s="125">
        <f>Малоэтажка_колич_блоков_огражд!$E44*Малоэтажка_блоки_огражд!F$7</f>
        <v>353.30000000000001</v>
      </c>
      <c r="AF44" s="125">
        <f>Малоэтажка_колич_блоков_огражд!$E44*Малоэтажка_блоки_огражд!G$7</f>
        <v>0</v>
      </c>
      <c r="AG44" s="94">
        <f>Малоэтажка_колич_блоков_огражд!$E44*Малоэтажка_блоки_огражд!B$8</f>
        <v>85.719999999999999</v>
      </c>
      <c r="AH44" s="94">
        <f>Малоэтажка_колич_блоков_огражд!$E44*Малоэтажка_блоки_огражд!C$8</f>
        <v>56</v>
      </c>
      <c r="AI44" s="94">
        <f>Малоэтажка_колич_блоков_огражд!$E44*Малоэтажка_блоки_огражд!D$8</f>
        <v>34.680000000000007</v>
      </c>
      <c r="AJ44" s="94">
        <f>Малоэтажка_колич_блоков_огражд!$E44*Малоэтажка_блоки_огражд!E$8</f>
        <v>0</v>
      </c>
      <c r="AK44" s="94">
        <f>Малоэтажка_колич_блоков_огражд!$E44*Малоэтажка_блоки_огражд!F$8</f>
        <v>0</v>
      </c>
      <c r="AL44" s="127">
        <f>Малоэтажка_колич_блоков_огражд!$E44*Малоэтажка_блоки_огражд!G$8</f>
        <v>353.30000000000001</v>
      </c>
      <c r="AM44" s="125">
        <f>Малоэтажка_колич_блоков_огражд!$F44*Малоэтажка_блоки_огражд!B$9</f>
        <v>130.48000000000002</v>
      </c>
      <c r="AN44" s="125">
        <f>Малоэтажка_колич_блоков_огражд!$F44*Малоэтажка_блоки_огражд!C$9</f>
        <v>53.599999999999994</v>
      </c>
      <c r="AO44" s="125">
        <f>Малоэтажка_колич_блоков_огражд!$F44*Малоэтажка_блоки_огражд!D$9</f>
        <v>41.579999999999998</v>
      </c>
      <c r="AP44" s="125">
        <f>Малоэтажка_колич_блоков_огражд!$F44*Малоэтажка_блоки_огражд!E$9</f>
        <v>2.52</v>
      </c>
      <c r="AQ44" s="125">
        <f>Малоэтажка_колич_блоков_огражд!$F44*Малоэтажка_блоки_огражд!F$9</f>
        <v>353.30000000000001</v>
      </c>
      <c r="AR44" s="125">
        <f>Малоэтажка_колич_блоков_огражд!$F44*Малоэтажка_блоки_огражд!G$9</f>
        <v>0</v>
      </c>
      <c r="AS44" s="94">
        <f>Малоэтажка_колич_блоков_огражд!$F44*Малоэтажка_блоки_огражд!B$10</f>
        <v>130.60000000000002</v>
      </c>
      <c r="AT44" s="94">
        <f>Малоэтажка_колич_блоков_огражд!$F44*Малоэтажка_блоки_огражд!C$10</f>
        <v>56</v>
      </c>
      <c r="AU44" s="94">
        <f>Малоэтажка_колич_блоков_огражд!$F44*Малоэтажка_блоки_огражд!D$10</f>
        <v>41.579999999999998</v>
      </c>
      <c r="AV44" s="94">
        <f>Малоэтажка_колич_блоков_огражд!$F44*Малоэтажка_блоки_огражд!E$10</f>
        <v>0</v>
      </c>
      <c r="AW44" s="94">
        <f>Малоэтажка_колич_блоков_огражд!$F44*Малоэтажка_блоки_огражд!F$10</f>
        <v>0</v>
      </c>
      <c r="AX44" s="127">
        <f>Малоэтажка_колич_блоков_огражд!$F44*Малоэтажка_блоки_огражд!G$10</f>
        <v>353.30000000000001</v>
      </c>
      <c r="AY44" s="125">
        <f>Малоэтажка_колич_блоков_огражд!$G44*Малоэтажка_блоки_огражд!B$11</f>
        <v>0</v>
      </c>
      <c r="AZ44" s="125">
        <f>Малоэтажка_колич_блоков_огражд!$G44*Малоэтажка_блоки_огражд!C$11</f>
        <v>0</v>
      </c>
      <c r="BA44" s="125">
        <f>Малоэтажка_колич_блоков_огражд!$G44*Малоэтажка_блоки_огражд!D$11</f>
        <v>0</v>
      </c>
      <c r="BB44" s="125">
        <f>Малоэтажка_колич_блоков_огражд!$G44*Малоэтажка_блоки_огражд!E$11</f>
        <v>0</v>
      </c>
      <c r="BC44" s="125">
        <f>Малоэтажка_колич_блоков_огражд!$G44*Малоэтажка_блоки_огражд!F$11</f>
        <v>0</v>
      </c>
      <c r="BD44" s="125">
        <f>Малоэтажка_колич_блоков_огражд!$G44*Малоэтажка_блоки_огражд!G$11</f>
        <v>0</v>
      </c>
      <c r="BE44" s="94">
        <f>Малоэтажка_колич_блоков_огражд!$G44*Малоэтажка_блоки_огражд!B$12</f>
        <v>0</v>
      </c>
      <c r="BF44" s="94">
        <f>Малоэтажка_колич_блоков_огражд!$G44*Малоэтажка_блоки_огражд!C$12</f>
        <v>0</v>
      </c>
      <c r="BG44" s="94">
        <f>Малоэтажка_колич_блоков_огражд!$G44*Малоэтажка_блоки_огражд!D$12</f>
        <v>0</v>
      </c>
      <c r="BH44" s="94">
        <f>Малоэтажка_колич_блоков_огражд!$G44*Малоэтажка_блоки_огражд!E$12</f>
        <v>0</v>
      </c>
      <c r="BI44" s="94">
        <f>Малоэтажка_колич_блоков_огражд!$G44*Малоэтажка_блоки_огражд!F$12</f>
        <v>0</v>
      </c>
      <c r="BJ44" s="127">
        <f>Малоэтажка_колич_блоков_огражд!$G44*Малоэтажка_блоки_огражд!G$12</f>
        <v>0</v>
      </c>
      <c r="BK44" s="125">
        <f>Малоэтажка_колич_блоков_огражд!$H44*Малоэтажка_блоки_огражд!B$13</f>
        <v>0</v>
      </c>
      <c r="BL44" s="125">
        <f>Малоэтажка_колич_блоков_огражд!$H44*Малоэтажка_блоки_огражд!C$13</f>
        <v>0</v>
      </c>
      <c r="BM44" s="125">
        <f>Малоэтажка_колич_блоков_огражд!$H44*Малоэтажка_блоки_огражд!D$13</f>
        <v>0</v>
      </c>
      <c r="BN44" s="125">
        <f>Малоэтажка_колич_блоков_огражд!$H44*Малоэтажка_блоки_огражд!E$13</f>
        <v>0</v>
      </c>
      <c r="BO44" s="125">
        <f>Малоэтажка_колич_блоков_огражд!$H44*Малоэтажка_блоки_огражд!F$13</f>
        <v>0</v>
      </c>
      <c r="BP44" s="125">
        <f>Малоэтажка_колич_блоков_огражд!$H44*Малоэтажка_блоки_огражд!G$13</f>
        <v>0</v>
      </c>
      <c r="BQ44" s="94">
        <f>Малоэтажка_колич_блоков_огражд!$H44*Малоэтажка_блоки_огражд!B$14</f>
        <v>0</v>
      </c>
      <c r="BR44" s="94">
        <f>Малоэтажка_колич_блоков_огражд!$H44*Малоэтажка_блоки_огражд!C$14</f>
        <v>0</v>
      </c>
      <c r="BS44" s="94">
        <f>Малоэтажка_колич_блоков_огражд!$H44*Малоэтажка_блоки_огражд!D$14</f>
        <v>0</v>
      </c>
      <c r="BT44" s="94">
        <f>Малоэтажка_колич_блоков_огражд!$H44*Малоэтажка_блоки_огражд!E$14</f>
        <v>0</v>
      </c>
      <c r="BU44" s="94">
        <f>Малоэтажка_колич_блоков_огражд!$H44*Малоэтажка_блоки_огражд!F$14</f>
        <v>0</v>
      </c>
      <c r="BV44" s="94">
        <f>Малоэтажка_колич_блоков_огражд!$H44*Малоэтажка_блоки_огражд!G$14</f>
        <v>0</v>
      </c>
      <c r="BW44" s="109">
        <v>4</v>
      </c>
      <c r="BX44" s="128">
        <f t="shared" si="93"/>
        <v>1314.9200000000001</v>
      </c>
      <c r="BY44" s="128">
        <f t="shared" si="94"/>
        <v>608.79999999999995</v>
      </c>
      <c r="BZ44" s="128">
        <f t="shared" si="95"/>
        <v>469.07999999999998</v>
      </c>
      <c r="CA44" s="128">
        <f t="shared" si="96"/>
        <v>7.5600000000000005</v>
      </c>
      <c r="CB44" s="128">
        <f t="shared" si="97"/>
        <v>962.79999999999995</v>
      </c>
      <c r="CC44" s="128">
        <f t="shared" si="98"/>
        <v>962.79999999999995</v>
      </c>
      <c r="CD44">
        <v>22</v>
      </c>
      <c r="CE44">
        <v>-34</v>
      </c>
      <c r="CF44">
        <v>3.8499999999999921</v>
      </c>
      <c r="CG44">
        <v>0.46999999999999997</v>
      </c>
      <c r="CH44">
        <v>0.28000000000000003</v>
      </c>
      <c r="CI44">
        <v>0.46999999999999997</v>
      </c>
      <c r="CJ44">
        <v>1.3600000000000001</v>
      </c>
      <c r="CK44">
        <v>1.3600000000000001</v>
      </c>
      <c r="CL44" s="22">
        <f t="shared" si="99"/>
        <v>19126.109090909133</v>
      </c>
      <c r="CM44" s="22">
        <f t="shared" si="100"/>
        <v>72537.872340425529</v>
      </c>
      <c r="CN44" s="22">
        <f t="shared" si="101"/>
        <v>93815.999999999985</v>
      </c>
      <c r="CO44" s="22">
        <f t="shared" si="102"/>
        <v>900.76595744680867</v>
      </c>
      <c r="CP44" s="22">
        <f t="shared" si="103"/>
        <v>39644.705882352937</v>
      </c>
      <c r="CQ44" s="22">
        <f t="shared" si="104"/>
        <v>39644.705882352937</v>
      </c>
      <c r="CR44" s="129">
        <f t="shared" si="105"/>
        <v>265670.1591534873</v>
      </c>
      <c r="CW44" s="130">
        <v>348726.51000000001</v>
      </c>
      <c r="CX44">
        <f t="shared" si="107"/>
        <v>0.29985074599094996</v>
      </c>
      <c r="CY44">
        <f t="shared" si="108"/>
        <v>46.177014882606294</v>
      </c>
    </row>
    <row r="45">
      <c r="A45" s="25"/>
      <c r="B45" s="4" t="s">
        <v>50</v>
      </c>
      <c r="C45" s="125">
        <f>Малоэтажка_колич_блоков_огражд!$C45*Малоэтажка_блоки_огражд!B$3</f>
        <v>0</v>
      </c>
      <c r="D45" s="125">
        <f>Малоэтажка_колич_блоков_огражд!$C45*Малоэтажка_блоки_огражд!C$3</f>
        <v>0</v>
      </c>
      <c r="E45" s="125">
        <f>Малоэтажка_колич_блоков_огражд!$C45*Малоэтажка_блоки_огражд!D$3</f>
        <v>0</v>
      </c>
      <c r="F45" s="125">
        <f>Малоэтажка_колич_блоков_огражд!$C45*Малоэтажка_блоки_огражд!E$3</f>
        <v>0</v>
      </c>
      <c r="G45" s="125">
        <f>Малоэтажка_колич_блоков_огражд!$C45*Малоэтажка_блоки_огражд!F$3</f>
        <v>0</v>
      </c>
      <c r="H45" s="126">
        <f>Малоэтажка_колич_блоков_огражд!$C45*Малоэтажка_блоки_огражд!G$3</f>
        <v>0</v>
      </c>
      <c r="I45" s="94">
        <f>Малоэтажка_колич_блоков_огражд!$C45*Малоэтажка_блоки_огражд!B$4</f>
        <v>0</v>
      </c>
      <c r="J45" s="94">
        <f>Малоэтажка_колич_блоков_огражд!$C45*Малоэтажка_блоки_огражд!C$4</f>
        <v>0</v>
      </c>
      <c r="K45" s="94">
        <f>Малоэтажка_колич_блоков_огражд!$C45*Малоэтажка_блоки_огражд!D$4</f>
        <v>0</v>
      </c>
      <c r="L45" s="94">
        <f>Малоэтажка_колич_блоков_огражд!$C45*Малоэтажка_блоки_огражд!E$4</f>
        <v>0</v>
      </c>
      <c r="M45" s="94">
        <f>Малоэтажка_колич_блоков_огражд!$C45*Малоэтажка_блоки_огражд!F$4</f>
        <v>0</v>
      </c>
      <c r="N45" s="127">
        <f>Малоэтажка_колич_блоков_огражд!$C45*Малоэтажка_блоки_огражд!G$4</f>
        <v>0</v>
      </c>
      <c r="O45" s="125">
        <f>Малоэтажка_колич_блоков_огражд!$D45*Малоэтажка_блоки_огражд!B$5</f>
        <v>112.38</v>
      </c>
      <c r="P45" s="125">
        <f>Малоэтажка_колич_блоков_огражд!$D45*Малоэтажка_блоки_огражд!C$5</f>
        <v>39.600000000000001</v>
      </c>
      <c r="Q45" s="125">
        <f>Малоэтажка_колич_блоков_огражд!$D45*Малоэтажка_блоки_огражд!D$5</f>
        <v>41.009999999999998</v>
      </c>
      <c r="R45" s="125">
        <f>Малоэтажка_колич_блоков_огражд!$D45*Малоэтажка_блоки_огражд!E$5</f>
        <v>2.52</v>
      </c>
      <c r="S45" s="125">
        <f>Малоэтажка_колич_блоков_огражд!$D45*Малоэтажка_блоки_огражд!F$5</f>
        <v>256.19999999999999</v>
      </c>
      <c r="T45" s="125">
        <f>Малоэтажка_колич_блоков_огражд!$D45*Малоэтажка_блоки_огражд!G$5</f>
        <v>0</v>
      </c>
      <c r="U45" s="94">
        <f>Малоэтажка_колич_блоков_огражд!$D45*Малоэтажка_блоки_огражд!B$6</f>
        <v>112.5</v>
      </c>
      <c r="V45" s="94">
        <f>Малоэтажка_колич_блоков_огражд!$D45*Малоэтажка_блоки_огражд!C$6</f>
        <v>42</v>
      </c>
      <c r="W45" s="94">
        <f>Малоэтажка_колич_блоков_огражд!$D45*Малоэтажка_блоки_огражд!D$6</f>
        <v>41.009999999999998</v>
      </c>
      <c r="X45" s="94">
        <f>Малоэтажка_колич_блоков_огражд!$D45*Малоэтажка_блоки_огражд!E$6</f>
        <v>0</v>
      </c>
      <c r="Y45" s="94">
        <f>Малоэтажка_колич_блоков_огражд!$D45*Малоэтажка_блоки_огражд!F$6</f>
        <v>0</v>
      </c>
      <c r="Z45" s="127">
        <f>Малоэтажка_колич_блоков_огражд!$D45*Малоэтажка_блоки_огражд!G$6</f>
        <v>256.19999999999999</v>
      </c>
      <c r="AA45" s="125">
        <f>Малоэтажка_колич_блоков_огражд!$E45*Малоэтажка_блоки_огражд!B$7</f>
        <v>85.599999999999994</v>
      </c>
      <c r="AB45" s="125">
        <f>Малоэтажка_колич_блоков_огражд!$E45*Малоэтажка_блоки_огражд!C$7</f>
        <v>53.599999999999994</v>
      </c>
      <c r="AC45" s="125">
        <f>Малоэтажка_колич_блоков_огражд!$E45*Малоэтажка_блоки_огражд!D$7</f>
        <v>34.680000000000007</v>
      </c>
      <c r="AD45" s="125">
        <f>Малоэтажка_колич_блоков_огражд!$E45*Малоэтажка_блоки_огражд!E$7</f>
        <v>2.52</v>
      </c>
      <c r="AE45" s="125">
        <f>Малоэтажка_колич_блоков_огражд!$E45*Малоэтажка_блоки_огражд!F$7</f>
        <v>353.30000000000001</v>
      </c>
      <c r="AF45" s="125">
        <f>Малоэтажка_колич_блоков_огражд!$E45*Малоэтажка_блоки_огражд!G$7</f>
        <v>0</v>
      </c>
      <c r="AG45" s="94">
        <f>Малоэтажка_колич_блоков_огражд!$E45*Малоэтажка_блоки_огражд!B$8</f>
        <v>85.719999999999999</v>
      </c>
      <c r="AH45" s="94">
        <f>Малоэтажка_колич_блоков_огражд!$E45*Малоэтажка_блоки_огражд!C$8</f>
        <v>56</v>
      </c>
      <c r="AI45" s="94">
        <f>Малоэтажка_колич_блоков_огражд!$E45*Малоэтажка_блоки_огражд!D$8</f>
        <v>34.680000000000007</v>
      </c>
      <c r="AJ45" s="94">
        <f>Малоэтажка_колич_блоков_огражд!$E45*Малоэтажка_блоки_огражд!E$8</f>
        <v>0</v>
      </c>
      <c r="AK45" s="94">
        <f>Малоэтажка_колич_блоков_огражд!$E45*Малоэтажка_блоки_огражд!F$8</f>
        <v>0</v>
      </c>
      <c r="AL45" s="127">
        <f>Малоэтажка_колич_блоков_огражд!$E45*Малоэтажка_блоки_огражд!G$8</f>
        <v>353.30000000000001</v>
      </c>
      <c r="AM45" s="125">
        <f>Малоэтажка_колич_блоков_огражд!$F45*Малоэтажка_блоки_огражд!B$9</f>
        <v>130.48000000000002</v>
      </c>
      <c r="AN45" s="125">
        <f>Малоэтажка_колич_блоков_огражд!$F45*Малоэтажка_блоки_огражд!C$9</f>
        <v>53.599999999999994</v>
      </c>
      <c r="AO45" s="125">
        <f>Малоэтажка_колич_блоков_огражд!$F45*Малоэтажка_блоки_огражд!D$9</f>
        <v>41.579999999999998</v>
      </c>
      <c r="AP45" s="125">
        <f>Малоэтажка_колич_блоков_огражд!$F45*Малоэтажка_блоки_огражд!E$9</f>
        <v>2.52</v>
      </c>
      <c r="AQ45" s="125">
        <f>Малоэтажка_колич_блоков_огражд!$F45*Малоэтажка_блоки_огражд!F$9</f>
        <v>353.30000000000001</v>
      </c>
      <c r="AR45" s="125">
        <f>Малоэтажка_колич_блоков_огражд!$F45*Малоэтажка_блоки_огражд!G$9</f>
        <v>0</v>
      </c>
      <c r="AS45" s="94">
        <f>Малоэтажка_колич_блоков_огражд!$F45*Малоэтажка_блоки_огражд!B$10</f>
        <v>130.60000000000002</v>
      </c>
      <c r="AT45" s="94">
        <f>Малоэтажка_колич_блоков_огражд!$F45*Малоэтажка_блоки_огражд!C$10</f>
        <v>56</v>
      </c>
      <c r="AU45" s="94">
        <f>Малоэтажка_колич_блоков_огражд!$F45*Малоэтажка_блоки_огражд!D$10</f>
        <v>41.579999999999998</v>
      </c>
      <c r="AV45" s="94">
        <f>Малоэтажка_колич_блоков_огражд!$F45*Малоэтажка_блоки_огражд!E$10</f>
        <v>0</v>
      </c>
      <c r="AW45" s="94">
        <f>Малоэтажка_колич_блоков_огражд!$F45*Малоэтажка_блоки_огражд!F$10</f>
        <v>0</v>
      </c>
      <c r="AX45" s="127">
        <f>Малоэтажка_колич_блоков_огражд!$F45*Малоэтажка_блоки_огражд!G$10</f>
        <v>353.30000000000001</v>
      </c>
      <c r="AY45" s="125">
        <f>Малоэтажка_колич_блоков_огражд!$G45*Малоэтажка_блоки_огражд!B$11</f>
        <v>0</v>
      </c>
      <c r="AZ45" s="125">
        <f>Малоэтажка_колич_блоков_огражд!$G45*Малоэтажка_блоки_огражд!C$11</f>
        <v>0</v>
      </c>
      <c r="BA45" s="125">
        <f>Малоэтажка_колич_блоков_огражд!$G45*Малоэтажка_блоки_огражд!D$11</f>
        <v>0</v>
      </c>
      <c r="BB45" s="125">
        <f>Малоэтажка_колич_блоков_огражд!$G45*Малоэтажка_блоки_огражд!E$11</f>
        <v>0</v>
      </c>
      <c r="BC45" s="125">
        <f>Малоэтажка_колич_блоков_огражд!$G45*Малоэтажка_блоки_огражд!F$11</f>
        <v>0</v>
      </c>
      <c r="BD45" s="125">
        <f>Малоэтажка_колич_блоков_огражд!$G45*Малоэтажка_блоки_огражд!G$11</f>
        <v>0</v>
      </c>
      <c r="BE45" s="94">
        <f>Малоэтажка_колич_блоков_огражд!$G45*Малоэтажка_блоки_огражд!B$12</f>
        <v>0</v>
      </c>
      <c r="BF45" s="94">
        <f>Малоэтажка_колич_блоков_огражд!$G45*Малоэтажка_блоки_огражд!C$12</f>
        <v>0</v>
      </c>
      <c r="BG45" s="94">
        <f>Малоэтажка_колич_блоков_огражд!$G45*Малоэтажка_блоки_огражд!D$12</f>
        <v>0</v>
      </c>
      <c r="BH45" s="94">
        <f>Малоэтажка_колич_блоков_огражд!$G45*Малоэтажка_блоки_огражд!E$12</f>
        <v>0</v>
      </c>
      <c r="BI45" s="94">
        <f>Малоэтажка_колич_блоков_огражд!$G45*Малоэтажка_блоки_огражд!F$12</f>
        <v>0</v>
      </c>
      <c r="BJ45" s="127">
        <f>Малоэтажка_колич_блоков_огражд!$G45*Малоэтажка_блоки_огражд!G$12</f>
        <v>0</v>
      </c>
      <c r="BK45" s="125">
        <f>Малоэтажка_колич_блоков_огражд!$H45*Малоэтажка_блоки_огражд!B$13</f>
        <v>0</v>
      </c>
      <c r="BL45" s="125">
        <f>Малоэтажка_колич_блоков_огражд!$H45*Малоэтажка_блоки_огражд!C$13</f>
        <v>0</v>
      </c>
      <c r="BM45" s="125">
        <f>Малоэтажка_колич_блоков_огражд!$H45*Малоэтажка_блоки_огражд!D$13</f>
        <v>0</v>
      </c>
      <c r="BN45" s="125">
        <f>Малоэтажка_колич_блоков_огражд!$H45*Малоэтажка_блоки_огражд!E$13</f>
        <v>0</v>
      </c>
      <c r="BO45" s="125">
        <f>Малоэтажка_колич_блоков_огражд!$H45*Малоэтажка_блоки_огражд!F$13</f>
        <v>0</v>
      </c>
      <c r="BP45" s="125">
        <f>Малоэтажка_колич_блоков_огражд!$H45*Малоэтажка_блоки_огражд!G$13</f>
        <v>0</v>
      </c>
      <c r="BQ45" s="94">
        <f>Малоэтажка_колич_блоков_огражд!$H45*Малоэтажка_блоки_огражд!B$14</f>
        <v>0</v>
      </c>
      <c r="BR45" s="94">
        <f>Малоэтажка_колич_блоков_огражд!$H45*Малоэтажка_блоки_огражд!C$14</f>
        <v>0</v>
      </c>
      <c r="BS45" s="94">
        <f>Малоэтажка_колич_блоков_огражд!$H45*Малоэтажка_блоки_огражд!D$14</f>
        <v>0</v>
      </c>
      <c r="BT45" s="94">
        <f>Малоэтажка_колич_блоков_огражд!$H45*Малоэтажка_блоки_огражд!E$14</f>
        <v>0</v>
      </c>
      <c r="BU45" s="94">
        <f>Малоэтажка_колич_блоков_огражд!$H45*Малоэтажка_блоки_огражд!F$14</f>
        <v>0</v>
      </c>
      <c r="BV45" s="94">
        <f>Малоэтажка_колич_блоков_огражд!$H45*Малоэтажка_блоки_огражд!G$14</f>
        <v>0</v>
      </c>
      <c r="BW45" s="109">
        <v>4</v>
      </c>
      <c r="BX45" s="128">
        <f t="shared" si="93"/>
        <v>1314.9200000000001</v>
      </c>
      <c r="BY45" s="128">
        <f t="shared" si="94"/>
        <v>608.79999999999995</v>
      </c>
      <c r="BZ45" s="128">
        <f t="shared" si="95"/>
        <v>469.07999999999998</v>
      </c>
      <c r="CA45" s="128">
        <f t="shared" si="96"/>
        <v>7.5600000000000005</v>
      </c>
      <c r="CB45" s="128">
        <f t="shared" si="97"/>
        <v>962.79999999999995</v>
      </c>
      <c r="CC45" s="128">
        <f t="shared" si="98"/>
        <v>962.79999999999995</v>
      </c>
      <c r="CD45">
        <v>22</v>
      </c>
      <c r="CE45">
        <v>-34</v>
      </c>
      <c r="CF45">
        <v>3.8499999999999921</v>
      </c>
      <c r="CG45">
        <v>0.46999999999999997</v>
      </c>
      <c r="CH45">
        <v>0.28000000000000003</v>
      </c>
      <c r="CI45">
        <v>0.46999999999999997</v>
      </c>
      <c r="CJ45">
        <v>1.3600000000000001</v>
      </c>
      <c r="CK45">
        <v>1.3600000000000001</v>
      </c>
      <c r="CL45" s="22">
        <f t="shared" si="99"/>
        <v>19126.109090909133</v>
      </c>
      <c r="CM45" s="22">
        <f t="shared" si="100"/>
        <v>72537.872340425529</v>
      </c>
      <c r="CN45" s="22">
        <f t="shared" si="101"/>
        <v>93815.999999999985</v>
      </c>
      <c r="CO45" s="22">
        <f t="shared" si="102"/>
        <v>900.76595744680867</v>
      </c>
      <c r="CP45" s="22">
        <f t="shared" si="103"/>
        <v>39644.705882352937</v>
      </c>
      <c r="CQ45" s="22">
        <f t="shared" si="104"/>
        <v>39644.705882352937</v>
      </c>
      <c r="CR45" s="129">
        <f t="shared" si="105"/>
        <v>265670.1591534873</v>
      </c>
      <c r="CW45" s="130">
        <v>348726.51000000001</v>
      </c>
      <c r="CX45">
        <f t="shared" si="107"/>
        <v>0.29985074599094996</v>
      </c>
      <c r="CY45">
        <f t="shared" si="108"/>
        <v>46.177014882606294</v>
      </c>
    </row>
    <row r="46">
      <c r="A46" s="25"/>
      <c r="B46" s="4" t="s">
        <v>51</v>
      </c>
      <c r="C46" s="125">
        <f>Малоэтажка_колич_блоков_огражд!$C46*Малоэтажка_блоки_огражд!B$3</f>
        <v>0</v>
      </c>
      <c r="D46" s="125">
        <f>Малоэтажка_колич_блоков_огражд!$C46*Малоэтажка_блоки_огражд!C$3</f>
        <v>0</v>
      </c>
      <c r="E46" s="125">
        <f>Малоэтажка_колич_блоков_огражд!$C46*Малоэтажка_блоки_огражд!D$3</f>
        <v>0</v>
      </c>
      <c r="F46" s="125">
        <f>Малоэтажка_колич_блоков_огражд!$C46*Малоэтажка_блоки_огражд!E$3</f>
        <v>0</v>
      </c>
      <c r="G46" s="125">
        <f>Малоэтажка_колич_блоков_огражд!$C46*Малоэтажка_блоки_огражд!F$3</f>
        <v>0</v>
      </c>
      <c r="H46" s="126">
        <f>Малоэтажка_колич_блоков_огражд!$C46*Малоэтажка_блоки_огражд!G$3</f>
        <v>0</v>
      </c>
      <c r="I46" s="94">
        <f>Малоэтажка_колич_блоков_огражд!$C46*Малоэтажка_блоки_огражд!B$4</f>
        <v>0</v>
      </c>
      <c r="J46" s="94">
        <f>Малоэтажка_колич_блоков_огражд!$C46*Малоэтажка_блоки_огражд!C$4</f>
        <v>0</v>
      </c>
      <c r="K46" s="94">
        <f>Малоэтажка_колич_блоков_огражд!$C46*Малоэтажка_блоки_огражд!D$4</f>
        <v>0</v>
      </c>
      <c r="L46" s="94">
        <f>Малоэтажка_колич_блоков_огражд!$C46*Малоэтажка_блоки_огражд!E$4</f>
        <v>0</v>
      </c>
      <c r="M46" s="94">
        <f>Малоэтажка_колич_блоков_огражд!$C46*Малоэтажка_блоки_огражд!F$4</f>
        <v>0</v>
      </c>
      <c r="N46" s="127">
        <f>Малоэтажка_колич_блоков_огражд!$C46*Малоэтажка_блоки_огражд!G$4</f>
        <v>0</v>
      </c>
      <c r="O46" s="125">
        <f>Малоэтажка_колич_блоков_огражд!$D46*Малоэтажка_блоки_огражд!B$5</f>
        <v>112.38</v>
      </c>
      <c r="P46" s="125">
        <f>Малоэтажка_колич_блоков_огражд!$D46*Малоэтажка_блоки_огражд!C$5</f>
        <v>39.600000000000001</v>
      </c>
      <c r="Q46" s="125">
        <f>Малоэтажка_колич_блоков_огражд!$D46*Малоэтажка_блоки_огражд!D$5</f>
        <v>41.009999999999998</v>
      </c>
      <c r="R46" s="125">
        <f>Малоэтажка_колич_блоков_огражд!$D46*Малоэтажка_блоки_огражд!E$5</f>
        <v>2.52</v>
      </c>
      <c r="S46" s="125">
        <f>Малоэтажка_колич_блоков_огражд!$D46*Малоэтажка_блоки_огражд!F$5</f>
        <v>256.19999999999999</v>
      </c>
      <c r="T46" s="125">
        <f>Малоэтажка_колич_блоков_огражд!$D46*Малоэтажка_блоки_огражд!G$5</f>
        <v>0</v>
      </c>
      <c r="U46" s="94">
        <f>Малоэтажка_колич_блоков_огражд!$D46*Малоэтажка_блоки_огражд!B$6</f>
        <v>112.5</v>
      </c>
      <c r="V46" s="94">
        <f>Малоэтажка_колич_блоков_огражд!$D46*Малоэтажка_блоки_огражд!C$6</f>
        <v>42</v>
      </c>
      <c r="W46" s="94">
        <f>Малоэтажка_колич_блоков_огражд!$D46*Малоэтажка_блоки_огражд!D$6</f>
        <v>41.009999999999998</v>
      </c>
      <c r="X46" s="94">
        <f>Малоэтажка_колич_блоков_огражд!$D46*Малоэтажка_блоки_огражд!E$6</f>
        <v>0</v>
      </c>
      <c r="Y46" s="94">
        <f>Малоэтажка_колич_блоков_огражд!$D46*Малоэтажка_блоки_огражд!F$6</f>
        <v>0</v>
      </c>
      <c r="Z46" s="127">
        <f>Малоэтажка_колич_блоков_огражд!$D46*Малоэтажка_блоки_огражд!G$6</f>
        <v>256.19999999999999</v>
      </c>
      <c r="AA46" s="125">
        <f>Малоэтажка_колич_блоков_огражд!$E46*Малоэтажка_блоки_огражд!B$7</f>
        <v>85.599999999999994</v>
      </c>
      <c r="AB46" s="125">
        <f>Малоэтажка_колич_блоков_огражд!$E46*Малоэтажка_блоки_огражд!C$7</f>
        <v>53.599999999999994</v>
      </c>
      <c r="AC46" s="125">
        <f>Малоэтажка_колич_блоков_огражд!$E46*Малоэтажка_блоки_огражд!D$7</f>
        <v>34.680000000000007</v>
      </c>
      <c r="AD46" s="125">
        <f>Малоэтажка_колич_блоков_огражд!$E46*Малоэтажка_блоки_огражд!E$7</f>
        <v>2.52</v>
      </c>
      <c r="AE46" s="125">
        <f>Малоэтажка_колич_блоков_огражд!$E46*Малоэтажка_блоки_огражд!F$7</f>
        <v>353.30000000000001</v>
      </c>
      <c r="AF46" s="125">
        <f>Малоэтажка_колич_блоков_огражд!$E46*Малоэтажка_блоки_огражд!G$7</f>
        <v>0</v>
      </c>
      <c r="AG46" s="94">
        <f>Малоэтажка_колич_блоков_огражд!$E46*Малоэтажка_блоки_огражд!B$8</f>
        <v>85.719999999999999</v>
      </c>
      <c r="AH46" s="94">
        <f>Малоэтажка_колич_блоков_огражд!$E46*Малоэтажка_блоки_огражд!C$8</f>
        <v>56</v>
      </c>
      <c r="AI46" s="94">
        <f>Малоэтажка_колич_блоков_огражд!$E46*Малоэтажка_блоки_огражд!D$8</f>
        <v>34.680000000000007</v>
      </c>
      <c r="AJ46" s="94">
        <f>Малоэтажка_колич_блоков_огражд!$E46*Малоэтажка_блоки_огражд!E$8</f>
        <v>0</v>
      </c>
      <c r="AK46" s="94">
        <f>Малоэтажка_колич_блоков_огражд!$E46*Малоэтажка_блоки_огражд!F$8</f>
        <v>0</v>
      </c>
      <c r="AL46" s="127">
        <f>Малоэтажка_колич_блоков_огражд!$E46*Малоэтажка_блоки_огражд!G$8</f>
        <v>353.30000000000001</v>
      </c>
      <c r="AM46" s="125">
        <f>Малоэтажка_колич_блоков_огражд!$F46*Малоэтажка_блоки_огражд!B$9</f>
        <v>130.48000000000002</v>
      </c>
      <c r="AN46" s="125">
        <f>Малоэтажка_колич_блоков_огражд!$F46*Малоэтажка_блоки_огражд!C$9</f>
        <v>53.599999999999994</v>
      </c>
      <c r="AO46" s="125">
        <f>Малоэтажка_колич_блоков_огражд!$F46*Малоэтажка_блоки_огражд!D$9</f>
        <v>41.579999999999998</v>
      </c>
      <c r="AP46" s="125">
        <f>Малоэтажка_колич_блоков_огражд!$F46*Малоэтажка_блоки_огражд!E$9</f>
        <v>2.52</v>
      </c>
      <c r="AQ46" s="125">
        <f>Малоэтажка_колич_блоков_огражд!$F46*Малоэтажка_блоки_огражд!F$9</f>
        <v>353.30000000000001</v>
      </c>
      <c r="AR46" s="125">
        <f>Малоэтажка_колич_блоков_огражд!$F46*Малоэтажка_блоки_огражд!G$9</f>
        <v>0</v>
      </c>
      <c r="AS46" s="94">
        <f>Малоэтажка_колич_блоков_огражд!$F46*Малоэтажка_блоки_огражд!B$10</f>
        <v>130.60000000000002</v>
      </c>
      <c r="AT46" s="94">
        <f>Малоэтажка_колич_блоков_огражд!$F46*Малоэтажка_блоки_огражд!C$10</f>
        <v>56</v>
      </c>
      <c r="AU46" s="94">
        <f>Малоэтажка_колич_блоков_огражд!$F46*Малоэтажка_блоки_огражд!D$10</f>
        <v>41.579999999999998</v>
      </c>
      <c r="AV46" s="94">
        <f>Малоэтажка_колич_блоков_огражд!$F46*Малоэтажка_блоки_огражд!E$10</f>
        <v>0</v>
      </c>
      <c r="AW46" s="94">
        <f>Малоэтажка_колич_блоков_огражд!$F46*Малоэтажка_блоки_огражд!F$10</f>
        <v>0</v>
      </c>
      <c r="AX46" s="127">
        <f>Малоэтажка_колич_блоков_огражд!$F46*Малоэтажка_блоки_огражд!G$10</f>
        <v>353.30000000000001</v>
      </c>
      <c r="AY46" s="125">
        <f>Малоэтажка_колич_блоков_огражд!$G46*Малоэтажка_блоки_огражд!B$11</f>
        <v>0</v>
      </c>
      <c r="AZ46" s="125">
        <f>Малоэтажка_колич_блоков_огражд!$G46*Малоэтажка_блоки_огражд!C$11</f>
        <v>0</v>
      </c>
      <c r="BA46" s="125">
        <f>Малоэтажка_колич_блоков_огражд!$G46*Малоэтажка_блоки_огражд!D$11</f>
        <v>0</v>
      </c>
      <c r="BB46" s="125">
        <f>Малоэтажка_колич_блоков_огражд!$G46*Малоэтажка_блоки_огражд!E$11</f>
        <v>0</v>
      </c>
      <c r="BC46" s="125">
        <f>Малоэтажка_колич_блоков_огражд!$G46*Малоэтажка_блоки_огражд!F$11</f>
        <v>0</v>
      </c>
      <c r="BD46" s="125">
        <f>Малоэтажка_колич_блоков_огражд!$G46*Малоэтажка_блоки_огражд!G$11</f>
        <v>0</v>
      </c>
      <c r="BE46" s="94">
        <f>Малоэтажка_колич_блоков_огражд!$G46*Малоэтажка_блоки_огражд!B$12</f>
        <v>0</v>
      </c>
      <c r="BF46" s="94">
        <f>Малоэтажка_колич_блоков_огражд!$G46*Малоэтажка_блоки_огражд!C$12</f>
        <v>0</v>
      </c>
      <c r="BG46" s="94">
        <f>Малоэтажка_колич_блоков_огражд!$G46*Малоэтажка_блоки_огражд!D$12</f>
        <v>0</v>
      </c>
      <c r="BH46" s="94">
        <f>Малоэтажка_колич_блоков_огражд!$G46*Малоэтажка_блоки_огражд!E$12</f>
        <v>0</v>
      </c>
      <c r="BI46" s="94">
        <f>Малоэтажка_колич_блоков_огражд!$G46*Малоэтажка_блоки_огражд!F$12</f>
        <v>0</v>
      </c>
      <c r="BJ46" s="127">
        <f>Малоэтажка_колич_блоков_огражд!$G46*Малоэтажка_блоки_огражд!G$12</f>
        <v>0</v>
      </c>
      <c r="BK46" s="125">
        <f>Малоэтажка_колич_блоков_огражд!$H46*Малоэтажка_блоки_огражд!B$13</f>
        <v>0</v>
      </c>
      <c r="BL46" s="125">
        <f>Малоэтажка_колич_блоков_огражд!$H46*Малоэтажка_блоки_огражд!C$13</f>
        <v>0</v>
      </c>
      <c r="BM46" s="125">
        <f>Малоэтажка_колич_блоков_огражд!$H46*Малоэтажка_блоки_огражд!D$13</f>
        <v>0</v>
      </c>
      <c r="BN46" s="125">
        <f>Малоэтажка_колич_блоков_огражд!$H46*Малоэтажка_блоки_огражд!E$13</f>
        <v>0</v>
      </c>
      <c r="BO46" s="125">
        <f>Малоэтажка_колич_блоков_огражд!$H46*Малоэтажка_блоки_огражд!F$13</f>
        <v>0</v>
      </c>
      <c r="BP46" s="125">
        <f>Малоэтажка_колич_блоков_огражд!$H46*Малоэтажка_блоки_огражд!G$13</f>
        <v>0</v>
      </c>
      <c r="BQ46" s="94">
        <f>Малоэтажка_колич_блоков_огражд!$H46*Малоэтажка_блоки_огражд!B$14</f>
        <v>0</v>
      </c>
      <c r="BR46" s="94">
        <f>Малоэтажка_колич_блоков_огражд!$H46*Малоэтажка_блоки_огражд!C$14</f>
        <v>0</v>
      </c>
      <c r="BS46" s="94">
        <f>Малоэтажка_колич_блоков_огражд!$H46*Малоэтажка_блоки_огражд!D$14</f>
        <v>0</v>
      </c>
      <c r="BT46" s="94">
        <f>Малоэтажка_колич_блоков_огражд!$H46*Малоэтажка_блоки_огражд!E$14</f>
        <v>0</v>
      </c>
      <c r="BU46" s="94">
        <f>Малоэтажка_колич_блоков_огражд!$H46*Малоэтажка_блоки_огражд!F$14</f>
        <v>0</v>
      </c>
      <c r="BV46" s="94">
        <f>Малоэтажка_колич_блоков_огражд!$H46*Малоэтажка_блоки_огражд!G$14</f>
        <v>0</v>
      </c>
      <c r="BW46" s="109">
        <v>4</v>
      </c>
      <c r="BX46" s="128">
        <f t="shared" si="93"/>
        <v>1314.9200000000001</v>
      </c>
      <c r="BY46" s="128">
        <f t="shared" si="94"/>
        <v>608.79999999999995</v>
      </c>
      <c r="BZ46" s="128">
        <f t="shared" si="95"/>
        <v>469.07999999999998</v>
      </c>
      <c r="CA46" s="128">
        <f t="shared" si="96"/>
        <v>7.5600000000000005</v>
      </c>
      <c r="CB46" s="128">
        <f t="shared" si="97"/>
        <v>962.79999999999995</v>
      </c>
      <c r="CC46" s="128">
        <f t="shared" si="98"/>
        <v>962.79999999999995</v>
      </c>
      <c r="CD46">
        <v>22</v>
      </c>
      <c r="CE46">
        <v>-34</v>
      </c>
      <c r="CF46">
        <v>3.8499999999999917</v>
      </c>
      <c r="CG46">
        <v>0.46999999999999997</v>
      </c>
      <c r="CH46">
        <v>0.28000000000000003</v>
      </c>
      <c r="CI46">
        <v>0.46999999999999997</v>
      </c>
      <c r="CJ46">
        <v>1.3600000000000001</v>
      </c>
      <c r="CK46">
        <v>1.3600000000000001</v>
      </c>
      <c r="CL46" s="22">
        <f t="shared" si="99"/>
        <v>19126.109090909133</v>
      </c>
      <c r="CM46" s="22">
        <f t="shared" si="100"/>
        <v>72537.872340425529</v>
      </c>
      <c r="CN46" s="22">
        <f t="shared" si="101"/>
        <v>93815.999999999985</v>
      </c>
      <c r="CO46" s="22">
        <f t="shared" si="102"/>
        <v>900.76595744680867</v>
      </c>
      <c r="CP46" s="22">
        <f t="shared" si="103"/>
        <v>39644.705882352937</v>
      </c>
      <c r="CQ46" s="22">
        <f t="shared" si="104"/>
        <v>39644.705882352937</v>
      </c>
      <c r="CR46" s="129">
        <f t="shared" si="105"/>
        <v>265670.1591534873</v>
      </c>
      <c r="CW46" s="130">
        <v>348726.51000000001</v>
      </c>
      <c r="CX46">
        <f t="shared" si="107"/>
        <v>0.29985074599094996</v>
      </c>
      <c r="CY46">
        <f t="shared" si="108"/>
        <v>46.177014882606294</v>
      </c>
    </row>
    <row r="47">
      <c r="A47" s="25"/>
      <c r="B47" s="4" t="s">
        <v>52</v>
      </c>
      <c r="C47" s="125">
        <f>Малоэтажка_колич_блоков_огражд!$C47*Малоэтажка_блоки_огражд!B$3</f>
        <v>0</v>
      </c>
      <c r="D47" s="125">
        <f>Малоэтажка_колич_блоков_огражд!$C47*Малоэтажка_блоки_огражд!C$3</f>
        <v>0</v>
      </c>
      <c r="E47" s="125">
        <f>Малоэтажка_колич_блоков_огражд!$C47*Малоэтажка_блоки_огражд!D$3</f>
        <v>0</v>
      </c>
      <c r="F47" s="125">
        <f>Малоэтажка_колич_блоков_огражд!$C47*Малоэтажка_блоки_огражд!E$3</f>
        <v>0</v>
      </c>
      <c r="G47" s="125">
        <f>Малоэтажка_колич_блоков_огражд!$C47*Малоэтажка_блоки_огражд!F$3</f>
        <v>0</v>
      </c>
      <c r="H47" s="126">
        <f>Малоэтажка_колич_блоков_огражд!$C47*Малоэтажка_блоки_огражд!G$3</f>
        <v>0</v>
      </c>
      <c r="I47" s="94">
        <f>Малоэтажка_колич_блоков_огражд!$C47*Малоэтажка_блоки_огражд!B$4</f>
        <v>0</v>
      </c>
      <c r="J47" s="94">
        <f>Малоэтажка_колич_блоков_огражд!$C47*Малоэтажка_блоки_огражд!C$4</f>
        <v>0</v>
      </c>
      <c r="K47" s="94">
        <f>Малоэтажка_колич_блоков_огражд!$C47*Малоэтажка_блоки_огражд!D$4</f>
        <v>0</v>
      </c>
      <c r="L47" s="94">
        <f>Малоэтажка_колич_блоков_огражд!$C47*Малоэтажка_блоки_огражд!E$4</f>
        <v>0</v>
      </c>
      <c r="M47" s="94">
        <f>Малоэтажка_колич_блоков_огражд!$C47*Малоэтажка_блоки_огражд!F$4</f>
        <v>0</v>
      </c>
      <c r="N47" s="127">
        <f>Малоэтажка_колич_блоков_огражд!$C47*Малоэтажка_блоки_огражд!G$4</f>
        <v>0</v>
      </c>
      <c r="O47" s="125">
        <f>Малоэтажка_колич_блоков_огражд!$D47*Малоэтажка_блоки_огражд!B$5</f>
        <v>112.38</v>
      </c>
      <c r="P47" s="125">
        <f>Малоэтажка_колич_блоков_огражд!$D47*Малоэтажка_блоки_огражд!C$5</f>
        <v>39.600000000000001</v>
      </c>
      <c r="Q47" s="125">
        <f>Малоэтажка_колич_блоков_огражд!$D47*Малоэтажка_блоки_огражд!D$5</f>
        <v>41.009999999999998</v>
      </c>
      <c r="R47" s="125">
        <f>Малоэтажка_колич_блоков_огражд!$D47*Малоэтажка_блоки_огражд!E$5</f>
        <v>2.52</v>
      </c>
      <c r="S47" s="125">
        <f>Малоэтажка_колич_блоков_огражд!$D47*Малоэтажка_блоки_огражд!F$5</f>
        <v>256.19999999999999</v>
      </c>
      <c r="T47" s="125">
        <f>Малоэтажка_колич_блоков_огражд!$D47*Малоэтажка_блоки_огражд!G$5</f>
        <v>0</v>
      </c>
      <c r="U47" s="94">
        <f>Малоэтажка_колич_блоков_огражд!$D47*Малоэтажка_блоки_огражд!B$6</f>
        <v>112.5</v>
      </c>
      <c r="V47" s="94">
        <f>Малоэтажка_колич_блоков_огражд!$D47*Малоэтажка_блоки_огражд!C$6</f>
        <v>42</v>
      </c>
      <c r="W47" s="94">
        <f>Малоэтажка_колич_блоков_огражд!$D47*Малоэтажка_блоки_огражд!D$6</f>
        <v>41.009999999999998</v>
      </c>
      <c r="X47" s="94">
        <f>Малоэтажка_колич_блоков_огражд!$D47*Малоэтажка_блоки_огражд!E$6</f>
        <v>0</v>
      </c>
      <c r="Y47" s="94">
        <f>Малоэтажка_колич_блоков_огражд!$D47*Малоэтажка_блоки_огражд!F$6</f>
        <v>0</v>
      </c>
      <c r="Z47" s="127">
        <f>Малоэтажка_колич_блоков_огражд!$D47*Малоэтажка_блоки_огражд!G$6</f>
        <v>256.19999999999999</v>
      </c>
      <c r="AA47" s="125">
        <f>Малоэтажка_колич_блоков_огражд!$E47*Малоэтажка_блоки_огражд!B$7</f>
        <v>85.599999999999994</v>
      </c>
      <c r="AB47" s="125">
        <f>Малоэтажка_колич_блоков_огражд!$E47*Малоэтажка_блоки_огражд!C$7</f>
        <v>53.599999999999994</v>
      </c>
      <c r="AC47" s="125">
        <f>Малоэтажка_колич_блоков_огражд!$E47*Малоэтажка_блоки_огражд!D$7</f>
        <v>34.680000000000007</v>
      </c>
      <c r="AD47" s="125">
        <f>Малоэтажка_колич_блоков_огражд!$E47*Малоэтажка_блоки_огражд!E$7</f>
        <v>2.52</v>
      </c>
      <c r="AE47" s="125">
        <f>Малоэтажка_колич_блоков_огражд!$E47*Малоэтажка_блоки_огражд!F$7</f>
        <v>353.30000000000001</v>
      </c>
      <c r="AF47" s="125">
        <f>Малоэтажка_колич_блоков_огражд!$E47*Малоэтажка_блоки_огражд!G$7</f>
        <v>0</v>
      </c>
      <c r="AG47" s="94">
        <f>Малоэтажка_колич_блоков_огражд!$E47*Малоэтажка_блоки_огражд!B$8</f>
        <v>85.719999999999999</v>
      </c>
      <c r="AH47" s="94">
        <f>Малоэтажка_колич_блоков_огражд!$E47*Малоэтажка_блоки_огражд!C$8</f>
        <v>56</v>
      </c>
      <c r="AI47" s="94">
        <f>Малоэтажка_колич_блоков_огражд!$E47*Малоэтажка_блоки_огражд!D$8</f>
        <v>34.680000000000007</v>
      </c>
      <c r="AJ47" s="94">
        <f>Малоэтажка_колич_блоков_огражд!$E47*Малоэтажка_блоки_огражд!E$8</f>
        <v>0</v>
      </c>
      <c r="AK47" s="94">
        <f>Малоэтажка_колич_блоков_огражд!$E47*Малоэтажка_блоки_огражд!F$8</f>
        <v>0</v>
      </c>
      <c r="AL47" s="127">
        <f>Малоэтажка_колич_блоков_огражд!$E47*Малоэтажка_блоки_огражд!G$8</f>
        <v>353.30000000000001</v>
      </c>
      <c r="AM47" s="125">
        <f>Малоэтажка_колич_блоков_огражд!$F47*Малоэтажка_блоки_огражд!B$9</f>
        <v>130.48000000000002</v>
      </c>
      <c r="AN47" s="125">
        <f>Малоэтажка_колич_блоков_огражд!$F47*Малоэтажка_блоки_огражд!C$9</f>
        <v>53.599999999999994</v>
      </c>
      <c r="AO47" s="125">
        <f>Малоэтажка_колич_блоков_огражд!$F47*Малоэтажка_блоки_огражд!D$9</f>
        <v>41.579999999999998</v>
      </c>
      <c r="AP47" s="125">
        <f>Малоэтажка_колич_блоков_огражд!$F47*Малоэтажка_блоки_огражд!E$9</f>
        <v>2.52</v>
      </c>
      <c r="AQ47" s="125">
        <f>Малоэтажка_колич_блоков_огражд!$F47*Малоэтажка_блоки_огражд!F$9</f>
        <v>353.30000000000001</v>
      </c>
      <c r="AR47" s="125">
        <f>Малоэтажка_колич_блоков_огражд!$F47*Малоэтажка_блоки_огражд!G$9</f>
        <v>0</v>
      </c>
      <c r="AS47" s="94">
        <f>Малоэтажка_колич_блоков_огражд!$F47*Малоэтажка_блоки_огражд!B$10</f>
        <v>130.60000000000002</v>
      </c>
      <c r="AT47" s="94">
        <f>Малоэтажка_колич_блоков_огражд!$F47*Малоэтажка_блоки_огражд!C$10</f>
        <v>56</v>
      </c>
      <c r="AU47" s="94">
        <f>Малоэтажка_колич_блоков_огражд!$F47*Малоэтажка_блоки_огражд!D$10</f>
        <v>41.579999999999998</v>
      </c>
      <c r="AV47" s="94">
        <f>Малоэтажка_колич_блоков_огражд!$F47*Малоэтажка_блоки_огражд!E$10</f>
        <v>0</v>
      </c>
      <c r="AW47" s="94">
        <f>Малоэтажка_колич_блоков_огражд!$F47*Малоэтажка_блоки_огражд!F$10</f>
        <v>0</v>
      </c>
      <c r="AX47" s="127">
        <f>Малоэтажка_колич_блоков_огражд!$F47*Малоэтажка_блоки_огражд!G$10</f>
        <v>353.30000000000001</v>
      </c>
      <c r="AY47" s="125">
        <f>Малоэтажка_колич_блоков_огражд!$G47*Малоэтажка_блоки_огражд!B$11</f>
        <v>0</v>
      </c>
      <c r="AZ47" s="125">
        <f>Малоэтажка_колич_блоков_огражд!$G47*Малоэтажка_блоки_огражд!C$11</f>
        <v>0</v>
      </c>
      <c r="BA47" s="125">
        <f>Малоэтажка_колич_блоков_огражд!$G47*Малоэтажка_блоки_огражд!D$11</f>
        <v>0</v>
      </c>
      <c r="BB47" s="125">
        <f>Малоэтажка_колич_блоков_огражд!$G47*Малоэтажка_блоки_огражд!E$11</f>
        <v>0</v>
      </c>
      <c r="BC47" s="125">
        <f>Малоэтажка_колич_блоков_огражд!$G47*Малоэтажка_блоки_огражд!F$11</f>
        <v>0</v>
      </c>
      <c r="BD47" s="125">
        <f>Малоэтажка_колич_блоков_огражд!$G47*Малоэтажка_блоки_огражд!G$11</f>
        <v>0</v>
      </c>
      <c r="BE47" s="94">
        <f>Малоэтажка_колич_блоков_огражд!$G47*Малоэтажка_блоки_огражд!B$12</f>
        <v>0</v>
      </c>
      <c r="BF47" s="94">
        <f>Малоэтажка_колич_блоков_огражд!$G47*Малоэтажка_блоки_огражд!C$12</f>
        <v>0</v>
      </c>
      <c r="BG47" s="94">
        <f>Малоэтажка_колич_блоков_огражд!$G47*Малоэтажка_блоки_огражд!D$12</f>
        <v>0</v>
      </c>
      <c r="BH47" s="94">
        <f>Малоэтажка_колич_блоков_огражд!$G47*Малоэтажка_блоки_огражд!E$12</f>
        <v>0</v>
      </c>
      <c r="BI47" s="94">
        <f>Малоэтажка_колич_блоков_огражд!$G47*Малоэтажка_блоки_огражд!F$12</f>
        <v>0</v>
      </c>
      <c r="BJ47" s="127">
        <f>Малоэтажка_колич_блоков_огражд!$G47*Малоэтажка_блоки_огражд!G$12</f>
        <v>0</v>
      </c>
      <c r="BK47" s="125">
        <f>Малоэтажка_колич_блоков_огражд!$H47*Малоэтажка_блоки_огражд!B$13</f>
        <v>0</v>
      </c>
      <c r="BL47" s="125">
        <f>Малоэтажка_колич_блоков_огражд!$H47*Малоэтажка_блоки_огражд!C$13</f>
        <v>0</v>
      </c>
      <c r="BM47" s="125">
        <f>Малоэтажка_колич_блоков_огражд!$H47*Малоэтажка_блоки_огражд!D$13</f>
        <v>0</v>
      </c>
      <c r="BN47" s="125">
        <f>Малоэтажка_колич_блоков_огражд!$H47*Малоэтажка_блоки_огражд!E$13</f>
        <v>0</v>
      </c>
      <c r="BO47" s="125">
        <f>Малоэтажка_колич_блоков_огражд!$H47*Малоэтажка_блоки_огражд!F$13</f>
        <v>0</v>
      </c>
      <c r="BP47" s="125">
        <f>Малоэтажка_колич_блоков_огражд!$H47*Малоэтажка_блоки_огражд!G$13</f>
        <v>0</v>
      </c>
      <c r="BQ47" s="94">
        <f>Малоэтажка_колич_блоков_огражд!$H47*Малоэтажка_блоки_огражд!B$14</f>
        <v>0</v>
      </c>
      <c r="BR47" s="94">
        <f>Малоэтажка_колич_блоков_огражд!$H47*Малоэтажка_блоки_огражд!C$14</f>
        <v>0</v>
      </c>
      <c r="BS47" s="94">
        <f>Малоэтажка_колич_блоков_огражд!$H47*Малоэтажка_блоки_огражд!D$14</f>
        <v>0</v>
      </c>
      <c r="BT47" s="94">
        <f>Малоэтажка_колич_блоков_огражд!$H47*Малоэтажка_блоки_огражд!E$14</f>
        <v>0</v>
      </c>
      <c r="BU47" s="94">
        <f>Малоэтажка_колич_блоков_огражд!$H47*Малоэтажка_блоки_огражд!F$14</f>
        <v>0</v>
      </c>
      <c r="BV47" s="94">
        <f>Малоэтажка_колич_блоков_огражд!$H47*Малоэтажка_блоки_огражд!G$14</f>
        <v>0</v>
      </c>
      <c r="BW47" s="109">
        <v>4</v>
      </c>
      <c r="BX47" s="128">
        <f t="shared" si="93"/>
        <v>1314.9200000000001</v>
      </c>
      <c r="BY47" s="128">
        <f t="shared" si="94"/>
        <v>608.79999999999995</v>
      </c>
      <c r="BZ47" s="128">
        <f t="shared" si="95"/>
        <v>469.07999999999998</v>
      </c>
      <c r="CA47" s="128">
        <f t="shared" si="96"/>
        <v>7.5600000000000005</v>
      </c>
      <c r="CB47" s="128">
        <f t="shared" si="97"/>
        <v>962.79999999999995</v>
      </c>
      <c r="CC47" s="128">
        <f t="shared" si="98"/>
        <v>962.79999999999995</v>
      </c>
      <c r="CD47">
        <v>22</v>
      </c>
      <c r="CE47">
        <v>-34</v>
      </c>
      <c r="CF47">
        <v>3.8499999999999912</v>
      </c>
      <c r="CG47">
        <v>0.46999999999999997</v>
      </c>
      <c r="CH47">
        <v>0.28000000000000003</v>
      </c>
      <c r="CI47">
        <v>0.46999999999999997</v>
      </c>
      <c r="CJ47">
        <v>1.3600000000000001</v>
      </c>
      <c r="CK47">
        <v>1.3600000000000001</v>
      </c>
      <c r="CL47" s="22">
        <f t="shared" si="99"/>
        <v>19126.109090909136</v>
      </c>
      <c r="CM47" s="22">
        <f t="shared" si="100"/>
        <v>72537.872340425529</v>
      </c>
      <c r="CN47" s="22">
        <f t="shared" si="101"/>
        <v>93815.999999999985</v>
      </c>
      <c r="CO47" s="22">
        <f t="shared" si="102"/>
        <v>900.76595744680867</v>
      </c>
      <c r="CP47" s="22">
        <f t="shared" si="103"/>
        <v>39644.705882352937</v>
      </c>
      <c r="CQ47" s="22">
        <f t="shared" si="104"/>
        <v>39644.705882352937</v>
      </c>
      <c r="CR47" s="129">
        <f t="shared" si="105"/>
        <v>265670.1591534873</v>
      </c>
      <c r="CW47" s="130">
        <v>348726.51000000001</v>
      </c>
      <c r="CX47">
        <f t="shared" si="107"/>
        <v>0.29985074599094996</v>
      </c>
      <c r="CY47">
        <f t="shared" si="108"/>
        <v>46.177014882606294</v>
      </c>
    </row>
    <row r="48">
      <c r="A48" s="25"/>
      <c r="B48" s="4" t="s">
        <v>53</v>
      </c>
      <c r="C48" s="125">
        <f>Малоэтажка_колич_блоков_огражд!$C48*Малоэтажка_блоки_огражд!B$3</f>
        <v>0</v>
      </c>
      <c r="D48" s="125">
        <f>Малоэтажка_колич_блоков_огражд!$C48*Малоэтажка_блоки_огражд!C$3</f>
        <v>0</v>
      </c>
      <c r="E48" s="125">
        <f>Малоэтажка_колич_блоков_огражд!$C48*Малоэтажка_блоки_огражд!D$3</f>
        <v>0</v>
      </c>
      <c r="F48" s="125">
        <f>Малоэтажка_колич_блоков_огражд!$C48*Малоэтажка_блоки_огражд!E$3</f>
        <v>0</v>
      </c>
      <c r="G48" s="125">
        <f>Малоэтажка_колич_блоков_огражд!$C48*Малоэтажка_блоки_огражд!F$3</f>
        <v>0</v>
      </c>
      <c r="H48" s="126">
        <f>Малоэтажка_колич_блоков_огражд!$C48*Малоэтажка_блоки_огражд!G$3</f>
        <v>0</v>
      </c>
      <c r="I48" s="94">
        <f>Малоэтажка_колич_блоков_огражд!$C48*Малоэтажка_блоки_огражд!B$4</f>
        <v>0</v>
      </c>
      <c r="J48" s="94">
        <f>Малоэтажка_колич_блоков_огражд!$C48*Малоэтажка_блоки_огражд!C$4</f>
        <v>0</v>
      </c>
      <c r="K48" s="94">
        <f>Малоэтажка_колич_блоков_огражд!$C48*Малоэтажка_блоки_огражд!D$4</f>
        <v>0</v>
      </c>
      <c r="L48" s="94">
        <f>Малоэтажка_колич_блоков_огражд!$C48*Малоэтажка_блоки_огражд!E$4</f>
        <v>0</v>
      </c>
      <c r="M48" s="94">
        <f>Малоэтажка_колич_блоков_огражд!$C48*Малоэтажка_блоки_огражд!F$4</f>
        <v>0</v>
      </c>
      <c r="N48" s="127">
        <f>Малоэтажка_колич_блоков_огражд!$C48*Малоэтажка_блоки_огражд!G$4</f>
        <v>0</v>
      </c>
      <c r="O48" s="125">
        <f>Малоэтажка_колич_блоков_огражд!$D48*Малоэтажка_блоки_огражд!B$5</f>
        <v>112.38</v>
      </c>
      <c r="P48" s="125">
        <f>Малоэтажка_колич_блоков_огражд!$D48*Малоэтажка_блоки_огражд!C$5</f>
        <v>39.600000000000001</v>
      </c>
      <c r="Q48" s="125">
        <f>Малоэтажка_колич_блоков_огражд!$D48*Малоэтажка_блоки_огражд!D$5</f>
        <v>41.009999999999998</v>
      </c>
      <c r="R48" s="125">
        <f>Малоэтажка_колич_блоков_огражд!$D48*Малоэтажка_блоки_огражд!E$5</f>
        <v>2.52</v>
      </c>
      <c r="S48" s="125">
        <f>Малоэтажка_колич_блоков_огражд!$D48*Малоэтажка_блоки_огражд!F$5</f>
        <v>256.19999999999999</v>
      </c>
      <c r="T48" s="125">
        <f>Малоэтажка_колич_блоков_огражд!$D48*Малоэтажка_блоки_огражд!G$5</f>
        <v>0</v>
      </c>
      <c r="U48" s="94">
        <f>Малоэтажка_колич_блоков_огражд!$D48*Малоэтажка_блоки_огражд!B$6</f>
        <v>112.5</v>
      </c>
      <c r="V48" s="94">
        <f>Малоэтажка_колич_блоков_огражд!$D48*Малоэтажка_блоки_огражд!C$6</f>
        <v>42</v>
      </c>
      <c r="W48" s="94">
        <f>Малоэтажка_колич_блоков_огражд!$D48*Малоэтажка_блоки_огражд!D$6</f>
        <v>41.009999999999998</v>
      </c>
      <c r="X48" s="94">
        <f>Малоэтажка_колич_блоков_огражд!$D48*Малоэтажка_блоки_огражд!E$6</f>
        <v>0</v>
      </c>
      <c r="Y48" s="94">
        <f>Малоэтажка_колич_блоков_огражд!$D48*Малоэтажка_блоки_огражд!F$6</f>
        <v>0</v>
      </c>
      <c r="Z48" s="127">
        <f>Малоэтажка_колич_блоков_огражд!$D48*Малоэтажка_блоки_огражд!G$6</f>
        <v>256.19999999999999</v>
      </c>
      <c r="AA48" s="125">
        <f>Малоэтажка_колич_блоков_огражд!$E48*Малоэтажка_блоки_огражд!B$7</f>
        <v>85.599999999999994</v>
      </c>
      <c r="AB48" s="125">
        <f>Малоэтажка_колич_блоков_огражд!$E48*Малоэтажка_блоки_огражд!C$7</f>
        <v>53.599999999999994</v>
      </c>
      <c r="AC48" s="125">
        <f>Малоэтажка_колич_блоков_огражд!$E48*Малоэтажка_блоки_огражд!D$7</f>
        <v>34.680000000000007</v>
      </c>
      <c r="AD48" s="125">
        <f>Малоэтажка_колич_блоков_огражд!$E48*Малоэтажка_блоки_огражд!E$7</f>
        <v>2.52</v>
      </c>
      <c r="AE48" s="125">
        <f>Малоэтажка_колич_блоков_огражд!$E48*Малоэтажка_блоки_огражд!F$7</f>
        <v>353.30000000000001</v>
      </c>
      <c r="AF48" s="125">
        <f>Малоэтажка_колич_блоков_огражд!$E48*Малоэтажка_блоки_огражд!G$7</f>
        <v>0</v>
      </c>
      <c r="AG48" s="94">
        <f>Малоэтажка_колич_блоков_огражд!$E48*Малоэтажка_блоки_огражд!B$8</f>
        <v>85.719999999999999</v>
      </c>
      <c r="AH48" s="94">
        <f>Малоэтажка_колич_блоков_огражд!$E48*Малоэтажка_блоки_огражд!C$8</f>
        <v>56</v>
      </c>
      <c r="AI48" s="94">
        <f>Малоэтажка_колич_блоков_огражд!$E48*Малоэтажка_блоки_огражд!D$8</f>
        <v>34.680000000000007</v>
      </c>
      <c r="AJ48" s="94">
        <f>Малоэтажка_колич_блоков_огражд!$E48*Малоэтажка_блоки_огражд!E$8</f>
        <v>0</v>
      </c>
      <c r="AK48" s="94">
        <f>Малоэтажка_колич_блоков_огражд!$E48*Малоэтажка_блоки_огражд!F$8</f>
        <v>0</v>
      </c>
      <c r="AL48" s="127">
        <f>Малоэтажка_колич_блоков_огражд!$E48*Малоэтажка_блоки_огражд!G$8</f>
        <v>353.30000000000001</v>
      </c>
      <c r="AM48" s="125">
        <f>Малоэтажка_колич_блоков_огражд!$F48*Малоэтажка_блоки_огражд!B$9</f>
        <v>130.48000000000002</v>
      </c>
      <c r="AN48" s="125">
        <f>Малоэтажка_колич_блоков_огражд!$F48*Малоэтажка_блоки_огражд!C$9</f>
        <v>53.599999999999994</v>
      </c>
      <c r="AO48" s="125">
        <f>Малоэтажка_колич_блоков_огражд!$F48*Малоэтажка_блоки_огражд!D$9</f>
        <v>41.579999999999998</v>
      </c>
      <c r="AP48" s="125">
        <f>Малоэтажка_колич_блоков_огражд!$F48*Малоэтажка_блоки_огражд!E$9</f>
        <v>2.52</v>
      </c>
      <c r="AQ48" s="125">
        <f>Малоэтажка_колич_блоков_огражд!$F48*Малоэтажка_блоки_огражд!F$9</f>
        <v>353.30000000000001</v>
      </c>
      <c r="AR48" s="125">
        <f>Малоэтажка_колич_блоков_огражд!$F48*Малоэтажка_блоки_огражд!G$9</f>
        <v>0</v>
      </c>
      <c r="AS48" s="94">
        <f>Малоэтажка_колич_блоков_огражд!$F48*Малоэтажка_блоки_огражд!B$10</f>
        <v>130.60000000000002</v>
      </c>
      <c r="AT48" s="94">
        <f>Малоэтажка_колич_блоков_огражд!$F48*Малоэтажка_блоки_огражд!C$10</f>
        <v>56</v>
      </c>
      <c r="AU48" s="94">
        <f>Малоэтажка_колич_блоков_огражд!$F48*Малоэтажка_блоки_огражд!D$10</f>
        <v>41.579999999999998</v>
      </c>
      <c r="AV48" s="94">
        <f>Малоэтажка_колич_блоков_огражд!$F48*Малоэтажка_блоки_огражд!E$10</f>
        <v>0</v>
      </c>
      <c r="AW48" s="94">
        <f>Малоэтажка_колич_блоков_огражд!$F48*Малоэтажка_блоки_огражд!F$10</f>
        <v>0</v>
      </c>
      <c r="AX48" s="127">
        <f>Малоэтажка_колич_блоков_огражд!$F48*Малоэтажка_блоки_огражд!G$10</f>
        <v>353.30000000000001</v>
      </c>
      <c r="AY48" s="125">
        <f>Малоэтажка_колич_блоков_огражд!$G48*Малоэтажка_блоки_огражд!B$11</f>
        <v>0</v>
      </c>
      <c r="AZ48" s="125">
        <f>Малоэтажка_колич_блоков_огражд!$G48*Малоэтажка_блоки_огражд!C$11</f>
        <v>0</v>
      </c>
      <c r="BA48" s="125">
        <f>Малоэтажка_колич_блоков_огражд!$G48*Малоэтажка_блоки_огражд!D$11</f>
        <v>0</v>
      </c>
      <c r="BB48" s="125">
        <f>Малоэтажка_колич_блоков_огражд!$G48*Малоэтажка_блоки_огражд!E$11</f>
        <v>0</v>
      </c>
      <c r="BC48" s="125">
        <f>Малоэтажка_колич_блоков_огражд!$G48*Малоэтажка_блоки_огражд!F$11</f>
        <v>0</v>
      </c>
      <c r="BD48" s="125">
        <f>Малоэтажка_колич_блоков_огражд!$G48*Малоэтажка_блоки_огражд!G$11</f>
        <v>0</v>
      </c>
      <c r="BE48" s="94">
        <f>Малоэтажка_колич_блоков_огражд!$G48*Малоэтажка_блоки_огражд!B$12</f>
        <v>0</v>
      </c>
      <c r="BF48" s="94">
        <f>Малоэтажка_колич_блоков_огражд!$G48*Малоэтажка_блоки_огражд!C$12</f>
        <v>0</v>
      </c>
      <c r="BG48" s="94">
        <f>Малоэтажка_колич_блоков_огражд!$G48*Малоэтажка_блоки_огражд!D$12</f>
        <v>0</v>
      </c>
      <c r="BH48" s="94">
        <f>Малоэтажка_колич_блоков_огражд!$G48*Малоэтажка_блоки_огражд!E$12</f>
        <v>0</v>
      </c>
      <c r="BI48" s="94">
        <f>Малоэтажка_колич_блоков_огражд!$G48*Малоэтажка_блоки_огражд!F$12</f>
        <v>0</v>
      </c>
      <c r="BJ48" s="127">
        <f>Малоэтажка_колич_блоков_огражд!$G48*Малоэтажка_блоки_огражд!G$12</f>
        <v>0</v>
      </c>
      <c r="BK48" s="125">
        <f>Малоэтажка_колич_блоков_огражд!$H48*Малоэтажка_блоки_огражд!B$13</f>
        <v>0</v>
      </c>
      <c r="BL48" s="125">
        <f>Малоэтажка_колич_блоков_огражд!$H48*Малоэтажка_блоки_огражд!C$13</f>
        <v>0</v>
      </c>
      <c r="BM48" s="125">
        <f>Малоэтажка_колич_блоков_огражд!$H48*Малоэтажка_блоки_огражд!D$13</f>
        <v>0</v>
      </c>
      <c r="BN48" s="125">
        <f>Малоэтажка_колич_блоков_огражд!$H48*Малоэтажка_блоки_огражд!E$13</f>
        <v>0</v>
      </c>
      <c r="BO48" s="125">
        <f>Малоэтажка_колич_блоков_огражд!$H48*Малоэтажка_блоки_огражд!F$13</f>
        <v>0</v>
      </c>
      <c r="BP48" s="125">
        <f>Малоэтажка_колич_блоков_огражд!$H48*Малоэтажка_блоки_огражд!G$13</f>
        <v>0</v>
      </c>
      <c r="BQ48" s="94">
        <f>Малоэтажка_колич_блоков_огражд!$H48*Малоэтажка_блоки_огражд!B$14</f>
        <v>0</v>
      </c>
      <c r="BR48" s="94">
        <f>Малоэтажка_колич_блоков_огражд!$H48*Малоэтажка_блоки_огражд!C$14</f>
        <v>0</v>
      </c>
      <c r="BS48" s="94">
        <f>Малоэтажка_колич_блоков_огражд!$H48*Малоэтажка_блоки_огражд!D$14</f>
        <v>0</v>
      </c>
      <c r="BT48" s="94">
        <f>Малоэтажка_колич_блоков_огражд!$H48*Малоэтажка_блоки_огражд!E$14</f>
        <v>0</v>
      </c>
      <c r="BU48" s="94">
        <f>Малоэтажка_колич_блоков_огражд!$H48*Малоэтажка_блоки_огражд!F$14</f>
        <v>0</v>
      </c>
      <c r="BV48" s="94">
        <f>Малоэтажка_колич_блоков_огражд!$H48*Малоэтажка_блоки_огражд!G$14</f>
        <v>0</v>
      </c>
      <c r="BW48" s="109">
        <v>4</v>
      </c>
      <c r="BX48" s="128">
        <f t="shared" si="93"/>
        <v>1314.9200000000001</v>
      </c>
      <c r="BY48" s="128">
        <f t="shared" si="94"/>
        <v>608.79999999999995</v>
      </c>
      <c r="BZ48" s="128">
        <f t="shared" si="95"/>
        <v>469.07999999999998</v>
      </c>
      <c r="CA48" s="128">
        <f t="shared" si="96"/>
        <v>7.5600000000000005</v>
      </c>
      <c r="CB48" s="128">
        <f t="shared" si="97"/>
        <v>962.79999999999995</v>
      </c>
      <c r="CC48" s="128">
        <f t="shared" si="98"/>
        <v>962.79999999999995</v>
      </c>
      <c r="CD48">
        <v>22</v>
      </c>
      <c r="CE48">
        <v>-34</v>
      </c>
      <c r="CF48">
        <v>3.8499999999999912</v>
      </c>
      <c r="CG48">
        <v>0.46999999999999997</v>
      </c>
      <c r="CH48">
        <v>0.28000000000000003</v>
      </c>
      <c r="CI48">
        <v>0.46999999999999997</v>
      </c>
      <c r="CJ48">
        <v>1.3600000000000001</v>
      </c>
      <c r="CK48">
        <v>1.3600000000000001</v>
      </c>
      <c r="CL48" s="22">
        <f t="shared" si="99"/>
        <v>19126.109090909136</v>
      </c>
      <c r="CM48" s="22">
        <f t="shared" si="100"/>
        <v>72537.872340425529</v>
      </c>
      <c r="CN48" s="22">
        <f t="shared" si="101"/>
        <v>93815.999999999985</v>
      </c>
      <c r="CO48" s="22">
        <f t="shared" si="102"/>
        <v>900.76595744680867</v>
      </c>
      <c r="CP48" s="22">
        <f t="shared" si="103"/>
        <v>39644.705882352937</v>
      </c>
      <c r="CQ48" s="22">
        <f t="shared" si="104"/>
        <v>39644.705882352937</v>
      </c>
      <c r="CR48" s="129">
        <f t="shared" si="105"/>
        <v>265670.1591534873</v>
      </c>
      <c r="CW48" s="130">
        <v>348726.51000000001</v>
      </c>
      <c r="CX48">
        <f t="shared" si="107"/>
        <v>0.29985074599094996</v>
      </c>
      <c r="CY48">
        <f t="shared" si="108"/>
        <v>46.177014882606294</v>
      </c>
    </row>
    <row r="49">
      <c r="A49" s="25"/>
      <c r="B49" s="4" t="s">
        <v>54</v>
      </c>
      <c r="C49" s="125">
        <f>Малоэтажка_колич_блоков_огражд!$C49*Малоэтажка_блоки_огражд!B$3</f>
        <v>0</v>
      </c>
      <c r="D49" s="125">
        <f>Малоэтажка_колич_блоков_огражд!$C49*Малоэтажка_блоки_огражд!C$3</f>
        <v>0</v>
      </c>
      <c r="E49" s="125">
        <f>Малоэтажка_колич_блоков_огражд!$C49*Малоэтажка_блоки_огражд!D$3</f>
        <v>0</v>
      </c>
      <c r="F49" s="125">
        <f>Малоэтажка_колич_блоков_огражд!$C49*Малоэтажка_блоки_огражд!E$3</f>
        <v>0</v>
      </c>
      <c r="G49" s="125">
        <f>Малоэтажка_колич_блоков_огражд!$C49*Малоэтажка_блоки_огражд!F$3</f>
        <v>0</v>
      </c>
      <c r="H49" s="126">
        <f>Малоэтажка_колич_блоков_огражд!$C49*Малоэтажка_блоки_огражд!G$3</f>
        <v>0</v>
      </c>
      <c r="I49" s="94">
        <f>Малоэтажка_колич_блоков_огражд!$C49*Малоэтажка_блоки_огражд!B$4</f>
        <v>0</v>
      </c>
      <c r="J49" s="94">
        <f>Малоэтажка_колич_блоков_огражд!$C49*Малоэтажка_блоки_огражд!C$4</f>
        <v>0</v>
      </c>
      <c r="K49" s="94">
        <f>Малоэтажка_колич_блоков_огражд!$C49*Малоэтажка_блоки_огражд!D$4</f>
        <v>0</v>
      </c>
      <c r="L49" s="94">
        <f>Малоэтажка_колич_блоков_огражд!$C49*Малоэтажка_блоки_огражд!E$4</f>
        <v>0</v>
      </c>
      <c r="M49" s="94">
        <f>Малоэтажка_колич_блоков_огражд!$C49*Малоэтажка_блоки_огражд!F$4</f>
        <v>0</v>
      </c>
      <c r="N49" s="127">
        <f>Малоэтажка_колич_блоков_огражд!$C49*Малоэтажка_блоки_огражд!G$4</f>
        <v>0</v>
      </c>
      <c r="O49" s="125">
        <f>Малоэтажка_колич_блоков_огражд!$D49*Малоэтажка_блоки_огражд!B$5</f>
        <v>112.38</v>
      </c>
      <c r="P49" s="125">
        <f>Малоэтажка_колич_блоков_огражд!$D49*Малоэтажка_блоки_огражд!C$5</f>
        <v>39.600000000000001</v>
      </c>
      <c r="Q49" s="125">
        <f>Малоэтажка_колич_блоков_огражд!$D49*Малоэтажка_блоки_огражд!D$5</f>
        <v>41.009999999999998</v>
      </c>
      <c r="R49" s="125">
        <f>Малоэтажка_колич_блоков_огражд!$D49*Малоэтажка_блоки_огражд!E$5</f>
        <v>2.52</v>
      </c>
      <c r="S49" s="125">
        <f>Малоэтажка_колич_блоков_огражд!$D49*Малоэтажка_блоки_огражд!F$5</f>
        <v>256.19999999999999</v>
      </c>
      <c r="T49" s="125">
        <f>Малоэтажка_колич_блоков_огражд!$D49*Малоэтажка_блоки_огражд!G$5</f>
        <v>0</v>
      </c>
      <c r="U49" s="94">
        <f>Малоэтажка_колич_блоков_огражд!$D49*Малоэтажка_блоки_огражд!B$6</f>
        <v>112.5</v>
      </c>
      <c r="V49" s="94">
        <f>Малоэтажка_колич_блоков_огражд!$D49*Малоэтажка_блоки_огражд!C$6</f>
        <v>42</v>
      </c>
      <c r="W49" s="94">
        <f>Малоэтажка_колич_блоков_огражд!$D49*Малоэтажка_блоки_огражд!D$6</f>
        <v>41.009999999999998</v>
      </c>
      <c r="X49" s="94">
        <f>Малоэтажка_колич_блоков_огражд!$D49*Малоэтажка_блоки_огражд!E$6</f>
        <v>0</v>
      </c>
      <c r="Y49" s="94">
        <f>Малоэтажка_колич_блоков_огражд!$D49*Малоэтажка_блоки_огражд!F$6</f>
        <v>0</v>
      </c>
      <c r="Z49" s="127">
        <f>Малоэтажка_колич_блоков_огражд!$D49*Малоэтажка_блоки_огражд!G$6</f>
        <v>256.19999999999999</v>
      </c>
      <c r="AA49" s="125">
        <f>Малоэтажка_колич_блоков_огражд!$E49*Малоэтажка_блоки_огражд!B$7</f>
        <v>85.599999999999994</v>
      </c>
      <c r="AB49" s="125">
        <f>Малоэтажка_колич_блоков_огражд!$E49*Малоэтажка_блоки_огражд!C$7</f>
        <v>53.599999999999994</v>
      </c>
      <c r="AC49" s="125">
        <f>Малоэтажка_колич_блоков_огражд!$E49*Малоэтажка_блоки_огражд!D$7</f>
        <v>34.680000000000007</v>
      </c>
      <c r="AD49" s="125">
        <f>Малоэтажка_колич_блоков_огражд!$E49*Малоэтажка_блоки_огражд!E$7</f>
        <v>2.52</v>
      </c>
      <c r="AE49" s="125">
        <f>Малоэтажка_колич_блоков_огражд!$E49*Малоэтажка_блоки_огражд!F$7</f>
        <v>353.30000000000001</v>
      </c>
      <c r="AF49" s="125">
        <f>Малоэтажка_колич_блоков_огражд!$E49*Малоэтажка_блоки_огражд!G$7</f>
        <v>0</v>
      </c>
      <c r="AG49" s="94">
        <f>Малоэтажка_колич_блоков_огражд!$E49*Малоэтажка_блоки_огражд!B$8</f>
        <v>85.719999999999999</v>
      </c>
      <c r="AH49" s="94">
        <f>Малоэтажка_колич_блоков_огражд!$E49*Малоэтажка_блоки_огражд!C$8</f>
        <v>56</v>
      </c>
      <c r="AI49" s="94">
        <f>Малоэтажка_колич_блоков_огражд!$E49*Малоэтажка_блоки_огражд!D$8</f>
        <v>34.680000000000007</v>
      </c>
      <c r="AJ49" s="94">
        <f>Малоэтажка_колич_блоков_огражд!$E49*Малоэтажка_блоки_огражд!E$8</f>
        <v>0</v>
      </c>
      <c r="AK49" s="94">
        <f>Малоэтажка_колич_блоков_огражд!$E49*Малоэтажка_блоки_огражд!F$8</f>
        <v>0</v>
      </c>
      <c r="AL49" s="127">
        <f>Малоэтажка_колич_блоков_огражд!$E49*Малоэтажка_блоки_огражд!G$8</f>
        <v>353.30000000000001</v>
      </c>
      <c r="AM49" s="125">
        <f>Малоэтажка_колич_блоков_огражд!$F49*Малоэтажка_блоки_огражд!B$9</f>
        <v>130.48000000000002</v>
      </c>
      <c r="AN49" s="125">
        <f>Малоэтажка_колич_блоков_огражд!$F49*Малоэтажка_блоки_огражд!C$9</f>
        <v>53.599999999999994</v>
      </c>
      <c r="AO49" s="125">
        <f>Малоэтажка_колич_блоков_огражд!$F49*Малоэтажка_блоки_огражд!D$9</f>
        <v>41.579999999999998</v>
      </c>
      <c r="AP49" s="125">
        <f>Малоэтажка_колич_блоков_огражд!$F49*Малоэтажка_блоки_огражд!E$9</f>
        <v>2.52</v>
      </c>
      <c r="AQ49" s="125">
        <f>Малоэтажка_колич_блоков_огражд!$F49*Малоэтажка_блоки_огражд!F$9</f>
        <v>353.30000000000001</v>
      </c>
      <c r="AR49" s="125">
        <f>Малоэтажка_колич_блоков_огражд!$F49*Малоэтажка_блоки_огражд!G$9</f>
        <v>0</v>
      </c>
      <c r="AS49" s="94">
        <f>Малоэтажка_колич_блоков_огражд!$F49*Малоэтажка_блоки_огражд!B$10</f>
        <v>130.60000000000002</v>
      </c>
      <c r="AT49" s="94">
        <f>Малоэтажка_колич_блоков_огражд!$F49*Малоэтажка_блоки_огражд!C$10</f>
        <v>56</v>
      </c>
      <c r="AU49" s="94">
        <f>Малоэтажка_колич_блоков_огражд!$F49*Малоэтажка_блоки_огражд!D$10</f>
        <v>41.579999999999998</v>
      </c>
      <c r="AV49" s="94">
        <f>Малоэтажка_колич_блоков_огражд!$F49*Малоэтажка_блоки_огражд!E$10</f>
        <v>0</v>
      </c>
      <c r="AW49" s="94">
        <f>Малоэтажка_колич_блоков_огражд!$F49*Малоэтажка_блоки_огражд!F$10</f>
        <v>0</v>
      </c>
      <c r="AX49" s="127">
        <f>Малоэтажка_колич_блоков_огражд!$F49*Малоэтажка_блоки_огражд!G$10</f>
        <v>353.30000000000001</v>
      </c>
      <c r="AY49" s="125">
        <f>Малоэтажка_колич_блоков_огражд!$G49*Малоэтажка_блоки_огражд!B$11</f>
        <v>0</v>
      </c>
      <c r="AZ49" s="125">
        <f>Малоэтажка_колич_блоков_огражд!$G49*Малоэтажка_блоки_огражд!C$11</f>
        <v>0</v>
      </c>
      <c r="BA49" s="125">
        <f>Малоэтажка_колич_блоков_огражд!$G49*Малоэтажка_блоки_огражд!D$11</f>
        <v>0</v>
      </c>
      <c r="BB49" s="125">
        <f>Малоэтажка_колич_блоков_огражд!$G49*Малоэтажка_блоки_огражд!E$11</f>
        <v>0</v>
      </c>
      <c r="BC49" s="125">
        <f>Малоэтажка_колич_блоков_огражд!$G49*Малоэтажка_блоки_огражд!F$11</f>
        <v>0</v>
      </c>
      <c r="BD49" s="125">
        <f>Малоэтажка_колич_блоков_огражд!$G49*Малоэтажка_блоки_огражд!G$11</f>
        <v>0</v>
      </c>
      <c r="BE49" s="94">
        <f>Малоэтажка_колич_блоков_огражд!$G49*Малоэтажка_блоки_огражд!B$12</f>
        <v>0</v>
      </c>
      <c r="BF49" s="94">
        <f>Малоэтажка_колич_блоков_огражд!$G49*Малоэтажка_блоки_огражд!C$12</f>
        <v>0</v>
      </c>
      <c r="BG49" s="94">
        <f>Малоэтажка_колич_блоков_огражд!$G49*Малоэтажка_блоки_огражд!D$12</f>
        <v>0</v>
      </c>
      <c r="BH49" s="94">
        <f>Малоэтажка_колич_блоков_огражд!$G49*Малоэтажка_блоки_огражд!E$12</f>
        <v>0</v>
      </c>
      <c r="BI49" s="94">
        <f>Малоэтажка_колич_блоков_огражд!$G49*Малоэтажка_блоки_огражд!F$12</f>
        <v>0</v>
      </c>
      <c r="BJ49" s="127">
        <f>Малоэтажка_колич_блоков_огражд!$G49*Малоэтажка_блоки_огражд!G$12</f>
        <v>0</v>
      </c>
      <c r="BK49" s="125">
        <f>Малоэтажка_колич_блоков_огражд!$H49*Малоэтажка_блоки_огражд!B$13</f>
        <v>0</v>
      </c>
      <c r="BL49" s="125">
        <f>Малоэтажка_колич_блоков_огражд!$H49*Малоэтажка_блоки_огражд!C$13</f>
        <v>0</v>
      </c>
      <c r="BM49" s="125">
        <f>Малоэтажка_колич_блоков_огражд!$H49*Малоэтажка_блоки_огражд!D$13</f>
        <v>0</v>
      </c>
      <c r="BN49" s="125">
        <f>Малоэтажка_колич_блоков_огражд!$H49*Малоэтажка_блоки_огражд!E$13</f>
        <v>0</v>
      </c>
      <c r="BO49" s="125">
        <f>Малоэтажка_колич_блоков_огражд!$H49*Малоэтажка_блоки_огражд!F$13</f>
        <v>0</v>
      </c>
      <c r="BP49" s="125">
        <f>Малоэтажка_колич_блоков_огражд!$H49*Малоэтажка_блоки_огражд!G$13</f>
        <v>0</v>
      </c>
      <c r="BQ49" s="94">
        <f>Малоэтажка_колич_блоков_огражд!$H49*Малоэтажка_блоки_огражд!B$14</f>
        <v>0</v>
      </c>
      <c r="BR49" s="94">
        <f>Малоэтажка_колич_блоков_огражд!$H49*Малоэтажка_блоки_огражд!C$14</f>
        <v>0</v>
      </c>
      <c r="BS49" s="94">
        <f>Малоэтажка_колич_блоков_огражд!$H49*Малоэтажка_блоки_огражд!D$14</f>
        <v>0</v>
      </c>
      <c r="BT49" s="94">
        <f>Малоэтажка_колич_блоков_огражд!$H49*Малоэтажка_блоки_огражд!E$14</f>
        <v>0</v>
      </c>
      <c r="BU49" s="94">
        <f>Малоэтажка_колич_блоков_огражд!$H49*Малоэтажка_блоки_огражд!F$14</f>
        <v>0</v>
      </c>
      <c r="BV49" s="94">
        <f>Малоэтажка_колич_блоков_огражд!$H49*Малоэтажка_блоки_огражд!G$14</f>
        <v>0</v>
      </c>
      <c r="BW49" s="109">
        <v>4</v>
      </c>
      <c r="BX49" s="128">
        <f t="shared" si="93"/>
        <v>1314.9200000000001</v>
      </c>
      <c r="BY49" s="128">
        <f t="shared" si="94"/>
        <v>608.79999999999995</v>
      </c>
      <c r="BZ49" s="128">
        <f t="shared" si="95"/>
        <v>469.07999999999998</v>
      </c>
      <c r="CA49" s="128">
        <f t="shared" si="96"/>
        <v>7.5600000000000005</v>
      </c>
      <c r="CB49" s="128">
        <f t="shared" si="97"/>
        <v>962.79999999999995</v>
      </c>
      <c r="CC49" s="128">
        <f t="shared" si="98"/>
        <v>962.79999999999995</v>
      </c>
      <c r="CD49">
        <v>22</v>
      </c>
      <c r="CE49">
        <v>-34</v>
      </c>
      <c r="CF49">
        <v>3.8499999999999908</v>
      </c>
      <c r="CG49">
        <v>0.46999999999999997</v>
      </c>
      <c r="CH49">
        <v>0.28000000000000003</v>
      </c>
      <c r="CI49">
        <v>0.46999999999999997</v>
      </c>
      <c r="CJ49">
        <v>1.3600000000000001</v>
      </c>
      <c r="CK49">
        <v>1.3600000000000001</v>
      </c>
      <c r="CL49" s="22">
        <f t="shared" si="99"/>
        <v>19126.109090909136</v>
      </c>
      <c r="CM49" s="22">
        <f t="shared" si="100"/>
        <v>72537.872340425529</v>
      </c>
      <c r="CN49" s="22">
        <f t="shared" si="101"/>
        <v>93815.999999999985</v>
      </c>
      <c r="CO49" s="22">
        <f t="shared" si="102"/>
        <v>900.76595744680867</v>
      </c>
      <c r="CP49" s="22">
        <f t="shared" si="103"/>
        <v>39644.705882352937</v>
      </c>
      <c r="CQ49" s="22">
        <f t="shared" si="104"/>
        <v>39644.705882352937</v>
      </c>
      <c r="CR49" s="129">
        <f t="shared" si="105"/>
        <v>265670.1591534873</v>
      </c>
      <c r="CW49" s="130">
        <v>348726.51000000001</v>
      </c>
      <c r="CX49">
        <f t="shared" si="107"/>
        <v>0.29985074599094996</v>
      </c>
      <c r="CY49">
        <f t="shared" si="108"/>
        <v>46.177014882606294</v>
      </c>
    </row>
    <row r="50">
      <c r="A50" s="25"/>
      <c r="B50" s="4" t="s">
        <v>55</v>
      </c>
      <c r="C50" s="125">
        <f>Малоэтажка_колич_блоков_огражд!$C50*Малоэтажка_блоки_огражд!B$3</f>
        <v>0</v>
      </c>
      <c r="D50" s="125">
        <f>Малоэтажка_колич_блоков_огражд!$C50*Малоэтажка_блоки_огражд!C$3</f>
        <v>0</v>
      </c>
      <c r="E50" s="125">
        <f>Малоэтажка_колич_блоков_огражд!$C50*Малоэтажка_блоки_огражд!D$3</f>
        <v>0</v>
      </c>
      <c r="F50" s="125">
        <f>Малоэтажка_колич_блоков_огражд!$C50*Малоэтажка_блоки_огражд!E$3</f>
        <v>0</v>
      </c>
      <c r="G50" s="125">
        <f>Малоэтажка_колич_блоков_огражд!$C50*Малоэтажка_блоки_огражд!F$3</f>
        <v>0</v>
      </c>
      <c r="H50" s="126">
        <f>Малоэтажка_колич_блоков_огражд!$C50*Малоэтажка_блоки_огражд!G$3</f>
        <v>0</v>
      </c>
      <c r="I50" s="94">
        <f>Малоэтажка_колич_блоков_огражд!$C50*Малоэтажка_блоки_огражд!B$4</f>
        <v>0</v>
      </c>
      <c r="J50" s="94">
        <f>Малоэтажка_колич_блоков_огражд!$C50*Малоэтажка_блоки_огражд!C$4</f>
        <v>0</v>
      </c>
      <c r="K50" s="94">
        <f>Малоэтажка_колич_блоков_огражд!$C50*Малоэтажка_блоки_огражд!D$4</f>
        <v>0</v>
      </c>
      <c r="L50" s="94">
        <f>Малоэтажка_колич_блоков_огражд!$C50*Малоэтажка_блоки_огражд!E$4</f>
        <v>0</v>
      </c>
      <c r="M50" s="94">
        <f>Малоэтажка_колич_блоков_огражд!$C50*Малоэтажка_блоки_огражд!F$4</f>
        <v>0</v>
      </c>
      <c r="N50" s="127">
        <f>Малоэтажка_колич_блоков_огражд!$C50*Малоэтажка_блоки_огражд!G$4</f>
        <v>0</v>
      </c>
      <c r="O50" s="125">
        <f>Малоэтажка_колич_блоков_огражд!$D50*Малоэтажка_блоки_огражд!B$5</f>
        <v>112.38</v>
      </c>
      <c r="P50" s="125">
        <f>Малоэтажка_колич_блоков_огражд!$D50*Малоэтажка_блоки_огражд!C$5</f>
        <v>39.600000000000001</v>
      </c>
      <c r="Q50" s="125">
        <f>Малоэтажка_колич_блоков_огражд!$D50*Малоэтажка_блоки_огражд!D$5</f>
        <v>41.009999999999998</v>
      </c>
      <c r="R50" s="125">
        <f>Малоэтажка_колич_блоков_огражд!$D50*Малоэтажка_блоки_огражд!E$5</f>
        <v>2.52</v>
      </c>
      <c r="S50" s="125">
        <f>Малоэтажка_колич_блоков_огражд!$D50*Малоэтажка_блоки_огражд!F$5</f>
        <v>256.19999999999999</v>
      </c>
      <c r="T50" s="125">
        <f>Малоэтажка_колич_блоков_огражд!$D50*Малоэтажка_блоки_огражд!G$5</f>
        <v>0</v>
      </c>
      <c r="U50" s="94">
        <f>Малоэтажка_колич_блоков_огражд!$D50*Малоэтажка_блоки_огражд!B$6</f>
        <v>112.5</v>
      </c>
      <c r="V50" s="94">
        <f>Малоэтажка_колич_блоков_огражд!$D50*Малоэтажка_блоки_огражд!C$6</f>
        <v>42</v>
      </c>
      <c r="W50" s="94">
        <f>Малоэтажка_колич_блоков_огражд!$D50*Малоэтажка_блоки_огражд!D$6</f>
        <v>41.009999999999998</v>
      </c>
      <c r="X50" s="94">
        <f>Малоэтажка_колич_блоков_огражд!$D50*Малоэтажка_блоки_огражд!E$6</f>
        <v>0</v>
      </c>
      <c r="Y50" s="94">
        <f>Малоэтажка_колич_блоков_огражд!$D50*Малоэтажка_блоки_огражд!F$6</f>
        <v>0</v>
      </c>
      <c r="Z50" s="127">
        <f>Малоэтажка_колич_блоков_огражд!$D50*Малоэтажка_блоки_огражд!G$6</f>
        <v>256.19999999999999</v>
      </c>
      <c r="AA50" s="125">
        <f>Малоэтажка_колич_блоков_огражд!$E50*Малоэтажка_блоки_огражд!B$7</f>
        <v>85.599999999999994</v>
      </c>
      <c r="AB50" s="125">
        <f>Малоэтажка_колич_блоков_огражд!$E50*Малоэтажка_блоки_огражд!C$7</f>
        <v>53.599999999999994</v>
      </c>
      <c r="AC50" s="125">
        <f>Малоэтажка_колич_блоков_огражд!$E50*Малоэтажка_блоки_огражд!D$7</f>
        <v>34.680000000000007</v>
      </c>
      <c r="AD50" s="125">
        <f>Малоэтажка_колич_блоков_огражд!$E50*Малоэтажка_блоки_огражд!E$7</f>
        <v>2.52</v>
      </c>
      <c r="AE50" s="125">
        <f>Малоэтажка_колич_блоков_огражд!$E50*Малоэтажка_блоки_огражд!F$7</f>
        <v>353.30000000000001</v>
      </c>
      <c r="AF50" s="125">
        <f>Малоэтажка_колич_блоков_огражд!$E50*Малоэтажка_блоки_огражд!G$7</f>
        <v>0</v>
      </c>
      <c r="AG50" s="94">
        <f>Малоэтажка_колич_блоков_огражд!$E50*Малоэтажка_блоки_огражд!B$8</f>
        <v>85.719999999999999</v>
      </c>
      <c r="AH50" s="94">
        <f>Малоэтажка_колич_блоков_огражд!$E50*Малоэтажка_блоки_огражд!C$8</f>
        <v>56</v>
      </c>
      <c r="AI50" s="94">
        <f>Малоэтажка_колич_блоков_огражд!$E50*Малоэтажка_блоки_огражд!D$8</f>
        <v>34.680000000000007</v>
      </c>
      <c r="AJ50" s="94">
        <f>Малоэтажка_колич_блоков_огражд!$E50*Малоэтажка_блоки_огражд!E$8</f>
        <v>0</v>
      </c>
      <c r="AK50" s="94">
        <f>Малоэтажка_колич_блоков_огражд!$E50*Малоэтажка_блоки_огражд!F$8</f>
        <v>0</v>
      </c>
      <c r="AL50" s="127">
        <f>Малоэтажка_колич_блоков_огражд!$E50*Малоэтажка_блоки_огражд!G$8</f>
        <v>353.30000000000001</v>
      </c>
      <c r="AM50" s="125">
        <f>Малоэтажка_колич_блоков_огражд!$F50*Малоэтажка_блоки_огражд!B$9</f>
        <v>130.48000000000002</v>
      </c>
      <c r="AN50" s="125">
        <f>Малоэтажка_колич_блоков_огражд!$F50*Малоэтажка_блоки_огражд!C$9</f>
        <v>53.599999999999994</v>
      </c>
      <c r="AO50" s="125">
        <f>Малоэтажка_колич_блоков_огражд!$F50*Малоэтажка_блоки_огражд!D$9</f>
        <v>41.579999999999998</v>
      </c>
      <c r="AP50" s="125">
        <f>Малоэтажка_колич_блоков_огражд!$F50*Малоэтажка_блоки_огражд!E$9</f>
        <v>2.52</v>
      </c>
      <c r="AQ50" s="125">
        <f>Малоэтажка_колич_блоков_огражд!$F50*Малоэтажка_блоки_огражд!F$9</f>
        <v>353.30000000000001</v>
      </c>
      <c r="AR50" s="125">
        <f>Малоэтажка_колич_блоков_огражд!$F50*Малоэтажка_блоки_огражд!G$9</f>
        <v>0</v>
      </c>
      <c r="AS50" s="94">
        <f>Малоэтажка_колич_блоков_огражд!$F50*Малоэтажка_блоки_огражд!B$10</f>
        <v>130.60000000000002</v>
      </c>
      <c r="AT50" s="94">
        <f>Малоэтажка_колич_блоков_огражд!$F50*Малоэтажка_блоки_огражд!C$10</f>
        <v>56</v>
      </c>
      <c r="AU50" s="94">
        <f>Малоэтажка_колич_блоков_огражд!$F50*Малоэтажка_блоки_огражд!D$10</f>
        <v>41.579999999999998</v>
      </c>
      <c r="AV50" s="94">
        <f>Малоэтажка_колич_блоков_огражд!$F50*Малоэтажка_блоки_огражд!E$10</f>
        <v>0</v>
      </c>
      <c r="AW50" s="94">
        <f>Малоэтажка_колич_блоков_огражд!$F50*Малоэтажка_блоки_огражд!F$10</f>
        <v>0</v>
      </c>
      <c r="AX50" s="127">
        <f>Малоэтажка_колич_блоков_огражд!$F50*Малоэтажка_блоки_огражд!G$10</f>
        <v>353.30000000000001</v>
      </c>
      <c r="AY50" s="125">
        <f>Малоэтажка_колич_блоков_огражд!$G50*Малоэтажка_блоки_огражд!B$11</f>
        <v>0</v>
      </c>
      <c r="AZ50" s="125">
        <f>Малоэтажка_колич_блоков_огражд!$G50*Малоэтажка_блоки_огражд!C$11</f>
        <v>0</v>
      </c>
      <c r="BA50" s="125">
        <f>Малоэтажка_колич_блоков_огражд!$G50*Малоэтажка_блоки_огражд!D$11</f>
        <v>0</v>
      </c>
      <c r="BB50" s="125">
        <f>Малоэтажка_колич_блоков_огражд!$G50*Малоэтажка_блоки_огражд!E$11</f>
        <v>0</v>
      </c>
      <c r="BC50" s="125">
        <f>Малоэтажка_колич_блоков_огражд!$G50*Малоэтажка_блоки_огражд!F$11</f>
        <v>0</v>
      </c>
      <c r="BD50" s="125">
        <f>Малоэтажка_колич_блоков_огражд!$G50*Малоэтажка_блоки_огражд!G$11</f>
        <v>0</v>
      </c>
      <c r="BE50" s="94">
        <f>Малоэтажка_колич_блоков_огражд!$G50*Малоэтажка_блоки_огражд!B$12</f>
        <v>0</v>
      </c>
      <c r="BF50" s="94">
        <f>Малоэтажка_колич_блоков_огражд!$G50*Малоэтажка_блоки_огражд!C$12</f>
        <v>0</v>
      </c>
      <c r="BG50" s="94">
        <f>Малоэтажка_колич_блоков_огражд!$G50*Малоэтажка_блоки_огражд!D$12</f>
        <v>0</v>
      </c>
      <c r="BH50" s="94">
        <f>Малоэтажка_колич_блоков_огражд!$G50*Малоэтажка_блоки_огражд!E$12</f>
        <v>0</v>
      </c>
      <c r="BI50" s="94">
        <f>Малоэтажка_колич_блоков_огражд!$G50*Малоэтажка_блоки_огражд!F$12</f>
        <v>0</v>
      </c>
      <c r="BJ50" s="127">
        <f>Малоэтажка_колич_блоков_огражд!$G50*Малоэтажка_блоки_огражд!G$12</f>
        <v>0</v>
      </c>
      <c r="BK50" s="125">
        <f>Малоэтажка_колич_блоков_огражд!$H50*Малоэтажка_блоки_огражд!B$13</f>
        <v>0</v>
      </c>
      <c r="BL50" s="125">
        <f>Малоэтажка_колич_блоков_огражд!$H50*Малоэтажка_блоки_огражд!C$13</f>
        <v>0</v>
      </c>
      <c r="BM50" s="125">
        <f>Малоэтажка_колич_блоков_огражд!$H50*Малоэтажка_блоки_огражд!D$13</f>
        <v>0</v>
      </c>
      <c r="BN50" s="125">
        <f>Малоэтажка_колич_блоков_огражд!$H50*Малоэтажка_блоки_огражд!E$13</f>
        <v>0</v>
      </c>
      <c r="BO50" s="125">
        <f>Малоэтажка_колич_блоков_огражд!$H50*Малоэтажка_блоки_огражд!F$13</f>
        <v>0</v>
      </c>
      <c r="BP50" s="125">
        <f>Малоэтажка_колич_блоков_огражд!$H50*Малоэтажка_блоки_огражд!G$13</f>
        <v>0</v>
      </c>
      <c r="BQ50" s="94">
        <f>Малоэтажка_колич_блоков_огражд!$H50*Малоэтажка_блоки_огражд!B$14</f>
        <v>0</v>
      </c>
      <c r="BR50" s="94">
        <f>Малоэтажка_колич_блоков_огражд!$H50*Малоэтажка_блоки_огражд!C$14</f>
        <v>0</v>
      </c>
      <c r="BS50" s="94">
        <f>Малоэтажка_колич_блоков_огражд!$H50*Малоэтажка_блоки_огражд!D$14</f>
        <v>0</v>
      </c>
      <c r="BT50" s="94">
        <f>Малоэтажка_колич_блоков_огражд!$H50*Малоэтажка_блоки_огражд!E$14</f>
        <v>0</v>
      </c>
      <c r="BU50" s="94">
        <f>Малоэтажка_колич_блоков_огражд!$H50*Малоэтажка_блоки_огражд!F$14</f>
        <v>0</v>
      </c>
      <c r="BV50" s="94">
        <f>Малоэтажка_колич_блоков_огражд!$H50*Малоэтажка_блоки_огражд!G$14</f>
        <v>0</v>
      </c>
      <c r="BW50" s="109">
        <v>4</v>
      </c>
      <c r="BX50" s="128">
        <f t="shared" si="93"/>
        <v>1314.9200000000001</v>
      </c>
      <c r="BY50" s="128">
        <f t="shared" si="94"/>
        <v>608.79999999999995</v>
      </c>
      <c r="BZ50" s="128">
        <f t="shared" si="95"/>
        <v>469.07999999999998</v>
      </c>
      <c r="CA50" s="128">
        <f t="shared" si="96"/>
        <v>7.5600000000000005</v>
      </c>
      <c r="CB50" s="128">
        <f t="shared" si="97"/>
        <v>962.79999999999995</v>
      </c>
      <c r="CC50" s="128">
        <f t="shared" si="98"/>
        <v>962.79999999999995</v>
      </c>
      <c r="CD50">
        <v>22</v>
      </c>
      <c r="CE50">
        <v>-34</v>
      </c>
      <c r="CF50">
        <v>3.8499999999999903</v>
      </c>
      <c r="CG50">
        <v>0.46999999999999997</v>
      </c>
      <c r="CH50">
        <v>0.28000000000000003</v>
      </c>
      <c r="CI50">
        <v>0.46999999999999997</v>
      </c>
      <c r="CJ50">
        <v>1.3600000000000001</v>
      </c>
      <c r="CK50">
        <v>1.3600000000000001</v>
      </c>
      <c r="CL50" s="22">
        <f t="shared" si="99"/>
        <v>19126.10909090914</v>
      </c>
      <c r="CM50" s="22">
        <f t="shared" si="100"/>
        <v>72537.872340425529</v>
      </c>
      <c r="CN50" s="22">
        <f t="shared" si="101"/>
        <v>93815.999999999985</v>
      </c>
      <c r="CO50" s="22">
        <f t="shared" si="102"/>
        <v>900.76595744680867</v>
      </c>
      <c r="CP50" s="22">
        <f t="shared" si="103"/>
        <v>39644.705882352937</v>
      </c>
      <c r="CQ50" s="22">
        <f t="shared" si="104"/>
        <v>39644.705882352937</v>
      </c>
      <c r="CR50" s="129">
        <f t="shared" si="105"/>
        <v>265670.15915348736</v>
      </c>
      <c r="CW50" s="130">
        <v>348726.51000000001</v>
      </c>
      <c r="CX50">
        <f t="shared" si="107"/>
        <v>0.29985074599094996</v>
      </c>
      <c r="CY50">
        <f t="shared" si="108"/>
        <v>46.177014882606294</v>
      </c>
    </row>
    <row r="51">
      <c r="A51" s="25"/>
      <c r="B51" s="4" t="s">
        <v>56</v>
      </c>
      <c r="C51" s="125">
        <f>Малоэтажка_колич_блоков_огражд!$C51*Малоэтажка_блоки_огражд!B$3</f>
        <v>0</v>
      </c>
      <c r="D51" s="125">
        <f>Малоэтажка_колич_блоков_огражд!$C51*Малоэтажка_блоки_огражд!C$3</f>
        <v>0</v>
      </c>
      <c r="E51" s="125">
        <f>Малоэтажка_колич_блоков_огражд!$C51*Малоэтажка_блоки_огражд!D$3</f>
        <v>0</v>
      </c>
      <c r="F51" s="125">
        <f>Малоэтажка_колич_блоков_огражд!$C51*Малоэтажка_блоки_огражд!E$3</f>
        <v>0</v>
      </c>
      <c r="G51" s="125">
        <f>Малоэтажка_колич_блоков_огражд!$C51*Малоэтажка_блоки_огражд!F$3</f>
        <v>0</v>
      </c>
      <c r="H51" s="126">
        <f>Малоэтажка_колич_блоков_огражд!$C51*Малоэтажка_блоки_огражд!G$3</f>
        <v>0</v>
      </c>
      <c r="I51" s="94">
        <f>Малоэтажка_колич_блоков_огражд!$C51*Малоэтажка_блоки_огражд!B$4</f>
        <v>0</v>
      </c>
      <c r="J51" s="94">
        <f>Малоэтажка_колич_блоков_огражд!$C51*Малоэтажка_блоки_огражд!C$4</f>
        <v>0</v>
      </c>
      <c r="K51" s="94">
        <f>Малоэтажка_колич_блоков_огражд!$C51*Малоэтажка_блоки_огражд!D$4</f>
        <v>0</v>
      </c>
      <c r="L51" s="94">
        <f>Малоэтажка_колич_блоков_огражд!$C51*Малоэтажка_блоки_огражд!E$4</f>
        <v>0</v>
      </c>
      <c r="M51" s="94">
        <f>Малоэтажка_колич_блоков_огражд!$C51*Малоэтажка_блоки_огражд!F$4</f>
        <v>0</v>
      </c>
      <c r="N51" s="127">
        <f>Малоэтажка_колич_блоков_огражд!$C51*Малоэтажка_блоки_огражд!G$4</f>
        <v>0</v>
      </c>
      <c r="O51" s="125">
        <f>Малоэтажка_колич_блоков_огражд!$D51*Малоэтажка_блоки_огражд!B$5</f>
        <v>112.38</v>
      </c>
      <c r="P51" s="125">
        <f>Малоэтажка_колич_блоков_огражд!$D51*Малоэтажка_блоки_огражд!C$5</f>
        <v>39.600000000000001</v>
      </c>
      <c r="Q51" s="125">
        <f>Малоэтажка_колич_блоков_огражд!$D51*Малоэтажка_блоки_огражд!D$5</f>
        <v>41.009999999999998</v>
      </c>
      <c r="R51" s="125">
        <f>Малоэтажка_колич_блоков_огражд!$D51*Малоэтажка_блоки_огражд!E$5</f>
        <v>2.52</v>
      </c>
      <c r="S51" s="125">
        <f>Малоэтажка_колич_блоков_огражд!$D51*Малоэтажка_блоки_огражд!F$5</f>
        <v>256.19999999999999</v>
      </c>
      <c r="T51" s="125">
        <f>Малоэтажка_колич_блоков_огражд!$D51*Малоэтажка_блоки_огражд!G$5</f>
        <v>0</v>
      </c>
      <c r="U51" s="94">
        <f>Малоэтажка_колич_блоков_огражд!$D51*Малоэтажка_блоки_огражд!B$6</f>
        <v>112.5</v>
      </c>
      <c r="V51" s="94">
        <f>Малоэтажка_колич_блоков_огражд!$D51*Малоэтажка_блоки_огражд!C$6</f>
        <v>42</v>
      </c>
      <c r="W51" s="94">
        <f>Малоэтажка_колич_блоков_огражд!$D51*Малоэтажка_блоки_огражд!D$6</f>
        <v>41.009999999999998</v>
      </c>
      <c r="X51" s="94">
        <f>Малоэтажка_колич_блоков_огражд!$D51*Малоэтажка_блоки_огражд!E$6</f>
        <v>0</v>
      </c>
      <c r="Y51" s="94">
        <f>Малоэтажка_колич_блоков_огражд!$D51*Малоэтажка_блоки_огражд!F$6</f>
        <v>0</v>
      </c>
      <c r="Z51" s="127">
        <f>Малоэтажка_колич_блоков_огражд!$D51*Малоэтажка_блоки_огражд!G$6</f>
        <v>256.19999999999999</v>
      </c>
      <c r="AA51" s="125">
        <f>Малоэтажка_колич_блоков_огражд!$E51*Малоэтажка_блоки_огражд!B$7</f>
        <v>85.599999999999994</v>
      </c>
      <c r="AB51" s="125">
        <f>Малоэтажка_колич_блоков_огражд!$E51*Малоэтажка_блоки_огражд!C$7</f>
        <v>53.599999999999994</v>
      </c>
      <c r="AC51" s="125">
        <f>Малоэтажка_колич_блоков_огражд!$E51*Малоэтажка_блоки_огражд!D$7</f>
        <v>34.680000000000007</v>
      </c>
      <c r="AD51" s="125">
        <f>Малоэтажка_колич_блоков_огражд!$E51*Малоэтажка_блоки_огражд!E$7</f>
        <v>2.52</v>
      </c>
      <c r="AE51" s="125">
        <f>Малоэтажка_колич_блоков_огражд!$E51*Малоэтажка_блоки_огражд!F$7</f>
        <v>353.30000000000001</v>
      </c>
      <c r="AF51" s="125">
        <f>Малоэтажка_колич_блоков_огражд!$E51*Малоэтажка_блоки_огражд!G$7</f>
        <v>0</v>
      </c>
      <c r="AG51" s="94">
        <f>Малоэтажка_колич_блоков_огражд!$E51*Малоэтажка_блоки_огражд!B$8</f>
        <v>85.719999999999999</v>
      </c>
      <c r="AH51" s="94">
        <f>Малоэтажка_колич_блоков_огражд!$E51*Малоэтажка_блоки_огражд!C$8</f>
        <v>56</v>
      </c>
      <c r="AI51" s="94">
        <f>Малоэтажка_колич_блоков_огражд!$E51*Малоэтажка_блоки_огражд!D$8</f>
        <v>34.680000000000007</v>
      </c>
      <c r="AJ51" s="94">
        <f>Малоэтажка_колич_блоков_огражд!$E51*Малоэтажка_блоки_огражд!E$8</f>
        <v>0</v>
      </c>
      <c r="AK51" s="94">
        <f>Малоэтажка_колич_блоков_огражд!$E51*Малоэтажка_блоки_огражд!F$8</f>
        <v>0</v>
      </c>
      <c r="AL51" s="127">
        <f>Малоэтажка_колич_блоков_огражд!$E51*Малоэтажка_блоки_огражд!G$8</f>
        <v>353.30000000000001</v>
      </c>
      <c r="AM51" s="125">
        <f>Малоэтажка_колич_блоков_огражд!$F51*Малоэтажка_блоки_огражд!B$9</f>
        <v>130.48000000000002</v>
      </c>
      <c r="AN51" s="125">
        <f>Малоэтажка_колич_блоков_огражд!$F51*Малоэтажка_блоки_огражд!C$9</f>
        <v>53.599999999999994</v>
      </c>
      <c r="AO51" s="125">
        <f>Малоэтажка_колич_блоков_огражд!$F51*Малоэтажка_блоки_огражд!D$9</f>
        <v>41.579999999999998</v>
      </c>
      <c r="AP51" s="125">
        <f>Малоэтажка_колич_блоков_огражд!$F51*Малоэтажка_блоки_огражд!E$9</f>
        <v>2.52</v>
      </c>
      <c r="AQ51" s="125">
        <f>Малоэтажка_колич_блоков_огражд!$F51*Малоэтажка_блоки_огражд!F$9</f>
        <v>353.30000000000001</v>
      </c>
      <c r="AR51" s="125">
        <f>Малоэтажка_колич_блоков_огражд!$F51*Малоэтажка_блоки_огражд!G$9</f>
        <v>0</v>
      </c>
      <c r="AS51" s="94">
        <f>Малоэтажка_колич_блоков_огражд!$F51*Малоэтажка_блоки_огражд!B$10</f>
        <v>130.60000000000002</v>
      </c>
      <c r="AT51" s="94">
        <f>Малоэтажка_колич_блоков_огражд!$F51*Малоэтажка_блоки_огражд!C$10</f>
        <v>56</v>
      </c>
      <c r="AU51" s="94">
        <f>Малоэтажка_колич_блоков_огражд!$F51*Малоэтажка_блоки_огражд!D$10</f>
        <v>41.579999999999998</v>
      </c>
      <c r="AV51" s="94">
        <f>Малоэтажка_колич_блоков_огражд!$F51*Малоэтажка_блоки_огражд!E$10</f>
        <v>0</v>
      </c>
      <c r="AW51" s="94">
        <f>Малоэтажка_колич_блоков_огражд!$F51*Малоэтажка_блоки_огражд!F$10</f>
        <v>0</v>
      </c>
      <c r="AX51" s="127">
        <f>Малоэтажка_колич_блоков_огражд!$F51*Малоэтажка_блоки_огражд!G$10</f>
        <v>353.30000000000001</v>
      </c>
      <c r="AY51" s="125">
        <f>Малоэтажка_колич_блоков_огражд!$G51*Малоэтажка_блоки_огражд!B$11</f>
        <v>0</v>
      </c>
      <c r="AZ51" s="125">
        <f>Малоэтажка_колич_блоков_огражд!$G51*Малоэтажка_блоки_огражд!C$11</f>
        <v>0</v>
      </c>
      <c r="BA51" s="125">
        <f>Малоэтажка_колич_блоков_огражд!$G51*Малоэтажка_блоки_огражд!D$11</f>
        <v>0</v>
      </c>
      <c r="BB51" s="125">
        <f>Малоэтажка_колич_блоков_огражд!$G51*Малоэтажка_блоки_огражд!E$11</f>
        <v>0</v>
      </c>
      <c r="BC51" s="125">
        <f>Малоэтажка_колич_блоков_огражд!$G51*Малоэтажка_блоки_огражд!F$11</f>
        <v>0</v>
      </c>
      <c r="BD51" s="125">
        <f>Малоэтажка_колич_блоков_огражд!$G51*Малоэтажка_блоки_огражд!G$11</f>
        <v>0</v>
      </c>
      <c r="BE51" s="94">
        <f>Малоэтажка_колич_блоков_огражд!$G51*Малоэтажка_блоки_огражд!B$12</f>
        <v>0</v>
      </c>
      <c r="BF51" s="94">
        <f>Малоэтажка_колич_блоков_огражд!$G51*Малоэтажка_блоки_огражд!C$12</f>
        <v>0</v>
      </c>
      <c r="BG51" s="94">
        <f>Малоэтажка_колич_блоков_огражд!$G51*Малоэтажка_блоки_огражд!D$12</f>
        <v>0</v>
      </c>
      <c r="BH51" s="94">
        <f>Малоэтажка_колич_блоков_огражд!$G51*Малоэтажка_блоки_огражд!E$12</f>
        <v>0</v>
      </c>
      <c r="BI51" s="94">
        <f>Малоэтажка_колич_блоков_огражд!$G51*Малоэтажка_блоки_огражд!F$12</f>
        <v>0</v>
      </c>
      <c r="BJ51" s="127">
        <f>Малоэтажка_колич_блоков_огражд!$G51*Малоэтажка_блоки_огражд!G$12</f>
        <v>0</v>
      </c>
      <c r="BK51" s="125">
        <f>Малоэтажка_колич_блоков_огражд!$H51*Малоэтажка_блоки_огражд!B$13</f>
        <v>0</v>
      </c>
      <c r="BL51" s="125">
        <f>Малоэтажка_колич_блоков_огражд!$H51*Малоэтажка_блоки_огражд!C$13</f>
        <v>0</v>
      </c>
      <c r="BM51" s="125">
        <f>Малоэтажка_колич_блоков_огражд!$H51*Малоэтажка_блоки_огражд!D$13</f>
        <v>0</v>
      </c>
      <c r="BN51" s="125">
        <f>Малоэтажка_колич_блоков_огражд!$H51*Малоэтажка_блоки_огражд!E$13</f>
        <v>0</v>
      </c>
      <c r="BO51" s="125">
        <f>Малоэтажка_колич_блоков_огражд!$H51*Малоэтажка_блоки_огражд!F$13</f>
        <v>0</v>
      </c>
      <c r="BP51" s="125">
        <f>Малоэтажка_колич_блоков_огражд!$H51*Малоэтажка_блоки_огражд!G$13</f>
        <v>0</v>
      </c>
      <c r="BQ51" s="94">
        <f>Малоэтажка_колич_блоков_огражд!$H51*Малоэтажка_блоки_огражд!B$14</f>
        <v>0</v>
      </c>
      <c r="BR51" s="94">
        <f>Малоэтажка_колич_блоков_огражд!$H51*Малоэтажка_блоки_огражд!C$14</f>
        <v>0</v>
      </c>
      <c r="BS51" s="94">
        <f>Малоэтажка_колич_блоков_огражд!$H51*Малоэтажка_блоки_огражд!D$14</f>
        <v>0</v>
      </c>
      <c r="BT51" s="94">
        <f>Малоэтажка_колич_блоков_огражд!$H51*Малоэтажка_блоки_огражд!E$14</f>
        <v>0</v>
      </c>
      <c r="BU51" s="94">
        <f>Малоэтажка_колич_блоков_огражд!$H51*Малоэтажка_блоки_огражд!F$14</f>
        <v>0</v>
      </c>
      <c r="BV51" s="94">
        <f>Малоэтажка_колич_блоков_огражд!$H51*Малоэтажка_блоки_огражд!G$14</f>
        <v>0</v>
      </c>
      <c r="BW51" s="109">
        <v>4</v>
      </c>
      <c r="BX51" s="128">
        <f t="shared" si="93"/>
        <v>1314.9200000000001</v>
      </c>
      <c r="BY51" s="128">
        <f t="shared" si="94"/>
        <v>608.79999999999995</v>
      </c>
      <c r="BZ51" s="128">
        <f t="shared" si="95"/>
        <v>469.07999999999998</v>
      </c>
      <c r="CA51" s="128">
        <f t="shared" si="96"/>
        <v>7.5600000000000005</v>
      </c>
      <c r="CB51" s="128">
        <f t="shared" si="97"/>
        <v>962.79999999999995</v>
      </c>
      <c r="CC51" s="128">
        <f t="shared" si="98"/>
        <v>962.79999999999995</v>
      </c>
      <c r="CD51">
        <v>22</v>
      </c>
      <c r="CE51">
        <v>-34</v>
      </c>
      <c r="CF51">
        <v>3.8499999999999903</v>
      </c>
      <c r="CG51">
        <v>0.46999999999999997</v>
      </c>
      <c r="CH51">
        <v>0.28000000000000003</v>
      </c>
      <c r="CI51">
        <v>0.46999999999999997</v>
      </c>
      <c r="CJ51">
        <v>1.3600000000000001</v>
      </c>
      <c r="CK51">
        <v>1.3600000000000001</v>
      </c>
      <c r="CL51" s="22">
        <f t="shared" si="99"/>
        <v>19126.10909090914</v>
      </c>
      <c r="CM51" s="22">
        <f t="shared" si="100"/>
        <v>72537.872340425529</v>
      </c>
      <c r="CN51" s="22">
        <f t="shared" si="101"/>
        <v>93815.999999999985</v>
      </c>
      <c r="CO51" s="22">
        <f t="shared" si="102"/>
        <v>900.76595744680867</v>
      </c>
      <c r="CP51" s="22">
        <f t="shared" si="103"/>
        <v>39644.705882352937</v>
      </c>
      <c r="CQ51" s="22">
        <f t="shared" si="104"/>
        <v>39644.705882352937</v>
      </c>
      <c r="CR51" s="129">
        <f t="shared" si="105"/>
        <v>265670.15915348736</v>
      </c>
      <c r="CW51" s="130">
        <v>348726.51000000001</v>
      </c>
      <c r="CX51">
        <f t="shared" si="107"/>
        <v>0.29985074599094996</v>
      </c>
      <c r="CY51">
        <f t="shared" si="108"/>
        <v>46.177014882606294</v>
      </c>
    </row>
    <row r="52">
      <c r="A52" s="25"/>
      <c r="B52" s="4" t="s">
        <v>57</v>
      </c>
      <c r="C52" s="125">
        <f>Малоэтажка_колич_блоков_огражд!$C52*Малоэтажка_блоки_огражд!B$3</f>
        <v>0</v>
      </c>
      <c r="D52" s="125">
        <f>Малоэтажка_колич_блоков_огражд!$C52*Малоэтажка_блоки_огражд!C$3</f>
        <v>0</v>
      </c>
      <c r="E52" s="125">
        <f>Малоэтажка_колич_блоков_огражд!$C52*Малоэтажка_блоки_огражд!D$3</f>
        <v>0</v>
      </c>
      <c r="F52" s="125">
        <f>Малоэтажка_колич_блоков_огражд!$C52*Малоэтажка_блоки_огражд!E$3</f>
        <v>0</v>
      </c>
      <c r="G52" s="125">
        <f>Малоэтажка_колич_блоков_огражд!$C52*Малоэтажка_блоки_огражд!F$3</f>
        <v>0</v>
      </c>
      <c r="H52" s="126">
        <f>Малоэтажка_колич_блоков_огражд!$C52*Малоэтажка_блоки_огражд!G$3</f>
        <v>0</v>
      </c>
      <c r="I52" s="94">
        <f>Малоэтажка_колич_блоков_огражд!$C52*Малоэтажка_блоки_огражд!B$4</f>
        <v>0</v>
      </c>
      <c r="J52" s="94">
        <f>Малоэтажка_колич_блоков_огражд!$C52*Малоэтажка_блоки_огражд!C$4</f>
        <v>0</v>
      </c>
      <c r="K52" s="94">
        <f>Малоэтажка_колич_блоков_огражд!$C52*Малоэтажка_блоки_огражд!D$4</f>
        <v>0</v>
      </c>
      <c r="L52" s="94">
        <f>Малоэтажка_колич_блоков_огражд!$C52*Малоэтажка_блоки_огражд!E$4</f>
        <v>0</v>
      </c>
      <c r="M52" s="94">
        <f>Малоэтажка_колич_блоков_огражд!$C52*Малоэтажка_блоки_огражд!F$4</f>
        <v>0</v>
      </c>
      <c r="N52" s="127">
        <f>Малоэтажка_колич_блоков_огражд!$C52*Малоэтажка_блоки_огражд!G$4</f>
        <v>0</v>
      </c>
      <c r="O52" s="125">
        <f>Малоэтажка_колич_блоков_огражд!$D52*Малоэтажка_блоки_огражд!B$5</f>
        <v>112.38</v>
      </c>
      <c r="P52" s="125">
        <f>Малоэтажка_колич_блоков_огражд!$D52*Малоэтажка_блоки_огражд!C$5</f>
        <v>39.600000000000001</v>
      </c>
      <c r="Q52" s="125">
        <f>Малоэтажка_колич_блоков_огражд!$D52*Малоэтажка_блоки_огражд!D$5</f>
        <v>41.009999999999998</v>
      </c>
      <c r="R52" s="125">
        <f>Малоэтажка_колич_блоков_огражд!$D52*Малоэтажка_блоки_огражд!E$5</f>
        <v>2.52</v>
      </c>
      <c r="S52" s="125">
        <f>Малоэтажка_колич_блоков_огражд!$D52*Малоэтажка_блоки_огражд!F$5</f>
        <v>256.19999999999999</v>
      </c>
      <c r="T52" s="125">
        <f>Малоэтажка_колич_блоков_огражд!$D52*Малоэтажка_блоки_огражд!G$5</f>
        <v>0</v>
      </c>
      <c r="U52" s="94">
        <f>Малоэтажка_колич_блоков_огражд!$D52*Малоэтажка_блоки_огражд!B$6</f>
        <v>112.5</v>
      </c>
      <c r="V52" s="94">
        <f>Малоэтажка_колич_блоков_огражд!$D52*Малоэтажка_блоки_огражд!C$6</f>
        <v>42</v>
      </c>
      <c r="W52" s="94">
        <f>Малоэтажка_колич_блоков_огражд!$D52*Малоэтажка_блоки_огражд!D$6</f>
        <v>41.009999999999998</v>
      </c>
      <c r="X52" s="94">
        <f>Малоэтажка_колич_блоков_огражд!$D52*Малоэтажка_блоки_огражд!E$6</f>
        <v>0</v>
      </c>
      <c r="Y52" s="94">
        <f>Малоэтажка_колич_блоков_огражд!$D52*Малоэтажка_блоки_огражд!F$6</f>
        <v>0</v>
      </c>
      <c r="Z52" s="127">
        <f>Малоэтажка_колич_блоков_огражд!$D52*Малоэтажка_блоки_огражд!G$6</f>
        <v>256.19999999999999</v>
      </c>
      <c r="AA52" s="125">
        <f>Малоэтажка_колич_блоков_огражд!$E52*Малоэтажка_блоки_огражд!B$7</f>
        <v>85.599999999999994</v>
      </c>
      <c r="AB52" s="125">
        <f>Малоэтажка_колич_блоков_огражд!$E52*Малоэтажка_блоки_огражд!C$7</f>
        <v>53.599999999999994</v>
      </c>
      <c r="AC52" s="125">
        <f>Малоэтажка_колич_блоков_огражд!$E52*Малоэтажка_блоки_огражд!D$7</f>
        <v>34.680000000000007</v>
      </c>
      <c r="AD52" s="125">
        <f>Малоэтажка_колич_блоков_огражд!$E52*Малоэтажка_блоки_огражд!E$7</f>
        <v>2.52</v>
      </c>
      <c r="AE52" s="125">
        <f>Малоэтажка_колич_блоков_огражд!$E52*Малоэтажка_блоки_огражд!F$7</f>
        <v>353.30000000000001</v>
      </c>
      <c r="AF52" s="125">
        <f>Малоэтажка_колич_блоков_огражд!$E52*Малоэтажка_блоки_огражд!G$7</f>
        <v>0</v>
      </c>
      <c r="AG52" s="94">
        <f>Малоэтажка_колич_блоков_огражд!$E52*Малоэтажка_блоки_огражд!B$8</f>
        <v>85.719999999999999</v>
      </c>
      <c r="AH52" s="94">
        <f>Малоэтажка_колич_блоков_огражд!$E52*Малоэтажка_блоки_огражд!C$8</f>
        <v>56</v>
      </c>
      <c r="AI52" s="94">
        <f>Малоэтажка_колич_блоков_огражд!$E52*Малоэтажка_блоки_огражд!D$8</f>
        <v>34.680000000000007</v>
      </c>
      <c r="AJ52" s="94">
        <f>Малоэтажка_колич_блоков_огражд!$E52*Малоэтажка_блоки_огражд!E$8</f>
        <v>0</v>
      </c>
      <c r="AK52" s="94">
        <f>Малоэтажка_колич_блоков_огражд!$E52*Малоэтажка_блоки_огражд!F$8</f>
        <v>0</v>
      </c>
      <c r="AL52" s="127">
        <f>Малоэтажка_колич_блоков_огражд!$E52*Малоэтажка_блоки_огражд!G$8</f>
        <v>353.30000000000001</v>
      </c>
      <c r="AM52" s="125">
        <f>Малоэтажка_колич_блоков_огражд!$F52*Малоэтажка_блоки_огражд!B$9</f>
        <v>130.48000000000002</v>
      </c>
      <c r="AN52" s="125">
        <f>Малоэтажка_колич_блоков_огражд!$F52*Малоэтажка_блоки_огражд!C$9</f>
        <v>53.599999999999994</v>
      </c>
      <c r="AO52" s="125">
        <f>Малоэтажка_колич_блоков_огражд!$F52*Малоэтажка_блоки_огражд!D$9</f>
        <v>41.579999999999998</v>
      </c>
      <c r="AP52" s="125">
        <f>Малоэтажка_колич_блоков_огражд!$F52*Малоэтажка_блоки_огражд!E$9</f>
        <v>2.52</v>
      </c>
      <c r="AQ52" s="125">
        <f>Малоэтажка_колич_блоков_огражд!$F52*Малоэтажка_блоки_огражд!F$9</f>
        <v>353.30000000000001</v>
      </c>
      <c r="AR52" s="125">
        <f>Малоэтажка_колич_блоков_огражд!$F52*Малоэтажка_блоки_огражд!G$9</f>
        <v>0</v>
      </c>
      <c r="AS52" s="94">
        <f>Малоэтажка_колич_блоков_огражд!$F52*Малоэтажка_блоки_огражд!B$10</f>
        <v>130.60000000000002</v>
      </c>
      <c r="AT52" s="94">
        <f>Малоэтажка_колич_блоков_огражд!$F52*Малоэтажка_блоки_огражд!C$10</f>
        <v>56</v>
      </c>
      <c r="AU52" s="94">
        <f>Малоэтажка_колич_блоков_огражд!$F52*Малоэтажка_блоки_огражд!D$10</f>
        <v>41.579999999999998</v>
      </c>
      <c r="AV52" s="94">
        <f>Малоэтажка_колич_блоков_огражд!$F52*Малоэтажка_блоки_огражд!E$10</f>
        <v>0</v>
      </c>
      <c r="AW52" s="94">
        <f>Малоэтажка_колич_блоков_огражд!$F52*Малоэтажка_блоки_огражд!F$10</f>
        <v>0</v>
      </c>
      <c r="AX52" s="127">
        <f>Малоэтажка_колич_блоков_огражд!$F52*Малоэтажка_блоки_огражд!G$10</f>
        <v>353.30000000000001</v>
      </c>
      <c r="AY52" s="125">
        <f>Малоэтажка_колич_блоков_огражд!$G52*Малоэтажка_блоки_огражд!B$11</f>
        <v>0</v>
      </c>
      <c r="AZ52" s="125">
        <f>Малоэтажка_колич_блоков_огражд!$G52*Малоэтажка_блоки_огражд!C$11</f>
        <v>0</v>
      </c>
      <c r="BA52" s="125">
        <f>Малоэтажка_колич_блоков_огражд!$G52*Малоэтажка_блоки_огражд!D$11</f>
        <v>0</v>
      </c>
      <c r="BB52" s="125">
        <f>Малоэтажка_колич_блоков_огражд!$G52*Малоэтажка_блоки_огражд!E$11</f>
        <v>0</v>
      </c>
      <c r="BC52" s="125">
        <f>Малоэтажка_колич_блоков_огражд!$G52*Малоэтажка_блоки_огражд!F$11</f>
        <v>0</v>
      </c>
      <c r="BD52" s="125">
        <f>Малоэтажка_колич_блоков_огражд!$G52*Малоэтажка_блоки_огражд!G$11</f>
        <v>0</v>
      </c>
      <c r="BE52" s="94">
        <f>Малоэтажка_колич_блоков_огражд!$G52*Малоэтажка_блоки_огражд!B$12</f>
        <v>0</v>
      </c>
      <c r="BF52" s="94">
        <f>Малоэтажка_колич_блоков_огражд!$G52*Малоэтажка_блоки_огражд!C$12</f>
        <v>0</v>
      </c>
      <c r="BG52" s="94">
        <f>Малоэтажка_колич_блоков_огражд!$G52*Малоэтажка_блоки_огражд!D$12</f>
        <v>0</v>
      </c>
      <c r="BH52" s="94">
        <f>Малоэтажка_колич_блоков_огражд!$G52*Малоэтажка_блоки_огражд!E$12</f>
        <v>0</v>
      </c>
      <c r="BI52" s="94">
        <f>Малоэтажка_колич_блоков_огражд!$G52*Малоэтажка_блоки_огражд!F$12</f>
        <v>0</v>
      </c>
      <c r="BJ52" s="127">
        <f>Малоэтажка_колич_блоков_огражд!$G52*Малоэтажка_блоки_огражд!G$12</f>
        <v>0</v>
      </c>
      <c r="BK52" s="125">
        <f>Малоэтажка_колич_блоков_огражд!$H52*Малоэтажка_блоки_огражд!B$13</f>
        <v>0</v>
      </c>
      <c r="BL52" s="125">
        <f>Малоэтажка_колич_блоков_огражд!$H52*Малоэтажка_блоки_огражд!C$13</f>
        <v>0</v>
      </c>
      <c r="BM52" s="125">
        <f>Малоэтажка_колич_блоков_огражд!$H52*Малоэтажка_блоки_огражд!D$13</f>
        <v>0</v>
      </c>
      <c r="BN52" s="125">
        <f>Малоэтажка_колич_блоков_огражд!$H52*Малоэтажка_блоки_огражд!E$13</f>
        <v>0</v>
      </c>
      <c r="BO52" s="125">
        <f>Малоэтажка_колич_блоков_огражд!$H52*Малоэтажка_блоки_огражд!F$13</f>
        <v>0</v>
      </c>
      <c r="BP52" s="125">
        <f>Малоэтажка_колич_блоков_огражд!$H52*Малоэтажка_блоки_огражд!G$13</f>
        <v>0</v>
      </c>
      <c r="BQ52" s="94">
        <f>Малоэтажка_колич_блоков_огражд!$H52*Малоэтажка_блоки_огражд!B$14</f>
        <v>0</v>
      </c>
      <c r="BR52" s="94">
        <f>Малоэтажка_колич_блоков_огражд!$H52*Малоэтажка_блоки_огражд!C$14</f>
        <v>0</v>
      </c>
      <c r="BS52" s="94">
        <f>Малоэтажка_колич_блоков_огражд!$H52*Малоэтажка_блоки_огражд!D$14</f>
        <v>0</v>
      </c>
      <c r="BT52" s="94">
        <f>Малоэтажка_колич_блоков_огражд!$H52*Малоэтажка_блоки_огражд!E$14</f>
        <v>0</v>
      </c>
      <c r="BU52" s="94">
        <f>Малоэтажка_колич_блоков_огражд!$H52*Малоэтажка_блоки_огражд!F$14</f>
        <v>0</v>
      </c>
      <c r="BV52" s="94">
        <f>Малоэтажка_колич_блоков_огражд!$H52*Малоэтажка_блоки_огражд!G$14</f>
        <v>0</v>
      </c>
      <c r="BW52" s="109">
        <v>4</v>
      </c>
      <c r="BX52" s="128">
        <f t="shared" si="93"/>
        <v>1314.9200000000001</v>
      </c>
      <c r="BY52" s="128">
        <f t="shared" si="94"/>
        <v>608.79999999999995</v>
      </c>
      <c r="BZ52" s="128">
        <f t="shared" si="95"/>
        <v>469.07999999999998</v>
      </c>
      <c r="CA52" s="128">
        <f t="shared" si="96"/>
        <v>7.5600000000000005</v>
      </c>
      <c r="CB52" s="128">
        <f t="shared" si="97"/>
        <v>962.79999999999995</v>
      </c>
      <c r="CC52" s="128">
        <f t="shared" si="98"/>
        <v>962.79999999999995</v>
      </c>
      <c r="CD52">
        <v>22</v>
      </c>
      <c r="CE52">
        <v>-34</v>
      </c>
      <c r="CF52">
        <v>3.8499999999999899</v>
      </c>
      <c r="CG52">
        <v>0.46999999999999997</v>
      </c>
      <c r="CH52">
        <v>0.28000000000000003</v>
      </c>
      <c r="CI52">
        <v>0.46999999999999997</v>
      </c>
      <c r="CJ52">
        <v>1.3600000000000001</v>
      </c>
      <c r="CK52">
        <v>1.3600000000000001</v>
      </c>
      <c r="CL52" s="22">
        <f t="shared" si="99"/>
        <v>19126.109090909144</v>
      </c>
      <c r="CM52" s="22">
        <f t="shared" si="100"/>
        <v>72537.872340425529</v>
      </c>
      <c r="CN52" s="22">
        <f t="shared" si="101"/>
        <v>93815.999999999985</v>
      </c>
      <c r="CO52" s="22">
        <f t="shared" si="102"/>
        <v>900.76595744680867</v>
      </c>
      <c r="CP52" s="22">
        <f t="shared" si="103"/>
        <v>39644.705882352937</v>
      </c>
      <c r="CQ52" s="22">
        <f t="shared" si="104"/>
        <v>39644.705882352937</v>
      </c>
      <c r="CR52" s="129">
        <f t="shared" si="105"/>
        <v>265670.15915348736</v>
      </c>
      <c r="CW52" s="130">
        <v>348726.51000000001</v>
      </c>
      <c r="CX52">
        <f t="shared" si="107"/>
        <v>0.29985074599094996</v>
      </c>
      <c r="CY52">
        <f t="shared" si="108"/>
        <v>46.177014882606294</v>
      </c>
    </row>
    <row r="53">
      <c r="A53" s="25"/>
      <c r="B53" s="4" t="s">
        <v>58</v>
      </c>
      <c r="C53" s="125">
        <f>Малоэтажка_колич_блоков_огражд!$C53*Малоэтажка_блоки_огражд!B$3</f>
        <v>0</v>
      </c>
      <c r="D53" s="125">
        <f>Малоэтажка_колич_блоков_огражд!$C53*Малоэтажка_блоки_огражд!C$3</f>
        <v>0</v>
      </c>
      <c r="E53" s="125">
        <f>Малоэтажка_колич_блоков_огражд!$C53*Малоэтажка_блоки_огражд!D$3</f>
        <v>0</v>
      </c>
      <c r="F53" s="125">
        <f>Малоэтажка_колич_блоков_огражд!$C53*Малоэтажка_блоки_огражд!E$3</f>
        <v>0</v>
      </c>
      <c r="G53" s="125">
        <f>Малоэтажка_колич_блоков_огражд!$C53*Малоэтажка_блоки_огражд!F$3</f>
        <v>0</v>
      </c>
      <c r="H53" s="126">
        <f>Малоэтажка_колич_блоков_огражд!$C53*Малоэтажка_блоки_огражд!G$3</f>
        <v>0</v>
      </c>
      <c r="I53" s="94">
        <f>Малоэтажка_колич_блоков_огражд!$C53*Малоэтажка_блоки_огражд!B$4</f>
        <v>0</v>
      </c>
      <c r="J53" s="94">
        <f>Малоэтажка_колич_блоков_огражд!$C53*Малоэтажка_блоки_огражд!C$4</f>
        <v>0</v>
      </c>
      <c r="K53" s="94">
        <f>Малоэтажка_колич_блоков_огражд!$C53*Малоэтажка_блоки_огражд!D$4</f>
        <v>0</v>
      </c>
      <c r="L53" s="94">
        <f>Малоэтажка_колич_блоков_огражд!$C53*Малоэтажка_блоки_огражд!E$4</f>
        <v>0</v>
      </c>
      <c r="M53" s="94">
        <f>Малоэтажка_колич_блоков_огражд!$C53*Малоэтажка_блоки_огражд!F$4</f>
        <v>0</v>
      </c>
      <c r="N53" s="127">
        <f>Малоэтажка_колич_блоков_огражд!$C53*Малоэтажка_блоки_огражд!G$4</f>
        <v>0</v>
      </c>
      <c r="O53" s="125">
        <f>Малоэтажка_колич_блоков_огражд!$D53*Малоэтажка_блоки_огражд!B$5</f>
        <v>112.38</v>
      </c>
      <c r="P53" s="125">
        <f>Малоэтажка_колич_блоков_огражд!$D53*Малоэтажка_блоки_огражд!C$5</f>
        <v>39.600000000000001</v>
      </c>
      <c r="Q53" s="125">
        <f>Малоэтажка_колич_блоков_огражд!$D53*Малоэтажка_блоки_огражд!D$5</f>
        <v>41.009999999999998</v>
      </c>
      <c r="R53" s="125">
        <f>Малоэтажка_колич_блоков_огражд!$D53*Малоэтажка_блоки_огражд!E$5</f>
        <v>2.52</v>
      </c>
      <c r="S53" s="125">
        <f>Малоэтажка_колич_блоков_огражд!$D53*Малоэтажка_блоки_огражд!F$5</f>
        <v>256.19999999999999</v>
      </c>
      <c r="T53" s="125">
        <f>Малоэтажка_колич_блоков_огражд!$D53*Малоэтажка_блоки_огражд!G$5</f>
        <v>0</v>
      </c>
      <c r="U53" s="94">
        <f>Малоэтажка_колич_блоков_огражд!$D53*Малоэтажка_блоки_огражд!B$6</f>
        <v>112.5</v>
      </c>
      <c r="V53" s="94">
        <f>Малоэтажка_колич_блоков_огражд!$D53*Малоэтажка_блоки_огражд!C$6</f>
        <v>42</v>
      </c>
      <c r="W53" s="94">
        <f>Малоэтажка_колич_блоков_огражд!$D53*Малоэтажка_блоки_огражд!D$6</f>
        <v>41.009999999999998</v>
      </c>
      <c r="X53" s="94">
        <f>Малоэтажка_колич_блоков_огражд!$D53*Малоэтажка_блоки_огражд!E$6</f>
        <v>0</v>
      </c>
      <c r="Y53" s="94">
        <f>Малоэтажка_колич_блоков_огражд!$D53*Малоэтажка_блоки_огражд!F$6</f>
        <v>0</v>
      </c>
      <c r="Z53" s="127">
        <f>Малоэтажка_колич_блоков_огражд!$D53*Малоэтажка_блоки_огражд!G$6</f>
        <v>256.19999999999999</v>
      </c>
      <c r="AA53" s="125">
        <f>Малоэтажка_колич_блоков_огражд!$E53*Малоэтажка_блоки_огражд!B$7</f>
        <v>85.599999999999994</v>
      </c>
      <c r="AB53" s="125">
        <f>Малоэтажка_колич_блоков_огражд!$E53*Малоэтажка_блоки_огражд!C$7</f>
        <v>53.599999999999994</v>
      </c>
      <c r="AC53" s="125">
        <f>Малоэтажка_колич_блоков_огражд!$E53*Малоэтажка_блоки_огражд!D$7</f>
        <v>34.680000000000007</v>
      </c>
      <c r="AD53" s="125">
        <f>Малоэтажка_колич_блоков_огражд!$E53*Малоэтажка_блоки_огражд!E$7</f>
        <v>2.52</v>
      </c>
      <c r="AE53" s="125">
        <f>Малоэтажка_колич_блоков_огражд!$E53*Малоэтажка_блоки_огражд!F$7</f>
        <v>353.30000000000001</v>
      </c>
      <c r="AF53" s="125">
        <f>Малоэтажка_колич_блоков_огражд!$E53*Малоэтажка_блоки_огражд!G$7</f>
        <v>0</v>
      </c>
      <c r="AG53" s="94">
        <f>Малоэтажка_колич_блоков_огражд!$E53*Малоэтажка_блоки_огражд!B$8</f>
        <v>85.719999999999999</v>
      </c>
      <c r="AH53" s="94">
        <f>Малоэтажка_колич_блоков_огражд!$E53*Малоэтажка_блоки_огражд!C$8</f>
        <v>56</v>
      </c>
      <c r="AI53" s="94">
        <f>Малоэтажка_колич_блоков_огражд!$E53*Малоэтажка_блоки_огражд!D$8</f>
        <v>34.680000000000007</v>
      </c>
      <c r="AJ53" s="94">
        <f>Малоэтажка_колич_блоков_огражд!$E53*Малоэтажка_блоки_огражд!E$8</f>
        <v>0</v>
      </c>
      <c r="AK53" s="94">
        <f>Малоэтажка_колич_блоков_огражд!$E53*Малоэтажка_блоки_огражд!F$8</f>
        <v>0</v>
      </c>
      <c r="AL53" s="127">
        <f>Малоэтажка_колич_блоков_огражд!$E53*Малоэтажка_блоки_огражд!G$8</f>
        <v>353.30000000000001</v>
      </c>
      <c r="AM53" s="125">
        <f>Малоэтажка_колич_блоков_огражд!$F53*Малоэтажка_блоки_огражд!B$9</f>
        <v>130.48000000000002</v>
      </c>
      <c r="AN53" s="125">
        <f>Малоэтажка_колич_блоков_огражд!$F53*Малоэтажка_блоки_огражд!C$9</f>
        <v>53.599999999999994</v>
      </c>
      <c r="AO53" s="125">
        <f>Малоэтажка_колич_блоков_огражд!$F53*Малоэтажка_блоки_огражд!D$9</f>
        <v>41.579999999999998</v>
      </c>
      <c r="AP53" s="125">
        <f>Малоэтажка_колич_блоков_огражд!$F53*Малоэтажка_блоки_огражд!E$9</f>
        <v>2.52</v>
      </c>
      <c r="AQ53" s="125">
        <f>Малоэтажка_колич_блоков_огражд!$F53*Малоэтажка_блоки_огражд!F$9</f>
        <v>353.30000000000001</v>
      </c>
      <c r="AR53" s="125">
        <f>Малоэтажка_колич_блоков_огражд!$F53*Малоэтажка_блоки_огражд!G$9</f>
        <v>0</v>
      </c>
      <c r="AS53" s="94">
        <f>Малоэтажка_колич_блоков_огражд!$F53*Малоэтажка_блоки_огражд!B$10</f>
        <v>130.60000000000002</v>
      </c>
      <c r="AT53" s="94">
        <f>Малоэтажка_колич_блоков_огражд!$F53*Малоэтажка_блоки_огражд!C$10</f>
        <v>56</v>
      </c>
      <c r="AU53" s="94">
        <f>Малоэтажка_колич_блоков_огражд!$F53*Малоэтажка_блоки_огражд!D$10</f>
        <v>41.579999999999998</v>
      </c>
      <c r="AV53" s="94">
        <f>Малоэтажка_колич_блоков_огражд!$F53*Малоэтажка_блоки_огражд!E$10</f>
        <v>0</v>
      </c>
      <c r="AW53" s="94">
        <f>Малоэтажка_колич_блоков_огражд!$F53*Малоэтажка_блоки_огражд!F$10</f>
        <v>0</v>
      </c>
      <c r="AX53" s="127">
        <f>Малоэтажка_колич_блоков_огражд!$F53*Малоэтажка_блоки_огражд!G$10</f>
        <v>353.30000000000001</v>
      </c>
      <c r="AY53" s="125">
        <f>Малоэтажка_колич_блоков_огражд!$G53*Малоэтажка_блоки_огражд!B$11</f>
        <v>0</v>
      </c>
      <c r="AZ53" s="125">
        <f>Малоэтажка_колич_блоков_огражд!$G53*Малоэтажка_блоки_огражд!C$11</f>
        <v>0</v>
      </c>
      <c r="BA53" s="125">
        <f>Малоэтажка_колич_блоков_огражд!$G53*Малоэтажка_блоки_огражд!D$11</f>
        <v>0</v>
      </c>
      <c r="BB53" s="125">
        <f>Малоэтажка_колич_блоков_огражд!$G53*Малоэтажка_блоки_огражд!E$11</f>
        <v>0</v>
      </c>
      <c r="BC53" s="125">
        <f>Малоэтажка_колич_блоков_огражд!$G53*Малоэтажка_блоки_огражд!F$11</f>
        <v>0</v>
      </c>
      <c r="BD53" s="125">
        <f>Малоэтажка_колич_блоков_огражд!$G53*Малоэтажка_блоки_огражд!G$11</f>
        <v>0</v>
      </c>
      <c r="BE53" s="94">
        <f>Малоэтажка_колич_блоков_огражд!$G53*Малоэтажка_блоки_огражд!B$12</f>
        <v>0</v>
      </c>
      <c r="BF53" s="94">
        <f>Малоэтажка_колич_блоков_огражд!$G53*Малоэтажка_блоки_огражд!C$12</f>
        <v>0</v>
      </c>
      <c r="BG53" s="94">
        <f>Малоэтажка_колич_блоков_огражд!$G53*Малоэтажка_блоки_огражд!D$12</f>
        <v>0</v>
      </c>
      <c r="BH53" s="94">
        <f>Малоэтажка_колич_блоков_огражд!$G53*Малоэтажка_блоки_огражд!E$12</f>
        <v>0</v>
      </c>
      <c r="BI53" s="94">
        <f>Малоэтажка_колич_блоков_огражд!$G53*Малоэтажка_блоки_огражд!F$12</f>
        <v>0</v>
      </c>
      <c r="BJ53" s="127">
        <f>Малоэтажка_колич_блоков_огражд!$G53*Малоэтажка_блоки_огражд!G$12</f>
        <v>0</v>
      </c>
      <c r="BK53" s="125">
        <f>Малоэтажка_колич_блоков_огражд!$H53*Малоэтажка_блоки_огражд!B$13</f>
        <v>0</v>
      </c>
      <c r="BL53" s="125">
        <f>Малоэтажка_колич_блоков_огражд!$H53*Малоэтажка_блоки_огражд!C$13</f>
        <v>0</v>
      </c>
      <c r="BM53" s="125">
        <f>Малоэтажка_колич_блоков_огражд!$H53*Малоэтажка_блоки_огражд!D$13</f>
        <v>0</v>
      </c>
      <c r="BN53" s="125">
        <f>Малоэтажка_колич_блоков_огражд!$H53*Малоэтажка_блоки_огражд!E$13</f>
        <v>0</v>
      </c>
      <c r="BO53" s="125">
        <f>Малоэтажка_колич_блоков_огражд!$H53*Малоэтажка_блоки_огражд!F$13</f>
        <v>0</v>
      </c>
      <c r="BP53" s="125">
        <f>Малоэтажка_колич_блоков_огражд!$H53*Малоэтажка_блоки_огражд!G$13</f>
        <v>0</v>
      </c>
      <c r="BQ53" s="94">
        <f>Малоэтажка_колич_блоков_огражд!$H53*Малоэтажка_блоки_огражд!B$14</f>
        <v>0</v>
      </c>
      <c r="BR53" s="94">
        <f>Малоэтажка_колич_блоков_огражд!$H53*Малоэтажка_блоки_огражд!C$14</f>
        <v>0</v>
      </c>
      <c r="BS53" s="94">
        <f>Малоэтажка_колич_блоков_огражд!$H53*Малоэтажка_блоки_огражд!D$14</f>
        <v>0</v>
      </c>
      <c r="BT53" s="94">
        <f>Малоэтажка_колич_блоков_огражд!$H53*Малоэтажка_блоки_огражд!E$14</f>
        <v>0</v>
      </c>
      <c r="BU53" s="94">
        <f>Малоэтажка_колич_блоков_огражд!$H53*Малоэтажка_блоки_огражд!F$14</f>
        <v>0</v>
      </c>
      <c r="BV53" s="94">
        <f>Малоэтажка_колич_блоков_огражд!$H53*Малоэтажка_блоки_огражд!G$14</f>
        <v>0</v>
      </c>
      <c r="BW53" s="109">
        <v>4</v>
      </c>
      <c r="BX53" s="128">
        <f t="shared" si="93"/>
        <v>1314.9200000000001</v>
      </c>
      <c r="BY53" s="128">
        <f t="shared" si="94"/>
        <v>608.79999999999995</v>
      </c>
      <c r="BZ53" s="128">
        <f t="shared" si="95"/>
        <v>469.07999999999998</v>
      </c>
      <c r="CA53" s="128">
        <f t="shared" si="96"/>
        <v>7.5600000000000005</v>
      </c>
      <c r="CB53" s="128">
        <f t="shared" si="97"/>
        <v>962.79999999999995</v>
      </c>
      <c r="CC53" s="128">
        <f t="shared" si="98"/>
        <v>962.79999999999995</v>
      </c>
      <c r="CD53">
        <v>22</v>
      </c>
      <c r="CE53">
        <v>-34</v>
      </c>
      <c r="CF53">
        <v>3.8499999999999894</v>
      </c>
      <c r="CG53">
        <v>0.46999999999999997</v>
      </c>
      <c r="CH53">
        <v>0.28000000000000003</v>
      </c>
      <c r="CI53">
        <v>0.46999999999999997</v>
      </c>
      <c r="CJ53">
        <v>1.3600000000000001</v>
      </c>
      <c r="CK53">
        <v>1.3600000000000001</v>
      </c>
      <c r="CL53" s="22">
        <f t="shared" si="99"/>
        <v>19126.109090909144</v>
      </c>
      <c r="CM53" s="22">
        <f t="shared" si="100"/>
        <v>72537.872340425529</v>
      </c>
      <c r="CN53" s="22">
        <f t="shared" si="101"/>
        <v>93815.999999999985</v>
      </c>
      <c r="CO53" s="22">
        <f t="shared" si="102"/>
        <v>900.76595744680867</v>
      </c>
      <c r="CP53" s="22">
        <f t="shared" si="103"/>
        <v>39644.705882352937</v>
      </c>
      <c r="CQ53" s="22">
        <f t="shared" si="104"/>
        <v>39644.705882352937</v>
      </c>
      <c r="CR53" s="129">
        <f t="shared" si="105"/>
        <v>265670.15915348736</v>
      </c>
      <c r="CW53" s="130">
        <v>348726.51000000001</v>
      </c>
      <c r="CX53">
        <f t="shared" si="107"/>
        <v>0.29985074599094996</v>
      </c>
      <c r="CY53">
        <f t="shared" si="108"/>
        <v>46.177014882606294</v>
      </c>
    </row>
    <row r="54">
      <c r="A54" s="25"/>
      <c r="B54" s="4" t="s">
        <v>59</v>
      </c>
      <c r="C54" s="125">
        <f>Малоэтажка_колич_блоков_огражд!$C54*Малоэтажка_блоки_огражд!B$3</f>
        <v>0</v>
      </c>
      <c r="D54" s="125">
        <f>Малоэтажка_колич_блоков_огражд!$C54*Малоэтажка_блоки_огражд!C$3</f>
        <v>0</v>
      </c>
      <c r="E54" s="125">
        <f>Малоэтажка_колич_блоков_огражд!$C54*Малоэтажка_блоки_огражд!D$3</f>
        <v>0</v>
      </c>
      <c r="F54" s="125">
        <f>Малоэтажка_колич_блоков_огражд!$C54*Малоэтажка_блоки_огражд!E$3</f>
        <v>0</v>
      </c>
      <c r="G54" s="125">
        <f>Малоэтажка_колич_блоков_огражд!$C54*Малоэтажка_блоки_огражд!F$3</f>
        <v>0</v>
      </c>
      <c r="H54" s="126">
        <f>Малоэтажка_колич_блоков_огражд!$C54*Малоэтажка_блоки_огражд!G$3</f>
        <v>0</v>
      </c>
      <c r="I54" s="94">
        <f>Малоэтажка_колич_блоков_огражд!$C54*Малоэтажка_блоки_огражд!B$4</f>
        <v>0</v>
      </c>
      <c r="J54" s="94">
        <f>Малоэтажка_колич_блоков_огражд!$C54*Малоэтажка_блоки_огражд!C$4</f>
        <v>0</v>
      </c>
      <c r="K54" s="94">
        <f>Малоэтажка_колич_блоков_огражд!$C54*Малоэтажка_блоки_огражд!D$4</f>
        <v>0</v>
      </c>
      <c r="L54" s="94">
        <f>Малоэтажка_колич_блоков_огражд!$C54*Малоэтажка_блоки_огражд!E$4</f>
        <v>0</v>
      </c>
      <c r="M54" s="94">
        <f>Малоэтажка_колич_блоков_огражд!$C54*Малоэтажка_блоки_огражд!F$4</f>
        <v>0</v>
      </c>
      <c r="N54" s="127">
        <f>Малоэтажка_колич_блоков_огражд!$C54*Малоэтажка_блоки_огражд!G$4</f>
        <v>0</v>
      </c>
      <c r="O54" s="125">
        <f>Малоэтажка_колич_блоков_огражд!$D54*Малоэтажка_блоки_огражд!B$5</f>
        <v>112.38</v>
      </c>
      <c r="P54" s="125">
        <f>Малоэтажка_колич_блоков_огражд!$D54*Малоэтажка_блоки_огражд!C$5</f>
        <v>39.600000000000001</v>
      </c>
      <c r="Q54" s="125">
        <f>Малоэтажка_колич_блоков_огражд!$D54*Малоэтажка_блоки_огражд!D$5</f>
        <v>41.009999999999998</v>
      </c>
      <c r="R54" s="125">
        <f>Малоэтажка_колич_блоков_огражд!$D54*Малоэтажка_блоки_огражд!E$5</f>
        <v>2.52</v>
      </c>
      <c r="S54" s="125">
        <f>Малоэтажка_колич_блоков_огражд!$D54*Малоэтажка_блоки_огражд!F$5</f>
        <v>256.19999999999999</v>
      </c>
      <c r="T54" s="125">
        <f>Малоэтажка_колич_блоков_огражд!$D54*Малоэтажка_блоки_огражд!G$5</f>
        <v>0</v>
      </c>
      <c r="U54" s="94">
        <f>Малоэтажка_колич_блоков_огражд!$D54*Малоэтажка_блоки_огражд!B$6</f>
        <v>112.5</v>
      </c>
      <c r="V54" s="94">
        <f>Малоэтажка_колич_блоков_огражд!$D54*Малоэтажка_блоки_огражд!C$6</f>
        <v>42</v>
      </c>
      <c r="W54" s="94">
        <f>Малоэтажка_колич_блоков_огражд!$D54*Малоэтажка_блоки_огражд!D$6</f>
        <v>41.009999999999998</v>
      </c>
      <c r="X54" s="94">
        <f>Малоэтажка_колич_блоков_огражд!$D54*Малоэтажка_блоки_огражд!E$6</f>
        <v>0</v>
      </c>
      <c r="Y54" s="94">
        <f>Малоэтажка_колич_блоков_огражд!$D54*Малоэтажка_блоки_огражд!F$6</f>
        <v>0</v>
      </c>
      <c r="Z54" s="127">
        <f>Малоэтажка_колич_блоков_огражд!$D54*Малоэтажка_блоки_огражд!G$6</f>
        <v>256.19999999999999</v>
      </c>
      <c r="AA54" s="125">
        <f>Малоэтажка_колич_блоков_огражд!$E54*Малоэтажка_блоки_огражд!B$7</f>
        <v>85.599999999999994</v>
      </c>
      <c r="AB54" s="125">
        <f>Малоэтажка_колич_блоков_огражд!$E54*Малоэтажка_блоки_огражд!C$7</f>
        <v>53.599999999999994</v>
      </c>
      <c r="AC54" s="125">
        <f>Малоэтажка_колич_блоков_огражд!$E54*Малоэтажка_блоки_огражд!D$7</f>
        <v>34.680000000000007</v>
      </c>
      <c r="AD54" s="125">
        <f>Малоэтажка_колич_блоков_огражд!$E54*Малоэтажка_блоки_огражд!E$7</f>
        <v>2.52</v>
      </c>
      <c r="AE54" s="125">
        <f>Малоэтажка_колич_блоков_огражд!$E54*Малоэтажка_блоки_огражд!F$7</f>
        <v>353.30000000000001</v>
      </c>
      <c r="AF54" s="125">
        <f>Малоэтажка_колич_блоков_огражд!$E54*Малоэтажка_блоки_огражд!G$7</f>
        <v>0</v>
      </c>
      <c r="AG54" s="94">
        <f>Малоэтажка_колич_блоков_огражд!$E54*Малоэтажка_блоки_огражд!B$8</f>
        <v>85.719999999999999</v>
      </c>
      <c r="AH54" s="94">
        <f>Малоэтажка_колич_блоков_огражд!$E54*Малоэтажка_блоки_огражд!C$8</f>
        <v>56</v>
      </c>
      <c r="AI54" s="94">
        <f>Малоэтажка_колич_блоков_огражд!$E54*Малоэтажка_блоки_огражд!D$8</f>
        <v>34.680000000000007</v>
      </c>
      <c r="AJ54" s="94">
        <f>Малоэтажка_колич_блоков_огражд!$E54*Малоэтажка_блоки_огражд!E$8</f>
        <v>0</v>
      </c>
      <c r="AK54" s="94">
        <f>Малоэтажка_колич_блоков_огражд!$E54*Малоэтажка_блоки_огражд!F$8</f>
        <v>0</v>
      </c>
      <c r="AL54" s="127">
        <f>Малоэтажка_колич_блоков_огражд!$E54*Малоэтажка_блоки_огражд!G$8</f>
        <v>353.30000000000001</v>
      </c>
      <c r="AM54" s="125">
        <f>Малоэтажка_колич_блоков_огражд!$F54*Малоэтажка_блоки_огражд!B$9</f>
        <v>130.48000000000002</v>
      </c>
      <c r="AN54" s="125">
        <f>Малоэтажка_колич_блоков_огражд!$F54*Малоэтажка_блоки_огражд!C$9</f>
        <v>53.599999999999994</v>
      </c>
      <c r="AO54" s="125">
        <f>Малоэтажка_колич_блоков_огражд!$F54*Малоэтажка_блоки_огражд!D$9</f>
        <v>41.579999999999998</v>
      </c>
      <c r="AP54" s="125">
        <f>Малоэтажка_колич_блоков_огражд!$F54*Малоэтажка_блоки_огражд!E$9</f>
        <v>2.52</v>
      </c>
      <c r="AQ54" s="125">
        <f>Малоэтажка_колич_блоков_огражд!$F54*Малоэтажка_блоки_огражд!F$9</f>
        <v>353.30000000000001</v>
      </c>
      <c r="AR54" s="125">
        <f>Малоэтажка_колич_блоков_огражд!$F54*Малоэтажка_блоки_огражд!G$9</f>
        <v>0</v>
      </c>
      <c r="AS54" s="94">
        <f>Малоэтажка_колич_блоков_огражд!$F54*Малоэтажка_блоки_огражд!B$10</f>
        <v>130.60000000000002</v>
      </c>
      <c r="AT54" s="94">
        <f>Малоэтажка_колич_блоков_огражд!$F54*Малоэтажка_блоки_огражд!C$10</f>
        <v>56</v>
      </c>
      <c r="AU54" s="94">
        <f>Малоэтажка_колич_блоков_огражд!$F54*Малоэтажка_блоки_огражд!D$10</f>
        <v>41.579999999999998</v>
      </c>
      <c r="AV54" s="94">
        <f>Малоэтажка_колич_блоков_огражд!$F54*Малоэтажка_блоки_огражд!E$10</f>
        <v>0</v>
      </c>
      <c r="AW54" s="94">
        <f>Малоэтажка_колич_блоков_огражд!$F54*Малоэтажка_блоки_огражд!F$10</f>
        <v>0</v>
      </c>
      <c r="AX54" s="127">
        <f>Малоэтажка_колич_блоков_огражд!$F54*Малоэтажка_блоки_огражд!G$10</f>
        <v>353.30000000000001</v>
      </c>
      <c r="AY54" s="125">
        <f>Малоэтажка_колич_блоков_огражд!$G54*Малоэтажка_блоки_огражд!B$11</f>
        <v>0</v>
      </c>
      <c r="AZ54" s="125">
        <f>Малоэтажка_колич_блоков_огражд!$G54*Малоэтажка_блоки_огражд!C$11</f>
        <v>0</v>
      </c>
      <c r="BA54" s="125">
        <f>Малоэтажка_колич_блоков_огражд!$G54*Малоэтажка_блоки_огражд!D$11</f>
        <v>0</v>
      </c>
      <c r="BB54" s="125">
        <f>Малоэтажка_колич_блоков_огражд!$G54*Малоэтажка_блоки_огражд!E$11</f>
        <v>0</v>
      </c>
      <c r="BC54" s="125">
        <f>Малоэтажка_колич_блоков_огражд!$G54*Малоэтажка_блоки_огражд!F$11</f>
        <v>0</v>
      </c>
      <c r="BD54" s="125">
        <f>Малоэтажка_колич_блоков_огражд!$G54*Малоэтажка_блоки_огражд!G$11</f>
        <v>0</v>
      </c>
      <c r="BE54" s="94">
        <f>Малоэтажка_колич_блоков_огражд!$G54*Малоэтажка_блоки_огражд!B$12</f>
        <v>0</v>
      </c>
      <c r="BF54" s="94">
        <f>Малоэтажка_колич_блоков_огражд!$G54*Малоэтажка_блоки_огражд!C$12</f>
        <v>0</v>
      </c>
      <c r="BG54" s="94">
        <f>Малоэтажка_колич_блоков_огражд!$G54*Малоэтажка_блоки_огражд!D$12</f>
        <v>0</v>
      </c>
      <c r="BH54" s="94">
        <f>Малоэтажка_колич_блоков_огражд!$G54*Малоэтажка_блоки_огражд!E$12</f>
        <v>0</v>
      </c>
      <c r="BI54" s="94">
        <f>Малоэтажка_колич_блоков_огражд!$G54*Малоэтажка_блоки_огражд!F$12</f>
        <v>0</v>
      </c>
      <c r="BJ54" s="127">
        <f>Малоэтажка_колич_блоков_огражд!$G54*Малоэтажка_блоки_огражд!G$12</f>
        <v>0</v>
      </c>
      <c r="BK54" s="125">
        <f>Малоэтажка_колич_блоков_огражд!$H54*Малоэтажка_блоки_огражд!B$13</f>
        <v>0</v>
      </c>
      <c r="BL54" s="125">
        <f>Малоэтажка_колич_блоков_огражд!$H54*Малоэтажка_блоки_огражд!C$13</f>
        <v>0</v>
      </c>
      <c r="BM54" s="125">
        <f>Малоэтажка_колич_блоков_огражд!$H54*Малоэтажка_блоки_огражд!D$13</f>
        <v>0</v>
      </c>
      <c r="BN54" s="125">
        <f>Малоэтажка_колич_блоков_огражд!$H54*Малоэтажка_блоки_огражд!E$13</f>
        <v>0</v>
      </c>
      <c r="BO54" s="125">
        <f>Малоэтажка_колич_блоков_огражд!$H54*Малоэтажка_блоки_огражд!F$13</f>
        <v>0</v>
      </c>
      <c r="BP54" s="125">
        <f>Малоэтажка_колич_блоков_огражд!$H54*Малоэтажка_блоки_огражд!G$13</f>
        <v>0</v>
      </c>
      <c r="BQ54" s="94">
        <f>Малоэтажка_колич_блоков_огражд!$H54*Малоэтажка_блоки_огражд!B$14</f>
        <v>0</v>
      </c>
      <c r="BR54" s="94">
        <f>Малоэтажка_колич_блоков_огражд!$H54*Малоэтажка_блоки_огражд!C$14</f>
        <v>0</v>
      </c>
      <c r="BS54" s="94">
        <f>Малоэтажка_колич_блоков_огражд!$H54*Малоэтажка_блоки_огражд!D$14</f>
        <v>0</v>
      </c>
      <c r="BT54" s="94">
        <f>Малоэтажка_колич_блоков_огражд!$H54*Малоэтажка_блоки_огражд!E$14</f>
        <v>0</v>
      </c>
      <c r="BU54" s="94">
        <f>Малоэтажка_колич_блоков_огражд!$H54*Малоэтажка_блоки_огражд!F$14</f>
        <v>0</v>
      </c>
      <c r="BV54" s="94">
        <f>Малоэтажка_колич_блоков_огражд!$H54*Малоэтажка_блоки_огражд!G$14</f>
        <v>0</v>
      </c>
      <c r="BW54" s="109">
        <v>4</v>
      </c>
      <c r="BX54" s="128">
        <f t="shared" si="93"/>
        <v>1314.9200000000001</v>
      </c>
      <c r="BY54" s="128">
        <f t="shared" si="94"/>
        <v>608.79999999999995</v>
      </c>
      <c r="BZ54" s="128">
        <f t="shared" si="95"/>
        <v>469.07999999999998</v>
      </c>
      <c r="CA54" s="128">
        <f t="shared" si="96"/>
        <v>7.5600000000000005</v>
      </c>
      <c r="CB54" s="128">
        <f t="shared" si="97"/>
        <v>962.79999999999995</v>
      </c>
      <c r="CC54" s="128">
        <f t="shared" si="98"/>
        <v>962.79999999999995</v>
      </c>
      <c r="CD54">
        <v>22</v>
      </c>
      <c r="CE54">
        <v>-34</v>
      </c>
      <c r="CF54">
        <v>3.8499999999999894</v>
      </c>
      <c r="CG54">
        <v>0.46999999999999997</v>
      </c>
      <c r="CH54">
        <v>0.28000000000000003</v>
      </c>
      <c r="CI54">
        <v>0.46999999999999997</v>
      </c>
      <c r="CJ54">
        <v>1.3600000000000001</v>
      </c>
      <c r="CK54">
        <v>1.3600000000000001</v>
      </c>
      <c r="CL54" s="22">
        <f t="shared" si="99"/>
        <v>19126.109090909144</v>
      </c>
      <c r="CM54" s="22">
        <f t="shared" si="100"/>
        <v>72537.872340425529</v>
      </c>
      <c r="CN54" s="22">
        <f t="shared" si="101"/>
        <v>93815.999999999985</v>
      </c>
      <c r="CO54" s="22">
        <f t="shared" si="102"/>
        <v>900.76595744680867</v>
      </c>
      <c r="CP54" s="22">
        <f t="shared" si="103"/>
        <v>39644.705882352937</v>
      </c>
      <c r="CQ54" s="22">
        <f t="shared" si="104"/>
        <v>39644.705882352937</v>
      </c>
      <c r="CR54" s="129">
        <f t="shared" si="105"/>
        <v>265670.15915348736</v>
      </c>
      <c r="CW54" s="130">
        <v>348726.51000000001</v>
      </c>
      <c r="CX54">
        <f t="shared" si="107"/>
        <v>0.29985074599094996</v>
      </c>
      <c r="CY54">
        <f t="shared" si="108"/>
        <v>46.177014882606294</v>
      </c>
    </row>
    <row r="55">
      <c r="A55" s="25"/>
      <c r="B55" s="4" t="s">
        <v>60</v>
      </c>
      <c r="C55" s="125">
        <f>Малоэтажка_колич_блоков_огражд!$C55*Малоэтажка_блоки_огражд!B$3</f>
        <v>0</v>
      </c>
      <c r="D55" s="125">
        <f>Малоэтажка_колич_блоков_огражд!$C55*Малоэтажка_блоки_огражд!C$3</f>
        <v>0</v>
      </c>
      <c r="E55" s="125">
        <f>Малоэтажка_колич_блоков_огражд!$C55*Малоэтажка_блоки_огражд!D$3</f>
        <v>0</v>
      </c>
      <c r="F55" s="125">
        <f>Малоэтажка_колич_блоков_огражд!$C55*Малоэтажка_блоки_огражд!E$3</f>
        <v>0</v>
      </c>
      <c r="G55" s="125">
        <f>Малоэтажка_колич_блоков_огражд!$C55*Малоэтажка_блоки_огражд!F$3</f>
        <v>0</v>
      </c>
      <c r="H55" s="126">
        <f>Малоэтажка_колич_блоков_огражд!$C55*Малоэтажка_блоки_огражд!G$3</f>
        <v>0</v>
      </c>
      <c r="I55" s="94">
        <f>Малоэтажка_колич_блоков_огражд!$C55*Малоэтажка_блоки_огражд!B$4</f>
        <v>0</v>
      </c>
      <c r="J55" s="94">
        <f>Малоэтажка_колич_блоков_огражд!$C55*Малоэтажка_блоки_огражд!C$4</f>
        <v>0</v>
      </c>
      <c r="K55" s="94">
        <f>Малоэтажка_колич_блоков_огражд!$C55*Малоэтажка_блоки_огражд!D$4</f>
        <v>0</v>
      </c>
      <c r="L55" s="94">
        <f>Малоэтажка_колич_блоков_огражд!$C55*Малоэтажка_блоки_огражд!E$4</f>
        <v>0</v>
      </c>
      <c r="M55" s="94">
        <f>Малоэтажка_колич_блоков_огражд!$C55*Малоэтажка_блоки_огражд!F$4</f>
        <v>0</v>
      </c>
      <c r="N55" s="127">
        <f>Малоэтажка_колич_блоков_огражд!$C55*Малоэтажка_блоки_огражд!G$4</f>
        <v>0</v>
      </c>
      <c r="O55" s="125">
        <f>Малоэтажка_колич_блоков_огражд!$D55*Малоэтажка_блоки_огражд!B$5</f>
        <v>112.38</v>
      </c>
      <c r="P55" s="125">
        <f>Малоэтажка_колич_блоков_огражд!$D55*Малоэтажка_блоки_огражд!C$5</f>
        <v>39.600000000000001</v>
      </c>
      <c r="Q55" s="125">
        <f>Малоэтажка_колич_блоков_огражд!$D55*Малоэтажка_блоки_огражд!D$5</f>
        <v>41.009999999999998</v>
      </c>
      <c r="R55" s="125">
        <f>Малоэтажка_колич_блоков_огражд!$D55*Малоэтажка_блоки_огражд!E$5</f>
        <v>2.52</v>
      </c>
      <c r="S55" s="125">
        <f>Малоэтажка_колич_блоков_огражд!$D55*Малоэтажка_блоки_огражд!F$5</f>
        <v>256.19999999999999</v>
      </c>
      <c r="T55" s="125">
        <f>Малоэтажка_колич_блоков_огражд!$D55*Малоэтажка_блоки_огражд!G$5</f>
        <v>0</v>
      </c>
      <c r="U55" s="94">
        <f>Малоэтажка_колич_блоков_огражд!$D55*Малоэтажка_блоки_огражд!B$6</f>
        <v>112.5</v>
      </c>
      <c r="V55" s="94">
        <f>Малоэтажка_колич_блоков_огражд!$D55*Малоэтажка_блоки_огражд!C$6</f>
        <v>42</v>
      </c>
      <c r="W55" s="94">
        <f>Малоэтажка_колич_блоков_огражд!$D55*Малоэтажка_блоки_огражд!D$6</f>
        <v>41.009999999999998</v>
      </c>
      <c r="X55" s="94">
        <f>Малоэтажка_колич_блоков_огражд!$D55*Малоэтажка_блоки_огражд!E$6</f>
        <v>0</v>
      </c>
      <c r="Y55" s="94">
        <f>Малоэтажка_колич_блоков_огражд!$D55*Малоэтажка_блоки_огражд!F$6</f>
        <v>0</v>
      </c>
      <c r="Z55" s="127">
        <f>Малоэтажка_колич_блоков_огражд!$D55*Малоэтажка_блоки_огражд!G$6</f>
        <v>256.19999999999999</v>
      </c>
      <c r="AA55" s="125">
        <f>Малоэтажка_колич_блоков_огражд!$E55*Малоэтажка_блоки_огражд!B$7</f>
        <v>85.599999999999994</v>
      </c>
      <c r="AB55" s="125">
        <f>Малоэтажка_колич_блоков_огражд!$E55*Малоэтажка_блоки_огражд!C$7</f>
        <v>53.599999999999994</v>
      </c>
      <c r="AC55" s="125">
        <f>Малоэтажка_колич_блоков_огражд!$E55*Малоэтажка_блоки_огражд!D$7</f>
        <v>34.680000000000007</v>
      </c>
      <c r="AD55" s="125">
        <f>Малоэтажка_колич_блоков_огражд!$E55*Малоэтажка_блоки_огражд!E$7</f>
        <v>2.52</v>
      </c>
      <c r="AE55" s="125">
        <f>Малоэтажка_колич_блоков_огражд!$E55*Малоэтажка_блоки_огражд!F$7</f>
        <v>353.30000000000001</v>
      </c>
      <c r="AF55" s="125">
        <f>Малоэтажка_колич_блоков_огражд!$E55*Малоэтажка_блоки_огражд!G$7</f>
        <v>0</v>
      </c>
      <c r="AG55" s="94">
        <f>Малоэтажка_колич_блоков_огражд!$E55*Малоэтажка_блоки_огражд!B$8</f>
        <v>85.719999999999999</v>
      </c>
      <c r="AH55" s="94">
        <f>Малоэтажка_колич_блоков_огражд!$E55*Малоэтажка_блоки_огражд!C$8</f>
        <v>56</v>
      </c>
      <c r="AI55" s="94">
        <f>Малоэтажка_колич_блоков_огражд!$E55*Малоэтажка_блоки_огражд!D$8</f>
        <v>34.680000000000007</v>
      </c>
      <c r="AJ55" s="94">
        <f>Малоэтажка_колич_блоков_огражд!$E55*Малоэтажка_блоки_огражд!E$8</f>
        <v>0</v>
      </c>
      <c r="AK55" s="94">
        <f>Малоэтажка_колич_блоков_огражд!$E55*Малоэтажка_блоки_огражд!F$8</f>
        <v>0</v>
      </c>
      <c r="AL55" s="127">
        <f>Малоэтажка_колич_блоков_огражд!$E55*Малоэтажка_блоки_огражд!G$8</f>
        <v>353.30000000000001</v>
      </c>
      <c r="AM55" s="125">
        <f>Малоэтажка_колич_блоков_огражд!$F55*Малоэтажка_блоки_огражд!B$9</f>
        <v>130.48000000000002</v>
      </c>
      <c r="AN55" s="125">
        <f>Малоэтажка_колич_блоков_огражд!$F55*Малоэтажка_блоки_огражд!C$9</f>
        <v>53.599999999999994</v>
      </c>
      <c r="AO55" s="125">
        <f>Малоэтажка_колич_блоков_огражд!$F55*Малоэтажка_блоки_огражд!D$9</f>
        <v>41.579999999999998</v>
      </c>
      <c r="AP55" s="125">
        <f>Малоэтажка_колич_блоков_огражд!$F55*Малоэтажка_блоки_огражд!E$9</f>
        <v>2.52</v>
      </c>
      <c r="AQ55" s="125">
        <f>Малоэтажка_колич_блоков_огражд!$F55*Малоэтажка_блоки_огражд!F$9</f>
        <v>353.30000000000001</v>
      </c>
      <c r="AR55" s="125">
        <f>Малоэтажка_колич_блоков_огражд!$F55*Малоэтажка_блоки_огражд!G$9</f>
        <v>0</v>
      </c>
      <c r="AS55" s="94">
        <f>Малоэтажка_колич_блоков_огражд!$F55*Малоэтажка_блоки_огражд!B$10</f>
        <v>130.60000000000002</v>
      </c>
      <c r="AT55" s="94">
        <f>Малоэтажка_колич_блоков_огражд!$F55*Малоэтажка_блоки_огражд!C$10</f>
        <v>56</v>
      </c>
      <c r="AU55" s="94">
        <f>Малоэтажка_колич_блоков_огражд!$F55*Малоэтажка_блоки_огражд!D$10</f>
        <v>41.579999999999998</v>
      </c>
      <c r="AV55" s="94">
        <f>Малоэтажка_колич_блоков_огражд!$F55*Малоэтажка_блоки_огражд!E$10</f>
        <v>0</v>
      </c>
      <c r="AW55" s="94">
        <f>Малоэтажка_колич_блоков_огражд!$F55*Малоэтажка_блоки_огражд!F$10</f>
        <v>0</v>
      </c>
      <c r="AX55" s="127">
        <f>Малоэтажка_колич_блоков_огражд!$F55*Малоэтажка_блоки_огражд!G$10</f>
        <v>353.30000000000001</v>
      </c>
      <c r="AY55" s="125">
        <f>Малоэтажка_колич_блоков_огражд!$G55*Малоэтажка_блоки_огражд!B$11</f>
        <v>0</v>
      </c>
      <c r="AZ55" s="125">
        <f>Малоэтажка_колич_блоков_огражд!$G55*Малоэтажка_блоки_огражд!C$11</f>
        <v>0</v>
      </c>
      <c r="BA55" s="125">
        <f>Малоэтажка_колич_блоков_огражд!$G55*Малоэтажка_блоки_огражд!D$11</f>
        <v>0</v>
      </c>
      <c r="BB55" s="125">
        <f>Малоэтажка_колич_блоков_огражд!$G55*Малоэтажка_блоки_огражд!E$11</f>
        <v>0</v>
      </c>
      <c r="BC55" s="125">
        <f>Малоэтажка_колич_блоков_огражд!$G55*Малоэтажка_блоки_огражд!F$11</f>
        <v>0</v>
      </c>
      <c r="BD55" s="125">
        <f>Малоэтажка_колич_блоков_огражд!$G55*Малоэтажка_блоки_огражд!G$11</f>
        <v>0</v>
      </c>
      <c r="BE55" s="94">
        <f>Малоэтажка_колич_блоков_огражд!$G55*Малоэтажка_блоки_огражд!B$12</f>
        <v>0</v>
      </c>
      <c r="BF55" s="94">
        <f>Малоэтажка_колич_блоков_огражд!$G55*Малоэтажка_блоки_огражд!C$12</f>
        <v>0</v>
      </c>
      <c r="BG55" s="94">
        <f>Малоэтажка_колич_блоков_огражд!$G55*Малоэтажка_блоки_огражд!D$12</f>
        <v>0</v>
      </c>
      <c r="BH55" s="94">
        <f>Малоэтажка_колич_блоков_огражд!$G55*Малоэтажка_блоки_огражд!E$12</f>
        <v>0</v>
      </c>
      <c r="BI55" s="94">
        <f>Малоэтажка_колич_блоков_огражд!$G55*Малоэтажка_блоки_огражд!F$12</f>
        <v>0</v>
      </c>
      <c r="BJ55" s="127">
        <f>Малоэтажка_колич_блоков_огражд!$G55*Малоэтажка_блоки_огражд!G$12</f>
        <v>0</v>
      </c>
      <c r="BK55" s="125">
        <f>Малоэтажка_колич_блоков_огражд!$H55*Малоэтажка_блоки_огражд!B$13</f>
        <v>0</v>
      </c>
      <c r="BL55" s="125">
        <f>Малоэтажка_колич_блоков_огражд!$H55*Малоэтажка_блоки_огражд!C$13</f>
        <v>0</v>
      </c>
      <c r="BM55" s="125">
        <f>Малоэтажка_колич_блоков_огражд!$H55*Малоэтажка_блоки_огражд!D$13</f>
        <v>0</v>
      </c>
      <c r="BN55" s="125">
        <f>Малоэтажка_колич_блоков_огражд!$H55*Малоэтажка_блоки_огражд!E$13</f>
        <v>0</v>
      </c>
      <c r="BO55" s="125">
        <f>Малоэтажка_колич_блоков_огражд!$H55*Малоэтажка_блоки_огражд!F$13</f>
        <v>0</v>
      </c>
      <c r="BP55" s="125">
        <f>Малоэтажка_колич_блоков_огражд!$H55*Малоэтажка_блоки_огражд!G$13</f>
        <v>0</v>
      </c>
      <c r="BQ55" s="94">
        <f>Малоэтажка_колич_блоков_огражд!$H55*Малоэтажка_блоки_огражд!B$14</f>
        <v>0</v>
      </c>
      <c r="BR55" s="94">
        <f>Малоэтажка_колич_блоков_огражд!$H55*Малоэтажка_блоки_огражд!C$14</f>
        <v>0</v>
      </c>
      <c r="BS55" s="94">
        <f>Малоэтажка_колич_блоков_огражд!$H55*Малоэтажка_блоки_огражд!D$14</f>
        <v>0</v>
      </c>
      <c r="BT55" s="94">
        <f>Малоэтажка_колич_блоков_огражд!$H55*Малоэтажка_блоки_огражд!E$14</f>
        <v>0</v>
      </c>
      <c r="BU55" s="94">
        <f>Малоэтажка_колич_блоков_огражд!$H55*Малоэтажка_блоки_огражд!F$14</f>
        <v>0</v>
      </c>
      <c r="BV55" s="94">
        <f>Малоэтажка_колич_блоков_огражд!$H55*Малоэтажка_блоки_огражд!G$14</f>
        <v>0</v>
      </c>
      <c r="BW55" s="109">
        <v>4</v>
      </c>
      <c r="BX55" s="128">
        <f t="shared" si="93"/>
        <v>1314.9200000000001</v>
      </c>
      <c r="BY55" s="128">
        <f t="shared" si="94"/>
        <v>608.79999999999995</v>
      </c>
      <c r="BZ55" s="128">
        <f t="shared" si="95"/>
        <v>469.07999999999998</v>
      </c>
      <c r="CA55" s="128">
        <f t="shared" si="96"/>
        <v>7.5600000000000005</v>
      </c>
      <c r="CB55" s="128">
        <f t="shared" si="97"/>
        <v>962.79999999999995</v>
      </c>
      <c r="CC55" s="128">
        <f t="shared" si="98"/>
        <v>962.79999999999995</v>
      </c>
      <c r="CD55">
        <v>22</v>
      </c>
      <c r="CE55">
        <v>-34</v>
      </c>
      <c r="CF55">
        <v>3.849999999999989</v>
      </c>
      <c r="CG55">
        <v>0.46999999999999997</v>
      </c>
      <c r="CH55">
        <v>0.28000000000000003</v>
      </c>
      <c r="CI55">
        <v>0.46999999999999997</v>
      </c>
      <c r="CJ55">
        <v>1.3600000000000001</v>
      </c>
      <c r="CK55">
        <v>1.3600000000000001</v>
      </c>
      <c r="CL55" s="22">
        <f t="shared" si="99"/>
        <v>19126.109090909147</v>
      </c>
      <c r="CM55" s="22">
        <f t="shared" si="100"/>
        <v>72537.872340425529</v>
      </c>
      <c r="CN55" s="22">
        <f t="shared" si="101"/>
        <v>93815.999999999985</v>
      </c>
      <c r="CO55" s="22">
        <f t="shared" si="102"/>
        <v>900.76595744680867</v>
      </c>
      <c r="CP55" s="22">
        <f t="shared" si="103"/>
        <v>39644.705882352937</v>
      </c>
      <c r="CQ55" s="22">
        <f t="shared" si="104"/>
        <v>39644.705882352937</v>
      </c>
      <c r="CR55" s="129">
        <f t="shared" si="105"/>
        <v>265670.15915348736</v>
      </c>
      <c r="CW55" s="130">
        <v>348726.51000000001</v>
      </c>
      <c r="CX55">
        <f t="shared" si="107"/>
        <v>0.29985074599094996</v>
      </c>
      <c r="CY55">
        <f t="shared" si="108"/>
        <v>46.177014882606294</v>
      </c>
    </row>
    <row r="56">
      <c r="A56" s="25"/>
      <c r="B56" s="4" t="s">
        <v>61</v>
      </c>
      <c r="C56" s="125">
        <f>Малоэтажка_колич_блоков_огражд!$C56*Малоэтажка_блоки_огражд!B$3</f>
        <v>0</v>
      </c>
      <c r="D56" s="125">
        <f>Малоэтажка_колич_блоков_огражд!$C56*Малоэтажка_блоки_огражд!C$3</f>
        <v>0</v>
      </c>
      <c r="E56" s="125">
        <f>Малоэтажка_колич_блоков_огражд!$C56*Малоэтажка_блоки_огражд!D$3</f>
        <v>0</v>
      </c>
      <c r="F56" s="125">
        <f>Малоэтажка_колич_блоков_огражд!$C56*Малоэтажка_блоки_огражд!E$3</f>
        <v>0</v>
      </c>
      <c r="G56" s="125">
        <f>Малоэтажка_колич_блоков_огражд!$C56*Малоэтажка_блоки_огражд!F$3</f>
        <v>0</v>
      </c>
      <c r="H56" s="126">
        <f>Малоэтажка_колич_блоков_огражд!$C56*Малоэтажка_блоки_огражд!G$3</f>
        <v>0</v>
      </c>
      <c r="I56" s="94">
        <f>Малоэтажка_колич_блоков_огражд!$C56*Малоэтажка_блоки_огражд!B$4</f>
        <v>0</v>
      </c>
      <c r="J56" s="94">
        <f>Малоэтажка_колич_блоков_огражд!$C56*Малоэтажка_блоки_огражд!C$4</f>
        <v>0</v>
      </c>
      <c r="K56" s="94">
        <f>Малоэтажка_колич_блоков_огражд!$C56*Малоэтажка_блоки_огражд!D$4</f>
        <v>0</v>
      </c>
      <c r="L56" s="94">
        <f>Малоэтажка_колич_блоков_огражд!$C56*Малоэтажка_блоки_огражд!E$4</f>
        <v>0</v>
      </c>
      <c r="M56" s="94">
        <f>Малоэтажка_колич_блоков_огражд!$C56*Малоэтажка_блоки_огражд!F$4</f>
        <v>0</v>
      </c>
      <c r="N56" s="127">
        <f>Малоэтажка_колич_блоков_огражд!$C56*Малоэтажка_блоки_огражд!G$4</f>
        <v>0</v>
      </c>
      <c r="O56" s="125">
        <f>Малоэтажка_колич_блоков_огражд!$D56*Малоэтажка_блоки_огражд!B$5</f>
        <v>112.38</v>
      </c>
      <c r="P56" s="125">
        <f>Малоэтажка_колич_блоков_огражд!$D56*Малоэтажка_блоки_огражд!C$5</f>
        <v>39.600000000000001</v>
      </c>
      <c r="Q56" s="125">
        <f>Малоэтажка_колич_блоков_огражд!$D56*Малоэтажка_блоки_огражд!D$5</f>
        <v>41.009999999999998</v>
      </c>
      <c r="R56" s="125">
        <f>Малоэтажка_колич_блоков_огражд!$D56*Малоэтажка_блоки_огражд!E$5</f>
        <v>2.52</v>
      </c>
      <c r="S56" s="125">
        <f>Малоэтажка_колич_блоков_огражд!$D56*Малоэтажка_блоки_огражд!F$5</f>
        <v>256.19999999999999</v>
      </c>
      <c r="T56" s="125">
        <f>Малоэтажка_колич_блоков_огражд!$D56*Малоэтажка_блоки_огражд!G$5</f>
        <v>0</v>
      </c>
      <c r="U56" s="94">
        <f>Малоэтажка_колич_блоков_огражд!$D56*Малоэтажка_блоки_огражд!B$6</f>
        <v>112.5</v>
      </c>
      <c r="V56" s="94">
        <f>Малоэтажка_колич_блоков_огражд!$D56*Малоэтажка_блоки_огражд!C$6</f>
        <v>42</v>
      </c>
      <c r="W56" s="94">
        <f>Малоэтажка_колич_блоков_огражд!$D56*Малоэтажка_блоки_огражд!D$6</f>
        <v>41.009999999999998</v>
      </c>
      <c r="X56" s="94">
        <f>Малоэтажка_колич_блоков_огражд!$D56*Малоэтажка_блоки_огражд!E$6</f>
        <v>0</v>
      </c>
      <c r="Y56" s="94">
        <f>Малоэтажка_колич_блоков_огражд!$D56*Малоэтажка_блоки_огражд!F$6</f>
        <v>0</v>
      </c>
      <c r="Z56" s="127">
        <f>Малоэтажка_колич_блоков_огражд!$D56*Малоэтажка_блоки_огражд!G$6</f>
        <v>256.19999999999999</v>
      </c>
      <c r="AA56" s="125">
        <f>Малоэтажка_колич_блоков_огражд!$E56*Малоэтажка_блоки_огражд!B$7</f>
        <v>85.599999999999994</v>
      </c>
      <c r="AB56" s="125">
        <f>Малоэтажка_колич_блоков_огражд!$E56*Малоэтажка_блоки_огражд!C$7</f>
        <v>53.599999999999994</v>
      </c>
      <c r="AC56" s="125">
        <f>Малоэтажка_колич_блоков_огражд!$E56*Малоэтажка_блоки_огражд!D$7</f>
        <v>34.680000000000007</v>
      </c>
      <c r="AD56" s="125">
        <f>Малоэтажка_колич_блоков_огражд!$E56*Малоэтажка_блоки_огражд!E$7</f>
        <v>2.52</v>
      </c>
      <c r="AE56" s="125">
        <f>Малоэтажка_колич_блоков_огражд!$E56*Малоэтажка_блоки_огражд!F$7</f>
        <v>353.30000000000001</v>
      </c>
      <c r="AF56" s="125">
        <f>Малоэтажка_колич_блоков_огражд!$E56*Малоэтажка_блоки_огражд!G$7</f>
        <v>0</v>
      </c>
      <c r="AG56" s="94">
        <f>Малоэтажка_колич_блоков_огражд!$E56*Малоэтажка_блоки_огражд!B$8</f>
        <v>85.719999999999999</v>
      </c>
      <c r="AH56" s="94">
        <f>Малоэтажка_колич_блоков_огражд!$E56*Малоэтажка_блоки_огражд!C$8</f>
        <v>56</v>
      </c>
      <c r="AI56" s="94">
        <f>Малоэтажка_колич_блоков_огражд!$E56*Малоэтажка_блоки_огражд!D$8</f>
        <v>34.680000000000007</v>
      </c>
      <c r="AJ56" s="94">
        <f>Малоэтажка_колич_блоков_огражд!$E56*Малоэтажка_блоки_огражд!E$8</f>
        <v>0</v>
      </c>
      <c r="AK56" s="94">
        <f>Малоэтажка_колич_блоков_огражд!$E56*Малоэтажка_блоки_огражд!F$8</f>
        <v>0</v>
      </c>
      <c r="AL56" s="127">
        <f>Малоэтажка_колич_блоков_огражд!$E56*Малоэтажка_блоки_огражд!G$8</f>
        <v>353.30000000000001</v>
      </c>
      <c r="AM56" s="125">
        <f>Малоэтажка_колич_блоков_огражд!$F56*Малоэтажка_блоки_огражд!B$9</f>
        <v>130.48000000000002</v>
      </c>
      <c r="AN56" s="125">
        <f>Малоэтажка_колич_блоков_огражд!$F56*Малоэтажка_блоки_огражд!C$9</f>
        <v>53.599999999999994</v>
      </c>
      <c r="AO56" s="125">
        <f>Малоэтажка_колич_блоков_огражд!$F56*Малоэтажка_блоки_огражд!D$9</f>
        <v>41.579999999999998</v>
      </c>
      <c r="AP56" s="125">
        <f>Малоэтажка_колич_блоков_огражд!$F56*Малоэтажка_блоки_огражд!E$9</f>
        <v>2.52</v>
      </c>
      <c r="AQ56" s="125">
        <f>Малоэтажка_колич_блоков_огражд!$F56*Малоэтажка_блоки_огражд!F$9</f>
        <v>353.30000000000001</v>
      </c>
      <c r="AR56" s="125">
        <f>Малоэтажка_колич_блоков_огражд!$F56*Малоэтажка_блоки_огражд!G$9</f>
        <v>0</v>
      </c>
      <c r="AS56" s="94">
        <f>Малоэтажка_колич_блоков_огражд!$F56*Малоэтажка_блоки_огражд!B$10</f>
        <v>130.60000000000002</v>
      </c>
      <c r="AT56" s="94">
        <f>Малоэтажка_колич_блоков_огражд!$F56*Малоэтажка_блоки_огражд!C$10</f>
        <v>56</v>
      </c>
      <c r="AU56" s="94">
        <f>Малоэтажка_колич_блоков_огражд!$F56*Малоэтажка_блоки_огражд!D$10</f>
        <v>41.579999999999998</v>
      </c>
      <c r="AV56" s="94">
        <f>Малоэтажка_колич_блоков_огражд!$F56*Малоэтажка_блоки_огражд!E$10</f>
        <v>0</v>
      </c>
      <c r="AW56" s="94">
        <f>Малоэтажка_колич_блоков_огражд!$F56*Малоэтажка_блоки_огражд!F$10</f>
        <v>0</v>
      </c>
      <c r="AX56" s="127">
        <f>Малоэтажка_колич_блоков_огражд!$F56*Малоэтажка_блоки_огражд!G$10</f>
        <v>353.30000000000001</v>
      </c>
      <c r="AY56" s="125">
        <f>Малоэтажка_колич_блоков_огражд!$G56*Малоэтажка_блоки_огражд!B$11</f>
        <v>0</v>
      </c>
      <c r="AZ56" s="125">
        <f>Малоэтажка_колич_блоков_огражд!$G56*Малоэтажка_блоки_огражд!C$11</f>
        <v>0</v>
      </c>
      <c r="BA56" s="125">
        <f>Малоэтажка_колич_блоков_огражд!$G56*Малоэтажка_блоки_огражд!D$11</f>
        <v>0</v>
      </c>
      <c r="BB56" s="125">
        <f>Малоэтажка_колич_блоков_огражд!$G56*Малоэтажка_блоки_огражд!E$11</f>
        <v>0</v>
      </c>
      <c r="BC56" s="125">
        <f>Малоэтажка_колич_блоков_огражд!$G56*Малоэтажка_блоки_огражд!F$11</f>
        <v>0</v>
      </c>
      <c r="BD56" s="125">
        <f>Малоэтажка_колич_блоков_огражд!$G56*Малоэтажка_блоки_огражд!G$11</f>
        <v>0</v>
      </c>
      <c r="BE56" s="94">
        <f>Малоэтажка_колич_блоков_огражд!$G56*Малоэтажка_блоки_огражд!B$12</f>
        <v>0</v>
      </c>
      <c r="BF56" s="94">
        <f>Малоэтажка_колич_блоков_огражд!$G56*Малоэтажка_блоки_огражд!C$12</f>
        <v>0</v>
      </c>
      <c r="BG56" s="94">
        <f>Малоэтажка_колич_блоков_огражд!$G56*Малоэтажка_блоки_огражд!D$12</f>
        <v>0</v>
      </c>
      <c r="BH56" s="94">
        <f>Малоэтажка_колич_блоков_огражд!$G56*Малоэтажка_блоки_огражд!E$12</f>
        <v>0</v>
      </c>
      <c r="BI56" s="94">
        <f>Малоэтажка_колич_блоков_огражд!$G56*Малоэтажка_блоки_огражд!F$12</f>
        <v>0</v>
      </c>
      <c r="BJ56" s="127">
        <f>Малоэтажка_колич_блоков_огражд!$G56*Малоэтажка_блоки_огражд!G$12</f>
        <v>0</v>
      </c>
      <c r="BK56" s="125">
        <f>Малоэтажка_колич_блоков_огражд!$H56*Малоэтажка_блоки_огражд!B$13</f>
        <v>0</v>
      </c>
      <c r="BL56" s="125">
        <f>Малоэтажка_колич_блоков_огражд!$H56*Малоэтажка_блоки_огражд!C$13</f>
        <v>0</v>
      </c>
      <c r="BM56" s="125">
        <f>Малоэтажка_колич_блоков_огражд!$H56*Малоэтажка_блоки_огражд!D$13</f>
        <v>0</v>
      </c>
      <c r="BN56" s="125">
        <f>Малоэтажка_колич_блоков_огражд!$H56*Малоэтажка_блоки_огражд!E$13</f>
        <v>0</v>
      </c>
      <c r="BO56" s="125">
        <f>Малоэтажка_колич_блоков_огражд!$H56*Малоэтажка_блоки_огражд!F$13</f>
        <v>0</v>
      </c>
      <c r="BP56" s="125">
        <f>Малоэтажка_колич_блоков_огражд!$H56*Малоэтажка_блоки_огражд!G$13</f>
        <v>0</v>
      </c>
      <c r="BQ56" s="94">
        <f>Малоэтажка_колич_блоков_огражд!$H56*Малоэтажка_блоки_огражд!B$14</f>
        <v>0</v>
      </c>
      <c r="BR56" s="94">
        <f>Малоэтажка_колич_блоков_огражд!$H56*Малоэтажка_блоки_огражд!C$14</f>
        <v>0</v>
      </c>
      <c r="BS56" s="94">
        <f>Малоэтажка_колич_блоков_огражд!$H56*Малоэтажка_блоки_огражд!D$14</f>
        <v>0</v>
      </c>
      <c r="BT56" s="94">
        <f>Малоэтажка_колич_блоков_огражд!$H56*Малоэтажка_блоки_огражд!E$14</f>
        <v>0</v>
      </c>
      <c r="BU56" s="94">
        <f>Малоэтажка_колич_блоков_огражд!$H56*Малоэтажка_блоки_огражд!F$14</f>
        <v>0</v>
      </c>
      <c r="BV56" s="94">
        <f>Малоэтажка_колич_блоков_огражд!$H56*Малоэтажка_блоки_огражд!G$14</f>
        <v>0</v>
      </c>
      <c r="BW56" s="109">
        <v>4</v>
      </c>
      <c r="BX56" s="128">
        <f t="shared" si="93"/>
        <v>1314.9200000000001</v>
      </c>
      <c r="BY56" s="128">
        <f t="shared" si="94"/>
        <v>608.79999999999995</v>
      </c>
      <c r="BZ56" s="128">
        <f t="shared" si="95"/>
        <v>469.07999999999998</v>
      </c>
      <c r="CA56" s="128">
        <f t="shared" si="96"/>
        <v>7.5600000000000005</v>
      </c>
      <c r="CB56" s="128">
        <f t="shared" si="97"/>
        <v>962.79999999999995</v>
      </c>
      <c r="CC56" s="128">
        <f t="shared" si="98"/>
        <v>962.79999999999995</v>
      </c>
      <c r="CD56">
        <v>22</v>
      </c>
      <c r="CE56">
        <v>-34</v>
      </c>
      <c r="CF56">
        <v>3.849999999999989</v>
      </c>
      <c r="CG56">
        <v>0.46999999999999997</v>
      </c>
      <c r="CH56">
        <v>0.28000000000000003</v>
      </c>
      <c r="CI56">
        <v>0.46999999999999997</v>
      </c>
      <c r="CJ56">
        <v>1.3600000000000001</v>
      </c>
      <c r="CK56">
        <v>1.3600000000000001</v>
      </c>
      <c r="CL56" s="22">
        <f t="shared" si="99"/>
        <v>19126.109090909147</v>
      </c>
      <c r="CM56" s="22">
        <f t="shared" si="100"/>
        <v>72537.872340425529</v>
      </c>
      <c r="CN56" s="22">
        <f t="shared" si="101"/>
        <v>93815.999999999985</v>
      </c>
      <c r="CO56" s="22">
        <f t="shared" si="102"/>
        <v>900.76595744680867</v>
      </c>
      <c r="CP56" s="22">
        <f t="shared" si="103"/>
        <v>39644.705882352937</v>
      </c>
      <c r="CQ56" s="22">
        <f t="shared" si="104"/>
        <v>39644.705882352937</v>
      </c>
      <c r="CR56" s="129">
        <f t="shared" si="105"/>
        <v>265670.15915348736</v>
      </c>
      <c r="CW56" s="130">
        <v>348726.51000000001</v>
      </c>
      <c r="CX56">
        <f t="shared" si="107"/>
        <v>0.29985074599094996</v>
      </c>
      <c r="CY56">
        <f t="shared" si="108"/>
        <v>46.177014882606294</v>
      </c>
    </row>
    <row r="57">
      <c r="A57" s="29"/>
      <c r="B57" s="30" t="s">
        <v>62</v>
      </c>
      <c r="C57" s="131">
        <f>Малоэтажка_колич_блоков_огражд!$C57*Малоэтажка_блоки_огражд!B$3</f>
        <v>0</v>
      </c>
      <c r="D57" s="131">
        <f>Малоэтажка_колич_блоков_огражд!$C57*Малоэтажка_блоки_огражд!C$3</f>
        <v>0</v>
      </c>
      <c r="E57" s="131">
        <f>Малоэтажка_колич_блоков_огражд!$C57*Малоэтажка_блоки_огражд!D$3</f>
        <v>0</v>
      </c>
      <c r="F57" s="131">
        <f>Малоэтажка_колич_блоков_огражд!$C57*Малоэтажка_блоки_огражд!E$3</f>
        <v>0</v>
      </c>
      <c r="G57" s="131">
        <f>Малоэтажка_колич_блоков_огражд!$C57*Малоэтажка_блоки_огражд!F$3</f>
        <v>0</v>
      </c>
      <c r="H57" s="132">
        <f>Малоэтажка_колич_блоков_огражд!$C57*Малоэтажка_блоки_огражд!G$3</f>
        <v>0</v>
      </c>
      <c r="I57" s="133">
        <f>Малоэтажка_колич_блоков_огражд!$C57*Малоэтажка_блоки_огражд!B$4</f>
        <v>0</v>
      </c>
      <c r="J57" s="133">
        <f>Малоэтажка_колич_блоков_огражд!$C57*Малоэтажка_блоки_огражд!C$4</f>
        <v>0</v>
      </c>
      <c r="K57" s="133">
        <f>Малоэтажка_колич_блоков_огражд!$C57*Малоэтажка_блоки_огражд!D$4</f>
        <v>0</v>
      </c>
      <c r="L57" s="133">
        <f>Малоэтажка_колич_блоков_огражд!$C57*Малоэтажка_блоки_огражд!E$4</f>
        <v>0</v>
      </c>
      <c r="M57" s="133">
        <f>Малоэтажка_колич_блоков_огражд!$C57*Малоэтажка_блоки_огражд!F$4</f>
        <v>0</v>
      </c>
      <c r="N57" s="134">
        <f>Малоэтажка_колич_блоков_огражд!$C57*Малоэтажка_блоки_огражд!G$4</f>
        <v>0</v>
      </c>
      <c r="O57" s="131">
        <f>Малоэтажка_колич_блоков_огражд!$D57*Малоэтажка_блоки_огражд!B$5</f>
        <v>112.38</v>
      </c>
      <c r="P57" s="131">
        <f>Малоэтажка_колич_блоков_огражд!$D57*Малоэтажка_блоки_огражд!C$5</f>
        <v>39.600000000000001</v>
      </c>
      <c r="Q57" s="131">
        <f>Малоэтажка_колич_блоков_огражд!$D57*Малоэтажка_блоки_огражд!D$5</f>
        <v>41.009999999999998</v>
      </c>
      <c r="R57" s="131">
        <f>Малоэтажка_колич_блоков_огражд!$D57*Малоэтажка_блоки_огражд!E$5</f>
        <v>2.52</v>
      </c>
      <c r="S57" s="131">
        <f>Малоэтажка_колич_блоков_огражд!$D57*Малоэтажка_блоки_огражд!F$5</f>
        <v>256.19999999999999</v>
      </c>
      <c r="T57" s="131">
        <f>Малоэтажка_колич_блоков_огражд!$D57*Малоэтажка_блоки_огражд!G$5</f>
        <v>0</v>
      </c>
      <c r="U57" s="133">
        <f>Малоэтажка_колич_блоков_огражд!$D57*Малоэтажка_блоки_огражд!B$6</f>
        <v>112.5</v>
      </c>
      <c r="V57" s="133">
        <f>Малоэтажка_колич_блоков_огражд!$D57*Малоэтажка_блоки_огражд!C$6</f>
        <v>42</v>
      </c>
      <c r="W57" s="133">
        <f>Малоэтажка_колич_блоков_огражд!$D57*Малоэтажка_блоки_огражд!D$6</f>
        <v>41.009999999999998</v>
      </c>
      <c r="X57" s="133">
        <f>Малоэтажка_колич_блоков_огражд!$D57*Малоэтажка_блоки_огражд!E$6</f>
        <v>0</v>
      </c>
      <c r="Y57" s="133">
        <f>Малоэтажка_колич_блоков_огражд!$D57*Малоэтажка_блоки_огражд!F$6</f>
        <v>0</v>
      </c>
      <c r="Z57" s="134">
        <f>Малоэтажка_колич_блоков_огражд!$D57*Малоэтажка_блоки_огражд!G$6</f>
        <v>256.19999999999999</v>
      </c>
      <c r="AA57" s="131">
        <f>Малоэтажка_колич_блоков_огражд!$E57*Малоэтажка_блоки_огражд!B$7</f>
        <v>85.599999999999994</v>
      </c>
      <c r="AB57" s="131">
        <f>Малоэтажка_колич_блоков_огражд!$E57*Малоэтажка_блоки_огражд!C$7</f>
        <v>53.599999999999994</v>
      </c>
      <c r="AC57" s="131">
        <f>Малоэтажка_колич_блоков_огражд!$E57*Малоэтажка_блоки_огражд!D$7</f>
        <v>34.680000000000007</v>
      </c>
      <c r="AD57" s="131">
        <f>Малоэтажка_колич_блоков_огражд!$E57*Малоэтажка_блоки_огражд!E$7</f>
        <v>2.52</v>
      </c>
      <c r="AE57" s="131">
        <f>Малоэтажка_колич_блоков_огражд!$E57*Малоэтажка_блоки_огражд!F$7</f>
        <v>353.30000000000001</v>
      </c>
      <c r="AF57" s="131">
        <f>Малоэтажка_колич_блоков_огражд!$E57*Малоэтажка_блоки_огражд!G$7</f>
        <v>0</v>
      </c>
      <c r="AG57" s="133">
        <f>Малоэтажка_колич_блоков_огражд!$E57*Малоэтажка_блоки_огражд!B$8</f>
        <v>85.719999999999999</v>
      </c>
      <c r="AH57" s="133">
        <f>Малоэтажка_колич_блоков_огражд!$E57*Малоэтажка_блоки_огражд!C$8</f>
        <v>56</v>
      </c>
      <c r="AI57" s="133">
        <f>Малоэтажка_колич_блоков_огражд!$E57*Малоэтажка_блоки_огражд!D$8</f>
        <v>34.680000000000007</v>
      </c>
      <c r="AJ57" s="133">
        <f>Малоэтажка_колич_блоков_огражд!$E57*Малоэтажка_блоки_огражд!E$8</f>
        <v>0</v>
      </c>
      <c r="AK57" s="133">
        <f>Малоэтажка_колич_блоков_огражд!$E57*Малоэтажка_блоки_огражд!F$8</f>
        <v>0</v>
      </c>
      <c r="AL57" s="134">
        <f>Малоэтажка_колич_блоков_огражд!$E57*Малоэтажка_блоки_огражд!G$8</f>
        <v>353.30000000000001</v>
      </c>
      <c r="AM57" s="131">
        <f>Малоэтажка_колич_блоков_огражд!$F57*Малоэтажка_блоки_огражд!B$9</f>
        <v>130.48000000000002</v>
      </c>
      <c r="AN57" s="131">
        <f>Малоэтажка_колич_блоков_огражд!$F57*Малоэтажка_блоки_огражд!C$9</f>
        <v>53.599999999999994</v>
      </c>
      <c r="AO57" s="131">
        <f>Малоэтажка_колич_блоков_огражд!$F57*Малоэтажка_блоки_огражд!D$9</f>
        <v>41.579999999999998</v>
      </c>
      <c r="AP57" s="131">
        <f>Малоэтажка_колич_блоков_огражд!$F57*Малоэтажка_блоки_огражд!E$9</f>
        <v>2.52</v>
      </c>
      <c r="AQ57" s="131">
        <f>Малоэтажка_колич_блоков_огражд!$F57*Малоэтажка_блоки_огражд!F$9</f>
        <v>353.30000000000001</v>
      </c>
      <c r="AR57" s="131">
        <f>Малоэтажка_колич_блоков_огражд!$F57*Малоэтажка_блоки_огражд!G$9</f>
        <v>0</v>
      </c>
      <c r="AS57" s="133">
        <f>Малоэтажка_колич_блоков_огражд!$F57*Малоэтажка_блоки_огражд!B$10</f>
        <v>130.60000000000002</v>
      </c>
      <c r="AT57" s="133">
        <f>Малоэтажка_колич_блоков_огражд!$F57*Малоэтажка_блоки_огражд!C$10</f>
        <v>56</v>
      </c>
      <c r="AU57" s="133">
        <f>Малоэтажка_колич_блоков_огражд!$F57*Малоэтажка_блоки_огражд!D$10</f>
        <v>41.579999999999998</v>
      </c>
      <c r="AV57" s="133">
        <f>Малоэтажка_колич_блоков_огражд!$F57*Малоэтажка_блоки_огражд!E$10</f>
        <v>0</v>
      </c>
      <c r="AW57" s="133">
        <f>Малоэтажка_колич_блоков_огражд!$F57*Малоэтажка_блоки_огражд!F$10</f>
        <v>0</v>
      </c>
      <c r="AX57" s="134">
        <f>Малоэтажка_колич_блоков_огражд!$F57*Малоэтажка_блоки_огражд!G$10</f>
        <v>353.30000000000001</v>
      </c>
      <c r="AY57" s="131">
        <f>Малоэтажка_колич_блоков_огражд!$G57*Малоэтажка_блоки_огражд!B$11</f>
        <v>0</v>
      </c>
      <c r="AZ57" s="131">
        <f>Малоэтажка_колич_блоков_огражд!$G57*Малоэтажка_блоки_огражд!C$11</f>
        <v>0</v>
      </c>
      <c r="BA57" s="131">
        <f>Малоэтажка_колич_блоков_огражд!$G57*Малоэтажка_блоки_огражд!D$11</f>
        <v>0</v>
      </c>
      <c r="BB57" s="131">
        <f>Малоэтажка_колич_блоков_огражд!$G57*Малоэтажка_блоки_огражд!E$11</f>
        <v>0</v>
      </c>
      <c r="BC57" s="131">
        <f>Малоэтажка_колич_блоков_огражд!$G57*Малоэтажка_блоки_огражд!F$11</f>
        <v>0</v>
      </c>
      <c r="BD57" s="131">
        <f>Малоэтажка_колич_блоков_огражд!$G57*Малоэтажка_блоки_огражд!G$11</f>
        <v>0</v>
      </c>
      <c r="BE57" s="133">
        <f>Малоэтажка_колич_блоков_огражд!$G57*Малоэтажка_блоки_огражд!B$12</f>
        <v>0</v>
      </c>
      <c r="BF57" s="133">
        <f>Малоэтажка_колич_блоков_огражд!$G57*Малоэтажка_блоки_огражд!C$12</f>
        <v>0</v>
      </c>
      <c r="BG57" s="133">
        <f>Малоэтажка_колич_блоков_огражд!$G57*Малоэтажка_блоки_огражд!D$12</f>
        <v>0</v>
      </c>
      <c r="BH57" s="133">
        <f>Малоэтажка_колич_блоков_огражд!$G57*Малоэтажка_блоки_огражд!E$12</f>
        <v>0</v>
      </c>
      <c r="BI57" s="133">
        <f>Малоэтажка_колич_блоков_огражд!$G57*Малоэтажка_блоки_огражд!F$12</f>
        <v>0</v>
      </c>
      <c r="BJ57" s="134">
        <f>Малоэтажка_колич_блоков_огражд!$G57*Малоэтажка_блоки_огражд!G$12</f>
        <v>0</v>
      </c>
      <c r="BK57" s="131">
        <f>Малоэтажка_колич_блоков_огражд!$H57*Малоэтажка_блоки_огражд!B$13</f>
        <v>0</v>
      </c>
      <c r="BL57" s="131">
        <f>Малоэтажка_колич_блоков_огражд!$H57*Малоэтажка_блоки_огражд!C$13</f>
        <v>0</v>
      </c>
      <c r="BM57" s="131">
        <f>Малоэтажка_колич_блоков_огражд!$H57*Малоэтажка_блоки_огражд!D$13</f>
        <v>0</v>
      </c>
      <c r="BN57" s="131">
        <f>Малоэтажка_колич_блоков_огражд!$H57*Малоэтажка_блоки_огражд!E$13</f>
        <v>0</v>
      </c>
      <c r="BO57" s="131">
        <f>Малоэтажка_колич_блоков_огражд!$H57*Малоэтажка_блоки_огражд!F$13</f>
        <v>0</v>
      </c>
      <c r="BP57" s="131">
        <f>Малоэтажка_колич_блоков_огражд!$H57*Малоэтажка_блоки_огражд!G$13</f>
        <v>0</v>
      </c>
      <c r="BQ57" s="133">
        <f>Малоэтажка_колич_блоков_огражд!$H57*Малоэтажка_блоки_огражд!B$14</f>
        <v>0</v>
      </c>
      <c r="BR57" s="133">
        <f>Малоэтажка_колич_блоков_огражд!$H57*Малоэтажка_блоки_огражд!C$14</f>
        <v>0</v>
      </c>
      <c r="BS57" s="133">
        <f>Малоэтажка_колич_блоков_огражд!$H57*Малоэтажка_блоки_огражд!D$14</f>
        <v>0</v>
      </c>
      <c r="BT57" s="133">
        <f>Малоэтажка_колич_блоков_огражд!$H57*Малоэтажка_блоки_огражд!E$14</f>
        <v>0</v>
      </c>
      <c r="BU57" s="133">
        <f>Малоэтажка_колич_блоков_огражд!$H57*Малоэтажка_блоки_огражд!F$14</f>
        <v>0</v>
      </c>
      <c r="BV57" s="133">
        <f>Малоэтажка_колич_блоков_огражд!$H57*Малоэтажка_блоки_огражд!G$14</f>
        <v>0</v>
      </c>
      <c r="BW57" s="135">
        <v>4</v>
      </c>
      <c r="BX57" s="136">
        <f t="shared" si="93"/>
        <v>1314.9200000000001</v>
      </c>
      <c r="BY57" s="136">
        <f t="shared" si="94"/>
        <v>608.79999999999995</v>
      </c>
      <c r="BZ57" s="136">
        <f t="shared" si="95"/>
        <v>469.07999999999998</v>
      </c>
      <c r="CA57" s="136">
        <f t="shared" si="96"/>
        <v>7.5600000000000005</v>
      </c>
      <c r="CB57" s="136">
        <f t="shared" si="97"/>
        <v>962.79999999999995</v>
      </c>
      <c r="CC57" s="136">
        <f t="shared" si="98"/>
        <v>962.79999999999995</v>
      </c>
      <c r="CD57" s="34">
        <v>22</v>
      </c>
      <c r="CE57">
        <v>-34</v>
      </c>
      <c r="CF57" s="34">
        <v>3.8499999999999885</v>
      </c>
      <c r="CG57" s="34">
        <v>0.46999999999999997</v>
      </c>
      <c r="CH57" s="34">
        <v>0.28000000000000003</v>
      </c>
      <c r="CI57" s="34">
        <v>0.46999999999999997</v>
      </c>
      <c r="CJ57" s="34">
        <v>1.3600000000000001</v>
      </c>
      <c r="CK57" s="34">
        <v>1.3600000000000001</v>
      </c>
      <c r="CL57" s="22">
        <f t="shared" si="99"/>
        <v>19126.109090909151</v>
      </c>
      <c r="CM57" s="22">
        <f t="shared" si="100"/>
        <v>72537.872340425529</v>
      </c>
      <c r="CN57" s="22">
        <f t="shared" si="101"/>
        <v>93815.999999999985</v>
      </c>
      <c r="CO57" s="22">
        <f t="shared" si="102"/>
        <v>900.76595744680867</v>
      </c>
      <c r="CP57" s="22">
        <f t="shared" si="103"/>
        <v>39644.705882352937</v>
      </c>
      <c r="CQ57" s="22">
        <f t="shared" si="104"/>
        <v>39644.705882352937</v>
      </c>
      <c r="CR57" s="137">
        <f t="shared" si="105"/>
        <v>265670.15915348736</v>
      </c>
      <c r="CS57" s="138">
        <f>SUM(CR39:CR57)</f>
        <v>5047733.0239162613</v>
      </c>
      <c r="CT57">
        <f>CS57*0.859845</f>
        <v>4340268.0019492777</v>
      </c>
      <c r="CU57">
        <f t="shared" si="106"/>
        <v>4.3402680019492772</v>
      </c>
      <c r="CV57">
        <f>CU57*128</f>
        <v>555.55430424950748</v>
      </c>
      <c r="CW57" s="130">
        <v>348726.51000000001</v>
      </c>
      <c r="CX57">
        <f t="shared" si="107"/>
        <v>0.29985074599094996</v>
      </c>
      <c r="CY57">
        <f t="shared" si="108"/>
        <v>46.177014882606294</v>
      </c>
      <c r="CZ57">
        <f>SUM(CY39:CY57)</f>
        <v>877.36328276951929</v>
      </c>
      <c r="DA57">
        <f>SUM(CW39:CW57)*0.000001</f>
        <v>6.625803689999997</v>
      </c>
    </row>
    <row r="58">
      <c r="A58" s="18">
        <v>6</v>
      </c>
      <c r="B58" s="19" t="s">
        <v>63</v>
      </c>
      <c r="C58" s="118">
        <f>Малоэтажка_колич_блоков_огражд!$C58*Малоэтажка_блоки_огражд!B$3</f>
        <v>0</v>
      </c>
      <c r="D58" s="118">
        <f>Малоэтажка_колич_блоков_огражд!$C58*Малоэтажка_блоки_огражд!C$3</f>
        <v>0</v>
      </c>
      <c r="E58" s="118">
        <f>Малоэтажка_колич_блоков_огражд!$C58*Малоэтажка_блоки_огражд!D$3</f>
        <v>0</v>
      </c>
      <c r="F58" s="118">
        <f>Малоэтажка_колич_блоков_огражд!$C58*Малоэтажка_блоки_огражд!E$3</f>
        <v>0</v>
      </c>
      <c r="G58" s="118">
        <f>Малоэтажка_колич_блоков_огражд!$C58*Малоэтажка_блоки_огражд!F$3</f>
        <v>0</v>
      </c>
      <c r="H58" s="119">
        <f>Малоэтажка_колич_блоков_огражд!$C58*Малоэтажка_блоки_огражд!G$3</f>
        <v>0</v>
      </c>
      <c r="I58" s="120">
        <f>Малоэтажка_колич_блоков_огражд!$C58*Малоэтажка_блоки_огражд!B$4</f>
        <v>0</v>
      </c>
      <c r="J58" s="120">
        <f>Малоэтажка_колич_блоков_огражд!$C58*Малоэтажка_блоки_огражд!C$4</f>
        <v>0</v>
      </c>
      <c r="K58" s="120">
        <f>Малоэтажка_колич_блоков_огражд!$C58*Малоэтажка_блоки_огражд!D$4</f>
        <v>0</v>
      </c>
      <c r="L58" s="120">
        <f>Малоэтажка_колич_блоков_огражд!$C58*Малоэтажка_блоки_огражд!E$4</f>
        <v>0</v>
      </c>
      <c r="M58" s="120">
        <f>Малоэтажка_колич_блоков_огражд!$C58*Малоэтажка_блоки_огражд!F$4</f>
        <v>0</v>
      </c>
      <c r="N58" s="121">
        <f>Малоэтажка_колич_блоков_огражд!$C58*Малоэтажка_блоки_огражд!G$4</f>
        <v>0</v>
      </c>
      <c r="O58" s="118">
        <f>Малоэтажка_колич_блоков_огражд!$D58*Малоэтажка_блоки_огражд!B$5</f>
        <v>112.38</v>
      </c>
      <c r="P58" s="118">
        <f>Малоэтажка_колич_блоков_огражд!$D58*Малоэтажка_блоки_огражд!C$5</f>
        <v>39.600000000000001</v>
      </c>
      <c r="Q58" s="118">
        <f>Малоэтажка_колич_блоков_огражд!$D58*Малоэтажка_блоки_огражд!D$5</f>
        <v>41.009999999999998</v>
      </c>
      <c r="R58" s="118">
        <f>Малоэтажка_колич_блоков_огражд!$D58*Малоэтажка_блоки_огражд!E$5</f>
        <v>2.52</v>
      </c>
      <c r="S58" s="118">
        <f>Малоэтажка_колич_блоков_огражд!$D58*Малоэтажка_блоки_огражд!F$5</f>
        <v>256.19999999999999</v>
      </c>
      <c r="T58" s="118">
        <f>Малоэтажка_колич_блоков_огражд!$D58*Малоэтажка_блоки_огражд!G$5</f>
        <v>0</v>
      </c>
      <c r="U58" s="120">
        <f>Малоэтажка_колич_блоков_огражд!$D58*Малоэтажка_блоки_огражд!B$6</f>
        <v>112.5</v>
      </c>
      <c r="V58" s="120">
        <f>Малоэтажка_колич_блоков_огражд!$D58*Малоэтажка_блоки_огражд!C$6</f>
        <v>42</v>
      </c>
      <c r="W58" s="120">
        <f>Малоэтажка_колич_блоков_огражд!$D58*Малоэтажка_блоки_огражд!D$6</f>
        <v>41.009999999999998</v>
      </c>
      <c r="X58" s="120">
        <f>Малоэтажка_колич_блоков_огражд!$D58*Малоэтажка_блоки_огражд!E$6</f>
        <v>0</v>
      </c>
      <c r="Y58" s="120">
        <f>Малоэтажка_колич_блоков_огражд!$D58*Малоэтажка_блоки_огражд!F$6</f>
        <v>0</v>
      </c>
      <c r="Z58" s="121">
        <f>Малоэтажка_колич_блоков_огражд!$D58*Малоэтажка_блоки_огражд!G$6</f>
        <v>256.19999999999999</v>
      </c>
      <c r="AA58" s="118">
        <f>Малоэтажка_колич_блоков_огражд!$E58*Малоэтажка_блоки_огражд!B$7</f>
        <v>85.599999999999994</v>
      </c>
      <c r="AB58" s="118">
        <f>Малоэтажка_колич_блоков_огражд!$E58*Малоэтажка_блоки_огражд!C$7</f>
        <v>53.599999999999994</v>
      </c>
      <c r="AC58" s="118">
        <f>Малоэтажка_колич_блоков_огражд!$E58*Малоэтажка_блоки_огражд!D$7</f>
        <v>34.680000000000007</v>
      </c>
      <c r="AD58" s="118">
        <f>Малоэтажка_колич_блоков_огражд!$E58*Малоэтажка_блоки_огражд!E$7</f>
        <v>2.52</v>
      </c>
      <c r="AE58" s="118">
        <f>Малоэтажка_колич_блоков_огражд!$E58*Малоэтажка_блоки_огражд!F$7</f>
        <v>353.30000000000001</v>
      </c>
      <c r="AF58" s="118">
        <f>Малоэтажка_колич_блоков_огражд!$E58*Малоэтажка_блоки_огражд!G$7</f>
        <v>0</v>
      </c>
      <c r="AG58" s="120">
        <f>Малоэтажка_колич_блоков_огражд!$E58*Малоэтажка_блоки_огражд!B$8</f>
        <v>85.719999999999999</v>
      </c>
      <c r="AH58" s="120">
        <f>Малоэтажка_колич_блоков_огражд!$E58*Малоэтажка_блоки_огражд!C$8</f>
        <v>56</v>
      </c>
      <c r="AI58" s="120">
        <f>Малоэтажка_колич_блоков_огражд!$E58*Малоэтажка_блоки_огражд!D$8</f>
        <v>34.680000000000007</v>
      </c>
      <c r="AJ58" s="120">
        <f>Малоэтажка_колич_блоков_огражд!$E58*Малоэтажка_блоки_огражд!E$8</f>
        <v>0</v>
      </c>
      <c r="AK58" s="120">
        <f>Малоэтажка_колич_блоков_огражд!$E58*Малоэтажка_блоки_огражд!F$8</f>
        <v>0</v>
      </c>
      <c r="AL58" s="121">
        <f>Малоэтажка_колич_блоков_огражд!$E58*Малоэтажка_блоки_огражд!G$8</f>
        <v>353.30000000000001</v>
      </c>
      <c r="AM58" s="118">
        <f>Малоэтажка_колич_блоков_огражд!$F58*Малоэтажка_блоки_огражд!B$9</f>
        <v>130.48000000000002</v>
      </c>
      <c r="AN58" s="118">
        <f>Малоэтажка_колич_блоков_огражд!$F58*Малоэтажка_блоки_огражд!C$9</f>
        <v>53.599999999999994</v>
      </c>
      <c r="AO58" s="118">
        <f>Малоэтажка_колич_блоков_огражд!$F58*Малоэтажка_блоки_огражд!D$9</f>
        <v>41.579999999999998</v>
      </c>
      <c r="AP58" s="118">
        <f>Малоэтажка_колич_блоков_огражд!$F58*Малоэтажка_блоки_огражд!E$9</f>
        <v>2.52</v>
      </c>
      <c r="AQ58" s="118">
        <f>Малоэтажка_колич_блоков_огражд!$F58*Малоэтажка_блоки_огражд!F$9</f>
        <v>353.30000000000001</v>
      </c>
      <c r="AR58" s="118">
        <f>Малоэтажка_колич_блоков_огражд!$F58*Малоэтажка_блоки_огражд!G$9</f>
        <v>0</v>
      </c>
      <c r="AS58" s="120">
        <f>Малоэтажка_колич_блоков_огражд!$F58*Малоэтажка_блоки_огражд!B$10</f>
        <v>130.60000000000002</v>
      </c>
      <c r="AT58" s="120">
        <f>Малоэтажка_колич_блоков_огражд!$F58*Малоэтажка_блоки_огражд!C$10</f>
        <v>56</v>
      </c>
      <c r="AU58" s="120">
        <f>Малоэтажка_колич_блоков_огражд!$F58*Малоэтажка_блоки_огражд!D$10</f>
        <v>41.579999999999998</v>
      </c>
      <c r="AV58" s="120">
        <f>Малоэтажка_колич_блоков_огражд!$F58*Малоэтажка_блоки_огражд!E$10</f>
        <v>0</v>
      </c>
      <c r="AW58" s="120">
        <f>Малоэтажка_колич_блоков_огражд!$F58*Малоэтажка_блоки_огражд!F$10</f>
        <v>0</v>
      </c>
      <c r="AX58" s="121">
        <f>Малоэтажка_колич_блоков_огражд!$F58*Малоэтажка_блоки_огражд!G$10</f>
        <v>353.30000000000001</v>
      </c>
      <c r="AY58" s="118">
        <f>Малоэтажка_колич_блоков_огражд!$G58*Малоэтажка_блоки_огражд!B$11</f>
        <v>0</v>
      </c>
      <c r="AZ58" s="118">
        <f>Малоэтажка_колич_блоков_огражд!$G58*Малоэтажка_блоки_огражд!C$11</f>
        <v>0</v>
      </c>
      <c r="BA58" s="118">
        <f>Малоэтажка_колич_блоков_огражд!$G58*Малоэтажка_блоки_огражд!D$11</f>
        <v>0</v>
      </c>
      <c r="BB58" s="118">
        <f>Малоэтажка_колич_блоков_огражд!$G58*Малоэтажка_блоки_огражд!E$11</f>
        <v>0</v>
      </c>
      <c r="BC58" s="118">
        <f>Малоэтажка_колич_блоков_огражд!$G58*Малоэтажка_блоки_огражд!F$11</f>
        <v>0</v>
      </c>
      <c r="BD58" s="118">
        <f>Малоэтажка_колич_блоков_огражд!$G58*Малоэтажка_блоки_огражд!G$11</f>
        <v>0</v>
      </c>
      <c r="BE58" s="120">
        <f>Малоэтажка_колич_блоков_огражд!$G58*Малоэтажка_блоки_огражд!B$12</f>
        <v>0</v>
      </c>
      <c r="BF58" s="120">
        <f>Малоэтажка_колич_блоков_огражд!$G58*Малоэтажка_блоки_огражд!C$12</f>
        <v>0</v>
      </c>
      <c r="BG58" s="120">
        <f>Малоэтажка_колич_блоков_огражд!$G58*Малоэтажка_блоки_огражд!D$12</f>
        <v>0</v>
      </c>
      <c r="BH58" s="120">
        <f>Малоэтажка_колич_блоков_огражд!$G58*Малоэтажка_блоки_огражд!E$12</f>
        <v>0</v>
      </c>
      <c r="BI58" s="120">
        <f>Малоэтажка_колич_блоков_огражд!$G58*Малоэтажка_блоки_огражд!F$12</f>
        <v>0</v>
      </c>
      <c r="BJ58" s="121">
        <f>Малоэтажка_колич_блоков_огражд!$G58*Малоэтажка_блоки_огражд!G$12</f>
        <v>0</v>
      </c>
      <c r="BK58" s="118">
        <f>Малоэтажка_колич_блоков_огражд!$H58*Малоэтажка_блоки_огражд!B$13</f>
        <v>0</v>
      </c>
      <c r="BL58" s="118">
        <f>Малоэтажка_колич_блоков_огражд!$H58*Малоэтажка_блоки_огражд!C$13</f>
        <v>0</v>
      </c>
      <c r="BM58" s="118">
        <f>Малоэтажка_колич_блоков_огражд!$H58*Малоэтажка_блоки_огражд!D$13</f>
        <v>0</v>
      </c>
      <c r="BN58" s="118">
        <f>Малоэтажка_колич_блоков_огражд!$H58*Малоэтажка_блоки_огражд!E$13</f>
        <v>0</v>
      </c>
      <c r="BO58" s="118">
        <f>Малоэтажка_колич_блоков_огражд!$H58*Малоэтажка_блоки_огражд!F$13</f>
        <v>0</v>
      </c>
      <c r="BP58" s="118">
        <f>Малоэтажка_колич_блоков_огражд!$H58*Малоэтажка_блоки_огражд!G$13</f>
        <v>0</v>
      </c>
      <c r="BQ58" s="120">
        <f>Малоэтажка_колич_блоков_огражд!$H58*Малоэтажка_блоки_огражд!B$14</f>
        <v>0</v>
      </c>
      <c r="BR58" s="120">
        <f>Малоэтажка_колич_блоков_огражд!$H58*Малоэтажка_блоки_огражд!C$14</f>
        <v>0</v>
      </c>
      <c r="BS58" s="120">
        <f>Малоэтажка_колич_блоков_огражд!$H58*Малоэтажка_блоки_огражд!D$14</f>
        <v>0</v>
      </c>
      <c r="BT58" s="120">
        <f>Малоэтажка_колич_блоков_огражд!$H58*Малоэтажка_блоки_огражд!E$14</f>
        <v>0</v>
      </c>
      <c r="BU58" s="120">
        <f>Малоэтажка_колич_блоков_огражд!$H58*Малоэтажка_блоки_огражд!F$14</f>
        <v>0</v>
      </c>
      <c r="BV58" s="120">
        <f>Малоэтажка_колич_блоков_огражд!$H58*Малоэтажка_блоки_огражд!G$14</f>
        <v>0</v>
      </c>
      <c r="BW58" s="122">
        <v>4</v>
      </c>
      <c r="BX58" s="123">
        <f t="shared" si="93"/>
        <v>1314.9200000000001</v>
      </c>
      <c r="BY58" s="123">
        <f t="shared" si="94"/>
        <v>608.79999999999995</v>
      </c>
      <c r="BZ58" s="123">
        <f t="shared" si="95"/>
        <v>469.07999999999998</v>
      </c>
      <c r="CA58" s="123">
        <f t="shared" si="96"/>
        <v>7.5600000000000005</v>
      </c>
      <c r="CB58" s="123">
        <f t="shared" si="97"/>
        <v>962.79999999999995</v>
      </c>
      <c r="CC58" s="123">
        <f t="shared" si="98"/>
        <v>962.79999999999995</v>
      </c>
      <c r="CD58" s="23">
        <v>22</v>
      </c>
      <c r="CE58">
        <v>-34</v>
      </c>
      <c r="CF58" s="23">
        <v>3.8499999999999881</v>
      </c>
      <c r="CG58" s="23">
        <v>0.46999999999999997</v>
      </c>
      <c r="CH58" s="23">
        <v>0.28000000000000003</v>
      </c>
      <c r="CI58" s="23">
        <v>0.46999999999999997</v>
      </c>
      <c r="CJ58" s="23">
        <v>1.3600000000000001</v>
      </c>
      <c r="CK58" s="23">
        <v>1.3600000000000001</v>
      </c>
      <c r="CL58" s="22">
        <f t="shared" si="99"/>
        <v>19126.109090909151</v>
      </c>
      <c r="CM58" s="22">
        <f t="shared" si="100"/>
        <v>72537.872340425529</v>
      </c>
      <c r="CN58" s="22">
        <f t="shared" si="101"/>
        <v>93815.999999999985</v>
      </c>
      <c r="CO58" s="22">
        <f t="shared" si="102"/>
        <v>900.76595744680867</v>
      </c>
      <c r="CP58" s="22">
        <f t="shared" si="103"/>
        <v>39644.705882352937</v>
      </c>
      <c r="CQ58" s="22">
        <f t="shared" si="104"/>
        <v>39644.705882352937</v>
      </c>
      <c r="CR58" s="124">
        <f t="shared" si="105"/>
        <v>265670.15915348736</v>
      </c>
      <c r="CW58" s="130">
        <v>348726.51000000001</v>
      </c>
      <c r="CX58">
        <f t="shared" si="107"/>
        <v>0.29985074599094996</v>
      </c>
      <c r="CY58">
        <f t="shared" si="108"/>
        <v>46.177014882606294</v>
      </c>
    </row>
    <row r="59">
      <c r="A59" s="25"/>
      <c r="B59" s="4" t="s">
        <v>64</v>
      </c>
      <c r="C59" s="125">
        <f>Малоэтажка_колич_блоков_огражд!$C59*Малоэтажка_блоки_огражд!B$3</f>
        <v>0</v>
      </c>
      <c r="D59" s="125">
        <f>Малоэтажка_колич_блоков_огражд!$C59*Малоэтажка_блоки_огражд!C$3</f>
        <v>0</v>
      </c>
      <c r="E59" s="125">
        <f>Малоэтажка_колич_блоков_огражд!$C59*Малоэтажка_блоки_огражд!D$3</f>
        <v>0</v>
      </c>
      <c r="F59" s="125">
        <f>Малоэтажка_колич_блоков_огражд!$C59*Малоэтажка_блоки_огражд!E$3</f>
        <v>0</v>
      </c>
      <c r="G59" s="125">
        <f>Малоэтажка_колич_блоков_огражд!$C59*Малоэтажка_блоки_огражд!F$3</f>
        <v>0</v>
      </c>
      <c r="H59" s="126">
        <f>Малоэтажка_колич_блоков_огражд!$C59*Малоэтажка_блоки_огражд!G$3</f>
        <v>0</v>
      </c>
      <c r="I59" s="94">
        <f>Малоэтажка_колич_блоков_огражд!$C59*Малоэтажка_блоки_огражд!B$4</f>
        <v>0</v>
      </c>
      <c r="J59" s="94">
        <f>Малоэтажка_колич_блоков_огражд!$C59*Малоэтажка_блоки_огражд!C$4</f>
        <v>0</v>
      </c>
      <c r="K59" s="94">
        <f>Малоэтажка_колич_блоков_огражд!$C59*Малоэтажка_блоки_огражд!D$4</f>
        <v>0</v>
      </c>
      <c r="L59" s="94">
        <f>Малоэтажка_колич_блоков_огражд!$C59*Малоэтажка_блоки_огражд!E$4</f>
        <v>0</v>
      </c>
      <c r="M59" s="94">
        <f>Малоэтажка_колич_блоков_огражд!$C59*Малоэтажка_блоки_огражд!F$4</f>
        <v>0</v>
      </c>
      <c r="N59" s="127">
        <f>Малоэтажка_колич_блоков_огражд!$C59*Малоэтажка_блоки_огражд!G$4</f>
        <v>0</v>
      </c>
      <c r="O59" s="125">
        <f>Малоэтажка_колич_блоков_огражд!$D59*Малоэтажка_блоки_огражд!B$5</f>
        <v>112.38</v>
      </c>
      <c r="P59" s="125">
        <f>Малоэтажка_колич_блоков_огражд!$D59*Малоэтажка_блоки_огражд!C$5</f>
        <v>39.600000000000001</v>
      </c>
      <c r="Q59" s="125">
        <f>Малоэтажка_колич_блоков_огражд!$D59*Малоэтажка_блоки_огражд!D$5</f>
        <v>41.009999999999998</v>
      </c>
      <c r="R59" s="125">
        <f>Малоэтажка_колич_блоков_огражд!$D59*Малоэтажка_блоки_огражд!E$5</f>
        <v>2.52</v>
      </c>
      <c r="S59" s="125">
        <f>Малоэтажка_колич_блоков_огражд!$D59*Малоэтажка_блоки_огражд!F$5</f>
        <v>256.19999999999999</v>
      </c>
      <c r="T59" s="125">
        <f>Малоэтажка_колич_блоков_огражд!$D59*Малоэтажка_блоки_огражд!G$5</f>
        <v>0</v>
      </c>
      <c r="U59" s="94">
        <f>Малоэтажка_колич_блоков_огражд!$D59*Малоэтажка_блоки_огражд!B$6</f>
        <v>112.5</v>
      </c>
      <c r="V59" s="94">
        <f>Малоэтажка_колич_блоков_огражд!$D59*Малоэтажка_блоки_огражд!C$6</f>
        <v>42</v>
      </c>
      <c r="W59" s="94">
        <f>Малоэтажка_колич_блоков_огражд!$D59*Малоэтажка_блоки_огражд!D$6</f>
        <v>41.009999999999998</v>
      </c>
      <c r="X59" s="94">
        <f>Малоэтажка_колич_блоков_огражд!$D59*Малоэтажка_блоки_огражд!E$6</f>
        <v>0</v>
      </c>
      <c r="Y59" s="94">
        <f>Малоэтажка_колич_блоков_огражд!$D59*Малоэтажка_блоки_огражд!F$6</f>
        <v>0</v>
      </c>
      <c r="Z59" s="127">
        <f>Малоэтажка_колич_блоков_огражд!$D59*Малоэтажка_блоки_огражд!G$6</f>
        <v>256.19999999999999</v>
      </c>
      <c r="AA59" s="125">
        <f>Малоэтажка_колич_блоков_огражд!$E59*Малоэтажка_блоки_огражд!B$7</f>
        <v>85.599999999999994</v>
      </c>
      <c r="AB59" s="125">
        <f>Малоэтажка_колич_блоков_огражд!$E59*Малоэтажка_блоки_огражд!C$7</f>
        <v>53.599999999999994</v>
      </c>
      <c r="AC59" s="125">
        <f>Малоэтажка_колич_блоков_огражд!$E59*Малоэтажка_блоки_огражд!D$7</f>
        <v>34.680000000000007</v>
      </c>
      <c r="AD59" s="125">
        <f>Малоэтажка_колич_блоков_огражд!$E59*Малоэтажка_блоки_огражд!E$7</f>
        <v>2.52</v>
      </c>
      <c r="AE59" s="125">
        <f>Малоэтажка_колич_блоков_огражд!$E59*Малоэтажка_блоки_огражд!F$7</f>
        <v>353.30000000000001</v>
      </c>
      <c r="AF59" s="125">
        <f>Малоэтажка_колич_блоков_огражд!$E59*Малоэтажка_блоки_огражд!G$7</f>
        <v>0</v>
      </c>
      <c r="AG59" s="94">
        <f>Малоэтажка_колич_блоков_огражд!$E59*Малоэтажка_блоки_огражд!B$8</f>
        <v>85.719999999999999</v>
      </c>
      <c r="AH59" s="94">
        <f>Малоэтажка_колич_блоков_огражд!$E59*Малоэтажка_блоки_огражд!C$8</f>
        <v>56</v>
      </c>
      <c r="AI59" s="94">
        <f>Малоэтажка_колич_блоков_огражд!$E59*Малоэтажка_блоки_огражд!D$8</f>
        <v>34.680000000000007</v>
      </c>
      <c r="AJ59" s="94">
        <f>Малоэтажка_колич_блоков_огражд!$E59*Малоэтажка_блоки_огражд!E$8</f>
        <v>0</v>
      </c>
      <c r="AK59" s="94">
        <f>Малоэтажка_колич_блоков_огражд!$E59*Малоэтажка_блоки_огражд!F$8</f>
        <v>0</v>
      </c>
      <c r="AL59" s="127">
        <f>Малоэтажка_колич_блоков_огражд!$E59*Малоэтажка_блоки_огражд!G$8</f>
        <v>353.30000000000001</v>
      </c>
      <c r="AM59" s="125">
        <f>Малоэтажка_колич_блоков_огражд!$F59*Малоэтажка_блоки_огражд!B$9</f>
        <v>130.48000000000002</v>
      </c>
      <c r="AN59" s="125">
        <f>Малоэтажка_колич_блоков_огражд!$F59*Малоэтажка_блоки_огражд!C$9</f>
        <v>53.599999999999994</v>
      </c>
      <c r="AO59" s="125">
        <f>Малоэтажка_колич_блоков_огражд!$F59*Малоэтажка_блоки_огражд!D$9</f>
        <v>41.579999999999998</v>
      </c>
      <c r="AP59" s="125">
        <f>Малоэтажка_колич_блоков_огражд!$F59*Малоэтажка_блоки_огражд!E$9</f>
        <v>2.52</v>
      </c>
      <c r="AQ59" s="125">
        <f>Малоэтажка_колич_блоков_огражд!$F59*Малоэтажка_блоки_огражд!F$9</f>
        <v>353.30000000000001</v>
      </c>
      <c r="AR59" s="125">
        <f>Малоэтажка_колич_блоков_огражд!$F59*Малоэтажка_блоки_огражд!G$9</f>
        <v>0</v>
      </c>
      <c r="AS59" s="94">
        <f>Малоэтажка_колич_блоков_огражд!$F59*Малоэтажка_блоки_огражд!B$10</f>
        <v>130.60000000000002</v>
      </c>
      <c r="AT59" s="94">
        <f>Малоэтажка_колич_блоков_огражд!$F59*Малоэтажка_блоки_огражд!C$10</f>
        <v>56</v>
      </c>
      <c r="AU59" s="94">
        <f>Малоэтажка_колич_блоков_огражд!$F59*Малоэтажка_блоки_огражд!D$10</f>
        <v>41.579999999999998</v>
      </c>
      <c r="AV59" s="94">
        <f>Малоэтажка_колич_блоков_огражд!$F59*Малоэтажка_блоки_огражд!E$10</f>
        <v>0</v>
      </c>
      <c r="AW59" s="94">
        <f>Малоэтажка_колич_блоков_огражд!$F59*Малоэтажка_блоки_огражд!F$10</f>
        <v>0</v>
      </c>
      <c r="AX59" s="127">
        <f>Малоэтажка_колич_блоков_огражд!$F59*Малоэтажка_блоки_огражд!G$10</f>
        <v>353.30000000000001</v>
      </c>
      <c r="AY59" s="125">
        <f>Малоэтажка_колич_блоков_огражд!$G59*Малоэтажка_блоки_огражд!B$11</f>
        <v>0</v>
      </c>
      <c r="AZ59" s="125">
        <f>Малоэтажка_колич_блоков_огражд!$G59*Малоэтажка_блоки_огражд!C$11</f>
        <v>0</v>
      </c>
      <c r="BA59" s="125">
        <f>Малоэтажка_колич_блоков_огражд!$G59*Малоэтажка_блоки_огражд!D$11</f>
        <v>0</v>
      </c>
      <c r="BB59" s="125">
        <f>Малоэтажка_колич_блоков_огражд!$G59*Малоэтажка_блоки_огражд!E$11</f>
        <v>0</v>
      </c>
      <c r="BC59" s="125">
        <f>Малоэтажка_колич_блоков_огражд!$G59*Малоэтажка_блоки_огражд!F$11</f>
        <v>0</v>
      </c>
      <c r="BD59" s="125">
        <f>Малоэтажка_колич_блоков_огражд!$G59*Малоэтажка_блоки_огражд!G$11</f>
        <v>0</v>
      </c>
      <c r="BE59" s="94">
        <f>Малоэтажка_колич_блоков_огражд!$G59*Малоэтажка_блоки_огражд!B$12</f>
        <v>0</v>
      </c>
      <c r="BF59" s="94">
        <f>Малоэтажка_колич_блоков_огражд!$G59*Малоэтажка_блоки_огражд!C$12</f>
        <v>0</v>
      </c>
      <c r="BG59" s="94">
        <f>Малоэтажка_колич_блоков_огражд!$G59*Малоэтажка_блоки_огражд!D$12</f>
        <v>0</v>
      </c>
      <c r="BH59" s="94">
        <f>Малоэтажка_колич_блоков_огражд!$G59*Малоэтажка_блоки_огражд!E$12</f>
        <v>0</v>
      </c>
      <c r="BI59" s="94">
        <f>Малоэтажка_колич_блоков_огражд!$G59*Малоэтажка_блоки_огражд!F$12</f>
        <v>0</v>
      </c>
      <c r="BJ59" s="127">
        <f>Малоэтажка_колич_блоков_огражд!$G59*Малоэтажка_блоки_огражд!G$12</f>
        <v>0</v>
      </c>
      <c r="BK59" s="125">
        <f>Малоэтажка_колич_блоков_огражд!$H59*Малоэтажка_блоки_огражд!B$13</f>
        <v>0</v>
      </c>
      <c r="BL59" s="125">
        <f>Малоэтажка_колич_блоков_огражд!$H59*Малоэтажка_блоки_огражд!C$13</f>
        <v>0</v>
      </c>
      <c r="BM59" s="125">
        <f>Малоэтажка_колич_блоков_огражд!$H59*Малоэтажка_блоки_огражд!D$13</f>
        <v>0</v>
      </c>
      <c r="BN59" s="125">
        <f>Малоэтажка_колич_блоков_огражд!$H59*Малоэтажка_блоки_огражд!E$13</f>
        <v>0</v>
      </c>
      <c r="BO59" s="125">
        <f>Малоэтажка_колич_блоков_огражд!$H59*Малоэтажка_блоки_огражд!F$13</f>
        <v>0</v>
      </c>
      <c r="BP59" s="125">
        <f>Малоэтажка_колич_блоков_огражд!$H59*Малоэтажка_блоки_огражд!G$13</f>
        <v>0</v>
      </c>
      <c r="BQ59" s="94">
        <f>Малоэтажка_колич_блоков_огражд!$H59*Малоэтажка_блоки_огражд!B$14</f>
        <v>0</v>
      </c>
      <c r="BR59" s="94">
        <f>Малоэтажка_колич_блоков_огражд!$H59*Малоэтажка_блоки_огражд!C$14</f>
        <v>0</v>
      </c>
      <c r="BS59" s="94">
        <f>Малоэтажка_колич_блоков_огражд!$H59*Малоэтажка_блоки_огражд!D$14</f>
        <v>0</v>
      </c>
      <c r="BT59" s="94">
        <f>Малоэтажка_колич_блоков_огражд!$H59*Малоэтажка_блоки_огражд!E$14</f>
        <v>0</v>
      </c>
      <c r="BU59" s="94">
        <f>Малоэтажка_колич_блоков_огражд!$H59*Малоэтажка_блоки_огражд!F$14</f>
        <v>0</v>
      </c>
      <c r="BV59" s="94">
        <f>Малоэтажка_колич_блоков_огражд!$H59*Малоэтажка_блоки_огражд!G$14</f>
        <v>0</v>
      </c>
      <c r="BW59" s="109">
        <v>4</v>
      </c>
      <c r="BX59" s="128">
        <f t="shared" si="93"/>
        <v>1314.9200000000001</v>
      </c>
      <c r="BY59" s="128">
        <f t="shared" si="94"/>
        <v>608.79999999999995</v>
      </c>
      <c r="BZ59" s="128">
        <f t="shared" si="95"/>
        <v>469.07999999999998</v>
      </c>
      <c r="CA59" s="128">
        <f t="shared" si="96"/>
        <v>7.5600000000000005</v>
      </c>
      <c r="CB59" s="128">
        <f t="shared" si="97"/>
        <v>962.79999999999995</v>
      </c>
      <c r="CC59" s="128">
        <f t="shared" si="98"/>
        <v>962.79999999999995</v>
      </c>
      <c r="CD59">
        <v>22</v>
      </c>
      <c r="CE59">
        <v>-34</v>
      </c>
      <c r="CF59">
        <v>3.8499999999999881</v>
      </c>
      <c r="CG59">
        <v>0.46999999999999997</v>
      </c>
      <c r="CH59">
        <v>0.28000000000000003</v>
      </c>
      <c r="CI59">
        <v>0.46999999999999997</v>
      </c>
      <c r="CJ59">
        <v>1.3600000000000001</v>
      </c>
      <c r="CK59">
        <v>1.3600000000000001</v>
      </c>
      <c r="CL59" s="22">
        <f t="shared" si="99"/>
        <v>19126.109090909151</v>
      </c>
      <c r="CM59" s="22">
        <f t="shared" si="100"/>
        <v>72537.872340425529</v>
      </c>
      <c r="CN59" s="22">
        <f t="shared" si="101"/>
        <v>93815.999999999985</v>
      </c>
      <c r="CO59" s="22">
        <f t="shared" si="102"/>
        <v>900.76595744680867</v>
      </c>
      <c r="CP59" s="22">
        <f t="shared" si="103"/>
        <v>39644.705882352937</v>
      </c>
      <c r="CQ59" s="22">
        <f t="shared" si="104"/>
        <v>39644.705882352937</v>
      </c>
      <c r="CR59" s="129">
        <f t="shared" si="105"/>
        <v>265670.15915348736</v>
      </c>
      <c r="CW59" s="130">
        <v>348726.51000000001</v>
      </c>
      <c r="CX59">
        <f t="shared" si="107"/>
        <v>0.29985074599094996</v>
      </c>
      <c r="CY59">
        <f t="shared" si="108"/>
        <v>46.177014882606294</v>
      </c>
    </row>
    <row r="60">
      <c r="A60" s="25"/>
      <c r="B60" s="4" t="s">
        <v>65</v>
      </c>
      <c r="C60" s="125">
        <f>Малоэтажка_колич_блоков_огражд!$C60*Малоэтажка_блоки_огражд!B$3</f>
        <v>0</v>
      </c>
      <c r="D60" s="125">
        <f>Малоэтажка_колич_блоков_огражд!$C60*Малоэтажка_блоки_огражд!C$3</f>
        <v>0</v>
      </c>
      <c r="E60" s="125">
        <f>Малоэтажка_колич_блоков_огражд!$C60*Малоэтажка_блоки_огражд!D$3</f>
        <v>0</v>
      </c>
      <c r="F60" s="125">
        <f>Малоэтажка_колич_блоков_огражд!$C60*Малоэтажка_блоки_огражд!E$3</f>
        <v>0</v>
      </c>
      <c r="G60" s="125">
        <f>Малоэтажка_колич_блоков_огражд!$C60*Малоэтажка_блоки_огражд!F$3</f>
        <v>0</v>
      </c>
      <c r="H60" s="126">
        <f>Малоэтажка_колич_блоков_огражд!$C60*Малоэтажка_блоки_огражд!G$3</f>
        <v>0</v>
      </c>
      <c r="I60" s="94">
        <f>Малоэтажка_колич_блоков_огражд!$C60*Малоэтажка_блоки_огражд!B$4</f>
        <v>0</v>
      </c>
      <c r="J60" s="94">
        <f>Малоэтажка_колич_блоков_огражд!$C60*Малоэтажка_блоки_огражд!C$4</f>
        <v>0</v>
      </c>
      <c r="K60" s="94">
        <f>Малоэтажка_колич_блоков_огражд!$C60*Малоэтажка_блоки_огражд!D$4</f>
        <v>0</v>
      </c>
      <c r="L60" s="94">
        <f>Малоэтажка_колич_блоков_огражд!$C60*Малоэтажка_блоки_огражд!E$4</f>
        <v>0</v>
      </c>
      <c r="M60" s="94">
        <f>Малоэтажка_колич_блоков_огражд!$C60*Малоэтажка_блоки_огражд!F$4</f>
        <v>0</v>
      </c>
      <c r="N60" s="127">
        <f>Малоэтажка_колич_блоков_огражд!$C60*Малоэтажка_блоки_огражд!G$4</f>
        <v>0</v>
      </c>
      <c r="O60" s="125">
        <f>Малоэтажка_колич_блоков_огражд!$D60*Малоэтажка_блоки_огражд!B$5</f>
        <v>112.38</v>
      </c>
      <c r="P60" s="125">
        <f>Малоэтажка_колич_блоков_огражд!$D60*Малоэтажка_блоки_огражд!C$5</f>
        <v>39.600000000000001</v>
      </c>
      <c r="Q60" s="125">
        <f>Малоэтажка_колич_блоков_огражд!$D60*Малоэтажка_блоки_огражд!D$5</f>
        <v>41.009999999999998</v>
      </c>
      <c r="R60" s="125">
        <f>Малоэтажка_колич_блоков_огражд!$D60*Малоэтажка_блоки_огражд!E$5</f>
        <v>2.52</v>
      </c>
      <c r="S60" s="125">
        <f>Малоэтажка_колич_блоков_огражд!$D60*Малоэтажка_блоки_огражд!F$5</f>
        <v>256.19999999999999</v>
      </c>
      <c r="T60" s="125">
        <f>Малоэтажка_колич_блоков_огражд!$D60*Малоэтажка_блоки_огражд!G$5</f>
        <v>0</v>
      </c>
      <c r="U60" s="94">
        <f>Малоэтажка_колич_блоков_огражд!$D60*Малоэтажка_блоки_огражд!B$6</f>
        <v>112.5</v>
      </c>
      <c r="V60" s="94">
        <f>Малоэтажка_колич_блоков_огражд!$D60*Малоэтажка_блоки_огражд!C$6</f>
        <v>42</v>
      </c>
      <c r="W60" s="94">
        <f>Малоэтажка_колич_блоков_огражд!$D60*Малоэтажка_блоки_огражд!D$6</f>
        <v>41.009999999999998</v>
      </c>
      <c r="X60" s="94">
        <f>Малоэтажка_колич_блоков_огражд!$D60*Малоэтажка_блоки_огражд!E$6</f>
        <v>0</v>
      </c>
      <c r="Y60" s="94">
        <f>Малоэтажка_колич_блоков_огражд!$D60*Малоэтажка_блоки_огражд!F$6</f>
        <v>0</v>
      </c>
      <c r="Z60" s="127">
        <f>Малоэтажка_колич_блоков_огражд!$D60*Малоэтажка_блоки_огражд!G$6</f>
        <v>256.19999999999999</v>
      </c>
      <c r="AA60" s="125">
        <f>Малоэтажка_колич_блоков_огражд!$E60*Малоэтажка_блоки_огражд!B$7</f>
        <v>85.599999999999994</v>
      </c>
      <c r="AB60" s="125">
        <f>Малоэтажка_колич_блоков_огражд!$E60*Малоэтажка_блоки_огражд!C$7</f>
        <v>53.599999999999994</v>
      </c>
      <c r="AC60" s="125">
        <f>Малоэтажка_колич_блоков_огражд!$E60*Малоэтажка_блоки_огражд!D$7</f>
        <v>34.680000000000007</v>
      </c>
      <c r="AD60" s="125">
        <f>Малоэтажка_колич_блоков_огражд!$E60*Малоэтажка_блоки_огражд!E$7</f>
        <v>2.52</v>
      </c>
      <c r="AE60" s="125">
        <f>Малоэтажка_колич_блоков_огражд!$E60*Малоэтажка_блоки_огражд!F$7</f>
        <v>353.30000000000001</v>
      </c>
      <c r="AF60" s="125">
        <f>Малоэтажка_колич_блоков_огражд!$E60*Малоэтажка_блоки_огражд!G$7</f>
        <v>0</v>
      </c>
      <c r="AG60" s="94">
        <f>Малоэтажка_колич_блоков_огражд!$E60*Малоэтажка_блоки_огражд!B$8</f>
        <v>85.719999999999999</v>
      </c>
      <c r="AH60" s="94">
        <f>Малоэтажка_колич_блоков_огражд!$E60*Малоэтажка_блоки_огражд!C$8</f>
        <v>56</v>
      </c>
      <c r="AI60" s="94">
        <f>Малоэтажка_колич_блоков_огражд!$E60*Малоэтажка_блоки_огражд!D$8</f>
        <v>34.680000000000007</v>
      </c>
      <c r="AJ60" s="94">
        <f>Малоэтажка_колич_блоков_огражд!$E60*Малоэтажка_блоки_огражд!E$8</f>
        <v>0</v>
      </c>
      <c r="AK60" s="94">
        <f>Малоэтажка_колич_блоков_огражд!$E60*Малоэтажка_блоки_огражд!F$8</f>
        <v>0</v>
      </c>
      <c r="AL60" s="127">
        <f>Малоэтажка_колич_блоков_огражд!$E60*Малоэтажка_блоки_огражд!G$8</f>
        <v>353.30000000000001</v>
      </c>
      <c r="AM60" s="125">
        <f>Малоэтажка_колич_блоков_огражд!$F60*Малоэтажка_блоки_огражд!B$9</f>
        <v>130.48000000000002</v>
      </c>
      <c r="AN60" s="125">
        <f>Малоэтажка_колич_блоков_огражд!$F60*Малоэтажка_блоки_огражд!C$9</f>
        <v>53.599999999999994</v>
      </c>
      <c r="AO60" s="125">
        <f>Малоэтажка_колич_блоков_огражд!$F60*Малоэтажка_блоки_огражд!D$9</f>
        <v>41.579999999999998</v>
      </c>
      <c r="AP60" s="125">
        <f>Малоэтажка_колич_блоков_огражд!$F60*Малоэтажка_блоки_огражд!E$9</f>
        <v>2.52</v>
      </c>
      <c r="AQ60" s="125">
        <f>Малоэтажка_колич_блоков_огражд!$F60*Малоэтажка_блоки_огражд!F$9</f>
        <v>353.30000000000001</v>
      </c>
      <c r="AR60" s="125">
        <f>Малоэтажка_колич_блоков_огражд!$F60*Малоэтажка_блоки_огражд!G$9</f>
        <v>0</v>
      </c>
      <c r="AS60" s="94">
        <f>Малоэтажка_колич_блоков_огражд!$F60*Малоэтажка_блоки_огражд!B$10</f>
        <v>130.60000000000002</v>
      </c>
      <c r="AT60" s="94">
        <f>Малоэтажка_колич_блоков_огражд!$F60*Малоэтажка_блоки_огражд!C$10</f>
        <v>56</v>
      </c>
      <c r="AU60" s="94">
        <f>Малоэтажка_колич_блоков_огражд!$F60*Малоэтажка_блоки_огражд!D$10</f>
        <v>41.579999999999998</v>
      </c>
      <c r="AV60" s="94">
        <f>Малоэтажка_колич_блоков_огражд!$F60*Малоэтажка_блоки_огражд!E$10</f>
        <v>0</v>
      </c>
      <c r="AW60" s="94">
        <f>Малоэтажка_колич_блоков_огражд!$F60*Малоэтажка_блоки_огражд!F$10</f>
        <v>0</v>
      </c>
      <c r="AX60" s="127">
        <f>Малоэтажка_колич_блоков_огражд!$F60*Малоэтажка_блоки_огражд!G$10</f>
        <v>353.30000000000001</v>
      </c>
      <c r="AY60" s="125">
        <f>Малоэтажка_колич_блоков_огражд!$G60*Малоэтажка_блоки_огражд!B$11</f>
        <v>0</v>
      </c>
      <c r="AZ60" s="125">
        <f>Малоэтажка_колич_блоков_огражд!$G60*Малоэтажка_блоки_огражд!C$11</f>
        <v>0</v>
      </c>
      <c r="BA60" s="125">
        <f>Малоэтажка_колич_блоков_огражд!$G60*Малоэтажка_блоки_огражд!D$11</f>
        <v>0</v>
      </c>
      <c r="BB60" s="125">
        <f>Малоэтажка_колич_блоков_огражд!$G60*Малоэтажка_блоки_огражд!E$11</f>
        <v>0</v>
      </c>
      <c r="BC60" s="125">
        <f>Малоэтажка_колич_блоков_огражд!$G60*Малоэтажка_блоки_огражд!F$11</f>
        <v>0</v>
      </c>
      <c r="BD60" s="125">
        <f>Малоэтажка_колич_блоков_огражд!$G60*Малоэтажка_блоки_огражд!G$11</f>
        <v>0</v>
      </c>
      <c r="BE60" s="94">
        <f>Малоэтажка_колич_блоков_огражд!$G60*Малоэтажка_блоки_огражд!B$12</f>
        <v>0</v>
      </c>
      <c r="BF60" s="94">
        <f>Малоэтажка_колич_блоков_огражд!$G60*Малоэтажка_блоки_огражд!C$12</f>
        <v>0</v>
      </c>
      <c r="BG60" s="94">
        <f>Малоэтажка_колич_блоков_огражд!$G60*Малоэтажка_блоки_огражд!D$12</f>
        <v>0</v>
      </c>
      <c r="BH60" s="94">
        <f>Малоэтажка_колич_блоков_огражд!$G60*Малоэтажка_блоки_огражд!E$12</f>
        <v>0</v>
      </c>
      <c r="BI60" s="94">
        <f>Малоэтажка_колич_блоков_огражд!$G60*Малоэтажка_блоки_огражд!F$12</f>
        <v>0</v>
      </c>
      <c r="BJ60" s="127">
        <f>Малоэтажка_колич_блоков_огражд!$G60*Малоэтажка_блоки_огражд!G$12</f>
        <v>0</v>
      </c>
      <c r="BK60" s="125">
        <f>Малоэтажка_колич_блоков_огражд!$H60*Малоэтажка_блоки_огражд!B$13</f>
        <v>0</v>
      </c>
      <c r="BL60" s="125">
        <f>Малоэтажка_колич_блоков_огражд!$H60*Малоэтажка_блоки_огражд!C$13</f>
        <v>0</v>
      </c>
      <c r="BM60" s="125">
        <f>Малоэтажка_колич_блоков_огражд!$H60*Малоэтажка_блоки_огражд!D$13</f>
        <v>0</v>
      </c>
      <c r="BN60" s="125">
        <f>Малоэтажка_колич_блоков_огражд!$H60*Малоэтажка_блоки_огражд!E$13</f>
        <v>0</v>
      </c>
      <c r="BO60" s="125">
        <f>Малоэтажка_колич_блоков_огражд!$H60*Малоэтажка_блоки_огражд!F$13</f>
        <v>0</v>
      </c>
      <c r="BP60" s="125">
        <f>Малоэтажка_колич_блоков_огражд!$H60*Малоэтажка_блоки_огражд!G$13</f>
        <v>0</v>
      </c>
      <c r="BQ60" s="94">
        <f>Малоэтажка_колич_блоков_огражд!$H60*Малоэтажка_блоки_огражд!B$14</f>
        <v>0</v>
      </c>
      <c r="BR60" s="94">
        <f>Малоэтажка_колич_блоков_огражд!$H60*Малоэтажка_блоки_огражд!C$14</f>
        <v>0</v>
      </c>
      <c r="BS60" s="94">
        <f>Малоэтажка_колич_блоков_огражд!$H60*Малоэтажка_блоки_огражд!D$14</f>
        <v>0</v>
      </c>
      <c r="BT60" s="94">
        <f>Малоэтажка_колич_блоков_огражд!$H60*Малоэтажка_блоки_огражд!E$14</f>
        <v>0</v>
      </c>
      <c r="BU60" s="94">
        <f>Малоэтажка_колич_блоков_огражд!$H60*Малоэтажка_блоки_огражд!F$14</f>
        <v>0</v>
      </c>
      <c r="BV60" s="94">
        <f>Малоэтажка_колич_блоков_огражд!$H60*Малоэтажка_блоки_огражд!G$14</f>
        <v>0</v>
      </c>
      <c r="BW60" s="109">
        <v>4</v>
      </c>
      <c r="BX60" s="128">
        <f t="shared" si="93"/>
        <v>1314.9200000000001</v>
      </c>
      <c r="BY60" s="128">
        <f t="shared" si="94"/>
        <v>608.79999999999995</v>
      </c>
      <c r="BZ60" s="128">
        <f t="shared" si="95"/>
        <v>469.07999999999998</v>
      </c>
      <c r="CA60" s="128">
        <f t="shared" si="96"/>
        <v>7.5600000000000005</v>
      </c>
      <c r="CB60" s="128">
        <f t="shared" si="97"/>
        <v>962.79999999999995</v>
      </c>
      <c r="CC60" s="128">
        <f t="shared" si="98"/>
        <v>962.79999999999995</v>
      </c>
      <c r="CD60">
        <v>22</v>
      </c>
      <c r="CE60">
        <v>-34</v>
      </c>
      <c r="CF60">
        <v>3.8499999999999877</v>
      </c>
      <c r="CG60">
        <v>0.46999999999999997</v>
      </c>
      <c r="CH60">
        <v>0.28000000000000003</v>
      </c>
      <c r="CI60">
        <v>0.46999999999999997</v>
      </c>
      <c r="CJ60">
        <v>1.3600000000000001</v>
      </c>
      <c r="CK60">
        <v>1.3600000000000001</v>
      </c>
      <c r="CL60" s="22">
        <f t="shared" si="99"/>
        <v>19126.109090909154</v>
      </c>
      <c r="CM60" s="22">
        <f t="shared" si="100"/>
        <v>72537.872340425529</v>
      </c>
      <c r="CN60" s="22">
        <f t="shared" si="101"/>
        <v>93815.999999999985</v>
      </c>
      <c r="CO60" s="22">
        <f t="shared" si="102"/>
        <v>900.76595744680867</v>
      </c>
      <c r="CP60" s="22">
        <f t="shared" si="103"/>
        <v>39644.705882352937</v>
      </c>
      <c r="CQ60" s="22">
        <f t="shared" si="104"/>
        <v>39644.705882352937</v>
      </c>
      <c r="CR60" s="129">
        <f t="shared" si="105"/>
        <v>265670.15915348736</v>
      </c>
      <c r="CW60" s="130">
        <v>348726.51000000001</v>
      </c>
      <c r="CX60">
        <f t="shared" si="107"/>
        <v>0.29985074599094996</v>
      </c>
      <c r="CY60">
        <f t="shared" si="108"/>
        <v>46.177014882606294</v>
      </c>
    </row>
    <row r="61">
      <c r="A61" s="25"/>
      <c r="B61" s="4" t="s">
        <v>66</v>
      </c>
      <c r="C61" s="125">
        <f>Малоэтажка_колич_блоков_огражд!$C61*Малоэтажка_блоки_огражд!B$3</f>
        <v>0</v>
      </c>
      <c r="D61" s="125">
        <f>Малоэтажка_колич_блоков_огражд!$C61*Малоэтажка_блоки_огражд!C$3</f>
        <v>0</v>
      </c>
      <c r="E61" s="125">
        <f>Малоэтажка_колич_блоков_огражд!$C61*Малоэтажка_блоки_огражд!D$3</f>
        <v>0</v>
      </c>
      <c r="F61" s="125">
        <f>Малоэтажка_колич_блоков_огражд!$C61*Малоэтажка_блоки_огражд!E$3</f>
        <v>0</v>
      </c>
      <c r="G61" s="125">
        <f>Малоэтажка_колич_блоков_огражд!$C61*Малоэтажка_блоки_огражд!F$3</f>
        <v>0</v>
      </c>
      <c r="H61" s="126">
        <f>Малоэтажка_колич_блоков_огражд!$C61*Малоэтажка_блоки_огражд!G$3</f>
        <v>0</v>
      </c>
      <c r="I61" s="94">
        <f>Малоэтажка_колич_блоков_огражд!$C61*Малоэтажка_блоки_огражд!B$4</f>
        <v>0</v>
      </c>
      <c r="J61" s="94">
        <f>Малоэтажка_колич_блоков_огражд!$C61*Малоэтажка_блоки_огражд!C$4</f>
        <v>0</v>
      </c>
      <c r="K61" s="94">
        <f>Малоэтажка_колич_блоков_огражд!$C61*Малоэтажка_блоки_огражд!D$4</f>
        <v>0</v>
      </c>
      <c r="L61" s="94">
        <f>Малоэтажка_колич_блоков_огражд!$C61*Малоэтажка_блоки_огражд!E$4</f>
        <v>0</v>
      </c>
      <c r="M61" s="94">
        <f>Малоэтажка_колич_блоков_огражд!$C61*Малоэтажка_блоки_огражд!F$4</f>
        <v>0</v>
      </c>
      <c r="N61" s="127">
        <f>Малоэтажка_колич_блоков_огражд!$C61*Малоэтажка_блоки_огражд!G$4</f>
        <v>0</v>
      </c>
      <c r="O61" s="125">
        <f>Малоэтажка_колич_блоков_огражд!$D61*Малоэтажка_блоки_огражд!B$5</f>
        <v>112.38</v>
      </c>
      <c r="P61" s="125">
        <f>Малоэтажка_колич_блоков_огражд!$D61*Малоэтажка_блоки_огражд!C$5</f>
        <v>39.600000000000001</v>
      </c>
      <c r="Q61" s="125">
        <f>Малоэтажка_колич_блоков_огражд!$D61*Малоэтажка_блоки_огражд!D$5</f>
        <v>41.009999999999998</v>
      </c>
      <c r="R61" s="125">
        <f>Малоэтажка_колич_блоков_огражд!$D61*Малоэтажка_блоки_огражд!E$5</f>
        <v>2.52</v>
      </c>
      <c r="S61" s="125">
        <f>Малоэтажка_колич_блоков_огражд!$D61*Малоэтажка_блоки_огражд!F$5</f>
        <v>256.19999999999999</v>
      </c>
      <c r="T61" s="125">
        <f>Малоэтажка_колич_блоков_огражд!$D61*Малоэтажка_блоки_огражд!G$5</f>
        <v>0</v>
      </c>
      <c r="U61" s="94">
        <f>Малоэтажка_колич_блоков_огражд!$D61*Малоэтажка_блоки_огражд!B$6</f>
        <v>112.5</v>
      </c>
      <c r="V61" s="94">
        <f>Малоэтажка_колич_блоков_огражд!$D61*Малоэтажка_блоки_огражд!C$6</f>
        <v>42</v>
      </c>
      <c r="W61" s="94">
        <f>Малоэтажка_колич_блоков_огражд!$D61*Малоэтажка_блоки_огражд!D$6</f>
        <v>41.009999999999998</v>
      </c>
      <c r="X61" s="94">
        <f>Малоэтажка_колич_блоков_огражд!$D61*Малоэтажка_блоки_огражд!E$6</f>
        <v>0</v>
      </c>
      <c r="Y61" s="94">
        <f>Малоэтажка_колич_блоков_огражд!$D61*Малоэтажка_блоки_огражд!F$6</f>
        <v>0</v>
      </c>
      <c r="Z61" s="127">
        <f>Малоэтажка_колич_блоков_огражд!$D61*Малоэтажка_блоки_огражд!G$6</f>
        <v>256.19999999999999</v>
      </c>
      <c r="AA61" s="125">
        <f>Малоэтажка_колич_блоков_огражд!$E61*Малоэтажка_блоки_огражд!B$7</f>
        <v>85.599999999999994</v>
      </c>
      <c r="AB61" s="125">
        <f>Малоэтажка_колич_блоков_огражд!$E61*Малоэтажка_блоки_огражд!C$7</f>
        <v>53.599999999999994</v>
      </c>
      <c r="AC61" s="125">
        <f>Малоэтажка_колич_блоков_огражд!$E61*Малоэтажка_блоки_огражд!D$7</f>
        <v>34.680000000000007</v>
      </c>
      <c r="AD61" s="125">
        <f>Малоэтажка_колич_блоков_огражд!$E61*Малоэтажка_блоки_огражд!E$7</f>
        <v>2.52</v>
      </c>
      <c r="AE61" s="125">
        <f>Малоэтажка_колич_блоков_огражд!$E61*Малоэтажка_блоки_огражд!F$7</f>
        <v>353.30000000000001</v>
      </c>
      <c r="AF61" s="125">
        <f>Малоэтажка_колич_блоков_огражд!$E61*Малоэтажка_блоки_огражд!G$7</f>
        <v>0</v>
      </c>
      <c r="AG61" s="94">
        <f>Малоэтажка_колич_блоков_огражд!$E61*Малоэтажка_блоки_огражд!B$8</f>
        <v>85.719999999999999</v>
      </c>
      <c r="AH61" s="94">
        <f>Малоэтажка_колич_блоков_огражд!$E61*Малоэтажка_блоки_огражд!C$8</f>
        <v>56</v>
      </c>
      <c r="AI61" s="94">
        <f>Малоэтажка_колич_блоков_огражд!$E61*Малоэтажка_блоки_огражд!D$8</f>
        <v>34.680000000000007</v>
      </c>
      <c r="AJ61" s="94">
        <f>Малоэтажка_колич_блоков_огражд!$E61*Малоэтажка_блоки_огражд!E$8</f>
        <v>0</v>
      </c>
      <c r="AK61" s="94">
        <f>Малоэтажка_колич_блоков_огражд!$E61*Малоэтажка_блоки_огражд!F$8</f>
        <v>0</v>
      </c>
      <c r="AL61" s="127">
        <f>Малоэтажка_колич_блоков_огражд!$E61*Малоэтажка_блоки_огражд!G$8</f>
        <v>353.30000000000001</v>
      </c>
      <c r="AM61" s="125">
        <f>Малоэтажка_колич_блоков_огражд!$F61*Малоэтажка_блоки_огражд!B$9</f>
        <v>130.48000000000002</v>
      </c>
      <c r="AN61" s="125">
        <f>Малоэтажка_колич_блоков_огражд!$F61*Малоэтажка_блоки_огражд!C$9</f>
        <v>53.599999999999994</v>
      </c>
      <c r="AO61" s="125">
        <f>Малоэтажка_колич_блоков_огражд!$F61*Малоэтажка_блоки_огражд!D$9</f>
        <v>41.579999999999998</v>
      </c>
      <c r="AP61" s="125">
        <f>Малоэтажка_колич_блоков_огражд!$F61*Малоэтажка_блоки_огражд!E$9</f>
        <v>2.52</v>
      </c>
      <c r="AQ61" s="125">
        <f>Малоэтажка_колич_блоков_огражд!$F61*Малоэтажка_блоки_огражд!F$9</f>
        <v>353.30000000000001</v>
      </c>
      <c r="AR61" s="125">
        <f>Малоэтажка_колич_блоков_огражд!$F61*Малоэтажка_блоки_огражд!G$9</f>
        <v>0</v>
      </c>
      <c r="AS61" s="94">
        <f>Малоэтажка_колич_блоков_огражд!$F61*Малоэтажка_блоки_огражд!B$10</f>
        <v>130.60000000000002</v>
      </c>
      <c r="AT61" s="94">
        <f>Малоэтажка_колич_блоков_огражд!$F61*Малоэтажка_блоки_огражд!C$10</f>
        <v>56</v>
      </c>
      <c r="AU61" s="94">
        <f>Малоэтажка_колич_блоков_огражд!$F61*Малоэтажка_блоки_огражд!D$10</f>
        <v>41.579999999999998</v>
      </c>
      <c r="AV61" s="94">
        <f>Малоэтажка_колич_блоков_огражд!$F61*Малоэтажка_блоки_огражд!E$10</f>
        <v>0</v>
      </c>
      <c r="AW61" s="94">
        <f>Малоэтажка_колич_блоков_огражд!$F61*Малоэтажка_блоки_огражд!F$10</f>
        <v>0</v>
      </c>
      <c r="AX61" s="127">
        <f>Малоэтажка_колич_блоков_огражд!$F61*Малоэтажка_блоки_огражд!G$10</f>
        <v>353.30000000000001</v>
      </c>
      <c r="AY61" s="125">
        <f>Малоэтажка_колич_блоков_огражд!$G61*Малоэтажка_блоки_огражд!B$11</f>
        <v>0</v>
      </c>
      <c r="AZ61" s="125">
        <f>Малоэтажка_колич_блоков_огражд!$G61*Малоэтажка_блоки_огражд!C$11</f>
        <v>0</v>
      </c>
      <c r="BA61" s="125">
        <f>Малоэтажка_колич_блоков_огражд!$G61*Малоэтажка_блоки_огражд!D$11</f>
        <v>0</v>
      </c>
      <c r="BB61" s="125">
        <f>Малоэтажка_колич_блоков_огражд!$G61*Малоэтажка_блоки_огражд!E$11</f>
        <v>0</v>
      </c>
      <c r="BC61" s="125">
        <f>Малоэтажка_колич_блоков_огражд!$G61*Малоэтажка_блоки_огражд!F$11</f>
        <v>0</v>
      </c>
      <c r="BD61" s="125">
        <f>Малоэтажка_колич_блоков_огражд!$G61*Малоэтажка_блоки_огражд!G$11</f>
        <v>0</v>
      </c>
      <c r="BE61" s="94">
        <f>Малоэтажка_колич_блоков_огражд!$G61*Малоэтажка_блоки_огражд!B$12</f>
        <v>0</v>
      </c>
      <c r="BF61" s="94">
        <f>Малоэтажка_колич_блоков_огражд!$G61*Малоэтажка_блоки_огражд!C$12</f>
        <v>0</v>
      </c>
      <c r="BG61" s="94">
        <f>Малоэтажка_колич_блоков_огражд!$G61*Малоэтажка_блоки_огражд!D$12</f>
        <v>0</v>
      </c>
      <c r="BH61" s="94">
        <f>Малоэтажка_колич_блоков_огражд!$G61*Малоэтажка_блоки_огражд!E$12</f>
        <v>0</v>
      </c>
      <c r="BI61" s="94">
        <f>Малоэтажка_колич_блоков_огражд!$G61*Малоэтажка_блоки_огражд!F$12</f>
        <v>0</v>
      </c>
      <c r="BJ61" s="127">
        <f>Малоэтажка_колич_блоков_огражд!$G61*Малоэтажка_блоки_огражд!G$12</f>
        <v>0</v>
      </c>
      <c r="BK61" s="125">
        <f>Малоэтажка_колич_блоков_огражд!$H61*Малоэтажка_блоки_огражд!B$13</f>
        <v>0</v>
      </c>
      <c r="BL61" s="125">
        <f>Малоэтажка_колич_блоков_огражд!$H61*Малоэтажка_блоки_огражд!C$13</f>
        <v>0</v>
      </c>
      <c r="BM61" s="125">
        <f>Малоэтажка_колич_блоков_огражд!$H61*Малоэтажка_блоки_огражд!D$13</f>
        <v>0</v>
      </c>
      <c r="BN61" s="125">
        <f>Малоэтажка_колич_блоков_огражд!$H61*Малоэтажка_блоки_огражд!E$13</f>
        <v>0</v>
      </c>
      <c r="BO61" s="125">
        <f>Малоэтажка_колич_блоков_огражд!$H61*Малоэтажка_блоки_огражд!F$13</f>
        <v>0</v>
      </c>
      <c r="BP61" s="125">
        <f>Малоэтажка_колич_блоков_огражд!$H61*Малоэтажка_блоки_огражд!G$13</f>
        <v>0</v>
      </c>
      <c r="BQ61" s="94">
        <f>Малоэтажка_колич_блоков_огражд!$H61*Малоэтажка_блоки_огражд!B$14</f>
        <v>0</v>
      </c>
      <c r="BR61" s="94">
        <f>Малоэтажка_колич_блоков_огражд!$H61*Малоэтажка_блоки_огражд!C$14</f>
        <v>0</v>
      </c>
      <c r="BS61" s="94">
        <f>Малоэтажка_колич_блоков_огражд!$H61*Малоэтажка_блоки_огражд!D$14</f>
        <v>0</v>
      </c>
      <c r="BT61" s="94">
        <f>Малоэтажка_колич_блоков_огражд!$H61*Малоэтажка_блоки_огражд!E$14</f>
        <v>0</v>
      </c>
      <c r="BU61" s="94">
        <f>Малоэтажка_колич_блоков_огражд!$H61*Малоэтажка_блоки_огражд!F$14</f>
        <v>0</v>
      </c>
      <c r="BV61" s="94">
        <f>Малоэтажка_колич_блоков_огражд!$H61*Малоэтажка_блоки_огражд!G$14</f>
        <v>0</v>
      </c>
      <c r="BW61" s="109">
        <v>4</v>
      </c>
      <c r="BX61" s="128">
        <f t="shared" si="93"/>
        <v>1314.9200000000001</v>
      </c>
      <c r="BY61" s="128">
        <f t="shared" si="94"/>
        <v>608.79999999999995</v>
      </c>
      <c r="BZ61" s="128">
        <f t="shared" si="95"/>
        <v>469.07999999999998</v>
      </c>
      <c r="CA61" s="128">
        <f t="shared" si="96"/>
        <v>7.5600000000000005</v>
      </c>
      <c r="CB61" s="128">
        <f t="shared" si="97"/>
        <v>962.79999999999995</v>
      </c>
      <c r="CC61" s="128">
        <f t="shared" si="98"/>
        <v>962.79999999999995</v>
      </c>
      <c r="CD61">
        <v>22</v>
      </c>
      <c r="CE61">
        <v>-34</v>
      </c>
      <c r="CF61">
        <v>3.8499999999999872</v>
      </c>
      <c r="CG61">
        <v>0.46999999999999997</v>
      </c>
      <c r="CH61">
        <v>0.28000000000000003</v>
      </c>
      <c r="CI61">
        <v>0.46999999999999997</v>
      </c>
      <c r="CJ61">
        <v>1.3600000000000001</v>
      </c>
      <c r="CK61">
        <v>1.3600000000000001</v>
      </c>
      <c r="CL61" s="22">
        <f t="shared" si="99"/>
        <v>19126.109090909154</v>
      </c>
      <c r="CM61" s="22">
        <f t="shared" si="100"/>
        <v>72537.872340425529</v>
      </c>
      <c r="CN61" s="22">
        <f t="shared" si="101"/>
        <v>93815.999999999985</v>
      </c>
      <c r="CO61" s="22">
        <f t="shared" si="102"/>
        <v>900.76595744680867</v>
      </c>
      <c r="CP61" s="22">
        <f t="shared" si="103"/>
        <v>39644.705882352937</v>
      </c>
      <c r="CQ61" s="22">
        <f t="shared" si="104"/>
        <v>39644.705882352937</v>
      </c>
      <c r="CR61" s="129">
        <f t="shared" si="105"/>
        <v>265670.15915348736</v>
      </c>
      <c r="CW61" s="130">
        <v>348726.51000000001</v>
      </c>
      <c r="CX61">
        <f t="shared" si="107"/>
        <v>0.29985074599094996</v>
      </c>
      <c r="CY61">
        <f t="shared" si="108"/>
        <v>46.177014882606294</v>
      </c>
    </row>
    <row r="62">
      <c r="A62" s="25"/>
      <c r="B62" s="4" t="s">
        <v>67</v>
      </c>
      <c r="C62" s="125">
        <f>Малоэтажка_колич_блоков_огражд!$C62*Малоэтажка_блоки_огражд!B$3</f>
        <v>0</v>
      </c>
      <c r="D62" s="125">
        <f>Малоэтажка_колич_блоков_огражд!$C62*Малоэтажка_блоки_огражд!C$3</f>
        <v>0</v>
      </c>
      <c r="E62" s="125">
        <f>Малоэтажка_колич_блоков_огражд!$C62*Малоэтажка_блоки_огражд!D$3</f>
        <v>0</v>
      </c>
      <c r="F62" s="125">
        <f>Малоэтажка_колич_блоков_огражд!$C62*Малоэтажка_блоки_огражд!E$3</f>
        <v>0</v>
      </c>
      <c r="G62" s="125">
        <f>Малоэтажка_колич_блоков_огражд!$C62*Малоэтажка_блоки_огражд!F$3</f>
        <v>0</v>
      </c>
      <c r="H62" s="126">
        <f>Малоэтажка_колич_блоков_огражд!$C62*Малоэтажка_блоки_огражд!G$3</f>
        <v>0</v>
      </c>
      <c r="I62" s="94">
        <f>Малоэтажка_колич_блоков_огражд!$C62*Малоэтажка_блоки_огражд!B$4</f>
        <v>0</v>
      </c>
      <c r="J62" s="94">
        <f>Малоэтажка_колич_блоков_огражд!$C62*Малоэтажка_блоки_огражд!C$4</f>
        <v>0</v>
      </c>
      <c r="K62" s="94">
        <f>Малоэтажка_колич_блоков_огражд!$C62*Малоэтажка_блоки_огражд!D$4</f>
        <v>0</v>
      </c>
      <c r="L62" s="94">
        <f>Малоэтажка_колич_блоков_огражд!$C62*Малоэтажка_блоки_огражд!E$4</f>
        <v>0</v>
      </c>
      <c r="M62" s="94">
        <f>Малоэтажка_колич_блоков_огражд!$C62*Малоэтажка_блоки_огражд!F$4</f>
        <v>0</v>
      </c>
      <c r="N62" s="127">
        <f>Малоэтажка_колич_блоков_огражд!$C62*Малоэтажка_блоки_огражд!G$4</f>
        <v>0</v>
      </c>
      <c r="O62" s="125">
        <f>Малоэтажка_колич_блоков_огражд!$D62*Малоэтажка_блоки_огражд!B$5</f>
        <v>112.38</v>
      </c>
      <c r="P62" s="125">
        <f>Малоэтажка_колич_блоков_огражд!$D62*Малоэтажка_блоки_огражд!C$5</f>
        <v>39.600000000000001</v>
      </c>
      <c r="Q62" s="125">
        <f>Малоэтажка_колич_блоков_огражд!$D62*Малоэтажка_блоки_огражд!D$5</f>
        <v>41.009999999999998</v>
      </c>
      <c r="R62" s="125">
        <f>Малоэтажка_колич_блоков_огражд!$D62*Малоэтажка_блоки_огражд!E$5</f>
        <v>2.52</v>
      </c>
      <c r="S62" s="125">
        <f>Малоэтажка_колич_блоков_огражд!$D62*Малоэтажка_блоки_огражд!F$5</f>
        <v>256.19999999999999</v>
      </c>
      <c r="T62" s="125">
        <f>Малоэтажка_колич_блоков_огражд!$D62*Малоэтажка_блоки_огражд!G$5</f>
        <v>0</v>
      </c>
      <c r="U62" s="94">
        <f>Малоэтажка_колич_блоков_огражд!$D62*Малоэтажка_блоки_огражд!B$6</f>
        <v>112.5</v>
      </c>
      <c r="V62" s="94">
        <f>Малоэтажка_колич_блоков_огражд!$D62*Малоэтажка_блоки_огражд!C$6</f>
        <v>42</v>
      </c>
      <c r="W62" s="94">
        <f>Малоэтажка_колич_блоков_огражд!$D62*Малоэтажка_блоки_огражд!D$6</f>
        <v>41.009999999999998</v>
      </c>
      <c r="X62" s="94">
        <f>Малоэтажка_колич_блоков_огражд!$D62*Малоэтажка_блоки_огражд!E$6</f>
        <v>0</v>
      </c>
      <c r="Y62" s="94">
        <f>Малоэтажка_колич_блоков_огражд!$D62*Малоэтажка_блоки_огражд!F$6</f>
        <v>0</v>
      </c>
      <c r="Z62" s="127">
        <f>Малоэтажка_колич_блоков_огражд!$D62*Малоэтажка_блоки_огражд!G$6</f>
        <v>256.19999999999999</v>
      </c>
      <c r="AA62" s="125">
        <f>Малоэтажка_колич_блоков_огражд!$E62*Малоэтажка_блоки_огражд!B$7</f>
        <v>85.599999999999994</v>
      </c>
      <c r="AB62" s="125">
        <f>Малоэтажка_колич_блоков_огражд!$E62*Малоэтажка_блоки_огражд!C$7</f>
        <v>53.599999999999994</v>
      </c>
      <c r="AC62" s="125">
        <f>Малоэтажка_колич_блоков_огражд!$E62*Малоэтажка_блоки_огражд!D$7</f>
        <v>34.680000000000007</v>
      </c>
      <c r="AD62" s="125">
        <f>Малоэтажка_колич_блоков_огражд!$E62*Малоэтажка_блоки_огражд!E$7</f>
        <v>2.52</v>
      </c>
      <c r="AE62" s="125">
        <f>Малоэтажка_колич_блоков_огражд!$E62*Малоэтажка_блоки_огражд!F$7</f>
        <v>353.30000000000001</v>
      </c>
      <c r="AF62" s="125">
        <f>Малоэтажка_колич_блоков_огражд!$E62*Малоэтажка_блоки_огражд!G$7</f>
        <v>0</v>
      </c>
      <c r="AG62" s="94">
        <f>Малоэтажка_колич_блоков_огражд!$E62*Малоэтажка_блоки_огражд!B$8</f>
        <v>85.719999999999999</v>
      </c>
      <c r="AH62" s="94">
        <f>Малоэтажка_колич_блоков_огражд!$E62*Малоэтажка_блоки_огражд!C$8</f>
        <v>56</v>
      </c>
      <c r="AI62" s="94">
        <f>Малоэтажка_колич_блоков_огражд!$E62*Малоэтажка_блоки_огражд!D$8</f>
        <v>34.680000000000007</v>
      </c>
      <c r="AJ62" s="94">
        <f>Малоэтажка_колич_блоков_огражд!$E62*Малоэтажка_блоки_огражд!E$8</f>
        <v>0</v>
      </c>
      <c r="AK62" s="94">
        <f>Малоэтажка_колич_блоков_огражд!$E62*Малоэтажка_блоки_огражд!F$8</f>
        <v>0</v>
      </c>
      <c r="AL62" s="127">
        <f>Малоэтажка_колич_блоков_огражд!$E62*Малоэтажка_блоки_огражд!G$8</f>
        <v>353.30000000000001</v>
      </c>
      <c r="AM62" s="125">
        <f>Малоэтажка_колич_блоков_огражд!$F62*Малоэтажка_блоки_огражд!B$9</f>
        <v>130.48000000000002</v>
      </c>
      <c r="AN62" s="125">
        <f>Малоэтажка_колич_блоков_огражд!$F62*Малоэтажка_блоки_огражд!C$9</f>
        <v>53.599999999999994</v>
      </c>
      <c r="AO62" s="125">
        <f>Малоэтажка_колич_блоков_огражд!$F62*Малоэтажка_блоки_огражд!D$9</f>
        <v>41.579999999999998</v>
      </c>
      <c r="AP62" s="125">
        <f>Малоэтажка_колич_блоков_огражд!$F62*Малоэтажка_блоки_огражд!E$9</f>
        <v>2.52</v>
      </c>
      <c r="AQ62" s="125">
        <f>Малоэтажка_колич_блоков_огражд!$F62*Малоэтажка_блоки_огражд!F$9</f>
        <v>353.30000000000001</v>
      </c>
      <c r="AR62" s="125">
        <f>Малоэтажка_колич_блоков_огражд!$F62*Малоэтажка_блоки_огражд!G$9</f>
        <v>0</v>
      </c>
      <c r="AS62" s="94">
        <f>Малоэтажка_колич_блоков_огражд!$F62*Малоэтажка_блоки_огражд!B$10</f>
        <v>130.60000000000002</v>
      </c>
      <c r="AT62" s="94">
        <f>Малоэтажка_колич_блоков_огражд!$F62*Малоэтажка_блоки_огражд!C$10</f>
        <v>56</v>
      </c>
      <c r="AU62" s="94">
        <f>Малоэтажка_колич_блоков_огражд!$F62*Малоэтажка_блоки_огражд!D$10</f>
        <v>41.579999999999998</v>
      </c>
      <c r="AV62" s="94">
        <f>Малоэтажка_колич_блоков_огражд!$F62*Малоэтажка_блоки_огражд!E$10</f>
        <v>0</v>
      </c>
      <c r="AW62" s="94">
        <f>Малоэтажка_колич_блоков_огражд!$F62*Малоэтажка_блоки_огражд!F$10</f>
        <v>0</v>
      </c>
      <c r="AX62" s="127">
        <f>Малоэтажка_колич_блоков_огражд!$F62*Малоэтажка_блоки_огражд!G$10</f>
        <v>353.30000000000001</v>
      </c>
      <c r="AY62" s="125">
        <f>Малоэтажка_колич_блоков_огражд!$G62*Малоэтажка_блоки_огражд!B$11</f>
        <v>0</v>
      </c>
      <c r="AZ62" s="125">
        <f>Малоэтажка_колич_блоков_огражд!$G62*Малоэтажка_блоки_огражд!C$11</f>
        <v>0</v>
      </c>
      <c r="BA62" s="125">
        <f>Малоэтажка_колич_блоков_огражд!$G62*Малоэтажка_блоки_огражд!D$11</f>
        <v>0</v>
      </c>
      <c r="BB62" s="125">
        <f>Малоэтажка_колич_блоков_огражд!$G62*Малоэтажка_блоки_огражд!E$11</f>
        <v>0</v>
      </c>
      <c r="BC62" s="125">
        <f>Малоэтажка_колич_блоков_огражд!$G62*Малоэтажка_блоки_огражд!F$11</f>
        <v>0</v>
      </c>
      <c r="BD62" s="125">
        <f>Малоэтажка_колич_блоков_огражд!$G62*Малоэтажка_блоки_огражд!G$11</f>
        <v>0</v>
      </c>
      <c r="BE62" s="94">
        <f>Малоэтажка_колич_блоков_огражд!$G62*Малоэтажка_блоки_огражд!B$12</f>
        <v>0</v>
      </c>
      <c r="BF62" s="94">
        <f>Малоэтажка_колич_блоков_огражд!$G62*Малоэтажка_блоки_огражд!C$12</f>
        <v>0</v>
      </c>
      <c r="BG62" s="94">
        <f>Малоэтажка_колич_блоков_огражд!$G62*Малоэтажка_блоки_огражд!D$12</f>
        <v>0</v>
      </c>
      <c r="BH62" s="94">
        <f>Малоэтажка_колич_блоков_огражд!$G62*Малоэтажка_блоки_огражд!E$12</f>
        <v>0</v>
      </c>
      <c r="BI62" s="94">
        <f>Малоэтажка_колич_блоков_огражд!$G62*Малоэтажка_блоки_огражд!F$12</f>
        <v>0</v>
      </c>
      <c r="BJ62" s="127">
        <f>Малоэтажка_колич_блоков_огражд!$G62*Малоэтажка_блоки_огражд!G$12</f>
        <v>0</v>
      </c>
      <c r="BK62" s="125">
        <f>Малоэтажка_колич_блоков_огражд!$H62*Малоэтажка_блоки_огражд!B$13</f>
        <v>0</v>
      </c>
      <c r="BL62" s="125">
        <f>Малоэтажка_колич_блоков_огражд!$H62*Малоэтажка_блоки_огражд!C$13</f>
        <v>0</v>
      </c>
      <c r="BM62" s="125">
        <f>Малоэтажка_колич_блоков_огражд!$H62*Малоэтажка_блоки_огражд!D$13</f>
        <v>0</v>
      </c>
      <c r="BN62" s="125">
        <f>Малоэтажка_колич_блоков_огражд!$H62*Малоэтажка_блоки_огражд!E$13</f>
        <v>0</v>
      </c>
      <c r="BO62" s="125">
        <f>Малоэтажка_колич_блоков_огражд!$H62*Малоэтажка_блоки_огражд!F$13</f>
        <v>0</v>
      </c>
      <c r="BP62" s="125">
        <f>Малоэтажка_колич_блоков_огражд!$H62*Малоэтажка_блоки_огражд!G$13</f>
        <v>0</v>
      </c>
      <c r="BQ62" s="94">
        <f>Малоэтажка_колич_блоков_огражд!$H62*Малоэтажка_блоки_огражд!B$14</f>
        <v>0</v>
      </c>
      <c r="BR62" s="94">
        <f>Малоэтажка_колич_блоков_огражд!$H62*Малоэтажка_блоки_огражд!C$14</f>
        <v>0</v>
      </c>
      <c r="BS62" s="94">
        <f>Малоэтажка_колич_блоков_огражд!$H62*Малоэтажка_блоки_огражд!D$14</f>
        <v>0</v>
      </c>
      <c r="BT62" s="94">
        <f>Малоэтажка_колич_блоков_огражд!$H62*Малоэтажка_блоки_огражд!E$14</f>
        <v>0</v>
      </c>
      <c r="BU62" s="94">
        <f>Малоэтажка_колич_блоков_огражд!$H62*Малоэтажка_блоки_огражд!F$14</f>
        <v>0</v>
      </c>
      <c r="BV62" s="94">
        <f>Малоэтажка_колич_блоков_огражд!$H62*Малоэтажка_блоки_огражд!G$14</f>
        <v>0</v>
      </c>
      <c r="BW62" s="109">
        <v>4</v>
      </c>
      <c r="BX62" s="128">
        <f t="shared" si="93"/>
        <v>1314.9200000000001</v>
      </c>
      <c r="BY62" s="128">
        <f t="shared" si="94"/>
        <v>608.79999999999995</v>
      </c>
      <c r="BZ62" s="128">
        <f t="shared" si="95"/>
        <v>469.07999999999998</v>
      </c>
      <c r="CA62" s="128">
        <f t="shared" si="96"/>
        <v>7.5600000000000005</v>
      </c>
      <c r="CB62" s="128">
        <f t="shared" si="97"/>
        <v>962.79999999999995</v>
      </c>
      <c r="CC62" s="128">
        <f t="shared" si="98"/>
        <v>962.79999999999995</v>
      </c>
      <c r="CD62">
        <v>22</v>
      </c>
      <c r="CE62">
        <v>-34</v>
      </c>
      <c r="CF62">
        <v>3.8499999999999872</v>
      </c>
      <c r="CG62">
        <v>0.46999999999999997</v>
      </c>
      <c r="CH62">
        <v>0.28000000000000003</v>
      </c>
      <c r="CI62">
        <v>0.46999999999999997</v>
      </c>
      <c r="CJ62">
        <v>1.3600000000000001</v>
      </c>
      <c r="CK62">
        <v>1.3600000000000001</v>
      </c>
      <c r="CL62" s="22">
        <f t="shared" si="99"/>
        <v>19126.109090909154</v>
      </c>
      <c r="CM62" s="22">
        <f t="shared" si="100"/>
        <v>72537.872340425529</v>
      </c>
      <c r="CN62" s="22">
        <f t="shared" si="101"/>
        <v>93815.999999999985</v>
      </c>
      <c r="CO62" s="22">
        <f t="shared" si="102"/>
        <v>900.76595744680867</v>
      </c>
      <c r="CP62" s="22">
        <f t="shared" si="103"/>
        <v>39644.705882352937</v>
      </c>
      <c r="CQ62" s="22">
        <f t="shared" si="104"/>
        <v>39644.705882352937</v>
      </c>
      <c r="CR62" s="129">
        <f t="shared" si="105"/>
        <v>265670.15915348736</v>
      </c>
      <c r="CW62" s="130">
        <v>348726.51000000001</v>
      </c>
      <c r="CX62">
        <f t="shared" si="107"/>
        <v>0.29985074599094996</v>
      </c>
      <c r="CY62">
        <f t="shared" si="108"/>
        <v>46.177014882606294</v>
      </c>
    </row>
    <row r="63">
      <c r="A63" s="25"/>
      <c r="B63" s="4" t="s">
        <v>68</v>
      </c>
      <c r="C63" s="125">
        <f>Малоэтажка_колич_блоков_огражд!$C63*Малоэтажка_блоки_огражд!B$3</f>
        <v>0</v>
      </c>
      <c r="D63" s="125">
        <f>Малоэтажка_колич_блоков_огражд!$C63*Малоэтажка_блоки_огражд!C$3</f>
        <v>0</v>
      </c>
      <c r="E63" s="125">
        <f>Малоэтажка_колич_блоков_огражд!$C63*Малоэтажка_блоки_огражд!D$3</f>
        <v>0</v>
      </c>
      <c r="F63" s="125">
        <f>Малоэтажка_колич_блоков_огражд!$C63*Малоэтажка_блоки_огражд!E$3</f>
        <v>0</v>
      </c>
      <c r="G63" s="125">
        <f>Малоэтажка_колич_блоков_огражд!$C63*Малоэтажка_блоки_огражд!F$3</f>
        <v>0</v>
      </c>
      <c r="H63" s="126">
        <f>Малоэтажка_колич_блоков_огражд!$C63*Малоэтажка_блоки_огражд!G$3</f>
        <v>0</v>
      </c>
      <c r="I63" s="94">
        <f>Малоэтажка_колич_блоков_огражд!$C63*Малоэтажка_блоки_огражд!B$4</f>
        <v>0</v>
      </c>
      <c r="J63" s="94">
        <f>Малоэтажка_колич_блоков_огражд!$C63*Малоэтажка_блоки_огражд!C$4</f>
        <v>0</v>
      </c>
      <c r="K63" s="94">
        <f>Малоэтажка_колич_блоков_огражд!$C63*Малоэтажка_блоки_огражд!D$4</f>
        <v>0</v>
      </c>
      <c r="L63" s="94">
        <f>Малоэтажка_колич_блоков_огражд!$C63*Малоэтажка_блоки_огражд!E$4</f>
        <v>0</v>
      </c>
      <c r="M63" s="94">
        <f>Малоэтажка_колич_блоков_огражд!$C63*Малоэтажка_блоки_огражд!F$4</f>
        <v>0</v>
      </c>
      <c r="N63" s="127">
        <f>Малоэтажка_колич_блоков_огражд!$C63*Малоэтажка_блоки_огражд!G$4</f>
        <v>0</v>
      </c>
      <c r="O63" s="125">
        <f>Малоэтажка_колич_блоков_огражд!$D63*Малоэтажка_блоки_огражд!B$5</f>
        <v>112.38</v>
      </c>
      <c r="P63" s="125">
        <f>Малоэтажка_колич_блоков_огражд!$D63*Малоэтажка_блоки_огражд!C$5</f>
        <v>39.600000000000001</v>
      </c>
      <c r="Q63" s="125">
        <f>Малоэтажка_колич_блоков_огражд!$D63*Малоэтажка_блоки_огражд!D$5</f>
        <v>41.009999999999998</v>
      </c>
      <c r="R63" s="125">
        <f>Малоэтажка_колич_блоков_огражд!$D63*Малоэтажка_блоки_огражд!E$5</f>
        <v>2.52</v>
      </c>
      <c r="S63" s="125">
        <f>Малоэтажка_колич_блоков_огражд!$D63*Малоэтажка_блоки_огражд!F$5</f>
        <v>256.19999999999999</v>
      </c>
      <c r="T63" s="125">
        <f>Малоэтажка_колич_блоков_огражд!$D63*Малоэтажка_блоки_огражд!G$5</f>
        <v>0</v>
      </c>
      <c r="U63" s="94">
        <f>Малоэтажка_колич_блоков_огражд!$D63*Малоэтажка_блоки_огражд!B$6</f>
        <v>112.5</v>
      </c>
      <c r="V63" s="94">
        <f>Малоэтажка_колич_блоков_огражд!$D63*Малоэтажка_блоки_огражд!C$6</f>
        <v>42</v>
      </c>
      <c r="W63" s="94">
        <f>Малоэтажка_колич_блоков_огражд!$D63*Малоэтажка_блоки_огражд!D$6</f>
        <v>41.009999999999998</v>
      </c>
      <c r="X63" s="94">
        <f>Малоэтажка_колич_блоков_огражд!$D63*Малоэтажка_блоки_огражд!E$6</f>
        <v>0</v>
      </c>
      <c r="Y63" s="94">
        <f>Малоэтажка_колич_блоков_огражд!$D63*Малоэтажка_блоки_огражд!F$6</f>
        <v>0</v>
      </c>
      <c r="Z63" s="127">
        <f>Малоэтажка_колич_блоков_огражд!$D63*Малоэтажка_блоки_огражд!G$6</f>
        <v>256.19999999999999</v>
      </c>
      <c r="AA63" s="125">
        <f>Малоэтажка_колич_блоков_огражд!$E63*Малоэтажка_блоки_огражд!B$7</f>
        <v>85.599999999999994</v>
      </c>
      <c r="AB63" s="125">
        <f>Малоэтажка_колич_блоков_огражд!$E63*Малоэтажка_блоки_огражд!C$7</f>
        <v>53.599999999999994</v>
      </c>
      <c r="AC63" s="125">
        <f>Малоэтажка_колич_блоков_огражд!$E63*Малоэтажка_блоки_огражд!D$7</f>
        <v>34.680000000000007</v>
      </c>
      <c r="AD63" s="125">
        <f>Малоэтажка_колич_блоков_огражд!$E63*Малоэтажка_блоки_огражд!E$7</f>
        <v>2.52</v>
      </c>
      <c r="AE63" s="125">
        <f>Малоэтажка_колич_блоков_огражд!$E63*Малоэтажка_блоки_огражд!F$7</f>
        <v>353.30000000000001</v>
      </c>
      <c r="AF63" s="125">
        <f>Малоэтажка_колич_блоков_огражд!$E63*Малоэтажка_блоки_огражд!G$7</f>
        <v>0</v>
      </c>
      <c r="AG63" s="94">
        <f>Малоэтажка_колич_блоков_огражд!$E63*Малоэтажка_блоки_огражд!B$8</f>
        <v>85.719999999999999</v>
      </c>
      <c r="AH63" s="94">
        <f>Малоэтажка_колич_блоков_огражд!$E63*Малоэтажка_блоки_огражд!C$8</f>
        <v>56</v>
      </c>
      <c r="AI63" s="94">
        <f>Малоэтажка_колич_блоков_огражд!$E63*Малоэтажка_блоки_огражд!D$8</f>
        <v>34.680000000000007</v>
      </c>
      <c r="AJ63" s="94">
        <f>Малоэтажка_колич_блоков_огражд!$E63*Малоэтажка_блоки_огражд!E$8</f>
        <v>0</v>
      </c>
      <c r="AK63" s="94">
        <f>Малоэтажка_колич_блоков_огражд!$E63*Малоэтажка_блоки_огражд!F$8</f>
        <v>0</v>
      </c>
      <c r="AL63" s="127">
        <f>Малоэтажка_колич_блоков_огражд!$E63*Малоэтажка_блоки_огражд!G$8</f>
        <v>353.30000000000001</v>
      </c>
      <c r="AM63" s="125">
        <f>Малоэтажка_колич_блоков_огражд!$F63*Малоэтажка_блоки_огражд!B$9</f>
        <v>130.48000000000002</v>
      </c>
      <c r="AN63" s="125">
        <f>Малоэтажка_колич_блоков_огражд!$F63*Малоэтажка_блоки_огражд!C$9</f>
        <v>53.599999999999994</v>
      </c>
      <c r="AO63" s="125">
        <f>Малоэтажка_колич_блоков_огражд!$F63*Малоэтажка_блоки_огражд!D$9</f>
        <v>41.579999999999998</v>
      </c>
      <c r="AP63" s="125">
        <f>Малоэтажка_колич_блоков_огражд!$F63*Малоэтажка_блоки_огражд!E$9</f>
        <v>2.52</v>
      </c>
      <c r="AQ63" s="125">
        <f>Малоэтажка_колич_блоков_огражд!$F63*Малоэтажка_блоки_огражд!F$9</f>
        <v>353.30000000000001</v>
      </c>
      <c r="AR63" s="125">
        <f>Малоэтажка_колич_блоков_огражд!$F63*Малоэтажка_блоки_огражд!G$9</f>
        <v>0</v>
      </c>
      <c r="AS63" s="94">
        <f>Малоэтажка_колич_блоков_огражд!$F63*Малоэтажка_блоки_огражд!B$10</f>
        <v>130.60000000000002</v>
      </c>
      <c r="AT63" s="94">
        <f>Малоэтажка_колич_блоков_огражд!$F63*Малоэтажка_блоки_огражд!C$10</f>
        <v>56</v>
      </c>
      <c r="AU63" s="94">
        <f>Малоэтажка_колич_блоков_огражд!$F63*Малоэтажка_блоки_огражд!D$10</f>
        <v>41.579999999999998</v>
      </c>
      <c r="AV63" s="94">
        <f>Малоэтажка_колич_блоков_огражд!$F63*Малоэтажка_блоки_огражд!E$10</f>
        <v>0</v>
      </c>
      <c r="AW63" s="94">
        <f>Малоэтажка_колич_блоков_огражд!$F63*Малоэтажка_блоки_огражд!F$10</f>
        <v>0</v>
      </c>
      <c r="AX63" s="127">
        <f>Малоэтажка_колич_блоков_огражд!$F63*Малоэтажка_блоки_огражд!G$10</f>
        <v>353.30000000000001</v>
      </c>
      <c r="AY63" s="125">
        <f>Малоэтажка_колич_блоков_огражд!$G63*Малоэтажка_блоки_огражд!B$11</f>
        <v>0</v>
      </c>
      <c r="AZ63" s="125">
        <f>Малоэтажка_колич_блоков_огражд!$G63*Малоэтажка_блоки_огражд!C$11</f>
        <v>0</v>
      </c>
      <c r="BA63" s="125">
        <f>Малоэтажка_колич_блоков_огражд!$G63*Малоэтажка_блоки_огражд!D$11</f>
        <v>0</v>
      </c>
      <c r="BB63" s="125">
        <f>Малоэтажка_колич_блоков_огражд!$G63*Малоэтажка_блоки_огражд!E$11</f>
        <v>0</v>
      </c>
      <c r="BC63" s="125">
        <f>Малоэтажка_колич_блоков_огражд!$G63*Малоэтажка_блоки_огражд!F$11</f>
        <v>0</v>
      </c>
      <c r="BD63" s="125">
        <f>Малоэтажка_колич_блоков_огражд!$G63*Малоэтажка_блоки_огражд!G$11</f>
        <v>0</v>
      </c>
      <c r="BE63" s="94">
        <f>Малоэтажка_колич_блоков_огражд!$G63*Малоэтажка_блоки_огражд!B$12</f>
        <v>0</v>
      </c>
      <c r="BF63" s="94">
        <f>Малоэтажка_колич_блоков_огражд!$G63*Малоэтажка_блоки_огражд!C$12</f>
        <v>0</v>
      </c>
      <c r="BG63" s="94">
        <f>Малоэтажка_колич_блоков_огражд!$G63*Малоэтажка_блоки_огражд!D$12</f>
        <v>0</v>
      </c>
      <c r="BH63" s="94">
        <f>Малоэтажка_колич_блоков_огражд!$G63*Малоэтажка_блоки_огражд!E$12</f>
        <v>0</v>
      </c>
      <c r="BI63" s="94">
        <f>Малоэтажка_колич_блоков_огражд!$G63*Малоэтажка_блоки_огражд!F$12</f>
        <v>0</v>
      </c>
      <c r="BJ63" s="127">
        <f>Малоэтажка_колич_блоков_огражд!$G63*Малоэтажка_блоки_огражд!G$12</f>
        <v>0</v>
      </c>
      <c r="BK63" s="125">
        <f>Малоэтажка_колич_блоков_огражд!$H63*Малоэтажка_блоки_огражд!B$13</f>
        <v>0</v>
      </c>
      <c r="BL63" s="125">
        <f>Малоэтажка_колич_блоков_огражд!$H63*Малоэтажка_блоки_огражд!C$13</f>
        <v>0</v>
      </c>
      <c r="BM63" s="125">
        <f>Малоэтажка_колич_блоков_огражд!$H63*Малоэтажка_блоки_огражд!D$13</f>
        <v>0</v>
      </c>
      <c r="BN63" s="125">
        <f>Малоэтажка_колич_блоков_огражд!$H63*Малоэтажка_блоки_огражд!E$13</f>
        <v>0</v>
      </c>
      <c r="BO63" s="125">
        <f>Малоэтажка_колич_блоков_огражд!$H63*Малоэтажка_блоки_огражд!F$13</f>
        <v>0</v>
      </c>
      <c r="BP63" s="125">
        <f>Малоэтажка_колич_блоков_огражд!$H63*Малоэтажка_блоки_огражд!G$13</f>
        <v>0</v>
      </c>
      <c r="BQ63" s="94">
        <f>Малоэтажка_колич_блоков_огражд!$H63*Малоэтажка_блоки_огражд!B$14</f>
        <v>0</v>
      </c>
      <c r="BR63" s="94">
        <f>Малоэтажка_колич_блоков_огражд!$H63*Малоэтажка_блоки_огражд!C$14</f>
        <v>0</v>
      </c>
      <c r="BS63" s="94">
        <f>Малоэтажка_колич_блоков_огражд!$H63*Малоэтажка_блоки_огражд!D$14</f>
        <v>0</v>
      </c>
      <c r="BT63" s="94">
        <f>Малоэтажка_колич_блоков_огражд!$H63*Малоэтажка_блоки_огражд!E$14</f>
        <v>0</v>
      </c>
      <c r="BU63" s="94">
        <f>Малоэтажка_колич_блоков_огражд!$H63*Малоэтажка_блоки_огражд!F$14</f>
        <v>0</v>
      </c>
      <c r="BV63" s="94">
        <f>Малоэтажка_колич_блоков_огражд!$H63*Малоэтажка_блоки_огражд!G$14</f>
        <v>0</v>
      </c>
      <c r="BW63" s="109">
        <v>4</v>
      </c>
      <c r="BX63" s="128">
        <f t="shared" si="93"/>
        <v>1314.9200000000001</v>
      </c>
      <c r="BY63" s="128">
        <f t="shared" si="94"/>
        <v>608.79999999999995</v>
      </c>
      <c r="BZ63" s="128">
        <f t="shared" si="95"/>
        <v>469.07999999999998</v>
      </c>
      <c r="CA63" s="128">
        <f t="shared" si="96"/>
        <v>7.5600000000000005</v>
      </c>
      <c r="CB63" s="128">
        <f t="shared" si="97"/>
        <v>962.79999999999995</v>
      </c>
      <c r="CC63" s="128">
        <f t="shared" si="98"/>
        <v>962.79999999999995</v>
      </c>
      <c r="CD63">
        <v>22</v>
      </c>
      <c r="CE63">
        <v>-34</v>
      </c>
      <c r="CF63">
        <v>3.8499999999999868</v>
      </c>
      <c r="CG63">
        <v>0.46999999999999997</v>
      </c>
      <c r="CH63">
        <v>0.28000000000000003</v>
      </c>
      <c r="CI63">
        <v>0.46999999999999997</v>
      </c>
      <c r="CJ63">
        <v>1.3600000000000001</v>
      </c>
      <c r="CK63">
        <v>1.3600000000000001</v>
      </c>
      <c r="CL63" s="22">
        <f t="shared" si="99"/>
        <v>19126.109090909158</v>
      </c>
      <c r="CM63" s="22">
        <f t="shared" si="100"/>
        <v>72537.872340425529</v>
      </c>
      <c r="CN63" s="22">
        <f t="shared" si="101"/>
        <v>93815.999999999985</v>
      </c>
      <c r="CO63" s="22">
        <f t="shared" si="102"/>
        <v>900.76595744680867</v>
      </c>
      <c r="CP63" s="22">
        <f t="shared" si="103"/>
        <v>39644.705882352937</v>
      </c>
      <c r="CQ63" s="22">
        <f t="shared" si="104"/>
        <v>39644.705882352937</v>
      </c>
      <c r="CR63" s="129">
        <f t="shared" si="105"/>
        <v>265670.15915348736</v>
      </c>
      <c r="CW63" s="130">
        <v>348726.51000000001</v>
      </c>
      <c r="CX63">
        <f t="shared" si="107"/>
        <v>0.29985074599094996</v>
      </c>
      <c r="CY63">
        <f t="shared" si="108"/>
        <v>46.177014882606294</v>
      </c>
    </row>
    <row r="64">
      <c r="A64" s="25"/>
      <c r="B64" s="4" t="s">
        <v>69</v>
      </c>
      <c r="C64" s="125">
        <f>Малоэтажка_колич_блоков_огражд!$C64*Малоэтажка_блоки_огражд!B$3</f>
        <v>0</v>
      </c>
      <c r="D64" s="125">
        <f>Малоэтажка_колич_блоков_огражд!$C64*Малоэтажка_блоки_огражд!C$3</f>
        <v>0</v>
      </c>
      <c r="E64" s="125">
        <f>Малоэтажка_колич_блоков_огражд!$C64*Малоэтажка_блоки_огражд!D$3</f>
        <v>0</v>
      </c>
      <c r="F64" s="125">
        <f>Малоэтажка_колич_блоков_огражд!$C64*Малоэтажка_блоки_огражд!E$3</f>
        <v>0</v>
      </c>
      <c r="G64" s="125">
        <f>Малоэтажка_колич_блоков_огражд!$C64*Малоэтажка_блоки_огражд!F$3</f>
        <v>0</v>
      </c>
      <c r="H64" s="126">
        <f>Малоэтажка_колич_блоков_огражд!$C64*Малоэтажка_блоки_огражд!G$3</f>
        <v>0</v>
      </c>
      <c r="I64" s="94">
        <f>Малоэтажка_колич_блоков_огражд!$C64*Малоэтажка_блоки_огражд!B$4</f>
        <v>0</v>
      </c>
      <c r="J64" s="94">
        <f>Малоэтажка_колич_блоков_огражд!$C64*Малоэтажка_блоки_огражд!C$4</f>
        <v>0</v>
      </c>
      <c r="K64" s="94">
        <f>Малоэтажка_колич_блоков_огражд!$C64*Малоэтажка_блоки_огражд!D$4</f>
        <v>0</v>
      </c>
      <c r="L64" s="94">
        <f>Малоэтажка_колич_блоков_огражд!$C64*Малоэтажка_блоки_огражд!E$4</f>
        <v>0</v>
      </c>
      <c r="M64" s="94">
        <f>Малоэтажка_колич_блоков_огражд!$C64*Малоэтажка_блоки_огражд!F$4</f>
        <v>0</v>
      </c>
      <c r="N64" s="127">
        <f>Малоэтажка_колич_блоков_огражд!$C64*Малоэтажка_блоки_огражд!G$4</f>
        <v>0</v>
      </c>
      <c r="O64" s="125">
        <f>Малоэтажка_колич_блоков_огражд!$D64*Малоэтажка_блоки_огражд!B$5</f>
        <v>112.38</v>
      </c>
      <c r="P64" s="125">
        <f>Малоэтажка_колич_блоков_огражд!$D64*Малоэтажка_блоки_огражд!C$5</f>
        <v>39.600000000000001</v>
      </c>
      <c r="Q64" s="125">
        <f>Малоэтажка_колич_блоков_огражд!$D64*Малоэтажка_блоки_огражд!D$5</f>
        <v>41.009999999999998</v>
      </c>
      <c r="R64" s="125">
        <f>Малоэтажка_колич_блоков_огражд!$D64*Малоэтажка_блоки_огражд!E$5</f>
        <v>2.52</v>
      </c>
      <c r="S64" s="125">
        <f>Малоэтажка_колич_блоков_огражд!$D64*Малоэтажка_блоки_огражд!F$5</f>
        <v>256.19999999999999</v>
      </c>
      <c r="T64" s="125">
        <f>Малоэтажка_колич_блоков_огражд!$D64*Малоэтажка_блоки_огражд!G$5</f>
        <v>0</v>
      </c>
      <c r="U64" s="94">
        <f>Малоэтажка_колич_блоков_огражд!$D64*Малоэтажка_блоки_огражд!B$6</f>
        <v>112.5</v>
      </c>
      <c r="V64" s="94">
        <f>Малоэтажка_колич_блоков_огражд!$D64*Малоэтажка_блоки_огражд!C$6</f>
        <v>42</v>
      </c>
      <c r="W64" s="94">
        <f>Малоэтажка_колич_блоков_огражд!$D64*Малоэтажка_блоки_огражд!D$6</f>
        <v>41.009999999999998</v>
      </c>
      <c r="X64" s="94">
        <f>Малоэтажка_колич_блоков_огражд!$D64*Малоэтажка_блоки_огражд!E$6</f>
        <v>0</v>
      </c>
      <c r="Y64" s="94">
        <f>Малоэтажка_колич_блоков_огражд!$D64*Малоэтажка_блоки_огражд!F$6</f>
        <v>0</v>
      </c>
      <c r="Z64" s="127">
        <f>Малоэтажка_колич_блоков_огражд!$D64*Малоэтажка_блоки_огражд!G$6</f>
        <v>256.19999999999999</v>
      </c>
      <c r="AA64" s="125">
        <f>Малоэтажка_колич_блоков_огражд!$E64*Малоэтажка_блоки_огражд!B$7</f>
        <v>85.599999999999994</v>
      </c>
      <c r="AB64" s="125">
        <f>Малоэтажка_колич_блоков_огражд!$E64*Малоэтажка_блоки_огражд!C$7</f>
        <v>53.599999999999994</v>
      </c>
      <c r="AC64" s="125">
        <f>Малоэтажка_колич_блоков_огражд!$E64*Малоэтажка_блоки_огражд!D$7</f>
        <v>34.680000000000007</v>
      </c>
      <c r="AD64" s="125">
        <f>Малоэтажка_колич_блоков_огражд!$E64*Малоэтажка_блоки_огражд!E$7</f>
        <v>2.52</v>
      </c>
      <c r="AE64" s="125">
        <f>Малоэтажка_колич_блоков_огражд!$E64*Малоэтажка_блоки_огражд!F$7</f>
        <v>353.30000000000001</v>
      </c>
      <c r="AF64" s="125">
        <f>Малоэтажка_колич_блоков_огражд!$E64*Малоэтажка_блоки_огражд!G$7</f>
        <v>0</v>
      </c>
      <c r="AG64" s="94">
        <f>Малоэтажка_колич_блоков_огражд!$E64*Малоэтажка_блоки_огражд!B$8</f>
        <v>85.719999999999999</v>
      </c>
      <c r="AH64" s="94">
        <f>Малоэтажка_колич_блоков_огражд!$E64*Малоэтажка_блоки_огражд!C$8</f>
        <v>56</v>
      </c>
      <c r="AI64" s="94">
        <f>Малоэтажка_колич_блоков_огражд!$E64*Малоэтажка_блоки_огражд!D$8</f>
        <v>34.680000000000007</v>
      </c>
      <c r="AJ64" s="94">
        <f>Малоэтажка_колич_блоков_огражд!$E64*Малоэтажка_блоки_огражд!E$8</f>
        <v>0</v>
      </c>
      <c r="AK64" s="94">
        <f>Малоэтажка_колич_блоков_огражд!$E64*Малоэтажка_блоки_огражд!F$8</f>
        <v>0</v>
      </c>
      <c r="AL64" s="127">
        <f>Малоэтажка_колич_блоков_огражд!$E64*Малоэтажка_блоки_огражд!G$8</f>
        <v>353.30000000000001</v>
      </c>
      <c r="AM64" s="125">
        <f>Малоэтажка_колич_блоков_огражд!$F64*Малоэтажка_блоки_огражд!B$9</f>
        <v>130.48000000000002</v>
      </c>
      <c r="AN64" s="125">
        <f>Малоэтажка_колич_блоков_огражд!$F64*Малоэтажка_блоки_огражд!C$9</f>
        <v>53.599999999999994</v>
      </c>
      <c r="AO64" s="125">
        <f>Малоэтажка_колич_блоков_огражд!$F64*Малоэтажка_блоки_огражд!D$9</f>
        <v>41.579999999999998</v>
      </c>
      <c r="AP64" s="125">
        <f>Малоэтажка_колич_блоков_огражд!$F64*Малоэтажка_блоки_огражд!E$9</f>
        <v>2.52</v>
      </c>
      <c r="AQ64" s="125">
        <f>Малоэтажка_колич_блоков_огражд!$F64*Малоэтажка_блоки_огражд!F$9</f>
        <v>353.30000000000001</v>
      </c>
      <c r="AR64" s="125">
        <f>Малоэтажка_колич_блоков_огражд!$F64*Малоэтажка_блоки_огражд!G$9</f>
        <v>0</v>
      </c>
      <c r="AS64" s="94">
        <f>Малоэтажка_колич_блоков_огражд!$F64*Малоэтажка_блоки_огражд!B$10</f>
        <v>130.60000000000002</v>
      </c>
      <c r="AT64" s="94">
        <f>Малоэтажка_колич_блоков_огражд!$F64*Малоэтажка_блоки_огражд!C$10</f>
        <v>56</v>
      </c>
      <c r="AU64" s="94">
        <f>Малоэтажка_колич_блоков_огражд!$F64*Малоэтажка_блоки_огражд!D$10</f>
        <v>41.579999999999998</v>
      </c>
      <c r="AV64" s="94">
        <f>Малоэтажка_колич_блоков_огражд!$F64*Малоэтажка_блоки_огражд!E$10</f>
        <v>0</v>
      </c>
      <c r="AW64" s="94">
        <f>Малоэтажка_колич_блоков_огражд!$F64*Малоэтажка_блоки_огражд!F$10</f>
        <v>0</v>
      </c>
      <c r="AX64" s="127">
        <f>Малоэтажка_колич_блоков_огражд!$F64*Малоэтажка_блоки_огражд!G$10</f>
        <v>353.30000000000001</v>
      </c>
      <c r="AY64" s="125">
        <f>Малоэтажка_колич_блоков_огражд!$G64*Малоэтажка_блоки_огражд!B$11</f>
        <v>0</v>
      </c>
      <c r="AZ64" s="125">
        <f>Малоэтажка_колич_блоков_огражд!$G64*Малоэтажка_блоки_огражд!C$11</f>
        <v>0</v>
      </c>
      <c r="BA64" s="125">
        <f>Малоэтажка_колич_блоков_огражд!$G64*Малоэтажка_блоки_огражд!D$11</f>
        <v>0</v>
      </c>
      <c r="BB64" s="125">
        <f>Малоэтажка_колич_блоков_огражд!$G64*Малоэтажка_блоки_огражд!E$11</f>
        <v>0</v>
      </c>
      <c r="BC64" s="125">
        <f>Малоэтажка_колич_блоков_огражд!$G64*Малоэтажка_блоки_огражд!F$11</f>
        <v>0</v>
      </c>
      <c r="BD64" s="125">
        <f>Малоэтажка_колич_блоков_огражд!$G64*Малоэтажка_блоки_огражд!G$11</f>
        <v>0</v>
      </c>
      <c r="BE64" s="94">
        <f>Малоэтажка_колич_блоков_огражд!$G64*Малоэтажка_блоки_огражд!B$12</f>
        <v>0</v>
      </c>
      <c r="BF64" s="94">
        <f>Малоэтажка_колич_блоков_огражд!$G64*Малоэтажка_блоки_огражд!C$12</f>
        <v>0</v>
      </c>
      <c r="BG64" s="94">
        <f>Малоэтажка_колич_блоков_огражд!$G64*Малоэтажка_блоки_огражд!D$12</f>
        <v>0</v>
      </c>
      <c r="BH64" s="94">
        <f>Малоэтажка_колич_блоков_огражд!$G64*Малоэтажка_блоки_огражд!E$12</f>
        <v>0</v>
      </c>
      <c r="BI64" s="94">
        <f>Малоэтажка_колич_блоков_огражд!$G64*Малоэтажка_блоки_огражд!F$12</f>
        <v>0</v>
      </c>
      <c r="BJ64" s="127">
        <f>Малоэтажка_колич_блоков_огражд!$G64*Малоэтажка_блоки_огражд!G$12</f>
        <v>0</v>
      </c>
      <c r="BK64" s="125">
        <f>Малоэтажка_колич_блоков_огражд!$H64*Малоэтажка_блоки_огражд!B$13</f>
        <v>0</v>
      </c>
      <c r="BL64" s="125">
        <f>Малоэтажка_колич_блоков_огражд!$H64*Малоэтажка_блоки_огражд!C$13</f>
        <v>0</v>
      </c>
      <c r="BM64" s="125">
        <f>Малоэтажка_колич_блоков_огражд!$H64*Малоэтажка_блоки_огражд!D$13</f>
        <v>0</v>
      </c>
      <c r="BN64" s="125">
        <f>Малоэтажка_колич_блоков_огражд!$H64*Малоэтажка_блоки_огражд!E$13</f>
        <v>0</v>
      </c>
      <c r="BO64" s="125">
        <f>Малоэтажка_колич_блоков_огражд!$H64*Малоэтажка_блоки_огражд!F$13</f>
        <v>0</v>
      </c>
      <c r="BP64" s="125">
        <f>Малоэтажка_колич_блоков_огражд!$H64*Малоэтажка_блоки_огражд!G$13</f>
        <v>0</v>
      </c>
      <c r="BQ64" s="94">
        <f>Малоэтажка_колич_блоков_огражд!$H64*Малоэтажка_блоки_огражд!B$14</f>
        <v>0</v>
      </c>
      <c r="BR64" s="94">
        <f>Малоэтажка_колич_блоков_огражд!$H64*Малоэтажка_блоки_огражд!C$14</f>
        <v>0</v>
      </c>
      <c r="BS64" s="94">
        <f>Малоэтажка_колич_блоков_огражд!$H64*Малоэтажка_блоки_огражд!D$14</f>
        <v>0</v>
      </c>
      <c r="BT64" s="94">
        <f>Малоэтажка_колич_блоков_огражд!$H64*Малоэтажка_блоки_огражд!E$14</f>
        <v>0</v>
      </c>
      <c r="BU64" s="94">
        <f>Малоэтажка_колич_блоков_огражд!$H64*Малоэтажка_блоки_огражд!F$14</f>
        <v>0</v>
      </c>
      <c r="BV64" s="94">
        <f>Малоэтажка_колич_блоков_огражд!$H64*Малоэтажка_блоки_огражд!G$14</f>
        <v>0</v>
      </c>
      <c r="BW64" s="109">
        <v>4</v>
      </c>
      <c r="BX64" s="128">
        <f t="shared" si="93"/>
        <v>1314.9200000000001</v>
      </c>
      <c r="BY64" s="128">
        <f t="shared" si="94"/>
        <v>608.79999999999995</v>
      </c>
      <c r="BZ64" s="128">
        <f t="shared" si="95"/>
        <v>469.07999999999998</v>
      </c>
      <c r="CA64" s="128">
        <f t="shared" si="96"/>
        <v>7.5600000000000005</v>
      </c>
      <c r="CB64" s="128">
        <f t="shared" si="97"/>
        <v>962.79999999999995</v>
      </c>
      <c r="CC64" s="128">
        <f t="shared" si="98"/>
        <v>962.79999999999995</v>
      </c>
      <c r="CD64">
        <v>22</v>
      </c>
      <c r="CE64">
        <v>-34</v>
      </c>
      <c r="CF64">
        <v>3.8499999999999863</v>
      </c>
      <c r="CG64">
        <v>0.46999999999999997</v>
      </c>
      <c r="CH64">
        <v>0.28000000000000003</v>
      </c>
      <c r="CI64">
        <v>0.46999999999999997</v>
      </c>
      <c r="CJ64">
        <v>1.3600000000000001</v>
      </c>
      <c r="CK64">
        <v>1.3600000000000001</v>
      </c>
      <c r="CL64" s="22">
        <f t="shared" si="99"/>
        <v>19126.109090909158</v>
      </c>
      <c r="CM64" s="22">
        <f t="shared" si="100"/>
        <v>72537.872340425529</v>
      </c>
      <c r="CN64" s="22">
        <f t="shared" si="101"/>
        <v>93815.999999999985</v>
      </c>
      <c r="CO64" s="22">
        <f t="shared" si="102"/>
        <v>900.76595744680867</v>
      </c>
      <c r="CP64" s="22">
        <f t="shared" si="103"/>
        <v>39644.705882352937</v>
      </c>
      <c r="CQ64" s="22">
        <f t="shared" si="104"/>
        <v>39644.705882352937</v>
      </c>
      <c r="CR64" s="129">
        <f t="shared" si="105"/>
        <v>265670.15915348736</v>
      </c>
      <c r="CW64" s="130">
        <v>348726.51000000001</v>
      </c>
      <c r="CX64">
        <f t="shared" si="107"/>
        <v>0.29985074599094996</v>
      </c>
      <c r="CY64">
        <f t="shared" si="108"/>
        <v>46.177014882606294</v>
      </c>
    </row>
    <row r="65">
      <c r="A65" s="25"/>
      <c r="B65" s="4" t="s">
        <v>70</v>
      </c>
      <c r="C65" s="125">
        <f>Малоэтажка_колич_блоков_огражд!$C65*Малоэтажка_блоки_огражд!B$3</f>
        <v>0</v>
      </c>
      <c r="D65" s="125">
        <f>Малоэтажка_колич_блоков_огражд!$C65*Малоэтажка_блоки_огражд!C$3</f>
        <v>0</v>
      </c>
      <c r="E65" s="125">
        <f>Малоэтажка_колич_блоков_огражд!$C65*Малоэтажка_блоки_огражд!D$3</f>
        <v>0</v>
      </c>
      <c r="F65" s="125">
        <f>Малоэтажка_колич_блоков_огражд!$C65*Малоэтажка_блоки_огражд!E$3</f>
        <v>0</v>
      </c>
      <c r="G65" s="125">
        <f>Малоэтажка_колич_блоков_огражд!$C65*Малоэтажка_блоки_огражд!F$3</f>
        <v>0</v>
      </c>
      <c r="H65" s="126">
        <f>Малоэтажка_колич_блоков_огражд!$C65*Малоэтажка_блоки_огражд!G$3</f>
        <v>0</v>
      </c>
      <c r="I65" s="94">
        <f>Малоэтажка_колич_блоков_огражд!$C65*Малоэтажка_блоки_огражд!B$4</f>
        <v>0</v>
      </c>
      <c r="J65" s="94">
        <f>Малоэтажка_колич_блоков_огражд!$C65*Малоэтажка_блоки_огражд!C$4</f>
        <v>0</v>
      </c>
      <c r="K65" s="94">
        <f>Малоэтажка_колич_блоков_огражд!$C65*Малоэтажка_блоки_огражд!D$4</f>
        <v>0</v>
      </c>
      <c r="L65" s="94">
        <f>Малоэтажка_колич_блоков_огражд!$C65*Малоэтажка_блоки_огражд!E$4</f>
        <v>0</v>
      </c>
      <c r="M65" s="94">
        <f>Малоэтажка_колич_блоков_огражд!$C65*Малоэтажка_блоки_огражд!F$4</f>
        <v>0</v>
      </c>
      <c r="N65" s="127">
        <f>Малоэтажка_колич_блоков_огражд!$C65*Малоэтажка_блоки_огражд!G$4</f>
        <v>0</v>
      </c>
      <c r="O65" s="125">
        <f>Малоэтажка_колич_блоков_огражд!$D65*Малоэтажка_блоки_огражд!B$5</f>
        <v>112.38</v>
      </c>
      <c r="P65" s="125">
        <f>Малоэтажка_колич_блоков_огражд!$D65*Малоэтажка_блоки_огражд!C$5</f>
        <v>39.600000000000001</v>
      </c>
      <c r="Q65" s="125">
        <f>Малоэтажка_колич_блоков_огражд!$D65*Малоэтажка_блоки_огражд!D$5</f>
        <v>41.009999999999998</v>
      </c>
      <c r="R65" s="125">
        <f>Малоэтажка_колич_блоков_огражд!$D65*Малоэтажка_блоки_огражд!E$5</f>
        <v>2.52</v>
      </c>
      <c r="S65" s="125">
        <f>Малоэтажка_колич_блоков_огражд!$D65*Малоэтажка_блоки_огражд!F$5</f>
        <v>256.19999999999999</v>
      </c>
      <c r="T65" s="125">
        <f>Малоэтажка_колич_блоков_огражд!$D65*Малоэтажка_блоки_огражд!G$5</f>
        <v>0</v>
      </c>
      <c r="U65" s="94">
        <f>Малоэтажка_колич_блоков_огражд!$D65*Малоэтажка_блоки_огражд!B$6</f>
        <v>112.5</v>
      </c>
      <c r="V65" s="94">
        <f>Малоэтажка_колич_блоков_огражд!$D65*Малоэтажка_блоки_огражд!C$6</f>
        <v>42</v>
      </c>
      <c r="W65" s="94">
        <f>Малоэтажка_колич_блоков_огражд!$D65*Малоэтажка_блоки_огражд!D$6</f>
        <v>41.009999999999998</v>
      </c>
      <c r="X65" s="94">
        <f>Малоэтажка_колич_блоков_огражд!$D65*Малоэтажка_блоки_огражд!E$6</f>
        <v>0</v>
      </c>
      <c r="Y65" s="94">
        <f>Малоэтажка_колич_блоков_огражд!$D65*Малоэтажка_блоки_огражд!F$6</f>
        <v>0</v>
      </c>
      <c r="Z65" s="127">
        <f>Малоэтажка_колич_блоков_огражд!$D65*Малоэтажка_блоки_огражд!G$6</f>
        <v>256.19999999999999</v>
      </c>
      <c r="AA65" s="125">
        <f>Малоэтажка_колич_блоков_огражд!$E65*Малоэтажка_блоки_огражд!B$7</f>
        <v>85.599999999999994</v>
      </c>
      <c r="AB65" s="125">
        <f>Малоэтажка_колич_блоков_огражд!$E65*Малоэтажка_блоки_огражд!C$7</f>
        <v>53.599999999999994</v>
      </c>
      <c r="AC65" s="125">
        <f>Малоэтажка_колич_блоков_огражд!$E65*Малоэтажка_блоки_огражд!D$7</f>
        <v>34.680000000000007</v>
      </c>
      <c r="AD65" s="125">
        <f>Малоэтажка_колич_блоков_огражд!$E65*Малоэтажка_блоки_огражд!E$7</f>
        <v>2.52</v>
      </c>
      <c r="AE65" s="125">
        <f>Малоэтажка_колич_блоков_огражд!$E65*Малоэтажка_блоки_огражд!F$7</f>
        <v>353.30000000000001</v>
      </c>
      <c r="AF65" s="125">
        <f>Малоэтажка_колич_блоков_огражд!$E65*Малоэтажка_блоки_огражд!G$7</f>
        <v>0</v>
      </c>
      <c r="AG65" s="94">
        <f>Малоэтажка_колич_блоков_огражд!$E65*Малоэтажка_блоки_огражд!B$8</f>
        <v>85.719999999999999</v>
      </c>
      <c r="AH65" s="94">
        <f>Малоэтажка_колич_блоков_огражд!$E65*Малоэтажка_блоки_огражд!C$8</f>
        <v>56</v>
      </c>
      <c r="AI65" s="94">
        <f>Малоэтажка_колич_блоков_огражд!$E65*Малоэтажка_блоки_огражд!D$8</f>
        <v>34.680000000000007</v>
      </c>
      <c r="AJ65" s="94">
        <f>Малоэтажка_колич_блоков_огражд!$E65*Малоэтажка_блоки_огражд!E$8</f>
        <v>0</v>
      </c>
      <c r="AK65" s="94">
        <f>Малоэтажка_колич_блоков_огражд!$E65*Малоэтажка_блоки_огражд!F$8</f>
        <v>0</v>
      </c>
      <c r="AL65" s="127">
        <f>Малоэтажка_колич_блоков_огражд!$E65*Малоэтажка_блоки_огражд!G$8</f>
        <v>353.30000000000001</v>
      </c>
      <c r="AM65" s="125">
        <f>Малоэтажка_колич_блоков_огражд!$F65*Малоэтажка_блоки_огражд!B$9</f>
        <v>130.48000000000002</v>
      </c>
      <c r="AN65" s="125">
        <f>Малоэтажка_колич_блоков_огражд!$F65*Малоэтажка_блоки_огражд!C$9</f>
        <v>53.599999999999994</v>
      </c>
      <c r="AO65" s="125">
        <f>Малоэтажка_колич_блоков_огражд!$F65*Малоэтажка_блоки_огражд!D$9</f>
        <v>41.579999999999998</v>
      </c>
      <c r="AP65" s="125">
        <f>Малоэтажка_колич_блоков_огражд!$F65*Малоэтажка_блоки_огражд!E$9</f>
        <v>2.52</v>
      </c>
      <c r="AQ65" s="125">
        <f>Малоэтажка_колич_блоков_огражд!$F65*Малоэтажка_блоки_огражд!F$9</f>
        <v>353.30000000000001</v>
      </c>
      <c r="AR65" s="125">
        <f>Малоэтажка_колич_блоков_огражд!$F65*Малоэтажка_блоки_огражд!G$9</f>
        <v>0</v>
      </c>
      <c r="AS65" s="94">
        <f>Малоэтажка_колич_блоков_огражд!$F65*Малоэтажка_блоки_огражд!B$10</f>
        <v>130.60000000000002</v>
      </c>
      <c r="AT65" s="94">
        <f>Малоэтажка_колич_блоков_огражд!$F65*Малоэтажка_блоки_огражд!C$10</f>
        <v>56</v>
      </c>
      <c r="AU65" s="94">
        <f>Малоэтажка_колич_блоков_огражд!$F65*Малоэтажка_блоки_огражд!D$10</f>
        <v>41.579999999999998</v>
      </c>
      <c r="AV65" s="94">
        <f>Малоэтажка_колич_блоков_огражд!$F65*Малоэтажка_блоки_огражд!E$10</f>
        <v>0</v>
      </c>
      <c r="AW65" s="94">
        <f>Малоэтажка_колич_блоков_огражд!$F65*Малоэтажка_блоки_огражд!F$10</f>
        <v>0</v>
      </c>
      <c r="AX65" s="127">
        <f>Малоэтажка_колич_блоков_огражд!$F65*Малоэтажка_блоки_огражд!G$10</f>
        <v>353.30000000000001</v>
      </c>
      <c r="AY65" s="125">
        <f>Малоэтажка_колич_блоков_огражд!$G65*Малоэтажка_блоки_огражд!B$11</f>
        <v>0</v>
      </c>
      <c r="AZ65" s="125">
        <f>Малоэтажка_колич_блоков_огражд!$G65*Малоэтажка_блоки_огражд!C$11</f>
        <v>0</v>
      </c>
      <c r="BA65" s="125">
        <f>Малоэтажка_колич_блоков_огражд!$G65*Малоэтажка_блоки_огражд!D$11</f>
        <v>0</v>
      </c>
      <c r="BB65" s="125">
        <f>Малоэтажка_колич_блоков_огражд!$G65*Малоэтажка_блоки_огражд!E$11</f>
        <v>0</v>
      </c>
      <c r="BC65" s="125">
        <f>Малоэтажка_колич_блоков_огражд!$G65*Малоэтажка_блоки_огражд!F$11</f>
        <v>0</v>
      </c>
      <c r="BD65" s="125">
        <f>Малоэтажка_колич_блоков_огражд!$G65*Малоэтажка_блоки_огражд!G$11</f>
        <v>0</v>
      </c>
      <c r="BE65" s="94">
        <f>Малоэтажка_колич_блоков_огражд!$G65*Малоэтажка_блоки_огражд!B$12</f>
        <v>0</v>
      </c>
      <c r="BF65" s="94">
        <f>Малоэтажка_колич_блоков_огражд!$G65*Малоэтажка_блоки_огражд!C$12</f>
        <v>0</v>
      </c>
      <c r="BG65" s="94">
        <f>Малоэтажка_колич_блоков_огражд!$G65*Малоэтажка_блоки_огражд!D$12</f>
        <v>0</v>
      </c>
      <c r="BH65" s="94">
        <f>Малоэтажка_колич_блоков_огражд!$G65*Малоэтажка_блоки_огражд!E$12</f>
        <v>0</v>
      </c>
      <c r="BI65" s="94">
        <f>Малоэтажка_колич_блоков_огражд!$G65*Малоэтажка_блоки_огражд!F$12</f>
        <v>0</v>
      </c>
      <c r="BJ65" s="127">
        <f>Малоэтажка_колич_блоков_огражд!$G65*Малоэтажка_блоки_огражд!G$12</f>
        <v>0</v>
      </c>
      <c r="BK65" s="125">
        <f>Малоэтажка_колич_блоков_огражд!$H65*Малоэтажка_блоки_огражд!B$13</f>
        <v>0</v>
      </c>
      <c r="BL65" s="125">
        <f>Малоэтажка_колич_блоков_огражд!$H65*Малоэтажка_блоки_огражд!C$13</f>
        <v>0</v>
      </c>
      <c r="BM65" s="125">
        <f>Малоэтажка_колич_блоков_огражд!$H65*Малоэтажка_блоки_огражд!D$13</f>
        <v>0</v>
      </c>
      <c r="BN65" s="125">
        <f>Малоэтажка_колич_блоков_огражд!$H65*Малоэтажка_блоки_огражд!E$13</f>
        <v>0</v>
      </c>
      <c r="BO65" s="125">
        <f>Малоэтажка_колич_блоков_огражд!$H65*Малоэтажка_блоки_огражд!F$13</f>
        <v>0</v>
      </c>
      <c r="BP65" s="125">
        <f>Малоэтажка_колич_блоков_огражд!$H65*Малоэтажка_блоки_огражд!G$13</f>
        <v>0</v>
      </c>
      <c r="BQ65" s="94">
        <f>Малоэтажка_колич_блоков_огражд!$H65*Малоэтажка_блоки_огражд!B$14</f>
        <v>0</v>
      </c>
      <c r="BR65" s="94">
        <f>Малоэтажка_колич_блоков_огражд!$H65*Малоэтажка_блоки_огражд!C$14</f>
        <v>0</v>
      </c>
      <c r="BS65" s="94">
        <f>Малоэтажка_колич_блоков_огражд!$H65*Малоэтажка_блоки_огражд!D$14</f>
        <v>0</v>
      </c>
      <c r="BT65" s="94">
        <f>Малоэтажка_колич_блоков_огражд!$H65*Малоэтажка_блоки_огражд!E$14</f>
        <v>0</v>
      </c>
      <c r="BU65" s="94">
        <f>Малоэтажка_колич_блоков_огражд!$H65*Малоэтажка_блоки_огражд!F$14</f>
        <v>0</v>
      </c>
      <c r="BV65" s="94">
        <f>Малоэтажка_колич_блоков_огражд!$H65*Малоэтажка_блоки_огражд!G$14</f>
        <v>0</v>
      </c>
      <c r="BW65" s="109">
        <v>4</v>
      </c>
      <c r="BX65" s="128">
        <f t="shared" si="93"/>
        <v>1314.9200000000001</v>
      </c>
      <c r="BY65" s="128">
        <f t="shared" si="94"/>
        <v>608.79999999999995</v>
      </c>
      <c r="BZ65" s="128">
        <f t="shared" si="95"/>
        <v>469.07999999999998</v>
      </c>
      <c r="CA65" s="128">
        <f t="shared" si="96"/>
        <v>7.5600000000000005</v>
      </c>
      <c r="CB65" s="128">
        <f t="shared" si="97"/>
        <v>962.79999999999995</v>
      </c>
      <c r="CC65" s="128">
        <f t="shared" si="98"/>
        <v>962.79999999999995</v>
      </c>
      <c r="CD65">
        <v>22</v>
      </c>
      <c r="CE65">
        <v>-34</v>
      </c>
      <c r="CF65">
        <v>3.8499999999999863</v>
      </c>
      <c r="CG65">
        <v>0.46999999999999997</v>
      </c>
      <c r="CH65">
        <v>0.28000000000000003</v>
      </c>
      <c r="CI65">
        <v>0.46999999999999997</v>
      </c>
      <c r="CJ65">
        <v>1.3600000000000001</v>
      </c>
      <c r="CK65">
        <v>1.3600000000000001</v>
      </c>
      <c r="CL65" s="22">
        <f t="shared" si="99"/>
        <v>19126.109090909158</v>
      </c>
      <c r="CM65" s="22">
        <f t="shared" si="100"/>
        <v>72537.872340425529</v>
      </c>
      <c r="CN65" s="22">
        <f t="shared" si="101"/>
        <v>93815.999999999985</v>
      </c>
      <c r="CO65" s="22">
        <f t="shared" si="102"/>
        <v>900.76595744680867</v>
      </c>
      <c r="CP65" s="22">
        <f t="shared" si="103"/>
        <v>39644.705882352937</v>
      </c>
      <c r="CQ65" s="22">
        <f t="shared" si="104"/>
        <v>39644.705882352937</v>
      </c>
      <c r="CR65" s="129">
        <f t="shared" si="105"/>
        <v>265670.15915348736</v>
      </c>
      <c r="CW65" s="130">
        <v>348726.51000000001</v>
      </c>
      <c r="CX65">
        <f t="shared" si="107"/>
        <v>0.29985074599094996</v>
      </c>
      <c r="CY65">
        <f t="shared" si="108"/>
        <v>46.177014882606294</v>
      </c>
    </row>
    <row r="66">
      <c r="A66" s="25"/>
      <c r="B66" s="4" t="s">
        <v>71</v>
      </c>
      <c r="C66" s="125">
        <f>Малоэтажка_колич_блоков_огражд!$C66*Малоэтажка_блоки_огражд!B$3</f>
        <v>0</v>
      </c>
      <c r="D66" s="125">
        <f>Малоэтажка_колич_блоков_огражд!$C66*Малоэтажка_блоки_огражд!C$3</f>
        <v>0</v>
      </c>
      <c r="E66" s="125">
        <f>Малоэтажка_колич_блоков_огражд!$C66*Малоэтажка_блоки_огражд!D$3</f>
        <v>0</v>
      </c>
      <c r="F66" s="125">
        <f>Малоэтажка_колич_блоков_огражд!$C66*Малоэтажка_блоки_огражд!E$3</f>
        <v>0</v>
      </c>
      <c r="G66" s="125">
        <f>Малоэтажка_колич_блоков_огражд!$C66*Малоэтажка_блоки_огражд!F$3</f>
        <v>0</v>
      </c>
      <c r="H66" s="126">
        <f>Малоэтажка_колич_блоков_огражд!$C66*Малоэтажка_блоки_огражд!G$3</f>
        <v>0</v>
      </c>
      <c r="I66" s="94">
        <f>Малоэтажка_колич_блоков_огражд!$C66*Малоэтажка_блоки_огражд!B$4</f>
        <v>0</v>
      </c>
      <c r="J66" s="94">
        <f>Малоэтажка_колич_блоков_огражд!$C66*Малоэтажка_блоки_огражд!C$4</f>
        <v>0</v>
      </c>
      <c r="K66" s="94">
        <f>Малоэтажка_колич_блоков_огражд!$C66*Малоэтажка_блоки_огражд!D$4</f>
        <v>0</v>
      </c>
      <c r="L66" s="94">
        <f>Малоэтажка_колич_блоков_огражд!$C66*Малоэтажка_блоки_огражд!E$4</f>
        <v>0</v>
      </c>
      <c r="M66" s="94">
        <f>Малоэтажка_колич_блоков_огражд!$C66*Малоэтажка_блоки_огражд!F$4</f>
        <v>0</v>
      </c>
      <c r="N66" s="127">
        <f>Малоэтажка_колич_блоков_огражд!$C66*Малоэтажка_блоки_огражд!G$4</f>
        <v>0</v>
      </c>
      <c r="O66" s="125">
        <f>Малоэтажка_колич_блоков_огражд!$D66*Малоэтажка_блоки_огражд!B$5</f>
        <v>112.38</v>
      </c>
      <c r="P66" s="125">
        <f>Малоэтажка_колич_блоков_огражд!$D66*Малоэтажка_блоки_огражд!C$5</f>
        <v>39.600000000000001</v>
      </c>
      <c r="Q66" s="125">
        <f>Малоэтажка_колич_блоков_огражд!$D66*Малоэтажка_блоки_огражд!D$5</f>
        <v>41.009999999999998</v>
      </c>
      <c r="R66" s="125">
        <f>Малоэтажка_колич_блоков_огражд!$D66*Малоэтажка_блоки_огражд!E$5</f>
        <v>2.52</v>
      </c>
      <c r="S66" s="125">
        <f>Малоэтажка_колич_блоков_огражд!$D66*Малоэтажка_блоки_огражд!F$5</f>
        <v>256.19999999999999</v>
      </c>
      <c r="T66" s="125">
        <f>Малоэтажка_колич_блоков_огражд!$D66*Малоэтажка_блоки_огражд!G$5</f>
        <v>0</v>
      </c>
      <c r="U66" s="94">
        <f>Малоэтажка_колич_блоков_огражд!$D66*Малоэтажка_блоки_огражд!B$6</f>
        <v>112.5</v>
      </c>
      <c r="V66" s="94">
        <f>Малоэтажка_колич_блоков_огражд!$D66*Малоэтажка_блоки_огражд!C$6</f>
        <v>42</v>
      </c>
      <c r="W66" s="94">
        <f>Малоэтажка_колич_блоков_огражд!$D66*Малоэтажка_блоки_огражд!D$6</f>
        <v>41.009999999999998</v>
      </c>
      <c r="X66" s="94">
        <f>Малоэтажка_колич_блоков_огражд!$D66*Малоэтажка_блоки_огражд!E$6</f>
        <v>0</v>
      </c>
      <c r="Y66" s="94">
        <f>Малоэтажка_колич_блоков_огражд!$D66*Малоэтажка_блоки_огражд!F$6</f>
        <v>0</v>
      </c>
      <c r="Z66" s="127">
        <f>Малоэтажка_колич_блоков_огражд!$D66*Малоэтажка_блоки_огражд!G$6</f>
        <v>256.19999999999999</v>
      </c>
      <c r="AA66" s="125">
        <f>Малоэтажка_колич_блоков_огражд!$E66*Малоэтажка_блоки_огражд!B$7</f>
        <v>85.599999999999994</v>
      </c>
      <c r="AB66" s="125">
        <f>Малоэтажка_колич_блоков_огражд!$E66*Малоэтажка_блоки_огражд!C$7</f>
        <v>53.599999999999994</v>
      </c>
      <c r="AC66" s="125">
        <f>Малоэтажка_колич_блоков_огражд!$E66*Малоэтажка_блоки_огражд!D$7</f>
        <v>34.680000000000007</v>
      </c>
      <c r="AD66" s="125">
        <f>Малоэтажка_колич_блоков_огражд!$E66*Малоэтажка_блоки_огражд!E$7</f>
        <v>2.52</v>
      </c>
      <c r="AE66" s="125">
        <f>Малоэтажка_колич_блоков_огражд!$E66*Малоэтажка_блоки_огражд!F$7</f>
        <v>353.30000000000001</v>
      </c>
      <c r="AF66" s="125">
        <f>Малоэтажка_колич_блоков_огражд!$E66*Малоэтажка_блоки_огражд!G$7</f>
        <v>0</v>
      </c>
      <c r="AG66" s="94">
        <f>Малоэтажка_колич_блоков_огражд!$E66*Малоэтажка_блоки_огражд!B$8</f>
        <v>85.719999999999999</v>
      </c>
      <c r="AH66" s="94">
        <f>Малоэтажка_колич_блоков_огражд!$E66*Малоэтажка_блоки_огражд!C$8</f>
        <v>56</v>
      </c>
      <c r="AI66" s="94">
        <f>Малоэтажка_колич_блоков_огражд!$E66*Малоэтажка_блоки_огражд!D$8</f>
        <v>34.680000000000007</v>
      </c>
      <c r="AJ66" s="94">
        <f>Малоэтажка_колич_блоков_огражд!$E66*Малоэтажка_блоки_огражд!E$8</f>
        <v>0</v>
      </c>
      <c r="AK66" s="94">
        <f>Малоэтажка_колич_блоков_огражд!$E66*Малоэтажка_блоки_огражд!F$8</f>
        <v>0</v>
      </c>
      <c r="AL66" s="127">
        <f>Малоэтажка_колич_блоков_огражд!$E66*Малоэтажка_блоки_огражд!G$8</f>
        <v>353.30000000000001</v>
      </c>
      <c r="AM66" s="125">
        <f>Малоэтажка_колич_блоков_огражд!$F66*Малоэтажка_блоки_огражд!B$9</f>
        <v>130.48000000000002</v>
      </c>
      <c r="AN66" s="125">
        <f>Малоэтажка_колич_блоков_огражд!$F66*Малоэтажка_блоки_огражд!C$9</f>
        <v>53.599999999999994</v>
      </c>
      <c r="AO66" s="125">
        <f>Малоэтажка_колич_блоков_огражд!$F66*Малоэтажка_блоки_огражд!D$9</f>
        <v>41.579999999999998</v>
      </c>
      <c r="AP66" s="125">
        <f>Малоэтажка_колич_блоков_огражд!$F66*Малоэтажка_блоки_огражд!E$9</f>
        <v>2.52</v>
      </c>
      <c r="AQ66" s="125">
        <f>Малоэтажка_колич_блоков_огражд!$F66*Малоэтажка_блоки_огражд!F$9</f>
        <v>353.30000000000001</v>
      </c>
      <c r="AR66" s="125">
        <f>Малоэтажка_колич_блоков_огражд!$F66*Малоэтажка_блоки_огражд!G$9</f>
        <v>0</v>
      </c>
      <c r="AS66" s="94">
        <f>Малоэтажка_колич_блоков_огражд!$F66*Малоэтажка_блоки_огражд!B$10</f>
        <v>130.60000000000002</v>
      </c>
      <c r="AT66" s="94">
        <f>Малоэтажка_колич_блоков_огражд!$F66*Малоэтажка_блоки_огражд!C$10</f>
        <v>56</v>
      </c>
      <c r="AU66" s="94">
        <f>Малоэтажка_колич_блоков_огражд!$F66*Малоэтажка_блоки_огражд!D$10</f>
        <v>41.579999999999998</v>
      </c>
      <c r="AV66" s="94">
        <f>Малоэтажка_колич_блоков_огражд!$F66*Малоэтажка_блоки_огражд!E$10</f>
        <v>0</v>
      </c>
      <c r="AW66" s="94">
        <f>Малоэтажка_колич_блоков_огражд!$F66*Малоэтажка_блоки_огражд!F$10</f>
        <v>0</v>
      </c>
      <c r="AX66" s="127">
        <f>Малоэтажка_колич_блоков_огражд!$F66*Малоэтажка_блоки_огражд!G$10</f>
        <v>353.30000000000001</v>
      </c>
      <c r="AY66" s="125">
        <f>Малоэтажка_колич_блоков_огражд!$G66*Малоэтажка_блоки_огражд!B$11</f>
        <v>0</v>
      </c>
      <c r="AZ66" s="125">
        <f>Малоэтажка_колич_блоков_огражд!$G66*Малоэтажка_блоки_огражд!C$11</f>
        <v>0</v>
      </c>
      <c r="BA66" s="125">
        <f>Малоэтажка_колич_блоков_огражд!$G66*Малоэтажка_блоки_огражд!D$11</f>
        <v>0</v>
      </c>
      <c r="BB66" s="125">
        <f>Малоэтажка_колич_блоков_огражд!$G66*Малоэтажка_блоки_огражд!E$11</f>
        <v>0</v>
      </c>
      <c r="BC66" s="125">
        <f>Малоэтажка_колич_блоков_огражд!$G66*Малоэтажка_блоки_огражд!F$11</f>
        <v>0</v>
      </c>
      <c r="BD66" s="125">
        <f>Малоэтажка_колич_блоков_огражд!$G66*Малоэтажка_блоки_огражд!G$11</f>
        <v>0</v>
      </c>
      <c r="BE66" s="94">
        <f>Малоэтажка_колич_блоков_огражд!$G66*Малоэтажка_блоки_огражд!B$12</f>
        <v>0</v>
      </c>
      <c r="BF66" s="94">
        <f>Малоэтажка_колич_блоков_огражд!$G66*Малоэтажка_блоки_огражд!C$12</f>
        <v>0</v>
      </c>
      <c r="BG66" s="94">
        <f>Малоэтажка_колич_блоков_огражд!$G66*Малоэтажка_блоки_огражд!D$12</f>
        <v>0</v>
      </c>
      <c r="BH66" s="94">
        <f>Малоэтажка_колич_блоков_огражд!$G66*Малоэтажка_блоки_огражд!E$12</f>
        <v>0</v>
      </c>
      <c r="BI66" s="94">
        <f>Малоэтажка_колич_блоков_огражд!$G66*Малоэтажка_блоки_огражд!F$12</f>
        <v>0</v>
      </c>
      <c r="BJ66" s="127">
        <f>Малоэтажка_колич_блоков_огражд!$G66*Малоэтажка_блоки_огражд!G$12</f>
        <v>0</v>
      </c>
      <c r="BK66" s="125">
        <f>Малоэтажка_колич_блоков_огражд!$H66*Малоэтажка_блоки_огражд!B$13</f>
        <v>0</v>
      </c>
      <c r="BL66" s="125">
        <f>Малоэтажка_колич_блоков_огражд!$H66*Малоэтажка_блоки_огражд!C$13</f>
        <v>0</v>
      </c>
      <c r="BM66" s="125">
        <f>Малоэтажка_колич_блоков_огражд!$H66*Малоэтажка_блоки_огражд!D$13</f>
        <v>0</v>
      </c>
      <c r="BN66" s="125">
        <f>Малоэтажка_колич_блоков_огражд!$H66*Малоэтажка_блоки_огражд!E$13</f>
        <v>0</v>
      </c>
      <c r="BO66" s="125">
        <f>Малоэтажка_колич_блоков_огражд!$H66*Малоэтажка_блоки_огражд!F$13</f>
        <v>0</v>
      </c>
      <c r="BP66" s="125">
        <f>Малоэтажка_колич_блоков_огражд!$H66*Малоэтажка_блоки_огражд!G$13</f>
        <v>0</v>
      </c>
      <c r="BQ66" s="94">
        <f>Малоэтажка_колич_блоков_огражд!$H66*Малоэтажка_блоки_огражд!B$14</f>
        <v>0</v>
      </c>
      <c r="BR66" s="94">
        <f>Малоэтажка_колич_блоков_огражд!$H66*Малоэтажка_блоки_огражд!C$14</f>
        <v>0</v>
      </c>
      <c r="BS66" s="94">
        <f>Малоэтажка_колич_блоков_огражд!$H66*Малоэтажка_блоки_огражд!D$14</f>
        <v>0</v>
      </c>
      <c r="BT66" s="94">
        <f>Малоэтажка_колич_блоков_огражд!$H66*Малоэтажка_блоки_огражд!E$14</f>
        <v>0</v>
      </c>
      <c r="BU66" s="94">
        <f>Малоэтажка_колич_блоков_огражд!$H66*Малоэтажка_блоки_огражд!F$14</f>
        <v>0</v>
      </c>
      <c r="BV66" s="94">
        <f>Малоэтажка_колич_блоков_огражд!$H66*Малоэтажка_блоки_огражд!G$14</f>
        <v>0</v>
      </c>
      <c r="BW66" s="109">
        <v>4</v>
      </c>
      <c r="BX66" s="128">
        <f t="shared" si="93"/>
        <v>1314.9200000000001</v>
      </c>
      <c r="BY66" s="128">
        <f t="shared" si="94"/>
        <v>608.79999999999995</v>
      </c>
      <c r="BZ66" s="128">
        <f t="shared" si="95"/>
        <v>469.07999999999998</v>
      </c>
      <c r="CA66" s="128">
        <f t="shared" si="96"/>
        <v>7.5600000000000005</v>
      </c>
      <c r="CB66" s="128">
        <f t="shared" si="97"/>
        <v>962.79999999999995</v>
      </c>
      <c r="CC66" s="128">
        <f t="shared" si="98"/>
        <v>962.79999999999995</v>
      </c>
      <c r="CD66">
        <v>22</v>
      </c>
      <c r="CE66">
        <v>-34</v>
      </c>
      <c r="CF66">
        <v>3.8499999999999859</v>
      </c>
      <c r="CG66">
        <v>0.46999999999999997</v>
      </c>
      <c r="CH66">
        <v>0.28000000000000003</v>
      </c>
      <c r="CI66">
        <v>0.46999999999999997</v>
      </c>
      <c r="CJ66">
        <v>1.3600000000000001</v>
      </c>
      <c r="CK66">
        <v>1.3600000000000001</v>
      </c>
      <c r="CL66" s="22">
        <f t="shared" si="99"/>
        <v>19126.109090909162</v>
      </c>
      <c r="CM66" s="22">
        <f t="shared" si="100"/>
        <v>72537.872340425529</v>
      </c>
      <c r="CN66" s="22">
        <f t="shared" si="101"/>
        <v>93815.999999999985</v>
      </c>
      <c r="CO66" s="22">
        <f t="shared" si="102"/>
        <v>900.76595744680867</v>
      </c>
      <c r="CP66" s="22">
        <f t="shared" si="103"/>
        <v>39644.705882352937</v>
      </c>
      <c r="CQ66" s="22">
        <f t="shared" si="104"/>
        <v>39644.705882352937</v>
      </c>
      <c r="CR66" s="129">
        <f t="shared" si="105"/>
        <v>265670.15915348736</v>
      </c>
      <c r="CW66" s="130">
        <v>348726.51000000001</v>
      </c>
      <c r="CX66">
        <f t="shared" si="107"/>
        <v>0.29985074599094996</v>
      </c>
      <c r="CY66">
        <f t="shared" si="108"/>
        <v>46.177014882606294</v>
      </c>
    </row>
    <row r="67">
      <c r="A67" s="25"/>
      <c r="B67" s="4" t="s">
        <v>72</v>
      </c>
      <c r="C67" s="125">
        <f>Малоэтажка_колич_блоков_огражд!$C67*Малоэтажка_блоки_огражд!B$3</f>
        <v>0</v>
      </c>
      <c r="D67" s="125">
        <f>Малоэтажка_колич_блоков_огражд!$C67*Малоэтажка_блоки_огражд!C$3</f>
        <v>0</v>
      </c>
      <c r="E67" s="125">
        <f>Малоэтажка_колич_блоков_огражд!$C67*Малоэтажка_блоки_огражд!D$3</f>
        <v>0</v>
      </c>
      <c r="F67" s="125">
        <f>Малоэтажка_колич_блоков_огражд!$C67*Малоэтажка_блоки_огражд!E$3</f>
        <v>0</v>
      </c>
      <c r="G67" s="125">
        <f>Малоэтажка_колич_блоков_огражд!$C67*Малоэтажка_блоки_огражд!F$3</f>
        <v>0</v>
      </c>
      <c r="H67" s="126">
        <f>Малоэтажка_колич_блоков_огражд!$C67*Малоэтажка_блоки_огражд!G$3</f>
        <v>0</v>
      </c>
      <c r="I67" s="94">
        <f>Малоэтажка_колич_блоков_огражд!$C67*Малоэтажка_блоки_огражд!B$4</f>
        <v>0</v>
      </c>
      <c r="J67" s="94">
        <f>Малоэтажка_колич_блоков_огражд!$C67*Малоэтажка_блоки_огражд!C$4</f>
        <v>0</v>
      </c>
      <c r="K67" s="94">
        <f>Малоэтажка_колич_блоков_огражд!$C67*Малоэтажка_блоки_огражд!D$4</f>
        <v>0</v>
      </c>
      <c r="L67" s="94">
        <f>Малоэтажка_колич_блоков_огражд!$C67*Малоэтажка_блоки_огражд!E$4</f>
        <v>0</v>
      </c>
      <c r="M67" s="94">
        <f>Малоэтажка_колич_блоков_огражд!$C67*Малоэтажка_блоки_огражд!F$4</f>
        <v>0</v>
      </c>
      <c r="N67" s="127">
        <f>Малоэтажка_колич_блоков_огражд!$C67*Малоэтажка_блоки_огражд!G$4</f>
        <v>0</v>
      </c>
      <c r="O67" s="125">
        <f>Малоэтажка_колич_блоков_огражд!$D67*Малоэтажка_блоки_огражд!B$5</f>
        <v>112.38</v>
      </c>
      <c r="P67" s="125">
        <f>Малоэтажка_колич_блоков_огражд!$D67*Малоэтажка_блоки_огражд!C$5</f>
        <v>39.600000000000001</v>
      </c>
      <c r="Q67" s="125">
        <f>Малоэтажка_колич_блоков_огражд!$D67*Малоэтажка_блоки_огражд!D$5</f>
        <v>41.009999999999998</v>
      </c>
      <c r="R67" s="125">
        <f>Малоэтажка_колич_блоков_огражд!$D67*Малоэтажка_блоки_огражд!E$5</f>
        <v>2.52</v>
      </c>
      <c r="S67" s="125">
        <f>Малоэтажка_колич_блоков_огражд!$D67*Малоэтажка_блоки_огражд!F$5</f>
        <v>256.19999999999999</v>
      </c>
      <c r="T67" s="125">
        <f>Малоэтажка_колич_блоков_огражд!$D67*Малоэтажка_блоки_огражд!G$5</f>
        <v>0</v>
      </c>
      <c r="U67" s="94">
        <f>Малоэтажка_колич_блоков_огражд!$D67*Малоэтажка_блоки_огражд!B$6</f>
        <v>112.5</v>
      </c>
      <c r="V67" s="94">
        <f>Малоэтажка_колич_блоков_огражд!$D67*Малоэтажка_блоки_огражд!C$6</f>
        <v>42</v>
      </c>
      <c r="W67" s="94">
        <f>Малоэтажка_колич_блоков_огражд!$D67*Малоэтажка_блоки_огражд!D$6</f>
        <v>41.009999999999998</v>
      </c>
      <c r="X67" s="94">
        <f>Малоэтажка_колич_блоков_огражд!$D67*Малоэтажка_блоки_огражд!E$6</f>
        <v>0</v>
      </c>
      <c r="Y67" s="94">
        <f>Малоэтажка_колич_блоков_огражд!$D67*Малоэтажка_блоки_огражд!F$6</f>
        <v>0</v>
      </c>
      <c r="Z67" s="127">
        <f>Малоэтажка_колич_блоков_огражд!$D67*Малоэтажка_блоки_огражд!G$6</f>
        <v>256.19999999999999</v>
      </c>
      <c r="AA67" s="125">
        <f>Малоэтажка_колич_блоков_огражд!$E67*Малоэтажка_блоки_огражд!B$7</f>
        <v>85.599999999999994</v>
      </c>
      <c r="AB67" s="125">
        <f>Малоэтажка_колич_блоков_огражд!$E67*Малоэтажка_блоки_огражд!C$7</f>
        <v>53.599999999999994</v>
      </c>
      <c r="AC67" s="125">
        <f>Малоэтажка_колич_блоков_огражд!$E67*Малоэтажка_блоки_огражд!D$7</f>
        <v>34.680000000000007</v>
      </c>
      <c r="AD67" s="125">
        <f>Малоэтажка_колич_блоков_огражд!$E67*Малоэтажка_блоки_огражд!E$7</f>
        <v>2.52</v>
      </c>
      <c r="AE67" s="125">
        <f>Малоэтажка_колич_блоков_огражд!$E67*Малоэтажка_блоки_огражд!F$7</f>
        <v>353.30000000000001</v>
      </c>
      <c r="AF67" s="125">
        <f>Малоэтажка_колич_блоков_огражд!$E67*Малоэтажка_блоки_огражд!G$7</f>
        <v>0</v>
      </c>
      <c r="AG67" s="94">
        <f>Малоэтажка_колич_блоков_огражд!$E67*Малоэтажка_блоки_огражд!B$8</f>
        <v>85.719999999999999</v>
      </c>
      <c r="AH67" s="94">
        <f>Малоэтажка_колич_блоков_огражд!$E67*Малоэтажка_блоки_огражд!C$8</f>
        <v>56</v>
      </c>
      <c r="AI67" s="94">
        <f>Малоэтажка_колич_блоков_огражд!$E67*Малоэтажка_блоки_огражд!D$8</f>
        <v>34.680000000000007</v>
      </c>
      <c r="AJ67" s="94">
        <f>Малоэтажка_колич_блоков_огражд!$E67*Малоэтажка_блоки_огражд!E$8</f>
        <v>0</v>
      </c>
      <c r="AK67" s="94">
        <f>Малоэтажка_колич_блоков_огражд!$E67*Малоэтажка_блоки_огражд!F$8</f>
        <v>0</v>
      </c>
      <c r="AL67" s="127">
        <f>Малоэтажка_колич_блоков_огражд!$E67*Малоэтажка_блоки_огражд!G$8</f>
        <v>353.30000000000001</v>
      </c>
      <c r="AM67" s="125">
        <f>Малоэтажка_колич_блоков_огражд!$F67*Малоэтажка_блоки_огражд!B$9</f>
        <v>130.48000000000002</v>
      </c>
      <c r="AN67" s="125">
        <f>Малоэтажка_колич_блоков_огражд!$F67*Малоэтажка_блоки_огражд!C$9</f>
        <v>53.599999999999994</v>
      </c>
      <c r="AO67" s="125">
        <f>Малоэтажка_колич_блоков_огражд!$F67*Малоэтажка_блоки_огражд!D$9</f>
        <v>41.579999999999998</v>
      </c>
      <c r="AP67" s="125">
        <f>Малоэтажка_колич_блоков_огражд!$F67*Малоэтажка_блоки_огражд!E$9</f>
        <v>2.52</v>
      </c>
      <c r="AQ67" s="125">
        <f>Малоэтажка_колич_блоков_огражд!$F67*Малоэтажка_блоки_огражд!F$9</f>
        <v>353.30000000000001</v>
      </c>
      <c r="AR67" s="125">
        <f>Малоэтажка_колич_блоков_огражд!$F67*Малоэтажка_блоки_огражд!G$9</f>
        <v>0</v>
      </c>
      <c r="AS67" s="94">
        <f>Малоэтажка_колич_блоков_огражд!$F67*Малоэтажка_блоки_огражд!B$10</f>
        <v>130.60000000000002</v>
      </c>
      <c r="AT67" s="94">
        <f>Малоэтажка_колич_блоков_огражд!$F67*Малоэтажка_блоки_огражд!C$10</f>
        <v>56</v>
      </c>
      <c r="AU67" s="94">
        <f>Малоэтажка_колич_блоков_огражд!$F67*Малоэтажка_блоки_огражд!D$10</f>
        <v>41.579999999999998</v>
      </c>
      <c r="AV67" s="94">
        <f>Малоэтажка_колич_блоков_огражд!$F67*Малоэтажка_блоки_огражд!E$10</f>
        <v>0</v>
      </c>
      <c r="AW67" s="94">
        <f>Малоэтажка_колич_блоков_огражд!$F67*Малоэтажка_блоки_огражд!F$10</f>
        <v>0</v>
      </c>
      <c r="AX67" s="127">
        <f>Малоэтажка_колич_блоков_огражд!$F67*Малоэтажка_блоки_огражд!G$10</f>
        <v>353.30000000000001</v>
      </c>
      <c r="AY67" s="125">
        <f>Малоэтажка_колич_блоков_огражд!$G67*Малоэтажка_блоки_огражд!B$11</f>
        <v>0</v>
      </c>
      <c r="AZ67" s="125">
        <f>Малоэтажка_колич_блоков_огражд!$G67*Малоэтажка_блоки_огражд!C$11</f>
        <v>0</v>
      </c>
      <c r="BA67" s="125">
        <f>Малоэтажка_колич_блоков_огражд!$G67*Малоэтажка_блоки_огражд!D$11</f>
        <v>0</v>
      </c>
      <c r="BB67" s="125">
        <f>Малоэтажка_колич_блоков_огражд!$G67*Малоэтажка_блоки_огражд!E$11</f>
        <v>0</v>
      </c>
      <c r="BC67" s="125">
        <f>Малоэтажка_колич_блоков_огражд!$G67*Малоэтажка_блоки_огражд!F$11</f>
        <v>0</v>
      </c>
      <c r="BD67" s="125">
        <f>Малоэтажка_колич_блоков_огражд!$G67*Малоэтажка_блоки_огражд!G$11</f>
        <v>0</v>
      </c>
      <c r="BE67" s="94">
        <f>Малоэтажка_колич_блоков_огражд!$G67*Малоэтажка_блоки_огражд!B$12</f>
        <v>0</v>
      </c>
      <c r="BF67" s="94">
        <f>Малоэтажка_колич_блоков_огражд!$G67*Малоэтажка_блоки_огражд!C$12</f>
        <v>0</v>
      </c>
      <c r="BG67" s="94">
        <f>Малоэтажка_колич_блоков_огражд!$G67*Малоэтажка_блоки_огражд!D$12</f>
        <v>0</v>
      </c>
      <c r="BH67" s="94">
        <f>Малоэтажка_колич_блоков_огражд!$G67*Малоэтажка_блоки_огражд!E$12</f>
        <v>0</v>
      </c>
      <c r="BI67" s="94">
        <f>Малоэтажка_колич_блоков_огражд!$G67*Малоэтажка_блоки_огражд!F$12</f>
        <v>0</v>
      </c>
      <c r="BJ67" s="127">
        <f>Малоэтажка_колич_блоков_огражд!$G67*Малоэтажка_блоки_огражд!G$12</f>
        <v>0</v>
      </c>
      <c r="BK67" s="125">
        <f>Малоэтажка_колич_блоков_огражд!$H67*Малоэтажка_блоки_огражд!B$13</f>
        <v>0</v>
      </c>
      <c r="BL67" s="125">
        <f>Малоэтажка_колич_блоков_огражд!$H67*Малоэтажка_блоки_огражд!C$13</f>
        <v>0</v>
      </c>
      <c r="BM67" s="125">
        <f>Малоэтажка_колич_блоков_огражд!$H67*Малоэтажка_блоки_огражд!D$13</f>
        <v>0</v>
      </c>
      <c r="BN67" s="125">
        <f>Малоэтажка_колич_блоков_огражд!$H67*Малоэтажка_блоки_огражд!E$13</f>
        <v>0</v>
      </c>
      <c r="BO67" s="125">
        <f>Малоэтажка_колич_блоков_огражд!$H67*Малоэтажка_блоки_огражд!F$13</f>
        <v>0</v>
      </c>
      <c r="BP67" s="125">
        <f>Малоэтажка_колич_блоков_огражд!$H67*Малоэтажка_блоки_огражд!G$13</f>
        <v>0</v>
      </c>
      <c r="BQ67" s="94">
        <f>Малоэтажка_колич_блоков_огражд!$H67*Малоэтажка_блоки_огражд!B$14</f>
        <v>0</v>
      </c>
      <c r="BR67" s="94">
        <f>Малоэтажка_колич_блоков_огражд!$H67*Малоэтажка_блоки_огражд!C$14</f>
        <v>0</v>
      </c>
      <c r="BS67" s="94">
        <f>Малоэтажка_колич_блоков_огражд!$H67*Малоэтажка_блоки_огражд!D$14</f>
        <v>0</v>
      </c>
      <c r="BT67" s="94">
        <f>Малоэтажка_колич_блоков_огражд!$H67*Малоэтажка_блоки_огражд!E$14</f>
        <v>0</v>
      </c>
      <c r="BU67" s="94">
        <f>Малоэтажка_колич_блоков_огражд!$H67*Малоэтажка_блоки_огражд!F$14</f>
        <v>0</v>
      </c>
      <c r="BV67" s="94">
        <f>Малоэтажка_колич_блоков_огражд!$H67*Малоэтажка_блоки_огражд!G$14</f>
        <v>0</v>
      </c>
      <c r="BW67" s="109">
        <v>4</v>
      </c>
      <c r="BX67" s="128">
        <f t="shared" si="93"/>
        <v>1314.9200000000001</v>
      </c>
      <c r="BY67" s="128">
        <f t="shared" si="94"/>
        <v>608.79999999999995</v>
      </c>
      <c r="BZ67" s="128">
        <f t="shared" si="95"/>
        <v>469.07999999999998</v>
      </c>
      <c r="CA67" s="128">
        <f t="shared" si="96"/>
        <v>7.5600000000000005</v>
      </c>
      <c r="CB67" s="128">
        <f t="shared" si="97"/>
        <v>962.79999999999995</v>
      </c>
      <c r="CC67" s="128">
        <f t="shared" si="98"/>
        <v>962.79999999999995</v>
      </c>
      <c r="CD67">
        <v>22</v>
      </c>
      <c r="CE67">
        <v>-34</v>
      </c>
      <c r="CF67">
        <v>3.8499999999999854</v>
      </c>
      <c r="CG67">
        <v>0.46999999999999997</v>
      </c>
      <c r="CH67">
        <v>0.28000000000000003</v>
      </c>
      <c r="CI67">
        <v>0.46999999999999997</v>
      </c>
      <c r="CJ67">
        <v>1.3600000000000001</v>
      </c>
      <c r="CK67">
        <v>1.3600000000000001</v>
      </c>
      <c r="CL67" s="22">
        <f t="shared" si="99"/>
        <v>19126.109090909165</v>
      </c>
      <c r="CM67" s="22">
        <f t="shared" si="100"/>
        <v>72537.872340425529</v>
      </c>
      <c r="CN67" s="22">
        <f t="shared" si="101"/>
        <v>93815.999999999985</v>
      </c>
      <c r="CO67" s="22">
        <f t="shared" si="102"/>
        <v>900.76595744680867</v>
      </c>
      <c r="CP67" s="22">
        <f t="shared" si="103"/>
        <v>39644.705882352937</v>
      </c>
      <c r="CQ67" s="22">
        <f t="shared" si="104"/>
        <v>39644.705882352937</v>
      </c>
      <c r="CR67" s="129">
        <f t="shared" si="105"/>
        <v>265670.15915348736</v>
      </c>
      <c r="CW67" s="130">
        <v>348726.51000000001</v>
      </c>
      <c r="CX67">
        <f t="shared" si="107"/>
        <v>0.29985074599094996</v>
      </c>
      <c r="CY67">
        <f t="shared" si="108"/>
        <v>46.177014882606294</v>
      </c>
    </row>
    <row r="68">
      <c r="A68" s="29"/>
      <c r="B68" s="30" t="s">
        <v>73</v>
      </c>
      <c r="C68" s="131">
        <f>Малоэтажка_колич_блоков_огражд!$C68*Малоэтажка_блоки_огражд!B$3</f>
        <v>0</v>
      </c>
      <c r="D68" s="131">
        <f>Малоэтажка_колич_блоков_огражд!$C68*Малоэтажка_блоки_огражд!C$3</f>
        <v>0</v>
      </c>
      <c r="E68" s="131">
        <f>Малоэтажка_колич_блоков_огражд!$C68*Малоэтажка_блоки_огражд!D$3</f>
        <v>0</v>
      </c>
      <c r="F68" s="131">
        <f>Малоэтажка_колич_блоков_огражд!$C68*Малоэтажка_блоки_огражд!E$3</f>
        <v>0</v>
      </c>
      <c r="G68" s="131">
        <f>Малоэтажка_колич_блоков_огражд!$C68*Малоэтажка_блоки_огражд!F$3</f>
        <v>0</v>
      </c>
      <c r="H68" s="132">
        <f>Малоэтажка_колич_блоков_огражд!$C68*Малоэтажка_блоки_огражд!G$3</f>
        <v>0</v>
      </c>
      <c r="I68" s="133">
        <f>Малоэтажка_колич_блоков_огражд!$C68*Малоэтажка_блоки_огражд!B$4</f>
        <v>0</v>
      </c>
      <c r="J68" s="133">
        <f>Малоэтажка_колич_блоков_огражд!$C68*Малоэтажка_блоки_огражд!C$4</f>
        <v>0</v>
      </c>
      <c r="K68" s="133">
        <f>Малоэтажка_колич_блоков_огражд!$C68*Малоэтажка_блоки_огражд!D$4</f>
        <v>0</v>
      </c>
      <c r="L68" s="133">
        <f>Малоэтажка_колич_блоков_огражд!$C68*Малоэтажка_блоки_огражд!E$4</f>
        <v>0</v>
      </c>
      <c r="M68" s="133">
        <f>Малоэтажка_колич_блоков_огражд!$C68*Малоэтажка_блоки_огражд!F$4</f>
        <v>0</v>
      </c>
      <c r="N68" s="134">
        <f>Малоэтажка_колич_блоков_огражд!$C68*Малоэтажка_блоки_огражд!G$4</f>
        <v>0</v>
      </c>
      <c r="O68" s="131">
        <f>Малоэтажка_колич_блоков_огражд!$D68*Малоэтажка_блоки_огражд!B$5</f>
        <v>112.38</v>
      </c>
      <c r="P68" s="131">
        <f>Малоэтажка_колич_блоков_огражд!$D68*Малоэтажка_блоки_огражд!C$5</f>
        <v>39.600000000000001</v>
      </c>
      <c r="Q68" s="131">
        <f>Малоэтажка_колич_блоков_огражд!$D68*Малоэтажка_блоки_огражд!D$5</f>
        <v>41.009999999999998</v>
      </c>
      <c r="R68" s="131">
        <f>Малоэтажка_колич_блоков_огражд!$D68*Малоэтажка_блоки_огражд!E$5</f>
        <v>2.52</v>
      </c>
      <c r="S68" s="131">
        <f>Малоэтажка_колич_блоков_огражд!$D68*Малоэтажка_блоки_огражд!F$5</f>
        <v>256.19999999999999</v>
      </c>
      <c r="T68" s="131">
        <f>Малоэтажка_колич_блоков_огражд!$D68*Малоэтажка_блоки_огражд!G$5</f>
        <v>0</v>
      </c>
      <c r="U68" s="133">
        <f>Малоэтажка_колич_блоков_огражд!$D68*Малоэтажка_блоки_огражд!B$6</f>
        <v>112.5</v>
      </c>
      <c r="V68" s="133">
        <f>Малоэтажка_колич_блоков_огражд!$D68*Малоэтажка_блоки_огражд!C$6</f>
        <v>42</v>
      </c>
      <c r="W68" s="133">
        <f>Малоэтажка_колич_блоков_огражд!$D68*Малоэтажка_блоки_огражд!D$6</f>
        <v>41.009999999999998</v>
      </c>
      <c r="X68" s="133">
        <f>Малоэтажка_колич_блоков_огражд!$D68*Малоэтажка_блоки_огражд!E$6</f>
        <v>0</v>
      </c>
      <c r="Y68" s="133">
        <f>Малоэтажка_колич_блоков_огражд!$D68*Малоэтажка_блоки_огражд!F$6</f>
        <v>0</v>
      </c>
      <c r="Z68" s="134">
        <f>Малоэтажка_колич_блоков_огражд!$D68*Малоэтажка_блоки_огражд!G$6</f>
        <v>256.19999999999999</v>
      </c>
      <c r="AA68" s="131">
        <f>Малоэтажка_колич_блоков_огражд!$E68*Малоэтажка_блоки_огражд!B$7</f>
        <v>85.599999999999994</v>
      </c>
      <c r="AB68" s="131">
        <f>Малоэтажка_колич_блоков_огражд!$E68*Малоэтажка_блоки_огражд!C$7</f>
        <v>53.599999999999994</v>
      </c>
      <c r="AC68" s="131">
        <f>Малоэтажка_колич_блоков_огражд!$E68*Малоэтажка_блоки_огражд!D$7</f>
        <v>34.680000000000007</v>
      </c>
      <c r="AD68" s="131">
        <f>Малоэтажка_колич_блоков_огражд!$E68*Малоэтажка_блоки_огражд!E$7</f>
        <v>2.52</v>
      </c>
      <c r="AE68" s="131">
        <f>Малоэтажка_колич_блоков_огражд!$E68*Малоэтажка_блоки_огражд!F$7</f>
        <v>353.30000000000001</v>
      </c>
      <c r="AF68" s="131">
        <f>Малоэтажка_колич_блоков_огражд!$E68*Малоэтажка_блоки_огражд!G$7</f>
        <v>0</v>
      </c>
      <c r="AG68" s="133">
        <f>Малоэтажка_колич_блоков_огражд!$E68*Малоэтажка_блоки_огражд!B$8</f>
        <v>85.719999999999999</v>
      </c>
      <c r="AH68" s="133">
        <f>Малоэтажка_колич_блоков_огражд!$E68*Малоэтажка_блоки_огражд!C$8</f>
        <v>56</v>
      </c>
      <c r="AI68" s="133">
        <f>Малоэтажка_колич_блоков_огражд!$E68*Малоэтажка_блоки_огражд!D$8</f>
        <v>34.680000000000007</v>
      </c>
      <c r="AJ68" s="133">
        <f>Малоэтажка_колич_блоков_огражд!$E68*Малоэтажка_блоки_огражд!E$8</f>
        <v>0</v>
      </c>
      <c r="AK68" s="133">
        <f>Малоэтажка_колич_блоков_огражд!$E68*Малоэтажка_блоки_огражд!F$8</f>
        <v>0</v>
      </c>
      <c r="AL68" s="134">
        <f>Малоэтажка_колич_блоков_огражд!$E68*Малоэтажка_блоки_огражд!G$8</f>
        <v>353.30000000000001</v>
      </c>
      <c r="AM68" s="131">
        <f>Малоэтажка_колич_блоков_огражд!$F68*Малоэтажка_блоки_огражд!B$9</f>
        <v>130.48000000000002</v>
      </c>
      <c r="AN68" s="131">
        <f>Малоэтажка_колич_блоков_огражд!$F68*Малоэтажка_блоки_огражд!C$9</f>
        <v>53.599999999999994</v>
      </c>
      <c r="AO68" s="131">
        <f>Малоэтажка_колич_блоков_огражд!$F68*Малоэтажка_блоки_огражд!D$9</f>
        <v>41.579999999999998</v>
      </c>
      <c r="AP68" s="131">
        <f>Малоэтажка_колич_блоков_огражд!$F68*Малоэтажка_блоки_огражд!E$9</f>
        <v>2.52</v>
      </c>
      <c r="AQ68" s="131">
        <f>Малоэтажка_колич_блоков_огражд!$F68*Малоэтажка_блоки_огражд!F$9</f>
        <v>353.30000000000001</v>
      </c>
      <c r="AR68" s="131">
        <f>Малоэтажка_колич_блоков_огражд!$F68*Малоэтажка_блоки_огражд!G$9</f>
        <v>0</v>
      </c>
      <c r="AS68" s="133">
        <f>Малоэтажка_колич_блоков_огражд!$F68*Малоэтажка_блоки_огражд!B$10</f>
        <v>130.60000000000002</v>
      </c>
      <c r="AT68" s="133">
        <f>Малоэтажка_колич_блоков_огражд!$F68*Малоэтажка_блоки_огражд!C$10</f>
        <v>56</v>
      </c>
      <c r="AU68" s="133">
        <f>Малоэтажка_колич_блоков_огражд!$F68*Малоэтажка_блоки_огражд!D$10</f>
        <v>41.579999999999998</v>
      </c>
      <c r="AV68" s="133">
        <f>Малоэтажка_колич_блоков_огражд!$F68*Малоэтажка_блоки_огражд!E$10</f>
        <v>0</v>
      </c>
      <c r="AW68" s="133">
        <f>Малоэтажка_колич_блоков_огражд!$F68*Малоэтажка_блоки_огражд!F$10</f>
        <v>0</v>
      </c>
      <c r="AX68" s="134">
        <f>Малоэтажка_колич_блоков_огражд!$F68*Малоэтажка_блоки_огражд!G$10</f>
        <v>353.30000000000001</v>
      </c>
      <c r="AY68" s="131">
        <f>Малоэтажка_колич_блоков_огражд!$G68*Малоэтажка_блоки_огражд!B$11</f>
        <v>0</v>
      </c>
      <c r="AZ68" s="131">
        <f>Малоэтажка_колич_блоков_огражд!$G68*Малоэтажка_блоки_огражд!C$11</f>
        <v>0</v>
      </c>
      <c r="BA68" s="131">
        <f>Малоэтажка_колич_блоков_огражд!$G68*Малоэтажка_блоки_огражд!D$11</f>
        <v>0</v>
      </c>
      <c r="BB68" s="131">
        <f>Малоэтажка_колич_блоков_огражд!$G68*Малоэтажка_блоки_огражд!E$11</f>
        <v>0</v>
      </c>
      <c r="BC68" s="131">
        <f>Малоэтажка_колич_блоков_огражд!$G68*Малоэтажка_блоки_огражд!F$11</f>
        <v>0</v>
      </c>
      <c r="BD68" s="131">
        <f>Малоэтажка_колич_блоков_огражд!$G68*Малоэтажка_блоки_огражд!G$11</f>
        <v>0</v>
      </c>
      <c r="BE68" s="133">
        <f>Малоэтажка_колич_блоков_огражд!$G68*Малоэтажка_блоки_огражд!B$12</f>
        <v>0</v>
      </c>
      <c r="BF68" s="133">
        <f>Малоэтажка_колич_блоков_огражд!$G68*Малоэтажка_блоки_огражд!C$12</f>
        <v>0</v>
      </c>
      <c r="BG68" s="133">
        <f>Малоэтажка_колич_блоков_огражд!$G68*Малоэтажка_блоки_огражд!D$12</f>
        <v>0</v>
      </c>
      <c r="BH68" s="133">
        <f>Малоэтажка_колич_блоков_огражд!$G68*Малоэтажка_блоки_огражд!E$12</f>
        <v>0</v>
      </c>
      <c r="BI68" s="133">
        <f>Малоэтажка_колич_блоков_огражд!$G68*Малоэтажка_блоки_огражд!F$12</f>
        <v>0</v>
      </c>
      <c r="BJ68" s="134">
        <f>Малоэтажка_колич_блоков_огражд!$G68*Малоэтажка_блоки_огражд!G$12</f>
        <v>0</v>
      </c>
      <c r="BK68" s="131">
        <f>Малоэтажка_колич_блоков_огражд!$H68*Малоэтажка_блоки_огражд!B$13</f>
        <v>0</v>
      </c>
      <c r="BL68" s="131">
        <f>Малоэтажка_колич_блоков_огражд!$H68*Малоэтажка_блоки_огражд!C$13</f>
        <v>0</v>
      </c>
      <c r="BM68" s="131">
        <f>Малоэтажка_колич_блоков_огражд!$H68*Малоэтажка_блоки_огражд!D$13</f>
        <v>0</v>
      </c>
      <c r="BN68" s="131">
        <f>Малоэтажка_колич_блоков_огражд!$H68*Малоэтажка_блоки_огражд!E$13</f>
        <v>0</v>
      </c>
      <c r="BO68" s="131">
        <f>Малоэтажка_колич_блоков_огражд!$H68*Малоэтажка_блоки_огражд!F$13</f>
        <v>0</v>
      </c>
      <c r="BP68" s="131">
        <f>Малоэтажка_колич_блоков_огражд!$H68*Малоэтажка_блоки_огражд!G$13</f>
        <v>0</v>
      </c>
      <c r="BQ68" s="133">
        <f>Малоэтажка_колич_блоков_огражд!$H68*Малоэтажка_блоки_огражд!B$14</f>
        <v>0</v>
      </c>
      <c r="BR68" s="133">
        <f>Малоэтажка_колич_блоков_огражд!$H68*Малоэтажка_блоки_огражд!C$14</f>
        <v>0</v>
      </c>
      <c r="BS68" s="133">
        <f>Малоэтажка_колич_блоков_огражд!$H68*Малоэтажка_блоки_огражд!D$14</f>
        <v>0</v>
      </c>
      <c r="BT68" s="133">
        <f>Малоэтажка_колич_блоков_огражд!$H68*Малоэтажка_блоки_огражд!E$14</f>
        <v>0</v>
      </c>
      <c r="BU68" s="133">
        <f>Малоэтажка_колич_блоков_огражд!$H68*Малоэтажка_блоки_огражд!F$14</f>
        <v>0</v>
      </c>
      <c r="BV68" s="133">
        <f>Малоэтажка_колич_блоков_огражд!$H68*Малоэтажка_блоки_огражд!G$14</f>
        <v>0</v>
      </c>
      <c r="BW68" s="135">
        <v>4</v>
      </c>
      <c r="BX68" s="136">
        <f t="shared" si="93"/>
        <v>1314.9200000000001</v>
      </c>
      <c r="BY68" s="136">
        <f t="shared" si="94"/>
        <v>608.79999999999995</v>
      </c>
      <c r="BZ68" s="136">
        <f t="shared" si="95"/>
        <v>469.07999999999998</v>
      </c>
      <c r="CA68" s="136">
        <f t="shared" si="96"/>
        <v>7.5600000000000005</v>
      </c>
      <c r="CB68" s="136">
        <f t="shared" si="97"/>
        <v>962.79999999999995</v>
      </c>
      <c r="CC68" s="136">
        <f t="shared" si="98"/>
        <v>962.79999999999995</v>
      </c>
      <c r="CD68" s="34">
        <v>22</v>
      </c>
      <c r="CE68">
        <v>-34</v>
      </c>
      <c r="CF68" s="34">
        <v>3.8499999999999854</v>
      </c>
      <c r="CG68" s="34">
        <v>0.46999999999999997</v>
      </c>
      <c r="CH68" s="34">
        <v>0.28000000000000003</v>
      </c>
      <c r="CI68" s="34">
        <v>0.46999999999999997</v>
      </c>
      <c r="CJ68" s="34">
        <v>1.3600000000000001</v>
      </c>
      <c r="CK68" s="34">
        <v>1.3600000000000001</v>
      </c>
      <c r="CL68" s="22">
        <f t="shared" si="99"/>
        <v>19126.109090909165</v>
      </c>
      <c r="CM68" s="22">
        <f t="shared" si="100"/>
        <v>72537.872340425529</v>
      </c>
      <c r="CN68" s="22">
        <f t="shared" si="101"/>
        <v>93815.999999999985</v>
      </c>
      <c r="CO68" s="22">
        <f t="shared" si="102"/>
        <v>900.76595744680867</v>
      </c>
      <c r="CP68" s="22">
        <f t="shared" si="103"/>
        <v>39644.705882352937</v>
      </c>
      <c r="CQ68" s="22">
        <f t="shared" si="104"/>
        <v>39644.705882352937</v>
      </c>
      <c r="CR68" s="137">
        <f t="shared" si="105"/>
        <v>265670.15915348736</v>
      </c>
      <c r="CS68" s="138">
        <f>SUM(CR58:CR68)</f>
        <v>2922371.7506883615</v>
      </c>
      <c r="CT68">
        <f>CS68*0.859845</f>
        <v>2512786.7379706339</v>
      </c>
      <c r="CU68">
        <f t="shared" si="106"/>
        <v>2.5127867379706337</v>
      </c>
      <c r="CV68">
        <f>CU68*128</f>
        <v>321.63670246024111</v>
      </c>
      <c r="CW68" s="130">
        <v>348726.51000000001</v>
      </c>
      <c r="CX68">
        <f t="shared" si="107"/>
        <v>0.29985074599094996</v>
      </c>
      <c r="CY68">
        <f t="shared" si="108"/>
        <v>46.177014882606294</v>
      </c>
      <c r="CZ68">
        <f>SUM(CY58:CY68)</f>
        <v>507.94716370866911</v>
      </c>
      <c r="DA68">
        <f>SUM(CW58:CW68)*0.000001</f>
        <v>3.8359916099999993</v>
      </c>
    </row>
    <row r="69">
      <c r="A69" s="18">
        <v>7</v>
      </c>
      <c r="B69" s="19" t="s">
        <v>74</v>
      </c>
      <c r="C69" s="118">
        <f>Малоэтажка_колич_блоков_огражд!$C69*Малоэтажка_блоки_огражд!B$3</f>
        <v>0</v>
      </c>
      <c r="D69" s="118">
        <f>Малоэтажка_колич_блоков_огражд!$C69*Малоэтажка_блоки_огражд!C$3</f>
        <v>0</v>
      </c>
      <c r="E69" s="118">
        <f>Малоэтажка_колич_блоков_огражд!$C69*Малоэтажка_блоки_огражд!D$3</f>
        <v>0</v>
      </c>
      <c r="F69" s="118">
        <f>Малоэтажка_колич_блоков_огражд!$C69*Малоэтажка_блоки_огражд!E$3</f>
        <v>0</v>
      </c>
      <c r="G69" s="118">
        <f>Малоэтажка_колич_блоков_огражд!$C69*Малоэтажка_блоки_огражд!F$3</f>
        <v>0</v>
      </c>
      <c r="H69" s="119">
        <f>Малоэтажка_колич_блоков_огражд!$C69*Малоэтажка_блоки_огражд!G$3</f>
        <v>0</v>
      </c>
      <c r="I69" s="120">
        <f>Малоэтажка_колич_блоков_огражд!$C69*Малоэтажка_блоки_огражд!B$4</f>
        <v>0</v>
      </c>
      <c r="J69" s="120">
        <f>Малоэтажка_колич_блоков_огражд!$C69*Малоэтажка_блоки_огражд!C$4</f>
        <v>0</v>
      </c>
      <c r="K69" s="120">
        <f>Малоэтажка_колич_блоков_огражд!$C69*Малоэтажка_блоки_огражд!D$4</f>
        <v>0</v>
      </c>
      <c r="L69" s="120">
        <f>Малоэтажка_колич_блоков_огражд!$C69*Малоэтажка_блоки_огражд!E$4</f>
        <v>0</v>
      </c>
      <c r="M69" s="120">
        <f>Малоэтажка_колич_блоков_огражд!$C69*Малоэтажка_блоки_огражд!F$4</f>
        <v>0</v>
      </c>
      <c r="N69" s="121">
        <f>Малоэтажка_колич_блоков_огражд!$C69*Малоэтажка_блоки_огражд!G$4</f>
        <v>0</v>
      </c>
      <c r="O69" s="118">
        <f>Малоэтажка_колич_блоков_огражд!$D69*Малоэтажка_блоки_огражд!B$5</f>
        <v>112.38</v>
      </c>
      <c r="P69" s="118">
        <f>Малоэтажка_колич_блоков_огражд!$D69*Малоэтажка_блоки_огражд!C$5</f>
        <v>39.600000000000001</v>
      </c>
      <c r="Q69" s="118">
        <f>Малоэтажка_колич_блоков_огражд!$D69*Малоэтажка_блоки_огражд!D$5</f>
        <v>41.009999999999998</v>
      </c>
      <c r="R69" s="118">
        <f>Малоэтажка_колич_блоков_огражд!$D69*Малоэтажка_блоки_огражд!E$5</f>
        <v>2.52</v>
      </c>
      <c r="S69" s="118">
        <f>Малоэтажка_колич_блоков_огражд!$D69*Малоэтажка_блоки_огражд!F$5</f>
        <v>256.19999999999999</v>
      </c>
      <c r="T69" s="118">
        <f>Малоэтажка_колич_блоков_огражд!$D69*Малоэтажка_блоки_огражд!G$5</f>
        <v>0</v>
      </c>
      <c r="U69" s="120">
        <f>Малоэтажка_колич_блоков_огражд!$D69*Малоэтажка_блоки_огражд!B$6</f>
        <v>112.5</v>
      </c>
      <c r="V69" s="120">
        <f>Малоэтажка_колич_блоков_огражд!$D69*Малоэтажка_блоки_огражд!C$6</f>
        <v>42</v>
      </c>
      <c r="W69" s="120">
        <f>Малоэтажка_колич_блоков_огражд!$D69*Малоэтажка_блоки_огражд!D$6</f>
        <v>41.009999999999998</v>
      </c>
      <c r="X69" s="120">
        <f>Малоэтажка_колич_блоков_огражд!$D69*Малоэтажка_блоки_огражд!E$6</f>
        <v>0</v>
      </c>
      <c r="Y69" s="120">
        <f>Малоэтажка_колич_блоков_огражд!$D69*Малоэтажка_блоки_огражд!F$6</f>
        <v>0</v>
      </c>
      <c r="Z69" s="121">
        <f>Малоэтажка_колич_блоков_огражд!$D69*Малоэтажка_блоки_огражд!G$6</f>
        <v>256.19999999999999</v>
      </c>
      <c r="AA69" s="118">
        <f>Малоэтажка_колич_блоков_огражд!$E69*Малоэтажка_блоки_огражд!B$7</f>
        <v>85.599999999999994</v>
      </c>
      <c r="AB69" s="118">
        <f>Малоэтажка_колич_блоков_огражд!$E69*Малоэтажка_блоки_огражд!C$7</f>
        <v>53.599999999999994</v>
      </c>
      <c r="AC69" s="118">
        <f>Малоэтажка_колич_блоков_огражд!$E69*Малоэтажка_блоки_огражд!D$7</f>
        <v>34.680000000000007</v>
      </c>
      <c r="AD69" s="118">
        <f>Малоэтажка_колич_блоков_огражд!$E69*Малоэтажка_блоки_огражд!E$7</f>
        <v>2.52</v>
      </c>
      <c r="AE69" s="118">
        <f>Малоэтажка_колич_блоков_огражд!$E69*Малоэтажка_блоки_огражд!F$7</f>
        <v>353.30000000000001</v>
      </c>
      <c r="AF69" s="118">
        <f>Малоэтажка_колич_блоков_огражд!$E69*Малоэтажка_блоки_огражд!G$7</f>
        <v>0</v>
      </c>
      <c r="AG69" s="120">
        <f>Малоэтажка_колич_блоков_огражд!$E69*Малоэтажка_блоки_огражд!B$8</f>
        <v>85.719999999999999</v>
      </c>
      <c r="AH69" s="120">
        <f>Малоэтажка_колич_блоков_огражд!$E69*Малоэтажка_блоки_огражд!C$8</f>
        <v>56</v>
      </c>
      <c r="AI69" s="120">
        <f>Малоэтажка_колич_блоков_огражд!$E69*Малоэтажка_блоки_огражд!D$8</f>
        <v>34.680000000000007</v>
      </c>
      <c r="AJ69" s="120">
        <f>Малоэтажка_колич_блоков_огражд!$E69*Малоэтажка_блоки_огражд!E$8</f>
        <v>0</v>
      </c>
      <c r="AK69" s="120">
        <f>Малоэтажка_колич_блоков_огражд!$E69*Малоэтажка_блоки_огражд!F$8</f>
        <v>0</v>
      </c>
      <c r="AL69" s="121">
        <f>Малоэтажка_колич_блоков_огражд!$E69*Малоэтажка_блоки_огражд!G$8</f>
        <v>353.30000000000001</v>
      </c>
      <c r="AM69" s="118">
        <f>Малоэтажка_колич_блоков_огражд!$F69*Малоэтажка_блоки_огражд!B$9</f>
        <v>130.48000000000002</v>
      </c>
      <c r="AN69" s="118">
        <f>Малоэтажка_колич_блоков_огражд!$F69*Малоэтажка_блоки_огражд!C$9</f>
        <v>53.599999999999994</v>
      </c>
      <c r="AO69" s="118">
        <f>Малоэтажка_колич_блоков_огражд!$F69*Малоэтажка_блоки_огражд!D$9</f>
        <v>41.579999999999998</v>
      </c>
      <c r="AP69" s="118">
        <f>Малоэтажка_колич_блоков_огражд!$F69*Малоэтажка_блоки_огражд!E$9</f>
        <v>2.52</v>
      </c>
      <c r="AQ69" s="118">
        <f>Малоэтажка_колич_блоков_огражд!$F69*Малоэтажка_блоки_огражд!F$9</f>
        <v>353.30000000000001</v>
      </c>
      <c r="AR69" s="118">
        <f>Малоэтажка_колич_блоков_огражд!$F69*Малоэтажка_блоки_огражд!G$9</f>
        <v>0</v>
      </c>
      <c r="AS69" s="120">
        <f>Малоэтажка_колич_блоков_огражд!$F69*Малоэтажка_блоки_огражд!B$10</f>
        <v>130.60000000000002</v>
      </c>
      <c r="AT69" s="120">
        <f>Малоэтажка_колич_блоков_огражд!$F69*Малоэтажка_блоки_огражд!C$10</f>
        <v>56</v>
      </c>
      <c r="AU69" s="120">
        <f>Малоэтажка_колич_блоков_огражд!$F69*Малоэтажка_блоки_огражд!D$10</f>
        <v>41.579999999999998</v>
      </c>
      <c r="AV69" s="120">
        <f>Малоэтажка_колич_блоков_огражд!$F69*Малоэтажка_блоки_огражд!E$10</f>
        <v>0</v>
      </c>
      <c r="AW69" s="120">
        <f>Малоэтажка_колич_блоков_огражд!$F69*Малоэтажка_блоки_огражд!F$10</f>
        <v>0</v>
      </c>
      <c r="AX69" s="121">
        <f>Малоэтажка_колич_блоков_огражд!$F69*Малоэтажка_блоки_огражд!G$10</f>
        <v>353.30000000000001</v>
      </c>
      <c r="AY69" s="118">
        <f>Малоэтажка_колич_блоков_огражд!$G69*Малоэтажка_блоки_огражд!B$11</f>
        <v>0</v>
      </c>
      <c r="AZ69" s="118">
        <f>Малоэтажка_колич_блоков_огражд!$G69*Малоэтажка_блоки_огражд!C$11</f>
        <v>0</v>
      </c>
      <c r="BA69" s="118">
        <f>Малоэтажка_колич_блоков_огражд!$G69*Малоэтажка_блоки_огражд!D$11</f>
        <v>0</v>
      </c>
      <c r="BB69" s="118">
        <f>Малоэтажка_колич_блоков_огражд!$G69*Малоэтажка_блоки_огражд!E$11</f>
        <v>0</v>
      </c>
      <c r="BC69" s="118">
        <f>Малоэтажка_колич_блоков_огражд!$G69*Малоэтажка_блоки_огражд!F$11</f>
        <v>0</v>
      </c>
      <c r="BD69" s="118">
        <f>Малоэтажка_колич_блоков_огражд!$G69*Малоэтажка_блоки_огражд!G$11</f>
        <v>0</v>
      </c>
      <c r="BE69" s="120">
        <f>Малоэтажка_колич_блоков_огражд!$G69*Малоэтажка_блоки_огражд!B$12</f>
        <v>0</v>
      </c>
      <c r="BF69" s="120">
        <f>Малоэтажка_колич_блоков_огражд!$G69*Малоэтажка_блоки_огражд!C$12</f>
        <v>0</v>
      </c>
      <c r="BG69" s="120">
        <f>Малоэтажка_колич_блоков_огражд!$G69*Малоэтажка_блоки_огражд!D$12</f>
        <v>0</v>
      </c>
      <c r="BH69" s="120">
        <f>Малоэтажка_колич_блоков_огражд!$G69*Малоэтажка_блоки_огражд!E$12</f>
        <v>0</v>
      </c>
      <c r="BI69" s="120">
        <f>Малоэтажка_колич_блоков_огражд!$G69*Малоэтажка_блоки_огражд!F$12</f>
        <v>0</v>
      </c>
      <c r="BJ69" s="121">
        <f>Малоэтажка_колич_блоков_огражд!$G69*Малоэтажка_блоки_огражд!G$12</f>
        <v>0</v>
      </c>
      <c r="BK69" s="118">
        <f>Малоэтажка_колич_блоков_огражд!$H69*Малоэтажка_блоки_огражд!B$13</f>
        <v>0</v>
      </c>
      <c r="BL69" s="118">
        <f>Малоэтажка_колич_блоков_огражд!$H69*Малоэтажка_блоки_огражд!C$13</f>
        <v>0</v>
      </c>
      <c r="BM69" s="118">
        <f>Малоэтажка_колич_блоков_огражд!$H69*Малоэтажка_блоки_огражд!D$13</f>
        <v>0</v>
      </c>
      <c r="BN69" s="118">
        <f>Малоэтажка_колич_блоков_огражд!$H69*Малоэтажка_блоки_огражд!E$13</f>
        <v>0</v>
      </c>
      <c r="BO69" s="118">
        <f>Малоэтажка_колич_блоков_огражд!$H69*Малоэтажка_блоки_огражд!F$13</f>
        <v>0</v>
      </c>
      <c r="BP69" s="118">
        <f>Малоэтажка_колич_блоков_огражд!$H69*Малоэтажка_блоки_огражд!G$13</f>
        <v>0</v>
      </c>
      <c r="BQ69" s="120">
        <f>Малоэтажка_колич_блоков_огражд!$H69*Малоэтажка_блоки_огражд!B$14</f>
        <v>0</v>
      </c>
      <c r="BR69" s="120">
        <f>Малоэтажка_колич_блоков_огражд!$H69*Малоэтажка_блоки_огражд!C$14</f>
        <v>0</v>
      </c>
      <c r="BS69" s="120">
        <f>Малоэтажка_колич_блоков_огражд!$H69*Малоэтажка_блоки_огражд!D$14</f>
        <v>0</v>
      </c>
      <c r="BT69" s="120">
        <f>Малоэтажка_колич_блоков_огражд!$H69*Малоэтажка_блоки_огражд!E$14</f>
        <v>0</v>
      </c>
      <c r="BU69" s="120">
        <f>Малоэтажка_колич_блоков_огражд!$H69*Малоэтажка_блоки_огражд!F$14</f>
        <v>0</v>
      </c>
      <c r="BV69" s="120">
        <f>Малоэтажка_колич_блоков_огражд!$H69*Малоэтажка_блоки_огражд!G$14</f>
        <v>0</v>
      </c>
      <c r="BW69" s="122">
        <v>4</v>
      </c>
      <c r="BX69" s="123">
        <f t="shared" si="93"/>
        <v>1314.9200000000001</v>
      </c>
      <c r="BY69" s="123">
        <f t="shared" si="94"/>
        <v>608.79999999999995</v>
      </c>
      <c r="BZ69" s="123">
        <f t="shared" si="95"/>
        <v>469.07999999999998</v>
      </c>
      <c r="CA69" s="123">
        <f t="shared" si="96"/>
        <v>7.5600000000000005</v>
      </c>
      <c r="CB69" s="123">
        <f t="shared" si="97"/>
        <v>962.79999999999995</v>
      </c>
      <c r="CC69" s="123">
        <f t="shared" si="98"/>
        <v>962.79999999999995</v>
      </c>
      <c r="CD69" s="23">
        <v>22</v>
      </c>
      <c r="CE69">
        <v>-34</v>
      </c>
      <c r="CF69" s="23">
        <v>3.849999999999985</v>
      </c>
      <c r="CG69" s="23">
        <v>0.46999999999999997</v>
      </c>
      <c r="CH69" s="23">
        <v>0.28000000000000003</v>
      </c>
      <c r="CI69" s="23">
        <v>0.46999999999999997</v>
      </c>
      <c r="CJ69" s="23">
        <v>1.3600000000000001</v>
      </c>
      <c r="CK69" s="23">
        <v>1.3600000000000001</v>
      </c>
      <c r="CL69" s="22">
        <f t="shared" si="99"/>
        <v>19126.109090909165</v>
      </c>
      <c r="CM69" s="22">
        <f t="shared" si="100"/>
        <v>72537.872340425529</v>
      </c>
      <c r="CN69" s="22">
        <f t="shared" si="101"/>
        <v>93815.999999999985</v>
      </c>
      <c r="CO69" s="22">
        <f t="shared" si="102"/>
        <v>900.76595744680867</v>
      </c>
      <c r="CP69" s="22">
        <f t="shared" si="103"/>
        <v>39644.705882352937</v>
      </c>
      <c r="CQ69" s="22">
        <f t="shared" si="104"/>
        <v>39644.705882352937</v>
      </c>
      <c r="CR69" s="124">
        <f t="shared" si="105"/>
        <v>265670.15915348736</v>
      </c>
      <c r="CW69" s="130">
        <v>348726.51000000001</v>
      </c>
      <c r="CX69">
        <f t="shared" si="107"/>
        <v>0.29985074599094996</v>
      </c>
      <c r="CY69">
        <f t="shared" si="108"/>
        <v>46.177014882606294</v>
      </c>
    </row>
    <row r="70">
      <c r="A70" s="25"/>
      <c r="B70" s="4" t="s">
        <v>75</v>
      </c>
      <c r="C70" s="125">
        <f>Малоэтажка_колич_блоков_огражд!$C70*Малоэтажка_блоки_огражд!B$3</f>
        <v>0</v>
      </c>
      <c r="D70" s="125">
        <f>Малоэтажка_колич_блоков_огражд!$C70*Малоэтажка_блоки_огражд!C$3</f>
        <v>0</v>
      </c>
      <c r="E70" s="125">
        <f>Малоэтажка_колич_блоков_огражд!$C70*Малоэтажка_блоки_огражд!D$3</f>
        <v>0</v>
      </c>
      <c r="F70" s="125">
        <f>Малоэтажка_колич_блоков_огражд!$C70*Малоэтажка_блоки_огражд!E$3</f>
        <v>0</v>
      </c>
      <c r="G70" s="125">
        <f>Малоэтажка_колич_блоков_огражд!$C70*Малоэтажка_блоки_огражд!F$3</f>
        <v>0</v>
      </c>
      <c r="H70" s="126">
        <f>Малоэтажка_колич_блоков_огражд!$C70*Малоэтажка_блоки_огражд!G$3</f>
        <v>0</v>
      </c>
      <c r="I70" s="94">
        <f>Малоэтажка_колич_блоков_огражд!$C70*Малоэтажка_блоки_огражд!B$4</f>
        <v>0</v>
      </c>
      <c r="J70" s="94">
        <f>Малоэтажка_колич_блоков_огражд!$C70*Малоэтажка_блоки_огражд!C$4</f>
        <v>0</v>
      </c>
      <c r="K70" s="94">
        <f>Малоэтажка_колич_блоков_огражд!$C70*Малоэтажка_блоки_огражд!D$4</f>
        <v>0</v>
      </c>
      <c r="L70" s="94">
        <f>Малоэтажка_колич_блоков_огражд!$C70*Малоэтажка_блоки_огражд!E$4</f>
        <v>0</v>
      </c>
      <c r="M70" s="94">
        <f>Малоэтажка_колич_блоков_огражд!$C70*Малоэтажка_блоки_огражд!F$4</f>
        <v>0</v>
      </c>
      <c r="N70" s="127">
        <f>Малоэтажка_колич_блоков_огражд!$C70*Малоэтажка_блоки_огражд!G$4</f>
        <v>0</v>
      </c>
      <c r="O70" s="125">
        <f>Малоэтажка_колич_блоков_огражд!$D70*Малоэтажка_блоки_огражд!B$5</f>
        <v>112.38</v>
      </c>
      <c r="P70" s="125">
        <f>Малоэтажка_колич_блоков_огражд!$D70*Малоэтажка_блоки_огражд!C$5</f>
        <v>39.600000000000001</v>
      </c>
      <c r="Q70" s="125">
        <f>Малоэтажка_колич_блоков_огражд!$D70*Малоэтажка_блоки_огражд!D$5</f>
        <v>41.009999999999998</v>
      </c>
      <c r="R70" s="125">
        <f>Малоэтажка_колич_блоков_огражд!$D70*Малоэтажка_блоки_огражд!E$5</f>
        <v>2.52</v>
      </c>
      <c r="S70" s="125">
        <f>Малоэтажка_колич_блоков_огражд!$D70*Малоэтажка_блоки_огражд!F$5</f>
        <v>256.19999999999999</v>
      </c>
      <c r="T70" s="125">
        <f>Малоэтажка_колич_блоков_огражд!$D70*Малоэтажка_блоки_огражд!G$5</f>
        <v>0</v>
      </c>
      <c r="U70" s="94">
        <f>Малоэтажка_колич_блоков_огражд!$D70*Малоэтажка_блоки_огражд!B$6</f>
        <v>112.5</v>
      </c>
      <c r="V70" s="94">
        <f>Малоэтажка_колич_блоков_огражд!$D70*Малоэтажка_блоки_огражд!C$6</f>
        <v>42</v>
      </c>
      <c r="W70" s="94">
        <f>Малоэтажка_колич_блоков_огражд!$D70*Малоэтажка_блоки_огражд!D$6</f>
        <v>41.009999999999998</v>
      </c>
      <c r="X70" s="94">
        <f>Малоэтажка_колич_блоков_огражд!$D70*Малоэтажка_блоки_огражд!E$6</f>
        <v>0</v>
      </c>
      <c r="Y70" s="94">
        <f>Малоэтажка_колич_блоков_огражд!$D70*Малоэтажка_блоки_огражд!F$6</f>
        <v>0</v>
      </c>
      <c r="Z70" s="127">
        <f>Малоэтажка_колич_блоков_огражд!$D70*Малоэтажка_блоки_огражд!G$6</f>
        <v>256.19999999999999</v>
      </c>
      <c r="AA70" s="125">
        <f>Малоэтажка_колич_блоков_огражд!$E70*Малоэтажка_блоки_огражд!B$7</f>
        <v>85.599999999999994</v>
      </c>
      <c r="AB70" s="125">
        <f>Малоэтажка_колич_блоков_огражд!$E70*Малоэтажка_блоки_огражд!C$7</f>
        <v>53.599999999999994</v>
      </c>
      <c r="AC70" s="125">
        <f>Малоэтажка_колич_блоков_огражд!$E70*Малоэтажка_блоки_огражд!D$7</f>
        <v>34.680000000000007</v>
      </c>
      <c r="AD70" s="125">
        <f>Малоэтажка_колич_блоков_огражд!$E70*Малоэтажка_блоки_огражд!E$7</f>
        <v>2.52</v>
      </c>
      <c r="AE70" s="125">
        <f>Малоэтажка_колич_блоков_огражд!$E70*Малоэтажка_блоки_огражд!F$7</f>
        <v>353.30000000000001</v>
      </c>
      <c r="AF70" s="125">
        <f>Малоэтажка_колич_блоков_огражд!$E70*Малоэтажка_блоки_огражд!G$7</f>
        <v>0</v>
      </c>
      <c r="AG70" s="94">
        <f>Малоэтажка_колич_блоков_огражд!$E70*Малоэтажка_блоки_огражд!B$8</f>
        <v>85.719999999999999</v>
      </c>
      <c r="AH70" s="94">
        <f>Малоэтажка_колич_блоков_огражд!$E70*Малоэтажка_блоки_огражд!C$8</f>
        <v>56</v>
      </c>
      <c r="AI70" s="94">
        <f>Малоэтажка_колич_блоков_огражд!$E70*Малоэтажка_блоки_огражд!D$8</f>
        <v>34.680000000000007</v>
      </c>
      <c r="AJ70" s="94">
        <f>Малоэтажка_колич_блоков_огражд!$E70*Малоэтажка_блоки_огражд!E$8</f>
        <v>0</v>
      </c>
      <c r="AK70" s="94">
        <f>Малоэтажка_колич_блоков_огражд!$E70*Малоэтажка_блоки_огражд!F$8</f>
        <v>0</v>
      </c>
      <c r="AL70" s="127">
        <f>Малоэтажка_колич_блоков_огражд!$E70*Малоэтажка_блоки_огражд!G$8</f>
        <v>353.30000000000001</v>
      </c>
      <c r="AM70" s="125">
        <f>Малоэтажка_колич_блоков_огражд!$F70*Малоэтажка_блоки_огражд!B$9</f>
        <v>130.48000000000002</v>
      </c>
      <c r="AN70" s="125">
        <f>Малоэтажка_колич_блоков_огражд!$F70*Малоэтажка_блоки_огражд!C$9</f>
        <v>53.599999999999994</v>
      </c>
      <c r="AO70" s="125">
        <f>Малоэтажка_колич_блоков_огражд!$F70*Малоэтажка_блоки_огражд!D$9</f>
        <v>41.579999999999998</v>
      </c>
      <c r="AP70" s="125">
        <f>Малоэтажка_колич_блоков_огражд!$F70*Малоэтажка_блоки_огражд!E$9</f>
        <v>2.52</v>
      </c>
      <c r="AQ70" s="125">
        <f>Малоэтажка_колич_блоков_огражд!$F70*Малоэтажка_блоки_огражд!F$9</f>
        <v>353.30000000000001</v>
      </c>
      <c r="AR70" s="125">
        <f>Малоэтажка_колич_блоков_огражд!$F70*Малоэтажка_блоки_огражд!G$9</f>
        <v>0</v>
      </c>
      <c r="AS70" s="94">
        <f>Малоэтажка_колич_блоков_огражд!$F70*Малоэтажка_блоки_огражд!B$10</f>
        <v>130.60000000000002</v>
      </c>
      <c r="AT70" s="94">
        <f>Малоэтажка_колич_блоков_огражд!$F70*Малоэтажка_блоки_огражд!C$10</f>
        <v>56</v>
      </c>
      <c r="AU70" s="94">
        <f>Малоэтажка_колич_блоков_огражд!$F70*Малоэтажка_блоки_огражд!D$10</f>
        <v>41.579999999999998</v>
      </c>
      <c r="AV70" s="94">
        <f>Малоэтажка_колич_блоков_огражд!$F70*Малоэтажка_блоки_огражд!E$10</f>
        <v>0</v>
      </c>
      <c r="AW70" s="94">
        <f>Малоэтажка_колич_блоков_огражд!$F70*Малоэтажка_блоки_огражд!F$10</f>
        <v>0</v>
      </c>
      <c r="AX70" s="127">
        <f>Малоэтажка_колич_блоков_огражд!$F70*Малоэтажка_блоки_огражд!G$10</f>
        <v>353.30000000000001</v>
      </c>
      <c r="AY70" s="125">
        <f>Малоэтажка_колич_блоков_огражд!$G70*Малоэтажка_блоки_огражд!B$11</f>
        <v>0</v>
      </c>
      <c r="AZ70" s="125">
        <f>Малоэтажка_колич_блоков_огражд!$G70*Малоэтажка_блоки_огражд!C$11</f>
        <v>0</v>
      </c>
      <c r="BA70" s="125">
        <f>Малоэтажка_колич_блоков_огражд!$G70*Малоэтажка_блоки_огражд!D$11</f>
        <v>0</v>
      </c>
      <c r="BB70" s="125">
        <f>Малоэтажка_колич_блоков_огражд!$G70*Малоэтажка_блоки_огражд!E$11</f>
        <v>0</v>
      </c>
      <c r="BC70" s="125">
        <f>Малоэтажка_колич_блоков_огражд!$G70*Малоэтажка_блоки_огражд!F$11</f>
        <v>0</v>
      </c>
      <c r="BD70" s="125">
        <f>Малоэтажка_колич_блоков_огражд!$G70*Малоэтажка_блоки_огражд!G$11</f>
        <v>0</v>
      </c>
      <c r="BE70" s="94">
        <f>Малоэтажка_колич_блоков_огражд!$G70*Малоэтажка_блоки_огражд!B$12</f>
        <v>0</v>
      </c>
      <c r="BF70" s="94">
        <f>Малоэтажка_колич_блоков_огражд!$G70*Малоэтажка_блоки_огражд!C$12</f>
        <v>0</v>
      </c>
      <c r="BG70" s="94">
        <f>Малоэтажка_колич_блоков_огражд!$G70*Малоэтажка_блоки_огражд!D$12</f>
        <v>0</v>
      </c>
      <c r="BH70" s="94">
        <f>Малоэтажка_колич_блоков_огражд!$G70*Малоэтажка_блоки_огражд!E$12</f>
        <v>0</v>
      </c>
      <c r="BI70" s="94">
        <f>Малоэтажка_колич_блоков_огражд!$G70*Малоэтажка_блоки_огражд!F$12</f>
        <v>0</v>
      </c>
      <c r="BJ70" s="127">
        <f>Малоэтажка_колич_блоков_огражд!$G70*Малоэтажка_блоки_огражд!G$12</f>
        <v>0</v>
      </c>
      <c r="BK70" s="125">
        <f>Малоэтажка_колич_блоков_огражд!$H70*Малоэтажка_блоки_огражд!B$13</f>
        <v>0</v>
      </c>
      <c r="BL70" s="125">
        <f>Малоэтажка_колич_блоков_огражд!$H70*Малоэтажка_блоки_огражд!C$13</f>
        <v>0</v>
      </c>
      <c r="BM70" s="125">
        <f>Малоэтажка_колич_блоков_огражд!$H70*Малоэтажка_блоки_огражд!D$13</f>
        <v>0</v>
      </c>
      <c r="BN70" s="125">
        <f>Малоэтажка_колич_блоков_огражд!$H70*Малоэтажка_блоки_огражд!E$13</f>
        <v>0</v>
      </c>
      <c r="BO70" s="125">
        <f>Малоэтажка_колич_блоков_огражд!$H70*Малоэтажка_блоки_огражд!F$13</f>
        <v>0</v>
      </c>
      <c r="BP70" s="125">
        <f>Малоэтажка_колич_блоков_огражд!$H70*Малоэтажка_блоки_огражд!G$13</f>
        <v>0</v>
      </c>
      <c r="BQ70" s="94">
        <f>Малоэтажка_колич_блоков_огражд!$H70*Малоэтажка_блоки_огражд!B$14</f>
        <v>0</v>
      </c>
      <c r="BR70" s="94">
        <f>Малоэтажка_колич_блоков_огражд!$H70*Малоэтажка_блоки_огражд!C$14</f>
        <v>0</v>
      </c>
      <c r="BS70" s="94">
        <f>Малоэтажка_колич_блоков_огражд!$H70*Малоэтажка_блоки_огражд!D$14</f>
        <v>0</v>
      </c>
      <c r="BT70" s="94">
        <f>Малоэтажка_колич_блоков_огражд!$H70*Малоэтажка_блоки_огражд!E$14</f>
        <v>0</v>
      </c>
      <c r="BU70" s="94">
        <f>Малоэтажка_колич_блоков_огражд!$H70*Малоэтажка_блоки_огражд!F$14</f>
        <v>0</v>
      </c>
      <c r="BV70" s="94">
        <f>Малоэтажка_колич_блоков_огражд!$H70*Малоэтажка_блоки_огражд!G$14</f>
        <v>0</v>
      </c>
      <c r="BW70" s="109">
        <v>4</v>
      </c>
      <c r="BX70" s="128">
        <f t="shared" si="93"/>
        <v>1314.9200000000001</v>
      </c>
      <c r="BY70" s="128">
        <f t="shared" si="94"/>
        <v>608.79999999999995</v>
      </c>
      <c r="BZ70" s="128">
        <f t="shared" si="95"/>
        <v>469.07999999999998</v>
      </c>
      <c r="CA70" s="128">
        <f t="shared" si="96"/>
        <v>7.5600000000000005</v>
      </c>
      <c r="CB70" s="128">
        <f t="shared" si="97"/>
        <v>962.79999999999995</v>
      </c>
      <c r="CC70" s="128">
        <f t="shared" si="98"/>
        <v>962.79999999999995</v>
      </c>
      <c r="CD70">
        <v>22</v>
      </c>
      <c r="CE70">
        <v>-34</v>
      </c>
      <c r="CF70">
        <v>3.849999999999985</v>
      </c>
      <c r="CG70">
        <v>0.46999999999999997</v>
      </c>
      <c r="CH70">
        <v>0.28000000000000003</v>
      </c>
      <c r="CI70">
        <v>0.46999999999999997</v>
      </c>
      <c r="CJ70">
        <v>1.3600000000000001</v>
      </c>
      <c r="CK70">
        <v>1.3600000000000001</v>
      </c>
      <c r="CL70" s="22">
        <f t="shared" si="99"/>
        <v>19126.109090909165</v>
      </c>
      <c r="CM70" s="22">
        <f t="shared" si="100"/>
        <v>72537.872340425529</v>
      </c>
      <c r="CN70" s="22">
        <f t="shared" si="101"/>
        <v>93815.999999999985</v>
      </c>
      <c r="CO70" s="22">
        <f t="shared" si="102"/>
        <v>900.76595744680867</v>
      </c>
      <c r="CP70" s="22">
        <f t="shared" si="103"/>
        <v>39644.705882352937</v>
      </c>
      <c r="CQ70" s="22">
        <f t="shared" si="104"/>
        <v>39644.705882352937</v>
      </c>
      <c r="CR70" s="129">
        <f t="shared" si="105"/>
        <v>265670.15915348736</v>
      </c>
      <c r="CW70" s="130">
        <v>348726.51000000001</v>
      </c>
      <c r="CX70">
        <f t="shared" si="107"/>
        <v>0.29985074599094996</v>
      </c>
      <c r="CY70">
        <f t="shared" si="108"/>
        <v>46.177014882606294</v>
      </c>
    </row>
    <row r="71">
      <c r="A71" s="25"/>
      <c r="B71" s="4" t="s">
        <v>76</v>
      </c>
      <c r="C71" s="125">
        <f>Малоэтажка_колич_блоков_огражд!$C71*Малоэтажка_блоки_огражд!B$3</f>
        <v>0</v>
      </c>
      <c r="D71" s="125">
        <f>Малоэтажка_колич_блоков_огражд!$C71*Малоэтажка_блоки_огражд!C$3</f>
        <v>0</v>
      </c>
      <c r="E71" s="125">
        <f>Малоэтажка_колич_блоков_огражд!$C71*Малоэтажка_блоки_огражд!D$3</f>
        <v>0</v>
      </c>
      <c r="F71" s="125">
        <f>Малоэтажка_колич_блоков_огражд!$C71*Малоэтажка_блоки_огражд!E$3</f>
        <v>0</v>
      </c>
      <c r="G71" s="125">
        <f>Малоэтажка_колич_блоков_огражд!$C71*Малоэтажка_блоки_огражд!F$3</f>
        <v>0</v>
      </c>
      <c r="H71" s="126">
        <f>Малоэтажка_колич_блоков_огражд!$C71*Малоэтажка_блоки_огражд!G$3</f>
        <v>0</v>
      </c>
      <c r="I71" s="94">
        <f>Малоэтажка_колич_блоков_огражд!$C71*Малоэтажка_блоки_огражд!B$4</f>
        <v>0</v>
      </c>
      <c r="J71" s="94">
        <f>Малоэтажка_колич_блоков_огражд!$C71*Малоэтажка_блоки_огражд!C$4</f>
        <v>0</v>
      </c>
      <c r="K71" s="94">
        <f>Малоэтажка_колич_блоков_огражд!$C71*Малоэтажка_блоки_огражд!D$4</f>
        <v>0</v>
      </c>
      <c r="L71" s="94">
        <f>Малоэтажка_колич_блоков_огражд!$C71*Малоэтажка_блоки_огражд!E$4</f>
        <v>0</v>
      </c>
      <c r="M71" s="94">
        <f>Малоэтажка_колич_блоков_огражд!$C71*Малоэтажка_блоки_огражд!F$4</f>
        <v>0</v>
      </c>
      <c r="N71" s="127">
        <f>Малоэтажка_колич_блоков_огражд!$C71*Малоэтажка_блоки_огражд!G$4</f>
        <v>0</v>
      </c>
      <c r="O71" s="125">
        <f>Малоэтажка_колич_блоков_огражд!$D71*Малоэтажка_блоки_огражд!B$5</f>
        <v>112.38</v>
      </c>
      <c r="P71" s="125">
        <f>Малоэтажка_колич_блоков_огражд!$D71*Малоэтажка_блоки_огражд!C$5</f>
        <v>39.600000000000001</v>
      </c>
      <c r="Q71" s="125">
        <f>Малоэтажка_колич_блоков_огражд!$D71*Малоэтажка_блоки_огражд!D$5</f>
        <v>41.009999999999998</v>
      </c>
      <c r="R71" s="125">
        <f>Малоэтажка_колич_блоков_огражд!$D71*Малоэтажка_блоки_огражд!E$5</f>
        <v>2.52</v>
      </c>
      <c r="S71" s="125">
        <f>Малоэтажка_колич_блоков_огражд!$D71*Малоэтажка_блоки_огражд!F$5</f>
        <v>256.19999999999999</v>
      </c>
      <c r="T71" s="125">
        <f>Малоэтажка_колич_блоков_огражд!$D71*Малоэтажка_блоки_огражд!G$5</f>
        <v>0</v>
      </c>
      <c r="U71" s="94">
        <f>Малоэтажка_колич_блоков_огражд!$D71*Малоэтажка_блоки_огражд!B$6</f>
        <v>112.5</v>
      </c>
      <c r="V71" s="94">
        <f>Малоэтажка_колич_блоков_огражд!$D71*Малоэтажка_блоки_огражд!C$6</f>
        <v>42</v>
      </c>
      <c r="W71" s="94">
        <f>Малоэтажка_колич_блоков_огражд!$D71*Малоэтажка_блоки_огражд!D$6</f>
        <v>41.009999999999998</v>
      </c>
      <c r="X71" s="94">
        <f>Малоэтажка_колич_блоков_огражд!$D71*Малоэтажка_блоки_огражд!E$6</f>
        <v>0</v>
      </c>
      <c r="Y71" s="94">
        <f>Малоэтажка_колич_блоков_огражд!$D71*Малоэтажка_блоки_огражд!F$6</f>
        <v>0</v>
      </c>
      <c r="Z71" s="127">
        <f>Малоэтажка_колич_блоков_огражд!$D71*Малоэтажка_блоки_огражд!G$6</f>
        <v>256.19999999999999</v>
      </c>
      <c r="AA71" s="125">
        <f>Малоэтажка_колич_блоков_огражд!$E71*Малоэтажка_блоки_огражд!B$7</f>
        <v>85.599999999999994</v>
      </c>
      <c r="AB71" s="125">
        <f>Малоэтажка_колич_блоков_огражд!$E71*Малоэтажка_блоки_огражд!C$7</f>
        <v>53.599999999999994</v>
      </c>
      <c r="AC71" s="125">
        <f>Малоэтажка_колич_блоков_огражд!$E71*Малоэтажка_блоки_огражд!D$7</f>
        <v>34.680000000000007</v>
      </c>
      <c r="AD71" s="125">
        <f>Малоэтажка_колич_блоков_огражд!$E71*Малоэтажка_блоки_огражд!E$7</f>
        <v>2.52</v>
      </c>
      <c r="AE71" s="125">
        <f>Малоэтажка_колич_блоков_огражд!$E71*Малоэтажка_блоки_огражд!F$7</f>
        <v>353.30000000000001</v>
      </c>
      <c r="AF71" s="125">
        <f>Малоэтажка_колич_блоков_огражд!$E71*Малоэтажка_блоки_огражд!G$7</f>
        <v>0</v>
      </c>
      <c r="AG71" s="94">
        <f>Малоэтажка_колич_блоков_огражд!$E71*Малоэтажка_блоки_огражд!B$8</f>
        <v>85.719999999999999</v>
      </c>
      <c r="AH71" s="94">
        <f>Малоэтажка_колич_блоков_огражд!$E71*Малоэтажка_блоки_огражд!C$8</f>
        <v>56</v>
      </c>
      <c r="AI71" s="94">
        <f>Малоэтажка_колич_блоков_огражд!$E71*Малоэтажка_блоки_огражд!D$8</f>
        <v>34.680000000000007</v>
      </c>
      <c r="AJ71" s="94">
        <f>Малоэтажка_колич_блоков_огражд!$E71*Малоэтажка_блоки_огражд!E$8</f>
        <v>0</v>
      </c>
      <c r="AK71" s="94">
        <f>Малоэтажка_колич_блоков_огражд!$E71*Малоэтажка_блоки_огражд!F$8</f>
        <v>0</v>
      </c>
      <c r="AL71" s="127">
        <f>Малоэтажка_колич_блоков_огражд!$E71*Малоэтажка_блоки_огражд!G$8</f>
        <v>353.30000000000001</v>
      </c>
      <c r="AM71" s="125">
        <f>Малоэтажка_колич_блоков_огражд!$F71*Малоэтажка_блоки_огражд!B$9</f>
        <v>130.48000000000002</v>
      </c>
      <c r="AN71" s="125">
        <f>Малоэтажка_колич_блоков_огражд!$F71*Малоэтажка_блоки_огражд!C$9</f>
        <v>53.599999999999994</v>
      </c>
      <c r="AO71" s="125">
        <f>Малоэтажка_колич_блоков_огражд!$F71*Малоэтажка_блоки_огражд!D$9</f>
        <v>41.579999999999998</v>
      </c>
      <c r="AP71" s="125">
        <f>Малоэтажка_колич_блоков_огражд!$F71*Малоэтажка_блоки_огражд!E$9</f>
        <v>2.52</v>
      </c>
      <c r="AQ71" s="125">
        <f>Малоэтажка_колич_блоков_огражд!$F71*Малоэтажка_блоки_огражд!F$9</f>
        <v>353.30000000000001</v>
      </c>
      <c r="AR71" s="125">
        <f>Малоэтажка_колич_блоков_огражд!$F71*Малоэтажка_блоки_огражд!G$9</f>
        <v>0</v>
      </c>
      <c r="AS71" s="94">
        <f>Малоэтажка_колич_блоков_огражд!$F71*Малоэтажка_блоки_огражд!B$10</f>
        <v>130.60000000000002</v>
      </c>
      <c r="AT71" s="94">
        <f>Малоэтажка_колич_блоков_огражд!$F71*Малоэтажка_блоки_огражд!C$10</f>
        <v>56</v>
      </c>
      <c r="AU71" s="94">
        <f>Малоэтажка_колич_блоков_огражд!$F71*Малоэтажка_блоки_огражд!D$10</f>
        <v>41.579999999999998</v>
      </c>
      <c r="AV71" s="94">
        <f>Малоэтажка_колич_блоков_огражд!$F71*Малоэтажка_блоки_огражд!E$10</f>
        <v>0</v>
      </c>
      <c r="AW71" s="94">
        <f>Малоэтажка_колич_блоков_огражд!$F71*Малоэтажка_блоки_огражд!F$10</f>
        <v>0</v>
      </c>
      <c r="AX71" s="127">
        <f>Малоэтажка_колич_блоков_огражд!$F71*Малоэтажка_блоки_огражд!G$10</f>
        <v>353.30000000000001</v>
      </c>
      <c r="AY71" s="125">
        <f>Малоэтажка_колич_блоков_огражд!$G71*Малоэтажка_блоки_огражд!B$11</f>
        <v>0</v>
      </c>
      <c r="AZ71" s="125">
        <f>Малоэтажка_колич_блоков_огражд!$G71*Малоэтажка_блоки_огражд!C$11</f>
        <v>0</v>
      </c>
      <c r="BA71" s="125">
        <f>Малоэтажка_колич_блоков_огражд!$G71*Малоэтажка_блоки_огражд!D$11</f>
        <v>0</v>
      </c>
      <c r="BB71" s="125">
        <f>Малоэтажка_колич_блоков_огражд!$G71*Малоэтажка_блоки_огражд!E$11</f>
        <v>0</v>
      </c>
      <c r="BC71" s="125">
        <f>Малоэтажка_колич_блоков_огражд!$G71*Малоэтажка_блоки_огражд!F$11</f>
        <v>0</v>
      </c>
      <c r="BD71" s="125">
        <f>Малоэтажка_колич_блоков_огражд!$G71*Малоэтажка_блоки_огражд!G$11</f>
        <v>0</v>
      </c>
      <c r="BE71" s="94">
        <f>Малоэтажка_колич_блоков_огражд!$G71*Малоэтажка_блоки_огражд!B$12</f>
        <v>0</v>
      </c>
      <c r="BF71" s="94">
        <f>Малоэтажка_колич_блоков_огражд!$G71*Малоэтажка_блоки_огражд!C$12</f>
        <v>0</v>
      </c>
      <c r="BG71" s="94">
        <f>Малоэтажка_колич_блоков_огражд!$G71*Малоэтажка_блоки_огражд!D$12</f>
        <v>0</v>
      </c>
      <c r="BH71" s="94">
        <f>Малоэтажка_колич_блоков_огражд!$G71*Малоэтажка_блоки_огражд!E$12</f>
        <v>0</v>
      </c>
      <c r="BI71" s="94">
        <f>Малоэтажка_колич_блоков_огражд!$G71*Малоэтажка_блоки_огражд!F$12</f>
        <v>0</v>
      </c>
      <c r="BJ71" s="127">
        <f>Малоэтажка_колич_блоков_огражд!$G71*Малоэтажка_блоки_огражд!G$12</f>
        <v>0</v>
      </c>
      <c r="BK71" s="125">
        <f>Малоэтажка_колич_блоков_огражд!$H71*Малоэтажка_блоки_огражд!B$13</f>
        <v>0</v>
      </c>
      <c r="BL71" s="125">
        <f>Малоэтажка_колич_блоков_огражд!$H71*Малоэтажка_блоки_огражд!C$13</f>
        <v>0</v>
      </c>
      <c r="BM71" s="125">
        <f>Малоэтажка_колич_блоков_огражд!$H71*Малоэтажка_блоки_огражд!D$13</f>
        <v>0</v>
      </c>
      <c r="BN71" s="125">
        <f>Малоэтажка_колич_блоков_огражд!$H71*Малоэтажка_блоки_огражд!E$13</f>
        <v>0</v>
      </c>
      <c r="BO71" s="125">
        <f>Малоэтажка_колич_блоков_огражд!$H71*Малоэтажка_блоки_огражд!F$13</f>
        <v>0</v>
      </c>
      <c r="BP71" s="125">
        <f>Малоэтажка_колич_блоков_огражд!$H71*Малоэтажка_блоки_огражд!G$13</f>
        <v>0</v>
      </c>
      <c r="BQ71" s="94">
        <f>Малоэтажка_колич_блоков_огражд!$H71*Малоэтажка_блоки_огражд!B$14</f>
        <v>0</v>
      </c>
      <c r="BR71" s="94">
        <f>Малоэтажка_колич_блоков_огражд!$H71*Малоэтажка_блоки_огражд!C$14</f>
        <v>0</v>
      </c>
      <c r="BS71" s="94">
        <f>Малоэтажка_колич_блоков_огражд!$H71*Малоэтажка_блоки_огражд!D$14</f>
        <v>0</v>
      </c>
      <c r="BT71" s="94">
        <f>Малоэтажка_колич_блоков_огражд!$H71*Малоэтажка_блоки_огражд!E$14</f>
        <v>0</v>
      </c>
      <c r="BU71" s="94">
        <f>Малоэтажка_колич_блоков_огражд!$H71*Малоэтажка_блоки_огражд!F$14</f>
        <v>0</v>
      </c>
      <c r="BV71" s="94">
        <f>Малоэтажка_колич_блоков_огражд!$H71*Малоэтажка_блоки_огражд!G$14</f>
        <v>0</v>
      </c>
      <c r="BW71" s="109">
        <v>4</v>
      </c>
      <c r="BX71" s="128">
        <f t="shared" si="93"/>
        <v>1314.9200000000001</v>
      </c>
      <c r="BY71" s="128">
        <f t="shared" si="94"/>
        <v>608.79999999999995</v>
      </c>
      <c r="BZ71" s="128">
        <f t="shared" si="95"/>
        <v>469.07999999999998</v>
      </c>
      <c r="CA71" s="128">
        <f t="shared" si="96"/>
        <v>7.5600000000000005</v>
      </c>
      <c r="CB71" s="128">
        <f t="shared" si="97"/>
        <v>962.79999999999995</v>
      </c>
      <c r="CC71" s="128">
        <f t="shared" si="98"/>
        <v>962.79999999999995</v>
      </c>
      <c r="CD71">
        <v>22</v>
      </c>
      <c r="CE71">
        <v>-34</v>
      </c>
      <c r="CF71">
        <v>3.8499999999999845</v>
      </c>
      <c r="CG71">
        <v>0.46999999999999997</v>
      </c>
      <c r="CH71">
        <v>0.28000000000000003</v>
      </c>
      <c r="CI71">
        <v>0.46999999999999997</v>
      </c>
      <c r="CJ71">
        <v>1.3600000000000001</v>
      </c>
      <c r="CK71">
        <v>1.3600000000000001</v>
      </c>
      <c r="CL71" s="22">
        <f t="shared" si="99"/>
        <v>19126.109090909169</v>
      </c>
      <c r="CM71" s="22">
        <f t="shared" si="100"/>
        <v>72537.872340425529</v>
      </c>
      <c r="CN71" s="22">
        <f t="shared" si="101"/>
        <v>93815.999999999985</v>
      </c>
      <c r="CO71" s="22">
        <f t="shared" si="102"/>
        <v>900.76595744680867</v>
      </c>
      <c r="CP71" s="22">
        <f t="shared" si="103"/>
        <v>39644.705882352937</v>
      </c>
      <c r="CQ71" s="22">
        <f t="shared" si="104"/>
        <v>39644.705882352937</v>
      </c>
      <c r="CR71" s="129">
        <f t="shared" si="105"/>
        <v>265670.15915348736</v>
      </c>
      <c r="CW71" s="130">
        <v>348726.51000000001</v>
      </c>
      <c r="CX71">
        <f t="shared" si="107"/>
        <v>0.29985074599094996</v>
      </c>
      <c r="CY71">
        <f t="shared" si="108"/>
        <v>46.177014882606294</v>
      </c>
    </row>
    <row r="72">
      <c r="A72" s="25"/>
      <c r="B72" s="4" t="s">
        <v>77</v>
      </c>
      <c r="C72" s="125">
        <f>Малоэтажка_колич_блоков_огражд!$C72*Малоэтажка_блоки_огражд!B$3</f>
        <v>0</v>
      </c>
      <c r="D72" s="125">
        <f>Малоэтажка_колич_блоков_огражд!$C72*Малоэтажка_блоки_огражд!C$3</f>
        <v>0</v>
      </c>
      <c r="E72" s="125">
        <f>Малоэтажка_колич_блоков_огражд!$C72*Малоэтажка_блоки_огражд!D$3</f>
        <v>0</v>
      </c>
      <c r="F72" s="125">
        <f>Малоэтажка_колич_блоков_огражд!$C72*Малоэтажка_блоки_огражд!E$3</f>
        <v>0</v>
      </c>
      <c r="G72" s="125">
        <f>Малоэтажка_колич_блоков_огражд!$C72*Малоэтажка_блоки_огражд!F$3</f>
        <v>0</v>
      </c>
      <c r="H72" s="126">
        <f>Малоэтажка_колич_блоков_огражд!$C72*Малоэтажка_блоки_огражд!G$3</f>
        <v>0</v>
      </c>
      <c r="I72" s="94">
        <f>Малоэтажка_колич_блоков_огражд!$C72*Малоэтажка_блоки_огражд!B$4</f>
        <v>0</v>
      </c>
      <c r="J72" s="94">
        <f>Малоэтажка_колич_блоков_огражд!$C72*Малоэтажка_блоки_огражд!C$4</f>
        <v>0</v>
      </c>
      <c r="K72" s="94">
        <f>Малоэтажка_колич_блоков_огражд!$C72*Малоэтажка_блоки_огражд!D$4</f>
        <v>0</v>
      </c>
      <c r="L72" s="94">
        <f>Малоэтажка_колич_блоков_огражд!$C72*Малоэтажка_блоки_огражд!E$4</f>
        <v>0</v>
      </c>
      <c r="M72" s="94">
        <f>Малоэтажка_колич_блоков_огражд!$C72*Малоэтажка_блоки_огражд!F$4</f>
        <v>0</v>
      </c>
      <c r="N72" s="127">
        <f>Малоэтажка_колич_блоков_огражд!$C72*Малоэтажка_блоки_огражд!G$4</f>
        <v>0</v>
      </c>
      <c r="O72" s="125">
        <f>Малоэтажка_колич_блоков_огражд!$D72*Малоэтажка_блоки_огражд!B$5</f>
        <v>112.38</v>
      </c>
      <c r="P72" s="125">
        <f>Малоэтажка_колич_блоков_огражд!$D72*Малоэтажка_блоки_огражд!C$5</f>
        <v>39.600000000000001</v>
      </c>
      <c r="Q72" s="125">
        <f>Малоэтажка_колич_блоков_огражд!$D72*Малоэтажка_блоки_огражд!D$5</f>
        <v>41.009999999999998</v>
      </c>
      <c r="R72" s="125">
        <f>Малоэтажка_колич_блоков_огражд!$D72*Малоэтажка_блоки_огражд!E$5</f>
        <v>2.52</v>
      </c>
      <c r="S72" s="125">
        <f>Малоэтажка_колич_блоков_огражд!$D72*Малоэтажка_блоки_огражд!F$5</f>
        <v>256.19999999999999</v>
      </c>
      <c r="T72" s="125">
        <f>Малоэтажка_колич_блоков_огражд!$D72*Малоэтажка_блоки_огражд!G$5</f>
        <v>0</v>
      </c>
      <c r="U72" s="94">
        <f>Малоэтажка_колич_блоков_огражд!$D72*Малоэтажка_блоки_огражд!B$6</f>
        <v>112.5</v>
      </c>
      <c r="V72" s="94">
        <f>Малоэтажка_колич_блоков_огражд!$D72*Малоэтажка_блоки_огражд!C$6</f>
        <v>42</v>
      </c>
      <c r="W72" s="94">
        <f>Малоэтажка_колич_блоков_огражд!$D72*Малоэтажка_блоки_огражд!D$6</f>
        <v>41.009999999999998</v>
      </c>
      <c r="X72" s="94">
        <f>Малоэтажка_колич_блоков_огражд!$D72*Малоэтажка_блоки_огражд!E$6</f>
        <v>0</v>
      </c>
      <c r="Y72" s="94">
        <f>Малоэтажка_колич_блоков_огражд!$D72*Малоэтажка_блоки_огражд!F$6</f>
        <v>0</v>
      </c>
      <c r="Z72" s="127">
        <f>Малоэтажка_колич_блоков_огражд!$D72*Малоэтажка_блоки_огражд!G$6</f>
        <v>256.19999999999999</v>
      </c>
      <c r="AA72" s="125">
        <f>Малоэтажка_колич_блоков_огражд!$E72*Малоэтажка_блоки_огражд!B$7</f>
        <v>85.599999999999994</v>
      </c>
      <c r="AB72" s="125">
        <f>Малоэтажка_колич_блоков_огражд!$E72*Малоэтажка_блоки_огражд!C$7</f>
        <v>53.599999999999994</v>
      </c>
      <c r="AC72" s="125">
        <f>Малоэтажка_колич_блоков_огражд!$E72*Малоэтажка_блоки_огражд!D$7</f>
        <v>34.680000000000007</v>
      </c>
      <c r="AD72" s="125">
        <f>Малоэтажка_колич_блоков_огражд!$E72*Малоэтажка_блоки_огражд!E$7</f>
        <v>2.52</v>
      </c>
      <c r="AE72" s="125">
        <f>Малоэтажка_колич_блоков_огражд!$E72*Малоэтажка_блоки_огражд!F$7</f>
        <v>353.30000000000001</v>
      </c>
      <c r="AF72" s="125">
        <f>Малоэтажка_колич_блоков_огражд!$E72*Малоэтажка_блоки_огражд!G$7</f>
        <v>0</v>
      </c>
      <c r="AG72" s="94">
        <f>Малоэтажка_колич_блоков_огражд!$E72*Малоэтажка_блоки_огражд!B$8</f>
        <v>85.719999999999999</v>
      </c>
      <c r="AH72" s="94">
        <f>Малоэтажка_колич_блоков_огражд!$E72*Малоэтажка_блоки_огражд!C$8</f>
        <v>56</v>
      </c>
      <c r="AI72" s="94">
        <f>Малоэтажка_колич_блоков_огражд!$E72*Малоэтажка_блоки_огражд!D$8</f>
        <v>34.680000000000007</v>
      </c>
      <c r="AJ72" s="94">
        <f>Малоэтажка_колич_блоков_огражд!$E72*Малоэтажка_блоки_огражд!E$8</f>
        <v>0</v>
      </c>
      <c r="AK72" s="94">
        <f>Малоэтажка_колич_блоков_огражд!$E72*Малоэтажка_блоки_огражд!F$8</f>
        <v>0</v>
      </c>
      <c r="AL72" s="127">
        <f>Малоэтажка_колич_блоков_огражд!$E72*Малоэтажка_блоки_огражд!G$8</f>
        <v>353.30000000000001</v>
      </c>
      <c r="AM72" s="125">
        <f>Малоэтажка_колич_блоков_огражд!$F72*Малоэтажка_блоки_огражд!B$9</f>
        <v>130.48000000000002</v>
      </c>
      <c r="AN72" s="125">
        <f>Малоэтажка_колич_блоков_огражд!$F72*Малоэтажка_блоки_огражд!C$9</f>
        <v>53.599999999999994</v>
      </c>
      <c r="AO72" s="125">
        <f>Малоэтажка_колич_блоков_огражд!$F72*Малоэтажка_блоки_огражд!D$9</f>
        <v>41.579999999999998</v>
      </c>
      <c r="AP72" s="125">
        <f>Малоэтажка_колич_блоков_огражд!$F72*Малоэтажка_блоки_огражд!E$9</f>
        <v>2.52</v>
      </c>
      <c r="AQ72" s="125">
        <f>Малоэтажка_колич_блоков_огражд!$F72*Малоэтажка_блоки_огражд!F$9</f>
        <v>353.30000000000001</v>
      </c>
      <c r="AR72" s="125">
        <f>Малоэтажка_колич_блоков_огражд!$F72*Малоэтажка_блоки_огражд!G$9</f>
        <v>0</v>
      </c>
      <c r="AS72" s="94">
        <f>Малоэтажка_колич_блоков_огражд!$F72*Малоэтажка_блоки_огражд!B$10</f>
        <v>130.60000000000002</v>
      </c>
      <c r="AT72" s="94">
        <f>Малоэтажка_колич_блоков_огражд!$F72*Малоэтажка_блоки_огражд!C$10</f>
        <v>56</v>
      </c>
      <c r="AU72" s="94">
        <f>Малоэтажка_колич_блоков_огражд!$F72*Малоэтажка_блоки_огражд!D$10</f>
        <v>41.579999999999998</v>
      </c>
      <c r="AV72" s="94">
        <f>Малоэтажка_колич_блоков_огражд!$F72*Малоэтажка_блоки_огражд!E$10</f>
        <v>0</v>
      </c>
      <c r="AW72" s="94">
        <f>Малоэтажка_колич_блоков_огражд!$F72*Малоэтажка_блоки_огражд!F$10</f>
        <v>0</v>
      </c>
      <c r="AX72" s="127">
        <f>Малоэтажка_колич_блоков_огражд!$F72*Малоэтажка_блоки_огражд!G$10</f>
        <v>353.30000000000001</v>
      </c>
      <c r="AY72" s="125">
        <f>Малоэтажка_колич_блоков_огражд!$G72*Малоэтажка_блоки_огражд!B$11</f>
        <v>0</v>
      </c>
      <c r="AZ72" s="125">
        <f>Малоэтажка_колич_блоков_огражд!$G72*Малоэтажка_блоки_огражд!C$11</f>
        <v>0</v>
      </c>
      <c r="BA72" s="125">
        <f>Малоэтажка_колич_блоков_огражд!$G72*Малоэтажка_блоки_огражд!D$11</f>
        <v>0</v>
      </c>
      <c r="BB72" s="125">
        <f>Малоэтажка_колич_блоков_огражд!$G72*Малоэтажка_блоки_огражд!E$11</f>
        <v>0</v>
      </c>
      <c r="BC72" s="125">
        <f>Малоэтажка_колич_блоков_огражд!$G72*Малоэтажка_блоки_огражд!F$11</f>
        <v>0</v>
      </c>
      <c r="BD72" s="125">
        <f>Малоэтажка_колич_блоков_огражд!$G72*Малоэтажка_блоки_огражд!G$11</f>
        <v>0</v>
      </c>
      <c r="BE72" s="94">
        <f>Малоэтажка_колич_блоков_огражд!$G72*Малоэтажка_блоки_огражд!B$12</f>
        <v>0</v>
      </c>
      <c r="BF72" s="94">
        <f>Малоэтажка_колич_блоков_огражд!$G72*Малоэтажка_блоки_огражд!C$12</f>
        <v>0</v>
      </c>
      <c r="BG72" s="94">
        <f>Малоэтажка_колич_блоков_огражд!$G72*Малоэтажка_блоки_огражд!D$12</f>
        <v>0</v>
      </c>
      <c r="BH72" s="94">
        <f>Малоэтажка_колич_блоков_огражд!$G72*Малоэтажка_блоки_огражд!E$12</f>
        <v>0</v>
      </c>
      <c r="BI72" s="94">
        <f>Малоэтажка_колич_блоков_огражд!$G72*Малоэтажка_блоки_огражд!F$12</f>
        <v>0</v>
      </c>
      <c r="BJ72" s="127">
        <f>Малоэтажка_колич_блоков_огражд!$G72*Малоэтажка_блоки_огражд!G$12</f>
        <v>0</v>
      </c>
      <c r="BK72" s="125">
        <f>Малоэтажка_колич_блоков_огражд!$H72*Малоэтажка_блоки_огражд!B$13</f>
        <v>0</v>
      </c>
      <c r="BL72" s="125">
        <f>Малоэтажка_колич_блоков_огражд!$H72*Малоэтажка_блоки_огражд!C$13</f>
        <v>0</v>
      </c>
      <c r="BM72" s="125">
        <f>Малоэтажка_колич_блоков_огражд!$H72*Малоэтажка_блоки_огражд!D$13</f>
        <v>0</v>
      </c>
      <c r="BN72" s="125">
        <f>Малоэтажка_колич_блоков_огражд!$H72*Малоэтажка_блоки_огражд!E$13</f>
        <v>0</v>
      </c>
      <c r="BO72" s="125">
        <f>Малоэтажка_колич_блоков_огражд!$H72*Малоэтажка_блоки_огражд!F$13</f>
        <v>0</v>
      </c>
      <c r="BP72" s="125">
        <f>Малоэтажка_колич_блоков_огражд!$H72*Малоэтажка_блоки_огражд!G$13</f>
        <v>0</v>
      </c>
      <c r="BQ72" s="94">
        <f>Малоэтажка_колич_блоков_огражд!$H72*Малоэтажка_блоки_огражд!B$14</f>
        <v>0</v>
      </c>
      <c r="BR72" s="94">
        <f>Малоэтажка_колич_блоков_огражд!$H72*Малоэтажка_блоки_огражд!C$14</f>
        <v>0</v>
      </c>
      <c r="BS72" s="94">
        <f>Малоэтажка_колич_блоков_огражд!$H72*Малоэтажка_блоки_огражд!D$14</f>
        <v>0</v>
      </c>
      <c r="BT72" s="94">
        <f>Малоэтажка_колич_блоков_огражд!$H72*Малоэтажка_блоки_огражд!E$14</f>
        <v>0</v>
      </c>
      <c r="BU72" s="94">
        <f>Малоэтажка_колич_блоков_огражд!$H72*Малоэтажка_блоки_огражд!F$14</f>
        <v>0</v>
      </c>
      <c r="BV72" s="94">
        <f>Малоэтажка_колич_блоков_огражд!$H72*Малоэтажка_блоки_огражд!G$14</f>
        <v>0</v>
      </c>
      <c r="BW72" s="109">
        <v>4</v>
      </c>
      <c r="BX72" s="128">
        <f t="shared" si="93"/>
        <v>1314.9200000000001</v>
      </c>
      <c r="BY72" s="128">
        <f t="shared" si="94"/>
        <v>608.79999999999995</v>
      </c>
      <c r="BZ72" s="128">
        <f t="shared" si="95"/>
        <v>469.07999999999998</v>
      </c>
      <c r="CA72" s="128">
        <f t="shared" si="96"/>
        <v>7.5600000000000005</v>
      </c>
      <c r="CB72" s="128">
        <f t="shared" si="97"/>
        <v>962.79999999999995</v>
      </c>
      <c r="CC72" s="128">
        <f t="shared" si="98"/>
        <v>962.79999999999995</v>
      </c>
      <c r="CD72">
        <v>22</v>
      </c>
      <c r="CE72">
        <v>-34</v>
      </c>
      <c r="CF72">
        <v>3.8499999999999841</v>
      </c>
      <c r="CG72">
        <v>0.46999999999999997</v>
      </c>
      <c r="CH72">
        <v>0.28000000000000003</v>
      </c>
      <c r="CI72">
        <v>0.46999999999999997</v>
      </c>
      <c r="CJ72">
        <v>1.3600000000000001</v>
      </c>
      <c r="CK72">
        <v>1.3600000000000001</v>
      </c>
      <c r="CL72" s="22">
        <f t="shared" si="99"/>
        <v>19126.109090909169</v>
      </c>
      <c r="CM72" s="22">
        <f t="shared" si="100"/>
        <v>72537.872340425529</v>
      </c>
      <c r="CN72" s="22">
        <f t="shared" si="101"/>
        <v>93815.999999999985</v>
      </c>
      <c r="CO72" s="22">
        <f t="shared" si="102"/>
        <v>900.76595744680867</v>
      </c>
      <c r="CP72" s="22">
        <f t="shared" si="103"/>
        <v>39644.705882352937</v>
      </c>
      <c r="CQ72" s="22">
        <f t="shared" si="104"/>
        <v>39644.705882352937</v>
      </c>
      <c r="CR72" s="129">
        <f t="shared" si="105"/>
        <v>265670.15915348736</v>
      </c>
      <c r="CW72" s="130">
        <v>348726.51000000001</v>
      </c>
      <c r="CX72">
        <f t="shared" si="107"/>
        <v>0.29985074599094996</v>
      </c>
      <c r="CY72">
        <f t="shared" si="108"/>
        <v>46.177014882606294</v>
      </c>
    </row>
    <row r="73">
      <c r="A73" s="25"/>
      <c r="B73" s="4" t="s">
        <v>78</v>
      </c>
      <c r="C73" s="125">
        <f>Малоэтажка_колич_блоков_огражд!$C73*Малоэтажка_блоки_огражд!B$3</f>
        <v>0</v>
      </c>
      <c r="D73" s="125">
        <f>Малоэтажка_колич_блоков_огражд!$C73*Малоэтажка_блоки_огражд!C$3</f>
        <v>0</v>
      </c>
      <c r="E73" s="125">
        <f>Малоэтажка_колич_блоков_огражд!$C73*Малоэтажка_блоки_огражд!D$3</f>
        <v>0</v>
      </c>
      <c r="F73" s="125">
        <f>Малоэтажка_колич_блоков_огражд!$C73*Малоэтажка_блоки_огражд!E$3</f>
        <v>0</v>
      </c>
      <c r="G73" s="125">
        <f>Малоэтажка_колич_блоков_огражд!$C73*Малоэтажка_блоки_огражд!F$3</f>
        <v>0</v>
      </c>
      <c r="H73" s="126">
        <f>Малоэтажка_колич_блоков_огражд!$C73*Малоэтажка_блоки_огражд!G$3</f>
        <v>0</v>
      </c>
      <c r="I73" s="94">
        <f>Малоэтажка_колич_блоков_огражд!$C73*Малоэтажка_блоки_огражд!B$4</f>
        <v>0</v>
      </c>
      <c r="J73" s="94">
        <f>Малоэтажка_колич_блоков_огражд!$C73*Малоэтажка_блоки_огражд!C$4</f>
        <v>0</v>
      </c>
      <c r="K73" s="94">
        <f>Малоэтажка_колич_блоков_огражд!$C73*Малоэтажка_блоки_огражд!D$4</f>
        <v>0</v>
      </c>
      <c r="L73" s="94">
        <f>Малоэтажка_колич_блоков_огражд!$C73*Малоэтажка_блоки_огражд!E$4</f>
        <v>0</v>
      </c>
      <c r="M73" s="94">
        <f>Малоэтажка_колич_блоков_огражд!$C73*Малоэтажка_блоки_огражд!F$4</f>
        <v>0</v>
      </c>
      <c r="N73" s="127">
        <f>Малоэтажка_колич_блоков_огражд!$C73*Малоэтажка_блоки_огражд!G$4</f>
        <v>0</v>
      </c>
      <c r="O73" s="125">
        <f>Малоэтажка_колич_блоков_огражд!$D73*Малоэтажка_блоки_огражд!B$5</f>
        <v>112.38</v>
      </c>
      <c r="P73" s="125">
        <f>Малоэтажка_колич_блоков_огражд!$D73*Малоэтажка_блоки_огражд!C$5</f>
        <v>39.600000000000001</v>
      </c>
      <c r="Q73" s="125">
        <f>Малоэтажка_колич_блоков_огражд!$D73*Малоэтажка_блоки_огражд!D$5</f>
        <v>41.009999999999998</v>
      </c>
      <c r="R73" s="125">
        <f>Малоэтажка_колич_блоков_огражд!$D73*Малоэтажка_блоки_огражд!E$5</f>
        <v>2.52</v>
      </c>
      <c r="S73" s="125">
        <f>Малоэтажка_колич_блоков_огражд!$D73*Малоэтажка_блоки_огражд!F$5</f>
        <v>256.19999999999999</v>
      </c>
      <c r="T73" s="125">
        <f>Малоэтажка_колич_блоков_огражд!$D73*Малоэтажка_блоки_огражд!G$5</f>
        <v>0</v>
      </c>
      <c r="U73" s="94">
        <f>Малоэтажка_колич_блоков_огражд!$D73*Малоэтажка_блоки_огражд!B$6</f>
        <v>112.5</v>
      </c>
      <c r="V73" s="94">
        <f>Малоэтажка_колич_блоков_огражд!$D73*Малоэтажка_блоки_огражд!C$6</f>
        <v>42</v>
      </c>
      <c r="W73" s="94">
        <f>Малоэтажка_колич_блоков_огражд!$D73*Малоэтажка_блоки_огражд!D$6</f>
        <v>41.009999999999998</v>
      </c>
      <c r="X73" s="94">
        <f>Малоэтажка_колич_блоков_огражд!$D73*Малоэтажка_блоки_огражд!E$6</f>
        <v>0</v>
      </c>
      <c r="Y73" s="94">
        <f>Малоэтажка_колич_блоков_огражд!$D73*Малоэтажка_блоки_огражд!F$6</f>
        <v>0</v>
      </c>
      <c r="Z73" s="127">
        <f>Малоэтажка_колич_блоков_огражд!$D73*Малоэтажка_блоки_огражд!G$6</f>
        <v>256.19999999999999</v>
      </c>
      <c r="AA73" s="125">
        <f>Малоэтажка_колич_блоков_огражд!$E73*Малоэтажка_блоки_огражд!B$7</f>
        <v>85.599999999999994</v>
      </c>
      <c r="AB73" s="125">
        <f>Малоэтажка_колич_блоков_огражд!$E73*Малоэтажка_блоки_огражд!C$7</f>
        <v>53.599999999999994</v>
      </c>
      <c r="AC73" s="125">
        <f>Малоэтажка_колич_блоков_огражд!$E73*Малоэтажка_блоки_огражд!D$7</f>
        <v>34.680000000000007</v>
      </c>
      <c r="AD73" s="125">
        <f>Малоэтажка_колич_блоков_огражд!$E73*Малоэтажка_блоки_огражд!E$7</f>
        <v>2.52</v>
      </c>
      <c r="AE73" s="125">
        <f>Малоэтажка_колич_блоков_огражд!$E73*Малоэтажка_блоки_огражд!F$7</f>
        <v>353.30000000000001</v>
      </c>
      <c r="AF73" s="125">
        <f>Малоэтажка_колич_блоков_огражд!$E73*Малоэтажка_блоки_огражд!G$7</f>
        <v>0</v>
      </c>
      <c r="AG73" s="94">
        <f>Малоэтажка_колич_блоков_огражд!$E73*Малоэтажка_блоки_огражд!B$8</f>
        <v>85.719999999999999</v>
      </c>
      <c r="AH73" s="94">
        <f>Малоэтажка_колич_блоков_огражд!$E73*Малоэтажка_блоки_огражд!C$8</f>
        <v>56</v>
      </c>
      <c r="AI73" s="94">
        <f>Малоэтажка_колич_блоков_огражд!$E73*Малоэтажка_блоки_огражд!D$8</f>
        <v>34.680000000000007</v>
      </c>
      <c r="AJ73" s="94">
        <f>Малоэтажка_колич_блоков_огражд!$E73*Малоэтажка_блоки_огражд!E$8</f>
        <v>0</v>
      </c>
      <c r="AK73" s="94">
        <f>Малоэтажка_колич_блоков_огражд!$E73*Малоэтажка_блоки_огражд!F$8</f>
        <v>0</v>
      </c>
      <c r="AL73" s="127">
        <f>Малоэтажка_колич_блоков_огражд!$E73*Малоэтажка_блоки_огражд!G$8</f>
        <v>353.30000000000001</v>
      </c>
      <c r="AM73" s="125">
        <f>Малоэтажка_колич_блоков_огражд!$F73*Малоэтажка_блоки_огражд!B$9</f>
        <v>130.48000000000002</v>
      </c>
      <c r="AN73" s="125">
        <f>Малоэтажка_колич_блоков_огражд!$F73*Малоэтажка_блоки_огражд!C$9</f>
        <v>53.599999999999994</v>
      </c>
      <c r="AO73" s="125">
        <f>Малоэтажка_колич_блоков_огражд!$F73*Малоэтажка_блоки_огражд!D$9</f>
        <v>41.579999999999998</v>
      </c>
      <c r="AP73" s="125">
        <f>Малоэтажка_колич_блоков_огражд!$F73*Малоэтажка_блоки_огражд!E$9</f>
        <v>2.52</v>
      </c>
      <c r="AQ73" s="125">
        <f>Малоэтажка_колич_блоков_огражд!$F73*Малоэтажка_блоки_огражд!F$9</f>
        <v>353.30000000000001</v>
      </c>
      <c r="AR73" s="125">
        <f>Малоэтажка_колич_блоков_огражд!$F73*Малоэтажка_блоки_огражд!G$9</f>
        <v>0</v>
      </c>
      <c r="AS73" s="94">
        <f>Малоэтажка_колич_блоков_огражд!$F73*Малоэтажка_блоки_огражд!B$10</f>
        <v>130.60000000000002</v>
      </c>
      <c r="AT73" s="94">
        <f>Малоэтажка_колич_блоков_огражд!$F73*Малоэтажка_блоки_огражд!C$10</f>
        <v>56</v>
      </c>
      <c r="AU73" s="94">
        <f>Малоэтажка_колич_блоков_огражд!$F73*Малоэтажка_блоки_огражд!D$10</f>
        <v>41.579999999999998</v>
      </c>
      <c r="AV73" s="94">
        <f>Малоэтажка_колич_блоков_огражд!$F73*Малоэтажка_блоки_огражд!E$10</f>
        <v>0</v>
      </c>
      <c r="AW73" s="94">
        <f>Малоэтажка_колич_блоков_огражд!$F73*Малоэтажка_блоки_огражд!F$10</f>
        <v>0</v>
      </c>
      <c r="AX73" s="127">
        <f>Малоэтажка_колич_блоков_огражд!$F73*Малоэтажка_блоки_огражд!G$10</f>
        <v>353.30000000000001</v>
      </c>
      <c r="AY73" s="125">
        <f>Малоэтажка_колич_блоков_огражд!$G73*Малоэтажка_блоки_огражд!B$11</f>
        <v>0</v>
      </c>
      <c r="AZ73" s="125">
        <f>Малоэтажка_колич_блоков_огражд!$G73*Малоэтажка_блоки_огражд!C$11</f>
        <v>0</v>
      </c>
      <c r="BA73" s="125">
        <f>Малоэтажка_колич_блоков_огражд!$G73*Малоэтажка_блоки_огражд!D$11</f>
        <v>0</v>
      </c>
      <c r="BB73" s="125">
        <f>Малоэтажка_колич_блоков_огражд!$G73*Малоэтажка_блоки_огражд!E$11</f>
        <v>0</v>
      </c>
      <c r="BC73" s="125">
        <f>Малоэтажка_колич_блоков_огражд!$G73*Малоэтажка_блоки_огражд!F$11</f>
        <v>0</v>
      </c>
      <c r="BD73" s="125">
        <f>Малоэтажка_колич_блоков_огражд!$G73*Малоэтажка_блоки_огражд!G$11</f>
        <v>0</v>
      </c>
      <c r="BE73" s="94">
        <f>Малоэтажка_колич_блоков_огражд!$G73*Малоэтажка_блоки_огражд!B$12</f>
        <v>0</v>
      </c>
      <c r="BF73" s="94">
        <f>Малоэтажка_колич_блоков_огражд!$G73*Малоэтажка_блоки_огражд!C$12</f>
        <v>0</v>
      </c>
      <c r="BG73" s="94">
        <f>Малоэтажка_колич_блоков_огражд!$G73*Малоэтажка_блоки_огражд!D$12</f>
        <v>0</v>
      </c>
      <c r="BH73" s="94">
        <f>Малоэтажка_колич_блоков_огражд!$G73*Малоэтажка_блоки_огражд!E$12</f>
        <v>0</v>
      </c>
      <c r="BI73" s="94">
        <f>Малоэтажка_колич_блоков_огражд!$G73*Малоэтажка_блоки_огражд!F$12</f>
        <v>0</v>
      </c>
      <c r="BJ73" s="127">
        <f>Малоэтажка_колич_блоков_огражд!$G73*Малоэтажка_блоки_огражд!G$12</f>
        <v>0</v>
      </c>
      <c r="BK73" s="125">
        <f>Малоэтажка_колич_блоков_огражд!$H73*Малоэтажка_блоки_огражд!B$13</f>
        <v>0</v>
      </c>
      <c r="BL73" s="125">
        <f>Малоэтажка_колич_блоков_огражд!$H73*Малоэтажка_блоки_огражд!C$13</f>
        <v>0</v>
      </c>
      <c r="BM73" s="125">
        <f>Малоэтажка_колич_блоков_огражд!$H73*Малоэтажка_блоки_огражд!D$13</f>
        <v>0</v>
      </c>
      <c r="BN73" s="125">
        <f>Малоэтажка_колич_блоков_огражд!$H73*Малоэтажка_блоки_огражд!E$13</f>
        <v>0</v>
      </c>
      <c r="BO73" s="125">
        <f>Малоэтажка_колич_блоков_огражд!$H73*Малоэтажка_блоки_огражд!F$13</f>
        <v>0</v>
      </c>
      <c r="BP73" s="125">
        <f>Малоэтажка_колич_блоков_огражд!$H73*Малоэтажка_блоки_огражд!G$13</f>
        <v>0</v>
      </c>
      <c r="BQ73" s="94">
        <f>Малоэтажка_колич_блоков_огражд!$H73*Малоэтажка_блоки_огражд!B$14</f>
        <v>0</v>
      </c>
      <c r="BR73" s="94">
        <f>Малоэтажка_колич_блоков_огражд!$H73*Малоэтажка_блоки_огражд!C$14</f>
        <v>0</v>
      </c>
      <c r="BS73" s="94">
        <f>Малоэтажка_колич_блоков_огражд!$H73*Малоэтажка_блоки_огражд!D$14</f>
        <v>0</v>
      </c>
      <c r="BT73" s="94">
        <f>Малоэтажка_колич_блоков_огражд!$H73*Малоэтажка_блоки_огражд!E$14</f>
        <v>0</v>
      </c>
      <c r="BU73" s="94">
        <f>Малоэтажка_колич_блоков_огражд!$H73*Малоэтажка_блоки_огражд!F$14</f>
        <v>0</v>
      </c>
      <c r="BV73" s="94">
        <f>Малоэтажка_колич_блоков_огражд!$H73*Малоэтажка_блоки_огражд!G$14</f>
        <v>0</v>
      </c>
      <c r="BW73" s="109">
        <v>4</v>
      </c>
      <c r="BX73" s="128">
        <f t="shared" si="93"/>
        <v>1314.9200000000001</v>
      </c>
      <c r="BY73" s="128">
        <f t="shared" si="94"/>
        <v>608.79999999999995</v>
      </c>
      <c r="BZ73" s="128">
        <f t="shared" si="95"/>
        <v>469.07999999999998</v>
      </c>
      <c r="CA73" s="128">
        <f t="shared" si="96"/>
        <v>7.5600000000000005</v>
      </c>
      <c r="CB73" s="128">
        <f t="shared" si="97"/>
        <v>962.79999999999995</v>
      </c>
      <c r="CC73" s="128">
        <f t="shared" si="98"/>
        <v>962.79999999999995</v>
      </c>
      <c r="CD73">
        <v>22</v>
      </c>
      <c r="CE73">
        <v>-34</v>
      </c>
      <c r="CF73">
        <v>3.8499999999999841</v>
      </c>
      <c r="CG73">
        <v>0.46999999999999997</v>
      </c>
      <c r="CH73">
        <v>0.28000000000000003</v>
      </c>
      <c r="CI73">
        <v>0.46999999999999997</v>
      </c>
      <c r="CJ73">
        <v>1.3600000000000001</v>
      </c>
      <c r="CK73">
        <v>1.3600000000000001</v>
      </c>
      <c r="CL73" s="22">
        <f t="shared" si="99"/>
        <v>19126.109090909169</v>
      </c>
      <c r="CM73" s="22">
        <f t="shared" si="100"/>
        <v>72537.872340425529</v>
      </c>
      <c r="CN73" s="22">
        <f t="shared" si="101"/>
        <v>93815.999999999985</v>
      </c>
      <c r="CO73" s="22">
        <f t="shared" si="102"/>
        <v>900.76595744680867</v>
      </c>
      <c r="CP73" s="22">
        <f t="shared" si="103"/>
        <v>39644.705882352937</v>
      </c>
      <c r="CQ73" s="22">
        <f t="shared" si="104"/>
        <v>39644.705882352937</v>
      </c>
      <c r="CR73" s="129">
        <f t="shared" si="105"/>
        <v>265670.15915348736</v>
      </c>
      <c r="CW73" s="130">
        <v>348726.51000000001</v>
      </c>
      <c r="CX73">
        <f t="shared" si="107"/>
        <v>0.29985074599094996</v>
      </c>
      <c r="CY73">
        <f t="shared" si="108"/>
        <v>46.177014882606294</v>
      </c>
    </row>
    <row r="74">
      <c r="A74" s="25"/>
      <c r="B74" s="4" t="s">
        <v>79</v>
      </c>
      <c r="C74" s="125">
        <f>Малоэтажка_колич_блоков_огражд!$C74*Малоэтажка_блоки_огражд!B$3</f>
        <v>0</v>
      </c>
      <c r="D74" s="125">
        <f>Малоэтажка_колич_блоков_огражд!$C74*Малоэтажка_блоки_огражд!C$3</f>
        <v>0</v>
      </c>
      <c r="E74" s="125">
        <f>Малоэтажка_колич_блоков_огражд!$C74*Малоэтажка_блоки_огражд!D$3</f>
        <v>0</v>
      </c>
      <c r="F74" s="125">
        <f>Малоэтажка_колич_блоков_огражд!$C74*Малоэтажка_блоки_огражд!E$3</f>
        <v>0</v>
      </c>
      <c r="G74" s="125">
        <f>Малоэтажка_колич_блоков_огражд!$C74*Малоэтажка_блоки_огражд!F$3</f>
        <v>0</v>
      </c>
      <c r="H74" s="126">
        <f>Малоэтажка_колич_блоков_огражд!$C74*Малоэтажка_блоки_огражд!G$3</f>
        <v>0</v>
      </c>
      <c r="I74" s="94">
        <f>Малоэтажка_колич_блоков_огражд!$C74*Малоэтажка_блоки_огражд!B$4</f>
        <v>0</v>
      </c>
      <c r="J74" s="94">
        <f>Малоэтажка_колич_блоков_огражд!$C74*Малоэтажка_блоки_огражд!C$4</f>
        <v>0</v>
      </c>
      <c r="K74" s="94">
        <f>Малоэтажка_колич_блоков_огражд!$C74*Малоэтажка_блоки_огражд!D$4</f>
        <v>0</v>
      </c>
      <c r="L74" s="94">
        <f>Малоэтажка_колич_блоков_огражд!$C74*Малоэтажка_блоки_огражд!E$4</f>
        <v>0</v>
      </c>
      <c r="M74" s="94">
        <f>Малоэтажка_колич_блоков_огражд!$C74*Малоэтажка_блоки_огражд!F$4</f>
        <v>0</v>
      </c>
      <c r="N74" s="127">
        <f>Малоэтажка_колич_блоков_огражд!$C74*Малоэтажка_блоки_огражд!G$4</f>
        <v>0</v>
      </c>
      <c r="O74" s="125">
        <f>Малоэтажка_колич_блоков_огражд!$D74*Малоэтажка_блоки_огражд!B$5</f>
        <v>112.38</v>
      </c>
      <c r="P74" s="125">
        <f>Малоэтажка_колич_блоков_огражд!$D74*Малоэтажка_блоки_огражд!C$5</f>
        <v>39.600000000000001</v>
      </c>
      <c r="Q74" s="125">
        <f>Малоэтажка_колич_блоков_огражд!$D74*Малоэтажка_блоки_огражд!D$5</f>
        <v>41.009999999999998</v>
      </c>
      <c r="R74" s="125">
        <f>Малоэтажка_колич_блоков_огражд!$D74*Малоэтажка_блоки_огражд!E$5</f>
        <v>2.52</v>
      </c>
      <c r="S74" s="125">
        <f>Малоэтажка_колич_блоков_огражд!$D74*Малоэтажка_блоки_огражд!F$5</f>
        <v>256.19999999999999</v>
      </c>
      <c r="T74" s="125">
        <f>Малоэтажка_колич_блоков_огражд!$D74*Малоэтажка_блоки_огражд!G$5</f>
        <v>0</v>
      </c>
      <c r="U74" s="94">
        <f>Малоэтажка_колич_блоков_огражд!$D74*Малоэтажка_блоки_огражд!B$6</f>
        <v>112.5</v>
      </c>
      <c r="V74" s="94">
        <f>Малоэтажка_колич_блоков_огражд!$D74*Малоэтажка_блоки_огражд!C$6</f>
        <v>42</v>
      </c>
      <c r="W74" s="94">
        <f>Малоэтажка_колич_блоков_огражд!$D74*Малоэтажка_блоки_огражд!D$6</f>
        <v>41.009999999999998</v>
      </c>
      <c r="X74" s="94">
        <f>Малоэтажка_колич_блоков_огражд!$D74*Малоэтажка_блоки_огражд!E$6</f>
        <v>0</v>
      </c>
      <c r="Y74" s="94">
        <f>Малоэтажка_колич_блоков_огражд!$D74*Малоэтажка_блоки_огражд!F$6</f>
        <v>0</v>
      </c>
      <c r="Z74" s="127">
        <f>Малоэтажка_колич_блоков_огражд!$D74*Малоэтажка_блоки_огражд!G$6</f>
        <v>256.19999999999999</v>
      </c>
      <c r="AA74" s="125">
        <f>Малоэтажка_колич_блоков_огражд!$E74*Малоэтажка_блоки_огражд!B$7</f>
        <v>85.599999999999994</v>
      </c>
      <c r="AB74" s="125">
        <f>Малоэтажка_колич_блоков_огражд!$E74*Малоэтажка_блоки_огражд!C$7</f>
        <v>53.599999999999994</v>
      </c>
      <c r="AC74" s="125">
        <f>Малоэтажка_колич_блоков_огражд!$E74*Малоэтажка_блоки_огражд!D$7</f>
        <v>34.680000000000007</v>
      </c>
      <c r="AD74" s="125">
        <f>Малоэтажка_колич_блоков_огражд!$E74*Малоэтажка_блоки_огражд!E$7</f>
        <v>2.52</v>
      </c>
      <c r="AE74" s="125">
        <f>Малоэтажка_колич_блоков_огражд!$E74*Малоэтажка_блоки_огражд!F$7</f>
        <v>353.30000000000001</v>
      </c>
      <c r="AF74" s="125">
        <f>Малоэтажка_колич_блоков_огражд!$E74*Малоэтажка_блоки_огражд!G$7</f>
        <v>0</v>
      </c>
      <c r="AG74" s="94">
        <f>Малоэтажка_колич_блоков_огражд!$E74*Малоэтажка_блоки_огражд!B$8</f>
        <v>85.719999999999999</v>
      </c>
      <c r="AH74" s="94">
        <f>Малоэтажка_колич_блоков_огражд!$E74*Малоэтажка_блоки_огражд!C$8</f>
        <v>56</v>
      </c>
      <c r="AI74" s="94">
        <f>Малоэтажка_колич_блоков_огражд!$E74*Малоэтажка_блоки_огражд!D$8</f>
        <v>34.680000000000007</v>
      </c>
      <c r="AJ74" s="94">
        <f>Малоэтажка_колич_блоков_огражд!$E74*Малоэтажка_блоки_огражд!E$8</f>
        <v>0</v>
      </c>
      <c r="AK74" s="94">
        <f>Малоэтажка_колич_блоков_огражд!$E74*Малоэтажка_блоки_огражд!F$8</f>
        <v>0</v>
      </c>
      <c r="AL74" s="127">
        <f>Малоэтажка_колич_блоков_огражд!$E74*Малоэтажка_блоки_огражд!G$8</f>
        <v>353.30000000000001</v>
      </c>
      <c r="AM74" s="125">
        <f>Малоэтажка_колич_блоков_огражд!$F74*Малоэтажка_блоки_огражд!B$9</f>
        <v>130.48000000000002</v>
      </c>
      <c r="AN74" s="125">
        <f>Малоэтажка_колич_блоков_огражд!$F74*Малоэтажка_блоки_огражд!C$9</f>
        <v>53.599999999999994</v>
      </c>
      <c r="AO74" s="125">
        <f>Малоэтажка_колич_блоков_огражд!$F74*Малоэтажка_блоки_огражд!D$9</f>
        <v>41.579999999999998</v>
      </c>
      <c r="AP74" s="125">
        <f>Малоэтажка_колич_блоков_огражд!$F74*Малоэтажка_блоки_огражд!E$9</f>
        <v>2.52</v>
      </c>
      <c r="AQ74" s="125">
        <f>Малоэтажка_колич_блоков_огражд!$F74*Малоэтажка_блоки_огражд!F$9</f>
        <v>353.30000000000001</v>
      </c>
      <c r="AR74" s="125">
        <f>Малоэтажка_колич_блоков_огражд!$F74*Малоэтажка_блоки_огражд!G$9</f>
        <v>0</v>
      </c>
      <c r="AS74" s="94">
        <f>Малоэтажка_колич_блоков_огражд!$F74*Малоэтажка_блоки_огражд!B$10</f>
        <v>130.60000000000002</v>
      </c>
      <c r="AT74" s="94">
        <f>Малоэтажка_колич_блоков_огражд!$F74*Малоэтажка_блоки_огражд!C$10</f>
        <v>56</v>
      </c>
      <c r="AU74" s="94">
        <f>Малоэтажка_колич_блоков_огражд!$F74*Малоэтажка_блоки_огражд!D$10</f>
        <v>41.579999999999998</v>
      </c>
      <c r="AV74" s="94">
        <f>Малоэтажка_колич_блоков_огражд!$F74*Малоэтажка_блоки_огражд!E$10</f>
        <v>0</v>
      </c>
      <c r="AW74" s="94">
        <f>Малоэтажка_колич_блоков_огражд!$F74*Малоэтажка_блоки_огражд!F$10</f>
        <v>0</v>
      </c>
      <c r="AX74" s="127">
        <f>Малоэтажка_колич_блоков_огражд!$F74*Малоэтажка_блоки_огражд!G$10</f>
        <v>353.30000000000001</v>
      </c>
      <c r="AY74" s="125">
        <f>Малоэтажка_колич_блоков_огражд!$G74*Малоэтажка_блоки_огражд!B$11</f>
        <v>0</v>
      </c>
      <c r="AZ74" s="125">
        <f>Малоэтажка_колич_блоков_огражд!$G74*Малоэтажка_блоки_огражд!C$11</f>
        <v>0</v>
      </c>
      <c r="BA74" s="125">
        <f>Малоэтажка_колич_блоков_огражд!$G74*Малоэтажка_блоки_огражд!D$11</f>
        <v>0</v>
      </c>
      <c r="BB74" s="125">
        <f>Малоэтажка_колич_блоков_огражд!$G74*Малоэтажка_блоки_огражд!E$11</f>
        <v>0</v>
      </c>
      <c r="BC74" s="125">
        <f>Малоэтажка_колич_блоков_огражд!$G74*Малоэтажка_блоки_огражд!F$11</f>
        <v>0</v>
      </c>
      <c r="BD74" s="125">
        <f>Малоэтажка_колич_блоков_огражд!$G74*Малоэтажка_блоки_огражд!G$11</f>
        <v>0</v>
      </c>
      <c r="BE74" s="94">
        <f>Малоэтажка_колич_блоков_огражд!$G74*Малоэтажка_блоки_огражд!B$12</f>
        <v>0</v>
      </c>
      <c r="BF74" s="94">
        <f>Малоэтажка_колич_блоков_огражд!$G74*Малоэтажка_блоки_огражд!C$12</f>
        <v>0</v>
      </c>
      <c r="BG74" s="94">
        <f>Малоэтажка_колич_блоков_огражд!$G74*Малоэтажка_блоки_огражд!D$12</f>
        <v>0</v>
      </c>
      <c r="BH74" s="94">
        <f>Малоэтажка_колич_блоков_огражд!$G74*Малоэтажка_блоки_огражд!E$12</f>
        <v>0</v>
      </c>
      <c r="BI74" s="94">
        <f>Малоэтажка_колич_блоков_огражд!$G74*Малоэтажка_блоки_огражд!F$12</f>
        <v>0</v>
      </c>
      <c r="BJ74" s="127">
        <f>Малоэтажка_колич_блоков_огражд!$G74*Малоэтажка_блоки_огражд!G$12</f>
        <v>0</v>
      </c>
      <c r="BK74" s="125">
        <f>Малоэтажка_колич_блоков_огражд!$H74*Малоэтажка_блоки_огражд!B$13</f>
        <v>0</v>
      </c>
      <c r="BL74" s="125">
        <f>Малоэтажка_колич_блоков_огражд!$H74*Малоэтажка_блоки_огражд!C$13</f>
        <v>0</v>
      </c>
      <c r="BM74" s="125">
        <f>Малоэтажка_колич_блоков_огражд!$H74*Малоэтажка_блоки_огражд!D$13</f>
        <v>0</v>
      </c>
      <c r="BN74" s="125">
        <f>Малоэтажка_колич_блоков_огражд!$H74*Малоэтажка_блоки_огражд!E$13</f>
        <v>0</v>
      </c>
      <c r="BO74" s="125">
        <f>Малоэтажка_колич_блоков_огражд!$H74*Малоэтажка_блоки_огражд!F$13</f>
        <v>0</v>
      </c>
      <c r="BP74" s="125">
        <f>Малоэтажка_колич_блоков_огражд!$H74*Малоэтажка_блоки_огражд!G$13</f>
        <v>0</v>
      </c>
      <c r="BQ74" s="94">
        <f>Малоэтажка_колич_блоков_огражд!$H74*Малоэтажка_блоки_огражд!B$14</f>
        <v>0</v>
      </c>
      <c r="BR74" s="94">
        <f>Малоэтажка_колич_блоков_огражд!$H74*Малоэтажка_блоки_огражд!C$14</f>
        <v>0</v>
      </c>
      <c r="BS74" s="94">
        <f>Малоэтажка_колич_блоков_огражд!$H74*Малоэтажка_блоки_огражд!D$14</f>
        <v>0</v>
      </c>
      <c r="BT74" s="94">
        <f>Малоэтажка_колич_блоков_огражд!$H74*Малоэтажка_блоки_огражд!E$14</f>
        <v>0</v>
      </c>
      <c r="BU74" s="94">
        <f>Малоэтажка_колич_блоков_огражд!$H74*Малоэтажка_блоки_огражд!F$14</f>
        <v>0</v>
      </c>
      <c r="BV74" s="94">
        <f>Малоэтажка_колич_блоков_огражд!$H74*Малоэтажка_блоки_огражд!G$14</f>
        <v>0</v>
      </c>
      <c r="BW74" s="109">
        <v>4</v>
      </c>
      <c r="BX74" s="128">
        <f t="shared" ref="BX74:BX99" si="109">C74+I74*($BW74-1)+O74+U74*($BW74-1)+AA74+AG74*($BW74-1)+AM74+AS74*($BW74-1)+AY74+BE74*($BW74-1)+BK74+BQ74*($BW74-1)</f>
        <v>1314.9200000000001</v>
      </c>
      <c r="BY74" s="128">
        <f t="shared" ref="BY74:BY99" si="110">D74+J74*($BW74-1)+P74+V74*($BW74-1)+AB74+AH74*($BW74-1)+AN74+AT74*($BW74-1)+AZ74+BF74*($BW74-1)+BL74+BR74*($BW74-1)</f>
        <v>608.79999999999995</v>
      </c>
      <c r="BZ74" s="128">
        <f t="shared" ref="BZ74:BZ99" si="111">E74+K74*($BW74-1)+Q74+W74*($BW74-1)+AC74+AI74*($BW74-1)+AO74+AU74*($BW74-1)+BA74+BG74*($BW74-1)+BM74+BS74*($BW74-1)</f>
        <v>469.07999999999998</v>
      </c>
      <c r="CA74" s="128">
        <f t="shared" ref="CA74:CA99" si="112">F74+L74*($BW74-1)+R74+X74*($BW74-1)+AD74+AJ74*($BW74-1)+AP74+AV74*($BW74-1)+BB74+BH74*($BW74-1)+BN74+BT74*($BW74-1)</f>
        <v>7.5600000000000005</v>
      </c>
      <c r="CB74" s="128">
        <f t="shared" ref="CB74:CB99" si="113">G74+M74+S74+Y74+AE74+AK74+AQ74+AW74+BC74+BI74+BO74+BU74</f>
        <v>962.79999999999995</v>
      </c>
      <c r="CC74" s="128">
        <f t="shared" ref="CC74:CC99" si="114">H74+N74+T74+Z74+AF74+AL74+AR74+AX74+BD74+BJ74+BP74+BV74</f>
        <v>962.79999999999995</v>
      </c>
      <c r="CD74">
        <v>22</v>
      </c>
      <c r="CE74">
        <v>-34</v>
      </c>
      <c r="CF74">
        <v>3.8499999999999837</v>
      </c>
      <c r="CG74">
        <v>0.46999999999999997</v>
      </c>
      <c r="CH74">
        <v>0.28000000000000003</v>
      </c>
      <c r="CI74">
        <v>0.46999999999999997</v>
      </c>
      <c r="CJ74">
        <v>1.3600000000000001</v>
      </c>
      <c r="CK74">
        <v>1.3600000000000001</v>
      </c>
      <c r="CL74" s="22">
        <f t="shared" ref="CL74:CL99" si="115">BX74*(($CD74-$CE74)/CF74)</f>
        <v>19126.109090909173</v>
      </c>
      <c r="CM74" s="22">
        <f t="shared" ref="CM74:CM99" si="116">BY74*(($CD74-$CE74)/CG74)</f>
        <v>72537.872340425529</v>
      </c>
      <c r="CN74" s="22">
        <f t="shared" ref="CN74:CN99" si="117">BZ74*(($CD74-$CE74)/CH74)</f>
        <v>93815.999999999985</v>
      </c>
      <c r="CO74" s="22">
        <f t="shared" ref="CO74:CO99" si="118">CA74*(($CD74-$CE74)/CI74)</f>
        <v>900.76595744680867</v>
      </c>
      <c r="CP74" s="22">
        <f t="shared" ref="CP74:CP99" si="119">CB74*(($CD74-$CE74)/CJ74)</f>
        <v>39644.705882352937</v>
      </c>
      <c r="CQ74" s="22">
        <f t="shared" ref="CQ74:CQ99" si="120">CC74*(($CD74-$CE74)/CK74)</f>
        <v>39644.705882352937</v>
      </c>
      <c r="CR74" s="129">
        <f t="shared" ref="CR74:CR99" si="121">SUM(CL74:CQ74)</f>
        <v>265670.15915348736</v>
      </c>
      <c r="CW74" s="130">
        <v>348726.51000000001</v>
      </c>
      <c r="CX74">
        <f t="shared" ref="CX74:CX99" si="122">CW74*0.000001*0.859845</f>
        <v>0.29985074599094996</v>
      </c>
      <c r="CY74">
        <f t="shared" ref="CY74:CY99" si="123">CX74*154</f>
        <v>46.177014882606294</v>
      </c>
    </row>
    <row r="75">
      <c r="A75" s="25"/>
      <c r="B75" s="4" t="s">
        <v>80</v>
      </c>
      <c r="C75" s="125">
        <f>Малоэтажка_колич_блоков_огражд!$C75*Малоэтажка_блоки_огражд!B$3</f>
        <v>0</v>
      </c>
      <c r="D75" s="125">
        <f>Малоэтажка_колич_блоков_огражд!$C75*Малоэтажка_блоки_огражд!C$3</f>
        <v>0</v>
      </c>
      <c r="E75" s="125">
        <f>Малоэтажка_колич_блоков_огражд!$C75*Малоэтажка_блоки_огражд!D$3</f>
        <v>0</v>
      </c>
      <c r="F75" s="125">
        <f>Малоэтажка_колич_блоков_огражд!$C75*Малоэтажка_блоки_огражд!E$3</f>
        <v>0</v>
      </c>
      <c r="G75" s="125">
        <f>Малоэтажка_колич_блоков_огражд!$C75*Малоэтажка_блоки_огражд!F$3</f>
        <v>0</v>
      </c>
      <c r="H75" s="126">
        <f>Малоэтажка_колич_блоков_огражд!$C75*Малоэтажка_блоки_огражд!G$3</f>
        <v>0</v>
      </c>
      <c r="I75" s="94">
        <f>Малоэтажка_колич_блоков_огражд!$C75*Малоэтажка_блоки_огражд!B$4</f>
        <v>0</v>
      </c>
      <c r="J75" s="94">
        <f>Малоэтажка_колич_блоков_огражд!$C75*Малоэтажка_блоки_огражд!C$4</f>
        <v>0</v>
      </c>
      <c r="K75" s="94">
        <f>Малоэтажка_колич_блоков_огражд!$C75*Малоэтажка_блоки_огражд!D$4</f>
        <v>0</v>
      </c>
      <c r="L75" s="94">
        <f>Малоэтажка_колич_блоков_огражд!$C75*Малоэтажка_блоки_огражд!E$4</f>
        <v>0</v>
      </c>
      <c r="M75" s="94">
        <f>Малоэтажка_колич_блоков_огражд!$C75*Малоэтажка_блоки_огражд!F$4</f>
        <v>0</v>
      </c>
      <c r="N75" s="127">
        <f>Малоэтажка_колич_блоков_огражд!$C75*Малоэтажка_блоки_огражд!G$4</f>
        <v>0</v>
      </c>
      <c r="O75" s="125">
        <f>Малоэтажка_колич_блоков_огражд!$D75*Малоэтажка_блоки_огражд!B$5</f>
        <v>112.38</v>
      </c>
      <c r="P75" s="125">
        <f>Малоэтажка_колич_блоков_огражд!$D75*Малоэтажка_блоки_огражд!C$5</f>
        <v>39.600000000000001</v>
      </c>
      <c r="Q75" s="125">
        <f>Малоэтажка_колич_блоков_огражд!$D75*Малоэтажка_блоки_огражд!D$5</f>
        <v>41.009999999999998</v>
      </c>
      <c r="R75" s="125">
        <f>Малоэтажка_колич_блоков_огражд!$D75*Малоэтажка_блоки_огражд!E$5</f>
        <v>2.52</v>
      </c>
      <c r="S75" s="125">
        <f>Малоэтажка_колич_блоков_огражд!$D75*Малоэтажка_блоки_огражд!F$5</f>
        <v>256.19999999999999</v>
      </c>
      <c r="T75" s="125">
        <f>Малоэтажка_колич_блоков_огражд!$D75*Малоэтажка_блоки_огражд!G$5</f>
        <v>0</v>
      </c>
      <c r="U75" s="94">
        <f>Малоэтажка_колич_блоков_огражд!$D75*Малоэтажка_блоки_огражд!B$6</f>
        <v>112.5</v>
      </c>
      <c r="V75" s="94">
        <f>Малоэтажка_колич_блоков_огражд!$D75*Малоэтажка_блоки_огражд!C$6</f>
        <v>42</v>
      </c>
      <c r="W75" s="94">
        <f>Малоэтажка_колич_блоков_огражд!$D75*Малоэтажка_блоки_огражд!D$6</f>
        <v>41.009999999999998</v>
      </c>
      <c r="X75" s="94">
        <f>Малоэтажка_колич_блоков_огражд!$D75*Малоэтажка_блоки_огражд!E$6</f>
        <v>0</v>
      </c>
      <c r="Y75" s="94">
        <f>Малоэтажка_колич_блоков_огражд!$D75*Малоэтажка_блоки_огражд!F$6</f>
        <v>0</v>
      </c>
      <c r="Z75" s="127">
        <f>Малоэтажка_колич_блоков_огражд!$D75*Малоэтажка_блоки_огражд!G$6</f>
        <v>256.19999999999999</v>
      </c>
      <c r="AA75" s="125">
        <f>Малоэтажка_колич_блоков_огражд!$E75*Малоэтажка_блоки_огражд!B$7</f>
        <v>85.599999999999994</v>
      </c>
      <c r="AB75" s="125">
        <f>Малоэтажка_колич_блоков_огражд!$E75*Малоэтажка_блоки_огражд!C$7</f>
        <v>53.599999999999994</v>
      </c>
      <c r="AC75" s="125">
        <f>Малоэтажка_колич_блоков_огражд!$E75*Малоэтажка_блоки_огражд!D$7</f>
        <v>34.680000000000007</v>
      </c>
      <c r="AD75" s="125">
        <f>Малоэтажка_колич_блоков_огражд!$E75*Малоэтажка_блоки_огражд!E$7</f>
        <v>2.52</v>
      </c>
      <c r="AE75" s="125">
        <f>Малоэтажка_колич_блоков_огражд!$E75*Малоэтажка_блоки_огражд!F$7</f>
        <v>353.30000000000001</v>
      </c>
      <c r="AF75" s="125">
        <f>Малоэтажка_колич_блоков_огражд!$E75*Малоэтажка_блоки_огражд!G$7</f>
        <v>0</v>
      </c>
      <c r="AG75" s="94">
        <f>Малоэтажка_колич_блоков_огражд!$E75*Малоэтажка_блоки_огражд!B$8</f>
        <v>85.719999999999999</v>
      </c>
      <c r="AH75" s="94">
        <f>Малоэтажка_колич_блоков_огражд!$E75*Малоэтажка_блоки_огражд!C$8</f>
        <v>56</v>
      </c>
      <c r="AI75" s="94">
        <f>Малоэтажка_колич_блоков_огражд!$E75*Малоэтажка_блоки_огражд!D$8</f>
        <v>34.680000000000007</v>
      </c>
      <c r="AJ75" s="94">
        <f>Малоэтажка_колич_блоков_огражд!$E75*Малоэтажка_блоки_огражд!E$8</f>
        <v>0</v>
      </c>
      <c r="AK75" s="94">
        <f>Малоэтажка_колич_блоков_огражд!$E75*Малоэтажка_блоки_огражд!F$8</f>
        <v>0</v>
      </c>
      <c r="AL75" s="127">
        <f>Малоэтажка_колич_блоков_огражд!$E75*Малоэтажка_блоки_огражд!G$8</f>
        <v>353.30000000000001</v>
      </c>
      <c r="AM75" s="125">
        <f>Малоэтажка_колич_блоков_огражд!$F75*Малоэтажка_блоки_огражд!B$9</f>
        <v>130.48000000000002</v>
      </c>
      <c r="AN75" s="125">
        <f>Малоэтажка_колич_блоков_огражд!$F75*Малоэтажка_блоки_огражд!C$9</f>
        <v>53.599999999999994</v>
      </c>
      <c r="AO75" s="125">
        <f>Малоэтажка_колич_блоков_огражд!$F75*Малоэтажка_блоки_огражд!D$9</f>
        <v>41.579999999999998</v>
      </c>
      <c r="AP75" s="125">
        <f>Малоэтажка_колич_блоков_огражд!$F75*Малоэтажка_блоки_огражд!E$9</f>
        <v>2.52</v>
      </c>
      <c r="AQ75" s="125">
        <f>Малоэтажка_колич_блоков_огражд!$F75*Малоэтажка_блоки_огражд!F$9</f>
        <v>353.30000000000001</v>
      </c>
      <c r="AR75" s="125">
        <f>Малоэтажка_колич_блоков_огражд!$F75*Малоэтажка_блоки_огражд!G$9</f>
        <v>0</v>
      </c>
      <c r="AS75" s="94">
        <f>Малоэтажка_колич_блоков_огражд!$F75*Малоэтажка_блоки_огражд!B$10</f>
        <v>130.60000000000002</v>
      </c>
      <c r="AT75" s="94">
        <f>Малоэтажка_колич_блоков_огражд!$F75*Малоэтажка_блоки_огражд!C$10</f>
        <v>56</v>
      </c>
      <c r="AU75" s="94">
        <f>Малоэтажка_колич_блоков_огражд!$F75*Малоэтажка_блоки_огражд!D$10</f>
        <v>41.579999999999998</v>
      </c>
      <c r="AV75" s="94">
        <f>Малоэтажка_колич_блоков_огражд!$F75*Малоэтажка_блоки_огражд!E$10</f>
        <v>0</v>
      </c>
      <c r="AW75" s="94">
        <f>Малоэтажка_колич_блоков_огражд!$F75*Малоэтажка_блоки_огражд!F$10</f>
        <v>0</v>
      </c>
      <c r="AX75" s="127">
        <f>Малоэтажка_колич_блоков_огражд!$F75*Малоэтажка_блоки_огражд!G$10</f>
        <v>353.30000000000001</v>
      </c>
      <c r="AY75" s="125">
        <f>Малоэтажка_колич_блоков_огражд!$G75*Малоэтажка_блоки_огражд!B$11</f>
        <v>0</v>
      </c>
      <c r="AZ75" s="125">
        <f>Малоэтажка_колич_блоков_огражд!$G75*Малоэтажка_блоки_огражд!C$11</f>
        <v>0</v>
      </c>
      <c r="BA75" s="125">
        <f>Малоэтажка_колич_блоков_огражд!$G75*Малоэтажка_блоки_огражд!D$11</f>
        <v>0</v>
      </c>
      <c r="BB75" s="125">
        <f>Малоэтажка_колич_блоков_огражд!$G75*Малоэтажка_блоки_огражд!E$11</f>
        <v>0</v>
      </c>
      <c r="BC75" s="125">
        <f>Малоэтажка_колич_блоков_огражд!$G75*Малоэтажка_блоки_огражд!F$11</f>
        <v>0</v>
      </c>
      <c r="BD75" s="125">
        <f>Малоэтажка_колич_блоков_огражд!$G75*Малоэтажка_блоки_огражд!G$11</f>
        <v>0</v>
      </c>
      <c r="BE75" s="94">
        <f>Малоэтажка_колич_блоков_огражд!$G75*Малоэтажка_блоки_огражд!B$12</f>
        <v>0</v>
      </c>
      <c r="BF75" s="94">
        <f>Малоэтажка_колич_блоков_огражд!$G75*Малоэтажка_блоки_огражд!C$12</f>
        <v>0</v>
      </c>
      <c r="BG75" s="94">
        <f>Малоэтажка_колич_блоков_огражд!$G75*Малоэтажка_блоки_огражд!D$12</f>
        <v>0</v>
      </c>
      <c r="BH75" s="94">
        <f>Малоэтажка_колич_блоков_огражд!$G75*Малоэтажка_блоки_огражд!E$12</f>
        <v>0</v>
      </c>
      <c r="BI75" s="94">
        <f>Малоэтажка_колич_блоков_огражд!$G75*Малоэтажка_блоки_огражд!F$12</f>
        <v>0</v>
      </c>
      <c r="BJ75" s="127">
        <f>Малоэтажка_колич_блоков_огражд!$G75*Малоэтажка_блоки_огражд!G$12</f>
        <v>0</v>
      </c>
      <c r="BK75" s="125">
        <f>Малоэтажка_колич_блоков_огражд!$H75*Малоэтажка_блоки_огражд!B$13</f>
        <v>0</v>
      </c>
      <c r="BL75" s="125">
        <f>Малоэтажка_колич_блоков_огражд!$H75*Малоэтажка_блоки_огражд!C$13</f>
        <v>0</v>
      </c>
      <c r="BM75" s="125">
        <f>Малоэтажка_колич_блоков_огражд!$H75*Малоэтажка_блоки_огражд!D$13</f>
        <v>0</v>
      </c>
      <c r="BN75" s="125">
        <f>Малоэтажка_колич_блоков_огражд!$H75*Малоэтажка_блоки_огражд!E$13</f>
        <v>0</v>
      </c>
      <c r="BO75" s="125">
        <f>Малоэтажка_колич_блоков_огражд!$H75*Малоэтажка_блоки_огражд!F$13</f>
        <v>0</v>
      </c>
      <c r="BP75" s="125">
        <f>Малоэтажка_колич_блоков_огражд!$H75*Малоэтажка_блоки_огражд!G$13</f>
        <v>0</v>
      </c>
      <c r="BQ75" s="94">
        <f>Малоэтажка_колич_блоков_огражд!$H75*Малоэтажка_блоки_огражд!B$14</f>
        <v>0</v>
      </c>
      <c r="BR75" s="94">
        <f>Малоэтажка_колич_блоков_огражд!$H75*Малоэтажка_блоки_огражд!C$14</f>
        <v>0</v>
      </c>
      <c r="BS75" s="94">
        <f>Малоэтажка_колич_блоков_огражд!$H75*Малоэтажка_блоки_огражд!D$14</f>
        <v>0</v>
      </c>
      <c r="BT75" s="94">
        <f>Малоэтажка_колич_блоков_огражд!$H75*Малоэтажка_блоки_огражд!E$14</f>
        <v>0</v>
      </c>
      <c r="BU75" s="94">
        <f>Малоэтажка_колич_блоков_огражд!$H75*Малоэтажка_блоки_огражд!F$14</f>
        <v>0</v>
      </c>
      <c r="BV75" s="94">
        <f>Малоэтажка_колич_блоков_огражд!$H75*Малоэтажка_блоки_огражд!G$14</f>
        <v>0</v>
      </c>
      <c r="BW75" s="109">
        <v>4</v>
      </c>
      <c r="BX75" s="128">
        <f t="shared" si="109"/>
        <v>1314.9200000000001</v>
      </c>
      <c r="BY75" s="128">
        <f t="shared" si="110"/>
        <v>608.79999999999995</v>
      </c>
      <c r="BZ75" s="128">
        <f t="shared" si="111"/>
        <v>469.07999999999998</v>
      </c>
      <c r="CA75" s="128">
        <f t="shared" si="112"/>
        <v>7.5600000000000005</v>
      </c>
      <c r="CB75" s="128">
        <f t="shared" si="113"/>
        <v>962.79999999999995</v>
      </c>
      <c r="CC75" s="128">
        <f t="shared" si="114"/>
        <v>962.79999999999995</v>
      </c>
      <c r="CD75">
        <v>22</v>
      </c>
      <c r="CE75">
        <v>-34</v>
      </c>
      <c r="CF75">
        <v>3.8499999999999832</v>
      </c>
      <c r="CG75">
        <v>0.46999999999999997</v>
      </c>
      <c r="CH75">
        <v>0.28000000000000003</v>
      </c>
      <c r="CI75">
        <v>0.46999999999999997</v>
      </c>
      <c r="CJ75">
        <v>1.3600000000000001</v>
      </c>
      <c r="CK75">
        <v>1.3600000000000001</v>
      </c>
      <c r="CL75" s="22">
        <f t="shared" si="115"/>
        <v>19126.109090909176</v>
      </c>
      <c r="CM75" s="22">
        <f t="shared" si="116"/>
        <v>72537.872340425529</v>
      </c>
      <c r="CN75" s="22">
        <f t="shared" si="117"/>
        <v>93815.999999999985</v>
      </c>
      <c r="CO75" s="22">
        <f t="shared" si="118"/>
        <v>900.76595744680867</v>
      </c>
      <c r="CP75" s="22">
        <f t="shared" si="119"/>
        <v>39644.705882352937</v>
      </c>
      <c r="CQ75" s="22">
        <f t="shared" si="120"/>
        <v>39644.705882352937</v>
      </c>
      <c r="CR75" s="129">
        <f t="shared" si="121"/>
        <v>265670.15915348736</v>
      </c>
      <c r="CW75" s="130">
        <v>348726.51000000001</v>
      </c>
      <c r="CX75">
        <f t="shared" si="122"/>
        <v>0.29985074599094996</v>
      </c>
      <c r="CY75">
        <f t="shared" si="123"/>
        <v>46.177014882606294</v>
      </c>
    </row>
    <row r="76">
      <c r="A76" s="25"/>
      <c r="B76" s="4" t="s">
        <v>81</v>
      </c>
      <c r="C76" s="125">
        <f>Малоэтажка_колич_блоков_огражд!$C76*Малоэтажка_блоки_огражд!B$3</f>
        <v>0</v>
      </c>
      <c r="D76" s="125">
        <f>Малоэтажка_колич_блоков_огражд!$C76*Малоэтажка_блоки_огражд!C$3</f>
        <v>0</v>
      </c>
      <c r="E76" s="125">
        <f>Малоэтажка_колич_блоков_огражд!$C76*Малоэтажка_блоки_огражд!D$3</f>
        <v>0</v>
      </c>
      <c r="F76" s="125">
        <f>Малоэтажка_колич_блоков_огражд!$C76*Малоэтажка_блоки_огражд!E$3</f>
        <v>0</v>
      </c>
      <c r="G76" s="125">
        <f>Малоэтажка_колич_блоков_огражд!$C76*Малоэтажка_блоки_огражд!F$3</f>
        <v>0</v>
      </c>
      <c r="H76" s="126">
        <f>Малоэтажка_колич_блоков_огражд!$C76*Малоэтажка_блоки_огражд!G$3</f>
        <v>0</v>
      </c>
      <c r="I76" s="94">
        <f>Малоэтажка_колич_блоков_огражд!$C76*Малоэтажка_блоки_огражд!B$4</f>
        <v>0</v>
      </c>
      <c r="J76" s="94">
        <f>Малоэтажка_колич_блоков_огражд!$C76*Малоэтажка_блоки_огражд!C$4</f>
        <v>0</v>
      </c>
      <c r="K76" s="94">
        <f>Малоэтажка_колич_блоков_огражд!$C76*Малоэтажка_блоки_огражд!D$4</f>
        <v>0</v>
      </c>
      <c r="L76" s="94">
        <f>Малоэтажка_колич_блоков_огражд!$C76*Малоэтажка_блоки_огражд!E$4</f>
        <v>0</v>
      </c>
      <c r="M76" s="94">
        <f>Малоэтажка_колич_блоков_огражд!$C76*Малоэтажка_блоки_огражд!F$4</f>
        <v>0</v>
      </c>
      <c r="N76" s="127">
        <f>Малоэтажка_колич_блоков_огражд!$C76*Малоэтажка_блоки_огражд!G$4</f>
        <v>0</v>
      </c>
      <c r="O76" s="125">
        <f>Малоэтажка_колич_блоков_огражд!$D76*Малоэтажка_блоки_огражд!B$5</f>
        <v>112.38</v>
      </c>
      <c r="P76" s="125">
        <f>Малоэтажка_колич_блоков_огражд!$D76*Малоэтажка_блоки_огражд!C$5</f>
        <v>39.600000000000001</v>
      </c>
      <c r="Q76" s="125">
        <f>Малоэтажка_колич_блоков_огражд!$D76*Малоэтажка_блоки_огражд!D$5</f>
        <v>41.009999999999998</v>
      </c>
      <c r="R76" s="125">
        <f>Малоэтажка_колич_блоков_огражд!$D76*Малоэтажка_блоки_огражд!E$5</f>
        <v>2.52</v>
      </c>
      <c r="S76" s="125">
        <f>Малоэтажка_колич_блоков_огражд!$D76*Малоэтажка_блоки_огражд!F$5</f>
        <v>256.19999999999999</v>
      </c>
      <c r="T76" s="125">
        <f>Малоэтажка_колич_блоков_огражд!$D76*Малоэтажка_блоки_огражд!G$5</f>
        <v>0</v>
      </c>
      <c r="U76" s="94">
        <f>Малоэтажка_колич_блоков_огражд!$D76*Малоэтажка_блоки_огражд!B$6</f>
        <v>112.5</v>
      </c>
      <c r="V76" s="94">
        <f>Малоэтажка_колич_блоков_огражд!$D76*Малоэтажка_блоки_огражд!C$6</f>
        <v>42</v>
      </c>
      <c r="W76" s="94">
        <f>Малоэтажка_колич_блоков_огражд!$D76*Малоэтажка_блоки_огражд!D$6</f>
        <v>41.009999999999998</v>
      </c>
      <c r="X76" s="94">
        <f>Малоэтажка_колич_блоков_огражд!$D76*Малоэтажка_блоки_огражд!E$6</f>
        <v>0</v>
      </c>
      <c r="Y76" s="94">
        <f>Малоэтажка_колич_блоков_огражд!$D76*Малоэтажка_блоки_огражд!F$6</f>
        <v>0</v>
      </c>
      <c r="Z76" s="127">
        <f>Малоэтажка_колич_блоков_огражд!$D76*Малоэтажка_блоки_огражд!G$6</f>
        <v>256.19999999999999</v>
      </c>
      <c r="AA76" s="125">
        <f>Малоэтажка_колич_блоков_огражд!$E76*Малоэтажка_блоки_огражд!B$7</f>
        <v>85.599999999999994</v>
      </c>
      <c r="AB76" s="125">
        <f>Малоэтажка_колич_блоков_огражд!$E76*Малоэтажка_блоки_огражд!C$7</f>
        <v>53.599999999999994</v>
      </c>
      <c r="AC76" s="125">
        <f>Малоэтажка_колич_блоков_огражд!$E76*Малоэтажка_блоки_огражд!D$7</f>
        <v>34.680000000000007</v>
      </c>
      <c r="AD76" s="125">
        <f>Малоэтажка_колич_блоков_огражд!$E76*Малоэтажка_блоки_огражд!E$7</f>
        <v>2.52</v>
      </c>
      <c r="AE76" s="125">
        <f>Малоэтажка_колич_блоков_огражд!$E76*Малоэтажка_блоки_огражд!F$7</f>
        <v>353.30000000000001</v>
      </c>
      <c r="AF76" s="125">
        <f>Малоэтажка_колич_блоков_огражд!$E76*Малоэтажка_блоки_огражд!G$7</f>
        <v>0</v>
      </c>
      <c r="AG76" s="94">
        <f>Малоэтажка_колич_блоков_огражд!$E76*Малоэтажка_блоки_огражд!B$8</f>
        <v>85.719999999999999</v>
      </c>
      <c r="AH76" s="94">
        <f>Малоэтажка_колич_блоков_огражд!$E76*Малоэтажка_блоки_огражд!C$8</f>
        <v>56</v>
      </c>
      <c r="AI76" s="94">
        <f>Малоэтажка_колич_блоков_огражд!$E76*Малоэтажка_блоки_огражд!D$8</f>
        <v>34.680000000000007</v>
      </c>
      <c r="AJ76" s="94">
        <f>Малоэтажка_колич_блоков_огражд!$E76*Малоэтажка_блоки_огражд!E$8</f>
        <v>0</v>
      </c>
      <c r="AK76" s="94">
        <f>Малоэтажка_колич_блоков_огражд!$E76*Малоэтажка_блоки_огражд!F$8</f>
        <v>0</v>
      </c>
      <c r="AL76" s="127">
        <f>Малоэтажка_колич_блоков_огражд!$E76*Малоэтажка_блоки_огражд!G$8</f>
        <v>353.30000000000001</v>
      </c>
      <c r="AM76" s="125">
        <f>Малоэтажка_колич_блоков_огражд!$F76*Малоэтажка_блоки_огражд!B$9</f>
        <v>130.48000000000002</v>
      </c>
      <c r="AN76" s="125">
        <f>Малоэтажка_колич_блоков_огражд!$F76*Малоэтажка_блоки_огражд!C$9</f>
        <v>53.599999999999994</v>
      </c>
      <c r="AO76" s="125">
        <f>Малоэтажка_колич_блоков_огражд!$F76*Малоэтажка_блоки_огражд!D$9</f>
        <v>41.579999999999998</v>
      </c>
      <c r="AP76" s="125">
        <f>Малоэтажка_колич_блоков_огражд!$F76*Малоэтажка_блоки_огражд!E$9</f>
        <v>2.52</v>
      </c>
      <c r="AQ76" s="125">
        <f>Малоэтажка_колич_блоков_огражд!$F76*Малоэтажка_блоки_огражд!F$9</f>
        <v>353.30000000000001</v>
      </c>
      <c r="AR76" s="125">
        <f>Малоэтажка_колич_блоков_огражд!$F76*Малоэтажка_блоки_огражд!G$9</f>
        <v>0</v>
      </c>
      <c r="AS76" s="94">
        <f>Малоэтажка_колич_блоков_огражд!$F76*Малоэтажка_блоки_огражд!B$10</f>
        <v>130.60000000000002</v>
      </c>
      <c r="AT76" s="94">
        <f>Малоэтажка_колич_блоков_огражд!$F76*Малоэтажка_блоки_огражд!C$10</f>
        <v>56</v>
      </c>
      <c r="AU76" s="94">
        <f>Малоэтажка_колич_блоков_огражд!$F76*Малоэтажка_блоки_огражд!D$10</f>
        <v>41.579999999999998</v>
      </c>
      <c r="AV76" s="94">
        <f>Малоэтажка_колич_блоков_огражд!$F76*Малоэтажка_блоки_огражд!E$10</f>
        <v>0</v>
      </c>
      <c r="AW76" s="94">
        <f>Малоэтажка_колич_блоков_огражд!$F76*Малоэтажка_блоки_огражд!F$10</f>
        <v>0</v>
      </c>
      <c r="AX76" s="127">
        <f>Малоэтажка_колич_блоков_огражд!$F76*Малоэтажка_блоки_огражд!G$10</f>
        <v>353.30000000000001</v>
      </c>
      <c r="AY76" s="125">
        <f>Малоэтажка_колич_блоков_огражд!$G76*Малоэтажка_блоки_огражд!B$11</f>
        <v>0</v>
      </c>
      <c r="AZ76" s="125">
        <f>Малоэтажка_колич_блоков_огражд!$G76*Малоэтажка_блоки_огражд!C$11</f>
        <v>0</v>
      </c>
      <c r="BA76" s="125">
        <f>Малоэтажка_колич_блоков_огражд!$G76*Малоэтажка_блоки_огражд!D$11</f>
        <v>0</v>
      </c>
      <c r="BB76" s="125">
        <f>Малоэтажка_колич_блоков_огражд!$G76*Малоэтажка_блоки_огражд!E$11</f>
        <v>0</v>
      </c>
      <c r="BC76" s="125">
        <f>Малоэтажка_колич_блоков_огражд!$G76*Малоэтажка_блоки_огражд!F$11</f>
        <v>0</v>
      </c>
      <c r="BD76" s="125">
        <f>Малоэтажка_колич_блоков_огражд!$G76*Малоэтажка_блоки_огражд!G$11</f>
        <v>0</v>
      </c>
      <c r="BE76" s="94">
        <f>Малоэтажка_колич_блоков_огражд!$G76*Малоэтажка_блоки_огражд!B$12</f>
        <v>0</v>
      </c>
      <c r="BF76" s="94">
        <f>Малоэтажка_колич_блоков_огражд!$G76*Малоэтажка_блоки_огражд!C$12</f>
        <v>0</v>
      </c>
      <c r="BG76" s="94">
        <f>Малоэтажка_колич_блоков_огражд!$G76*Малоэтажка_блоки_огражд!D$12</f>
        <v>0</v>
      </c>
      <c r="BH76" s="94">
        <f>Малоэтажка_колич_блоков_огражд!$G76*Малоэтажка_блоки_огражд!E$12</f>
        <v>0</v>
      </c>
      <c r="BI76" s="94">
        <f>Малоэтажка_колич_блоков_огражд!$G76*Малоэтажка_блоки_огражд!F$12</f>
        <v>0</v>
      </c>
      <c r="BJ76" s="127">
        <f>Малоэтажка_колич_блоков_огражд!$G76*Малоэтажка_блоки_огражд!G$12</f>
        <v>0</v>
      </c>
      <c r="BK76" s="125">
        <f>Малоэтажка_колич_блоков_огражд!$H76*Малоэтажка_блоки_огражд!B$13</f>
        <v>0</v>
      </c>
      <c r="BL76" s="125">
        <f>Малоэтажка_колич_блоков_огражд!$H76*Малоэтажка_блоки_огражд!C$13</f>
        <v>0</v>
      </c>
      <c r="BM76" s="125">
        <f>Малоэтажка_колич_блоков_огражд!$H76*Малоэтажка_блоки_огражд!D$13</f>
        <v>0</v>
      </c>
      <c r="BN76" s="125">
        <f>Малоэтажка_колич_блоков_огражд!$H76*Малоэтажка_блоки_огражд!E$13</f>
        <v>0</v>
      </c>
      <c r="BO76" s="125">
        <f>Малоэтажка_колич_блоков_огражд!$H76*Малоэтажка_блоки_огражд!F$13</f>
        <v>0</v>
      </c>
      <c r="BP76" s="125">
        <f>Малоэтажка_колич_блоков_огражд!$H76*Малоэтажка_блоки_огражд!G$13</f>
        <v>0</v>
      </c>
      <c r="BQ76" s="94">
        <f>Малоэтажка_колич_блоков_огражд!$H76*Малоэтажка_блоки_огражд!B$14</f>
        <v>0</v>
      </c>
      <c r="BR76" s="94">
        <f>Малоэтажка_колич_блоков_огражд!$H76*Малоэтажка_блоки_огражд!C$14</f>
        <v>0</v>
      </c>
      <c r="BS76" s="94">
        <f>Малоэтажка_колич_блоков_огражд!$H76*Малоэтажка_блоки_огражд!D$14</f>
        <v>0</v>
      </c>
      <c r="BT76" s="94">
        <f>Малоэтажка_колич_блоков_огражд!$H76*Малоэтажка_блоки_огражд!E$14</f>
        <v>0</v>
      </c>
      <c r="BU76" s="94">
        <f>Малоэтажка_колич_блоков_огражд!$H76*Малоэтажка_блоки_огражд!F$14</f>
        <v>0</v>
      </c>
      <c r="BV76" s="94">
        <f>Малоэтажка_колич_блоков_огражд!$H76*Малоэтажка_блоки_огражд!G$14</f>
        <v>0</v>
      </c>
      <c r="BW76" s="109">
        <v>4</v>
      </c>
      <c r="BX76" s="128">
        <f t="shared" si="109"/>
        <v>1314.9200000000001</v>
      </c>
      <c r="BY76" s="128">
        <f t="shared" si="110"/>
        <v>608.79999999999995</v>
      </c>
      <c r="BZ76" s="128">
        <f t="shared" si="111"/>
        <v>469.07999999999998</v>
      </c>
      <c r="CA76" s="128">
        <f t="shared" si="112"/>
        <v>7.5600000000000005</v>
      </c>
      <c r="CB76" s="128">
        <f t="shared" si="113"/>
        <v>962.79999999999995</v>
      </c>
      <c r="CC76" s="128">
        <f t="shared" si="114"/>
        <v>962.79999999999995</v>
      </c>
      <c r="CD76">
        <v>22</v>
      </c>
      <c r="CE76">
        <v>-34</v>
      </c>
      <c r="CF76">
        <v>3.8499999999999832</v>
      </c>
      <c r="CG76">
        <v>0.46999999999999997</v>
      </c>
      <c r="CH76">
        <v>0.28000000000000003</v>
      </c>
      <c r="CI76">
        <v>0.46999999999999997</v>
      </c>
      <c r="CJ76">
        <v>1.3600000000000001</v>
      </c>
      <c r="CK76">
        <v>1.3600000000000001</v>
      </c>
      <c r="CL76" s="22">
        <f t="shared" si="115"/>
        <v>19126.109090909176</v>
      </c>
      <c r="CM76" s="22">
        <f t="shared" si="116"/>
        <v>72537.872340425529</v>
      </c>
      <c r="CN76" s="22">
        <f t="shared" si="117"/>
        <v>93815.999999999985</v>
      </c>
      <c r="CO76" s="22">
        <f t="shared" si="118"/>
        <v>900.76595744680867</v>
      </c>
      <c r="CP76" s="22">
        <f t="shared" si="119"/>
        <v>39644.705882352937</v>
      </c>
      <c r="CQ76" s="22">
        <f t="shared" si="120"/>
        <v>39644.705882352937</v>
      </c>
      <c r="CR76" s="129">
        <f t="shared" si="121"/>
        <v>265670.15915348736</v>
      </c>
      <c r="CW76" s="130">
        <v>348726.51000000001</v>
      </c>
      <c r="CX76">
        <f t="shared" si="122"/>
        <v>0.29985074599094996</v>
      </c>
      <c r="CY76">
        <f t="shared" si="123"/>
        <v>46.177014882606294</v>
      </c>
    </row>
    <row r="77">
      <c r="A77" s="25"/>
      <c r="B77" s="4" t="s">
        <v>82</v>
      </c>
      <c r="C77" s="125">
        <f>Малоэтажка_колич_блоков_огражд!$C77*Малоэтажка_блоки_огражд!B$3</f>
        <v>0</v>
      </c>
      <c r="D77" s="125">
        <f>Малоэтажка_колич_блоков_огражд!$C77*Малоэтажка_блоки_огражд!C$3</f>
        <v>0</v>
      </c>
      <c r="E77" s="125">
        <f>Малоэтажка_колич_блоков_огражд!$C77*Малоэтажка_блоки_огражд!D$3</f>
        <v>0</v>
      </c>
      <c r="F77" s="125">
        <f>Малоэтажка_колич_блоков_огражд!$C77*Малоэтажка_блоки_огражд!E$3</f>
        <v>0</v>
      </c>
      <c r="G77" s="125">
        <f>Малоэтажка_колич_блоков_огражд!$C77*Малоэтажка_блоки_огражд!F$3</f>
        <v>0</v>
      </c>
      <c r="H77" s="126">
        <f>Малоэтажка_колич_блоков_огражд!$C77*Малоэтажка_блоки_огражд!G$3</f>
        <v>0</v>
      </c>
      <c r="I77" s="94">
        <f>Малоэтажка_колич_блоков_огражд!$C77*Малоэтажка_блоки_огражд!B$4</f>
        <v>0</v>
      </c>
      <c r="J77" s="94">
        <f>Малоэтажка_колич_блоков_огражд!$C77*Малоэтажка_блоки_огражд!C$4</f>
        <v>0</v>
      </c>
      <c r="K77" s="94">
        <f>Малоэтажка_колич_блоков_огражд!$C77*Малоэтажка_блоки_огражд!D$4</f>
        <v>0</v>
      </c>
      <c r="L77" s="94">
        <f>Малоэтажка_колич_блоков_огражд!$C77*Малоэтажка_блоки_огражд!E$4</f>
        <v>0</v>
      </c>
      <c r="M77" s="94">
        <f>Малоэтажка_колич_блоков_огражд!$C77*Малоэтажка_блоки_огражд!F$4</f>
        <v>0</v>
      </c>
      <c r="N77" s="127">
        <f>Малоэтажка_колич_блоков_огражд!$C77*Малоэтажка_блоки_огражд!G$4</f>
        <v>0</v>
      </c>
      <c r="O77" s="125">
        <f>Малоэтажка_колич_блоков_огражд!$D77*Малоэтажка_блоки_огражд!B$5</f>
        <v>112.38</v>
      </c>
      <c r="P77" s="125">
        <f>Малоэтажка_колич_блоков_огражд!$D77*Малоэтажка_блоки_огражд!C$5</f>
        <v>39.600000000000001</v>
      </c>
      <c r="Q77" s="125">
        <f>Малоэтажка_колич_блоков_огражд!$D77*Малоэтажка_блоки_огражд!D$5</f>
        <v>41.009999999999998</v>
      </c>
      <c r="R77" s="125">
        <f>Малоэтажка_колич_блоков_огражд!$D77*Малоэтажка_блоки_огражд!E$5</f>
        <v>2.52</v>
      </c>
      <c r="S77" s="125">
        <f>Малоэтажка_колич_блоков_огражд!$D77*Малоэтажка_блоки_огражд!F$5</f>
        <v>256.19999999999999</v>
      </c>
      <c r="T77" s="125">
        <f>Малоэтажка_колич_блоков_огражд!$D77*Малоэтажка_блоки_огражд!G$5</f>
        <v>0</v>
      </c>
      <c r="U77" s="94">
        <f>Малоэтажка_колич_блоков_огражд!$D77*Малоэтажка_блоки_огражд!B$6</f>
        <v>112.5</v>
      </c>
      <c r="V77" s="94">
        <f>Малоэтажка_колич_блоков_огражд!$D77*Малоэтажка_блоки_огражд!C$6</f>
        <v>42</v>
      </c>
      <c r="W77" s="94">
        <f>Малоэтажка_колич_блоков_огражд!$D77*Малоэтажка_блоки_огражд!D$6</f>
        <v>41.009999999999998</v>
      </c>
      <c r="X77" s="94">
        <f>Малоэтажка_колич_блоков_огражд!$D77*Малоэтажка_блоки_огражд!E$6</f>
        <v>0</v>
      </c>
      <c r="Y77" s="94">
        <f>Малоэтажка_колич_блоков_огражд!$D77*Малоэтажка_блоки_огражд!F$6</f>
        <v>0</v>
      </c>
      <c r="Z77" s="127">
        <f>Малоэтажка_колич_блоков_огражд!$D77*Малоэтажка_блоки_огражд!G$6</f>
        <v>256.19999999999999</v>
      </c>
      <c r="AA77" s="125">
        <f>Малоэтажка_колич_блоков_огражд!$E77*Малоэтажка_блоки_огражд!B$7</f>
        <v>85.599999999999994</v>
      </c>
      <c r="AB77" s="125">
        <f>Малоэтажка_колич_блоков_огражд!$E77*Малоэтажка_блоки_огражд!C$7</f>
        <v>53.599999999999994</v>
      </c>
      <c r="AC77" s="125">
        <f>Малоэтажка_колич_блоков_огражд!$E77*Малоэтажка_блоки_огражд!D$7</f>
        <v>34.680000000000007</v>
      </c>
      <c r="AD77" s="125">
        <f>Малоэтажка_колич_блоков_огражд!$E77*Малоэтажка_блоки_огражд!E$7</f>
        <v>2.52</v>
      </c>
      <c r="AE77" s="125">
        <f>Малоэтажка_колич_блоков_огражд!$E77*Малоэтажка_блоки_огражд!F$7</f>
        <v>353.30000000000001</v>
      </c>
      <c r="AF77" s="125">
        <f>Малоэтажка_колич_блоков_огражд!$E77*Малоэтажка_блоки_огражд!G$7</f>
        <v>0</v>
      </c>
      <c r="AG77" s="94">
        <f>Малоэтажка_колич_блоков_огражд!$E77*Малоэтажка_блоки_огражд!B$8</f>
        <v>85.719999999999999</v>
      </c>
      <c r="AH77" s="94">
        <f>Малоэтажка_колич_блоков_огражд!$E77*Малоэтажка_блоки_огражд!C$8</f>
        <v>56</v>
      </c>
      <c r="AI77" s="94">
        <f>Малоэтажка_колич_блоков_огражд!$E77*Малоэтажка_блоки_огражд!D$8</f>
        <v>34.680000000000007</v>
      </c>
      <c r="AJ77" s="94">
        <f>Малоэтажка_колич_блоков_огражд!$E77*Малоэтажка_блоки_огражд!E$8</f>
        <v>0</v>
      </c>
      <c r="AK77" s="94">
        <f>Малоэтажка_колич_блоков_огражд!$E77*Малоэтажка_блоки_огражд!F$8</f>
        <v>0</v>
      </c>
      <c r="AL77" s="127">
        <f>Малоэтажка_колич_блоков_огражд!$E77*Малоэтажка_блоки_огражд!G$8</f>
        <v>353.30000000000001</v>
      </c>
      <c r="AM77" s="125">
        <f>Малоэтажка_колич_блоков_огражд!$F77*Малоэтажка_блоки_огражд!B$9</f>
        <v>130.48000000000002</v>
      </c>
      <c r="AN77" s="125">
        <f>Малоэтажка_колич_блоков_огражд!$F77*Малоэтажка_блоки_огражд!C$9</f>
        <v>53.599999999999994</v>
      </c>
      <c r="AO77" s="125">
        <f>Малоэтажка_колич_блоков_огражд!$F77*Малоэтажка_блоки_огражд!D$9</f>
        <v>41.579999999999998</v>
      </c>
      <c r="AP77" s="125">
        <f>Малоэтажка_колич_блоков_огражд!$F77*Малоэтажка_блоки_огражд!E$9</f>
        <v>2.52</v>
      </c>
      <c r="AQ77" s="125">
        <f>Малоэтажка_колич_блоков_огражд!$F77*Малоэтажка_блоки_огражд!F$9</f>
        <v>353.30000000000001</v>
      </c>
      <c r="AR77" s="125">
        <f>Малоэтажка_колич_блоков_огражд!$F77*Малоэтажка_блоки_огражд!G$9</f>
        <v>0</v>
      </c>
      <c r="AS77" s="94">
        <f>Малоэтажка_колич_блоков_огражд!$F77*Малоэтажка_блоки_огражд!B$10</f>
        <v>130.60000000000002</v>
      </c>
      <c r="AT77" s="94">
        <f>Малоэтажка_колич_блоков_огражд!$F77*Малоэтажка_блоки_огражд!C$10</f>
        <v>56</v>
      </c>
      <c r="AU77" s="94">
        <f>Малоэтажка_колич_блоков_огражд!$F77*Малоэтажка_блоки_огражд!D$10</f>
        <v>41.579999999999998</v>
      </c>
      <c r="AV77" s="94">
        <f>Малоэтажка_колич_блоков_огражд!$F77*Малоэтажка_блоки_огражд!E$10</f>
        <v>0</v>
      </c>
      <c r="AW77" s="94">
        <f>Малоэтажка_колич_блоков_огражд!$F77*Малоэтажка_блоки_огражд!F$10</f>
        <v>0</v>
      </c>
      <c r="AX77" s="127">
        <f>Малоэтажка_колич_блоков_огражд!$F77*Малоэтажка_блоки_огражд!G$10</f>
        <v>353.30000000000001</v>
      </c>
      <c r="AY77" s="125">
        <f>Малоэтажка_колич_блоков_огражд!$G77*Малоэтажка_блоки_огражд!B$11</f>
        <v>0</v>
      </c>
      <c r="AZ77" s="125">
        <f>Малоэтажка_колич_блоков_огражд!$G77*Малоэтажка_блоки_огражд!C$11</f>
        <v>0</v>
      </c>
      <c r="BA77" s="125">
        <f>Малоэтажка_колич_блоков_огражд!$G77*Малоэтажка_блоки_огражд!D$11</f>
        <v>0</v>
      </c>
      <c r="BB77" s="125">
        <f>Малоэтажка_колич_блоков_огражд!$G77*Малоэтажка_блоки_огражд!E$11</f>
        <v>0</v>
      </c>
      <c r="BC77" s="125">
        <f>Малоэтажка_колич_блоков_огражд!$G77*Малоэтажка_блоки_огражд!F$11</f>
        <v>0</v>
      </c>
      <c r="BD77" s="125">
        <f>Малоэтажка_колич_блоков_огражд!$G77*Малоэтажка_блоки_огражд!G$11</f>
        <v>0</v>
      </c>
      <c r="BE77" s="94">
        <f>Малоэтажка_колич_блоков_огражд!$G77*Малоэтажка_блоки_огражд!B$12</f>
        <v>0</v>
      </c>
      <c r="BF77" s="94">
        <f>Малоэтажка_колич_блоков_огражд!$G77*Малоэтажка_блоки_огражд!C$12</f>
        <v>0</v>
      </c>
      <c r="BG77" s="94">
        <f>Малоэтажка_колич_блоков_огражд!$G77*Малоэтажка_блоки_огражд!D$12</f>
        <v>0</v>
      </c>
      <c r="BH77" s="94">
        <f>Малоэтажка_колич_блоков_огражд!$G77*Малоэтажка_блоки_огражд!E$12</f>
        <v>0</v>
      </c>
      <c r="BI77" s="94">
        <f>Малоэтажка_колич_блоков_огражд!$G77*Малоэтажка_блоки_огражд!F$12</f>
        <v>0</v>
      </c>
      <c r="BJ77" s="127">
        <f>Малоэтажка_колич_блоков_огражд!$G77*Малоэтажка_блоки_огражд!G$12</f>
        <v>0</v>
      </c>
      <c r="BK77" s="125">
        <f>Малоэтажка_колич_блоков_огражд!$H77*Малоэтажка_блоки_огражд!B$13</f>
        <v>0</v>
      </c>
      <c r="BL77" s="125">
        <f>Малоэтажка_колич_блоков_огражд!$H77*Малоэтажка_блоки_огражд!C$13</f>
        <v>0</v>
      </c>
      <c r="BM77" s="125">
        <f>Малоэтажка_колич_блоков_огражд!$H77*Малоэтажка_блоки_огражд!D$13</f>
        <v>0</v>
      </c>
      <c r="BN77" s="125">
        <f>Малоэтажка_колич_блоков_огражд!$H77*Малоэтажка_блоки_огражд!E$13</f>
        <v>0</v>
      </c>
      <c r="BO77" s="125">
        <f>Малоэтажка_колич_блоков_огражд!$H77*Малоэтажка_блоки_огражд!F$13</f>
        <v>0</v>
      </c>
      <c r="BP77" s="125">
        <f>Малоэтажка_колич_блоков_огражд!$H77*Малоэтажка_блоки_огражд!G$13</f>
        <v>0</v>
      </c>
      <c r="BQ77" s="94">
        <f>Малоэтажка_колич_блоков_огражд!$H77*Малоэтажка_блоки_огражд!B$14</f>
        <v>0</v>
      </c>
      <c r="BR77" s="94">
        <f>Малоэтажка_колич_блоков_огражд!$H77*Малоэтажка_блоки_огражд!C$14</f>
        <v>0</v>
      </c>
      <c r="BS77" s="94">
        <f>Малоэтажка_колич_блоков_огражд!$H77*Малоэтажка_блоки_огражд!D$14</f>
        <v>0</v>
      </c>
      <c r="BT77" s="94">
        <f>Малоэтажка_колич_блоков_огражд!$H77*Малоэтажка_блоки_огражд!E$14</f>
        <v>0</v>
      </c>
      <c r="BU77" s="94">
        <f>Малоэтажка_колич_блоков_огражд!$H77*Малоэтажка_блоки_огражд!F$14</f>
        <v>0</v>
      </c>
      <c r="BV77" s="94">
        <f>Малоэтажка_колич_блоков_огражд!$H77*Малоэтажка_блоки_огражд!G$14</f>
        <v>0</v>
      </c>
      <c r="BW77" s="109">
        <v>4</v>
      </c>
      <c r="BX77" s="128">
        <f t="shared" si="109"/>
        <v>1314.9200000000001</v>
      </c>
      <c r="BY77" s="128">
        <f t="shared" si="110"/>
        <v>608.79999999999995</v>
      </c>
      <c r="BZ77" s="128">
        <f t="shared" si="111"/>
        <v>469.07999999999998</v>
      </c>
      <c r="CA77" s="128">
        <f t="shared" si="112"/>
        <v>7.5600000000000005</v>
      </c>
      <c r="CB77" s="128">
        <f t="shared" si="113"/>
        <v>962.79999999999995</v>
      </c>
      <c r="CC77" s="128">
        <f t="shared" si="114"/>
        <v>962.79999999999995</v>
      </c>
      <c r="CD77">
        <v>22</v>
      </c>
      <c r="CE77">
        <v>-34</v>
      </c>
      <c r="CF77">
        <v>3.8499999999999828</v>
      </c>
      <c r="CG77">
        <v>0.46999999999999997</v>
      </c>
      <c r="CH77">
        <v>0.28000000000000003</v>
      </c>
      <c r="CI77">
        <v>0.46999999999999997</v>
      </c>
      <c r="CJ77">
        <v>1.3600000000000001</v>
      </c>
      <c r="CK77">
        <v>1.3600000000000001</v>
      </c>
      <c r="CL77" s="22">
        <f t="shared" si="115"/>
        <v>19126.109090909176</v>
      </c>
      <c r="CM77" s="22">
        <f t="shared" si="116"/>
        <v>72537.872340425529</v>
      </c>
      <c r="CN77" s="22">
        <f t="shared" si="117"/>
        <v>93815.999999999985</v>
      </c>
      <c r="CO77" s="22">
        <f t="shared" si="118"/>
        <v>900.76595744680867</v>
      </c>
      <c r="CP77" s="22">
        <f t="shared" si="119"/>
        <v>39644.705882352937</v>
      </c>
      <c r="CQ77" s="22">
        <f t="shared" si="120"/>
        <v>39644.705882352937</v>
      </c>
      <c r="CR77" s="129">
        <f t="shared" si="121"/>
        <v>265670.15915348736</v>
      </c>
      <c r="CW77" s="130">
        <v>348726.51000000001</v>
      </c>
      <c r="CX77">
        <f t="shared" si="122"/>
        <v>0.29985074599094996</v>
      </c>
      <c r="CY77">
        <f t="shared" si="123"/>
        <v>46.177014882606294</v>
      </c>
    </row>
    <row r="78">
      <c r="A78" s="25"/>
      <c r="B78" s="4" t="s">
        <v>83</v>
      </c>
      <c r="C78" s="125">
        <f>Малоэтажка_колич_блоков_огражд!$C78*Малоэтажка_блоки_огражд!B$3</f>
        <v>0</v>
      </c>
      <c r="D78" s="125">
        <f>Малоэтажка_колич_блоков_огражд!$C78*Малоэтажка_блоки_огражд!C$3</f>
        <v>0</v>
      </c>
      <c r="E78" s="125">
        <f>Малоэтажка_колич_блоков_огражд!$C78*Малоэтажка_блоки_огражд!D$3</f>
        <v>0</v>
      </c>
      <c r="F78" s="125">
        <f>Малоэтажка_колич_блоков_огражд!$C78*Малоэтажка_блоки_огражд!E$3</f>
        <v>0</v>
      </c>
      <c r="G78" s="125">
        <f>Малоэтажка_колич_блоков_огражд!$C78*Малоэтажка_блоки_огражд!F$3</f>
        <v>0</v>
      </c>
      <c r="H78" s="126">
        <f>Малоэтажка_колич_блоков_огражд!$C78*Малоэтажка_блоки_огражд!G$3</f>
        <v>0</v>
      </c>
      <c r="I78" s="94">
        <f>Малоэтажка_колич_блоков_огражд!$C78*Малоэтажка_блоки_огражд!B$4</f>
        <v>0</v>
      </c>
      <c r="J78" s="94">
        <f>Малоэтажка_колич_блоков_огражд!$C78*Малоэтажка_блоки_огражд!C$4</f>
        <v>0</v>
      </c>
      <c r="K78" s="94">
        <f>Малоэтажка_колич_блоков_огражд!$C78*Малоэтажка_блоки_огражд!D$4</f>
        <v>0</v>
      </c>
      <c r="L78" s="94">
        <f>Малоэтажка_колич_блоков_огражд!$C78*Малоэтажка_блоки_огражд!E$4</f>
        <v>0</v>
      </c>
      <c r="M78" s="94">
        <f>Малоэтажка_колич_блоков_огражд!$C78*Малоэтажка_блоки_огражд!F$4</f>
        <v>0</v>
      </c>
      <c r="N78" s="127">
        <f>Малоэтажка_колич_блоков_огражд!$C78*Малоэтажка_блоки_огражд!G$4</f>
        <v>0</v>
      </c>
      <c r="O78" s="125">
        <f>Малоэтажка_колич_блоков_огражд!$D78*Малоэтажка_блоки_огражд!B$5</f>
        <v>112.38</v>
      </c>
      <c r="P78" s="125">
        <f>Малоэтажка_колич_блоков_огражд!$D78*Малоэтажка_блоки_огражд!C$5</f>
        <v>39.600000000000001</v>
      </c>
      <c r="Q78" s="125">
        <f>Малоэтажка_колич_блоков_огражд!$D78*Малоэтажка_блоки_огражд!D$5</f>
        <v>41.009999999999998</v>
      </c>
      <c r="R78" s="125">
        <f>Малоэтажка_колич_блоков_огражд!$D78*Малоэтажка_блоки_огражд!E$5</f>
        <v>2.52</v>
      </c>
      <c r="S78" s="125">
        <f>Малоэтажка_колич_блоков_огражд!$D78*Малоэтажка_блоки_огражд!F$5</f>
        <v>256.19999999999999</v>
      </c>
      <c r="T78" s="125">
        <f>Малоэтажка_колич_блоков_огражд!$D78*Малоэтажка_блоки_огражд!G$5</f>
        <v>0</v>
      </c>
      <c r="U78" s="94">
        <f>Малоэтажка_колич_блоков_огражд!$D78*Малоэтажка_блоки_огражд!B$6</f>
        <v>112.5</v>
      </c>
      <c r="V78" s="94">
        <f>Малоэтажка_колич_блоков_огражд!$D78*Малоэтажка_блоки_огражд!C$6</f>
        <v>42</v>
      </c>
      <c r="W78" s="94">
        <f>Малоэтажка_колич_блоков_огражд!$D78*Малоэтажка_блоки_огражд!D$6</f>
        <v>41.009999999999998</v>
      </c>
      <c r="X78" s="94">
        <f>Малоэтажка_колич_блоков_огражд!$D78*Малоэтажка_блоки_огражд!E$6</f>
        <v>0</v>
      </c>
      <c r="Y78" s="94">
        <f>Малоэтажка_колич_блоков_огражд!$D78*Малоэтажка_блоки_огражд!F$6</f>
        <v>0</v>
      </c>
      <c r="Z78" s="127">
        <f>Малоэтажка_колич_блоков_огражд!$D78*Малоэтажка_блоки_огражд!G$6</f>
        <v>256.19999999999999</v>
      </c>
      <c r="AA78" s="125">
        <f>Малоэтажка_колич_блоков_огражд!$E78*Малоэтажка_блоки_огражд!B$7</f>
        <v>85.599999999999994</v>
      </c>
      <c r="AB78" s="125">
        <f>Малоэтажка_колич_блоков_огражд!$E78*Малоэтажка_блоки_огражд!C$7</f>
        <v>53.599999999999994</v>
      </c>
      <c r="AC78" s="125">
        <f>Малоэтажка_колич_блоков_огражд!$E78*Малоэтажка_блоки_огражд!D$7</f>
        <v>34.680000000000007</v>
      </c>
      <c r="AD78" s="125">
        <f>Малоэтажка_колич_блоков_огражд!$E78*Малоэтажка_блоки_огражд!E$7</f>
        <v>2.52</v>
      </c>
      <c r="AE78" s="125">
        <f>Малоэтажка_колич_блоков_огражд!$E78*Малоэтажка_блоки_огражд!F$7</f>
        <v>353.30000000000001</v>
      </c>
      <c r="AF78" s="125">
        <f>Малоэтажка_колич_блоков_огражд!$E78*Малоэтажка_блоки_огражд!G$7</f>
        <v>0</v>
      </c>
      <c r="AG78" s="94">
        <f>Малоэтажка_колич_блоков_огражд!$E78*Малоэтажка_блоки_огражд!B$8</f>
        <v>85.719999999999999</v>
      </c>
      <c r="AH78" s="94">
        <f>Малоэтажка_колич_блоков_огражд!$E78*Малоэтажка_блоки_огражд!C$8</f>
        <v>56</v>
      </c>
      <c r="AI78" s="94">
        <f>Малоэтажка_колич_блоков_огражд!$E78*Малоэтажка_блоки_огражд!D$8</f>
        <v>34.680000000000007</v>
      </c>
      <c r="AJ78" s="94">
        <f>Малоэтажка_колич_блоков_огражд!$E78*Малоэтажка_блоки_огражд!E$8</f>
        <v>0</v>
      </c>
      <c r="AK78" s="94">
        <f>Малоэтажка_колич_блоков_огражд!$E78*Малоэтажка_блоки_огражд!F$8</f>
        <v>0</v>
      </c>
      <c r="AL78" s="127">
        <f>Малоэтажка_колич_блоков_огражд!$E78*Малоэтажка_блоки_огражд!G$8</f>
        <v>353.30000000000001</v>
      </c>
      <c r="AM78" s="125">
        <f>Малоэтажка_колич_блоков_огражд!$F78*Малоэтажка_блоки_огражд!B$9</f>
        <v>130.48000000000002</v>
      </c>
      <c r="AN78" s="125">
        <f>Малоэтажка_колич_блоков_огражд!$F78*Малоэтажка_блоки_огражд!C$9</f>
        <v>53.599999999999994</v>
      </c>
      <c r="AO78" s="125">
        <f>Малоэтажка_колич_блоков_огражд!$F78*Малоэтажка_блоки_огражд!D$9</f>
        <v>41.579999999999998</v>
      </c>
      <c r="AP78" s="125">
        <f>Малоэтажка_колич_блоков_огражд!$F78*Малоэтажка_блоки_огражд!E$9</f>
        <v>2.52</v>
      </c>
      <c r="AQ78" s="125">
        <f>Малоэтажка_колич_блоков_огражд!$F78*Малоэтажка_блоки_огражд!F$9</f>
        <v>353.30000000000001</v>
      </c>
      <c r="AR78" s="125">
        <f>Малоэтажка_колич_блоков_огражд!$F78*Малоэтажка_блоки_огражд!G$9</f>
        <v>0</v>
      </c>
      <c r="AS78" s="94">
        <f>Малоэтажка_колич_блоков_огражд!$F78*Малоэтажка_блоки_огражд!B$10</f>
        <v>130.60000000000002</v>
      </c>
      <c r="AT78" s="94">
        <f>Малоэтажка_колич_блоков_огражд!$F78*Малоэтажка_блоки_огражд!C$10</f>
        <v>56</v>
      </c>
      <c r="AU78" s="94">
        <f>Малоэтажка_колич_блоков_огражд!$F78*Малоэтажка_блоки_огражд!D$10</f>
        <v>41.579999999999998</v>
      </c>
      <c r="AV78" s="94">
        <f>Малоэтажка_колич_блоков_огражд!$F78*Малоэтажка_блоки_огражд!E$10</f>
        <v>0</v>
      </c>
      <c r="AW78" s="94">
        <f>Малоэтажка_колич_блоков_огражд!$F78*Малоэтажка_блоки_огражд!F$10</f>
        <v>0</v>
      </c>
      <c r="AX78" s="127">
        <f>Малоэтажка_колич_блоков_огражд!$F78*Малоэтажка_блоки_огражд!G$10</f>
        <v>353.30000000000001</v>
      </c>
      <c r="AY78" s="125">
        <f>Малоэтажка_колич_блоков_огражд!$G78*Малоэтажка_блоки_огражд!B$11</f>
        <v>0</v>
      </c>
      <c r="AZ78" s="125">
        <f>Малоэтажка_колич_блоков_огражд!$G78*Малоэтажка_блоки_огражд!C$11</f>
        <v>0</v>
      </c>
      <c r="BA78" s="125">
        <f>Малоэтажка_колич_блоков_огражд!$G78*Малоэтажка_блоки_огражд!D$11</f>
        <v>0</v>
      </c>
      <c r="BB78" s="125">
        <f>Малоэтажка_колич_блоков_огражд!$G78*Малоэтажка_блоки_огражд!E$11</f>
        <v>0</v>
      </c>
      <c r="BC78" s="125">
        <f>Малоэтажка_колич_блоков_огражд!$G78*Малоэтажка_блоки_огражд!F$11</f>
        <v>0</v>
      </c>
      <c r="BD78" s="125">
        <f>Малоэтажка_колич_блоков_огражд!$G78*Малоэтажка_блоки_огражд!G$11</f>
        <v>0</v>
      </c>
      <c r="BE78" s="94">
        <f>Малоэтажка_колич_блоков_огражд!$G78*Малоэтажка_блоки_огражд!B$12</f>
        <v>0</v>
      </c>
      <c r="BF78" s="94">
        <f>Малоэтажка_колич_блоков_огражд!$G78*Малоэтажка_блоки_огражд!C$12</f>
        <v>0</v>
      </c>
      <c r="BG78" s="94">
        <f>Малоэтажка_колич_блоков_огражд!$G78*Малоэтажка_блоки_огражд!D$12</f>
        <v>0</v>
      </c>
      <c r="BH78" s="94">
        <f>Малоэтажка_колич_блоков_огражд!$G78*Малоэтажка_блоки_огражд!E$12</f>
        <v>0</v>
      </c>
      <c r="BI78" s="94">
        <f>Малоэтажка_колич_блоков_огражд!$G78*Малоэтажка_блоки_огражд!F$12</f>
        <v>0</v>
      </c>
      <c r="BJ78" s="127">
        <f>Малоэтажка_колич_блоков_огражд!$G78*Малоэтажка_блоки_огражд!G$12</f>
        <v>0</v>
      </c>
      <c r="BK78" s="125">
        <f>Малоэтажка_колич_блоков_огражд!$H78*Малоэтажка_блоки_огражд!B$13</f>
        <v>0</v>
      </c>
      <c r="BL78" s="125">
        <f>Малоэтажка_колич_блоков_огражд!$H78*Малоэтажка_блоки_огражд!C$13</f>
        <v>0</v>
      </c>
      <c r="BM78" s="125">
        <f>Малоэтажка_колич_блоков_огражд!$H78*Малоэтажка_блоки_огражд!D$13</f>
        <v>0</v>
      </c>
      <c r="BN78" s="125">
        <f>Малоэтажка_колич_блоков_огражд!$H78*Малоэтажка_блоки_огражд!E$13</f>
        <v>0</v>
      </c>
      <c r="BO78" s="125">
        <f>Малоэтажка_колич_блоков_огражд!$H78*Малоэтажка_блоки_огражд!F$13</f>
        <v>0</v>
      </c>
      <c r="BP78" s="125">
        <f>Малоэтажка_колич_блоков_огражд!$H78*Малоэтажка_блоки_огражд!G$13</f>
        <v>0</v>
      </c>
      <c r="BQ78" s="94">
        <f>Малоэтажка_колич_блоков_огражд!$H78*Малоэтажка_блоки_огражд!B$14</f>
        <v>0</v>
      </c>
      <c r="BR78" s="94">
        <f>Малоэтажка_колич_блоков_огражд!$H78*Малоэтажка_блоки_огражд!C$14</f>
        <v>0</v>
      </c>
      <c r="BS78" s="94">
        <f>Малоэтажка_колич_блоков_огражд!$H78*Малоэтажка_блоки_огражд!D$14</f>
        <v>0</v>
      </c>
      <c r="BT78" s="94">
        <f>Малоэтажка_колич_блоков_огражд!$H78*Малоэтажка_блоки_огражд!E$14</f>
        <v>0</v>
      </c>
      <c r="BU78" s="94">
        <f>Малоэтажка_колич_блоков_огражд!$H78*Малоэтажка_блоки_огражд!F$14</f>
        <v>0</v>
      </c>
      <c r="BV78" s="94">
        <f>Малоэтажка_колич_блоков_огражд!$H78*Малоэтажка_блоки_огражд!G$14</f>
        <v>0</v>
      </c>
      <c r="BW78" s="109">
        <v>4</v>
      </c>
      <c r="BX78" s="128">
        <f t="shared" si="109"/>
        <v>1314.9200000000001</v>
      </c>
      <c r="BY78" s="128">
        <f t="shared" si="110"/>
        <v>608.79999999999995</v>
      </c>
      <c r="BZ78" s="128">
        <f t="shared" si="111"/>
        <v>469.07999999999998</v>
      </c>
      <c r="CA78" s="128">
        <f t="shared" si="112"/>
        <v>7.5600000000000005</v>
      </c>
      <c r="CB78" s="128">
        <f t="shared" si="113"/>
        <v>962.79999999999995</v>
      </c>
      <c r="CC78" s="128">
        <f t="shared" si="114"/>
        <v>962.79999999999995</v>
      </c>
      <c r="CD78">
        <v>22</v>
      </c>
      <c r="CE78">
        <v>-34</v>
      </c>
      <c r="CF78">
        <v>3.8499999999999823</v>
      </c>
      <c r="CG78">
        <v>0.46999999999999997</v>
      </c>
      <c r="CH78">
        <v>0.28000000000000003</v>
      </c>
      <c r="CI78">
        <v>0.46999999999999997</v>
      </c>
      <c r="CJ78">
        <v>1.3600000000000001</v>
      </c>
      <c r="CK78">
        <v>1.3600000000000001</v>
      </c>
      <c r="CL78" s="22">
        <f t="shared" si="115"/>
        <v>19126.10909090918</v>
      </c>
      <c r="CM78" s="22">
        <f t="shared" si="116"/>
        <v>72537.872340425529</v>
      </c>
      <c r="CN78" s="22">
        <f t="shared" si="117"/>
        <v>93815.999999999985</v>
      </c>
      <c r="CO78" s="22">
        <f t="shared" si="118"/>
        <v>900.76595744680867</v>
      </c>
      <c r="CP78" s="22">
        <f t="shared" si="119"/>
        <v>39644.705882352937</v>
      </c>
      <c r="CQ78" s="22">
        <f t="shared" si="120"/>
        <v>39644.705882352937</v>
      </c>
      <c r="CR78" s="129">
        <f t="shared" si="121"/>
        <v>265670.15915348736</v>
      </c>
      <c r="CW78" s="130">
        <v>348726.51000000001</v>
      </c>
      <c r="CX78">
        <f t="shared" si="122"/>
        <v>0.29985074599094996</v>
      </c>
      <c r="CY78">
        <f t="shared" si="123"/>
        <v>46.177014882606294</v>
      </c>
    </row>
    <row r="79">
      <c r="A79" s="25"/>
      <c r="B79" s="4" t="s">
        <v>84</v>
      </c>
      <c r="C79" s="125">
        <f>Малоэтажка_колич_блоков_огражд!$C79*Малоэтажка_блоки_огражд!B$3</f>
        <v>0</v>
      </c>
      <c r="D79" s="125">
        <f>Малоэтажка_колич_блоков_огражд!$C79*Малоэтажка_блоки_огражд!C$3</f>
        <v>0</v>
      </c>
      <c r="E79" s="125">
        <f>Малоэтажка_колич_блоков_огражд!$C79*Малоэтажка_блоки_огражд!D$3</f>
        <v>0</v>
      </c>
      <c r="F79" s="125">
        <f>Малоэтажка_колич_блоков_огражд!$C79*Малоэтажка_блоки_огражд!E$3</f>
        <v>0</v>
      </c>
      <c r="G79" s="125">
        <f>Малоэтажка_колич_блоков_огражд!$C79*Малоэтажка_блоки_огражд!F$3</f>
        <v>0</v>
      </c>
      <c r="H79" s="126">
        <f>Малоэтажка_колич_блоков_огражд!$C79*Малоэтажка_блоки_огражд!G$3</f>
        <v>0</v>
      </c>
      <c r="I79" s="94">
        <f>Малоэтажка_колич_блоков_огражд!$C79*Малоэтажка_блоки_огражд!B$4</f>
        <v>0</v>
      </c>
      <c r="J79" s="94">
        <f>Малоэтажка_колич_блоков_огражд!$C79*Малоэтажка_блоки_огражд!C$4</f>
        <v>0</v>
      </c>
      <c r="K79" s="94">
        <f>Малоэтажка_колич_блоков_огражд!$C79*Малоэтажка_блоки_огражд!D$4</f>
        <v>0</v>
      </c>
      <c r="L79" s="94">
        <f>Малоэтажка_колич_блоков_огражд!$C79*Малоэтажка_блоки_огражд!E$4</f>
        <v>0</v>
      </c>
      <c r="M79" s="94">
        <f>Малоэтажка_колич_блоков_огражд!$C79*Малоэтажка_блоки_огражд!F$4</f>
        <v>0</v>
      </c>
      <c r="N79" s="127">
        <f>Малоэтажка_колич_блоков_огражд!$C79*Малоэтажка_блоки_огражд!G$4</f>
        <v>0</v>
      </c>
      <c r="O79" s="125">
        <f>Малоэтажка_колич_блоков_огражд!$D79*Малоэтажка_блоки_огражд!B$5</f>
        <v>112.38</v>
      </c>
      <c r="P79" s="125">
        <f>Малоэтажка_колич_блоков_огражд!$D79*Малоэтажка_блоки_огражд!C$5</f>
        <v>39.600000000000001</v>
      </c>
      <c r="Q79" s="125">
        <f>Малоэтажка_колич_блоков_огражд!$D79*Малоэтажка_блоки_огражд!D$5</f>
        <v>41.009999999999998</v>
      </c>
      <c r="R79" s="125">
        <f>Малоэтажка_колич_блоков_огражд!$D79*Малоэтажка_блоки_огражд!E$5</f>
        <v>2.52</v>
      </c>
      <c r="S79" s="125">
        <f>Малоэтажка_колич_блоков_огражд!$D79*Малоэтажка_блоки_огражд!F$5</f>
        <v>256.19999999999999</v>
      </c>
      <c r="T79" s="125">
        <f>Малоэтажка_колич_блоков_огражд!$D79*Малоэтажка_блоки_огражд!G$5</f>
        <v>0</v>
      </c>
      <c r="U79" s="94">
        <f>Малоэтажка_колич_блоков_огражд!$D79*Малоэтажка_блоки_огражд!B$6</f>
        <v>112.5</v>
      </c>
      <c r="V79" s="94">
        <f>Малоэтажка_колич_блоков_огражд!$D79*Малоэтажка_блоки_огражд!C$6</f>
        <v>42</v>
      </c>
      <c r="W79" s="94">
        <f>Малоэтажка_колич_блоков_огражд!$D79*Малоэтажка_блоки_огражд!D$6</f>
        <v>41.009999999999998</v>
      </c>
      <c r="X79" s="94">
        <f>Малоэтажка_колич_блоков_огражд!$D79*Малоэтажка_блоки_огражд!E$6</f>
        <v>0</v>
      </c>
      <c r="Y79" s="94">
        <f>Малоэтажка_колич_блоков_огражд!$D79*Малоэтажка_блоки_огражд!F$6</f>
        <v>0</v>
      </c>
      <c r="Z79" s="127">
        <f>Малоэтажка_колич_блоков_огражд!$D79*Малоэтажка_блоки_огражд!G$6</f>
        <v>256.19999999999999</v>
      </c>
      <c r="AA79" s="125">
        <f>Малоэтажка_колич_блоков_огражд!$E79*Малоэтажка_блоки_огражд!B$7</f>
        <v>85.599999999999994</v>
      </c>
      <c r="AB79" s="125">
        <f>Малоэтажка_колич_блоков_огражд!$E79*Малоэтажка_блоки_огражд!C$7</f>
        <v>53.599999999999994</v>
      </c>
      <c r="AC79" s="125">
        <f>Малоэтажка_колич_блоков_огражд!$E79*Малоэтажка_блоки_огражд!D$7</f>
        <v>34.680000000000007</v>
      </c>
      <c r="AD79" s="125">
        <f>Малоэтажка_колич_блоков_огражд!$E79*Малоэтажка_блоки_огражд!E$7</f>
        <v>2.52</v>
      </c>
      <c r="AE79" s="125">
        <f>Малоэтажка_колич_блоков_огражд!$E79*Малоэтажка_блоки_огражд!F$7</f>
        <v>353.30000000000001</v>
      </c>
      <c r="AF79" s="125">
        <f>Малоэтажка_колич_блоков_огражд!$E79*Малоэтажка_блоки_огражд!G$7</f>
        <v>0</v>
      </c>
      <c r="AG79" s="94">
        <f>Малоэтажка_колич_блоков_огражд!$E79*Малоэтажка_блоки_огражд!B$8</f>
        <v>85.719999999999999</v>
      </c>
      <c r="AH79" s="94">
        <f>Малоэтажка_колич_блоков_огражд!$E79*Малоэтажка_блоки_огражд!C$8</f>
        <v>56</v>
      </c>
      <c r="AI79" s="94">
        <f>Малоэтажка_колич_блоков_огражд!$E79*Малоэтажка_блоки_огражд!D$8</f>
        <v>34.680000000000007</v>
      </c>
      <c r="AJ79" s="94">
        <f>Малоэтажка_колич_блоков_огражд!$E79*Малоэтажка_блоки_огражд!E$8</f>
        <v>0</v>
      </c>
      <c r="AK79" s="94">
        <f>Малоэтажка_колич_блоков_огражд!$E79*Малоэтажка_блоки_огражд!F$8</f>
        <v>0</v>
      </c>
      <c r="AL79" s="127">
        <f>Малоэтажка_колич_блоков_огражд!$E79*Малоэтажка_блоки_огражд!G$8</f>
        <v>353.30000000000001</v>
      </c>
      <c r="AM79" s="125">
        <f>Малоэтажка_колич_блоков_огражд!$F79*Малоэтажка_блоки_огражд!B$9</f>
        <v>130.48000000000002</v>
      </c>
      <c r="AN79" s="125">
        <f>Малоэтажка_колич_блоков_огражд!$F79*Малоэтажка_блоки_огражд!C$9</f>
        <v>53.599999999999994</v>
      </c>
      <c r="AO79" s="125">
        <f>Малоэтажка_колич_блоков_огражд!$F79*Малоэтажка_блоки_огражд!D$9</f>
        <v>41.579999999999998</v>
      </c>
      <c r="AP79" s="125">
        <f>Малоэтажка_колич_блоков_огражд!$F79*Малоэтажка_блоки_огражд!E$9</f>
        <v>2.52</v>
      </c>
      <c r="AQ79" s="125">
        <f>Малоэтажка_колич_блоков_огражд!$F79*Малоэтажка_блоки_огражд!F$9</f>
        <v>353.30000000000001</v>
      </c>
      <c r="AR79" s="125">
        <f>Малоэтажка_колич_блоков_огражд!$F79*Малоэтажка_блоки_огражд!G$9</f>
        <v>0</v>
      </c>
      <c r="AS79" s="94">
        <f>Малоэтажка_колич_блоков_огражд!$F79*Малоэтажка_блоки_огражд!B$10</f>
        <v>130.60000000000002</v>
      </c>
      <c r="AT79" s="94">
        <f>Малоэтажка_колич_блоков_огражд!$F79*Малоэтажка_блоки_огражд!C$10</f>
        <v>56</v>
      </c>
      <c r="AU79" s="94">
        <f>Малоэтажка_колич_блоков_огражд!$F79*Малоэтажка_блоки_огражд!D$10</f>
        <v>41.579999999999998</v>
      </c>
      <c r="AV79" s="94">
        <f>Малоэтажка_колич_блоков_огражд!$F79*Малоэтажка_блоки_огражд!E$10</f>
        <v>0</v>
      </c>
      <c r="AW79" s="94">
        <f>Малоэтажка_колич_блоков_огражд!$F79*Малоэтажка_блоки_огражд!F$10</f>
        <v>0</v>
      </c>
      <c r="AX79" s="127">
        <f>Малоэтажка_колич_блоков_огражд!$F79*Малоэтажка_блоки_огражд!G$10</f>
        <v>353.30000000000001</v>
      </c>
      <c r="AY79" s="125">
        <f>Малоэтажка_колич_блоков_огражд!$G79*Малоэтажка_блоки_огражд!B$11</f>
        <v>0</v>
      </c>
      <c r="AZ79" s="125">
        <f>Малоэтажка_колич_блоков_огражд!$G79*Малоэтажка_блоки_огражд!C$11</f>
        <v>0</v>
      </c>
      <c r="BA79" s="125">
        <f>Малоэтажка_колич_блоков_огражд!$G79*Малоэтажка_блоки_огражд!D$11</f>
        <v>0</v>
      </c>
      <c r="BB79" s="125">
        <f>Малоэтажка_колич_блоков_огражд!$G79*Малоэтажка_блоки_огражд!E$11</f>
        <v>0</v>
      </c>
      <c r="BC79" s="125">
        <f>Малоэтажка_колич_блоков_огражд!$G79*Малоэтажка_блоки_огражд!F$11</f>
        <v>0</v>
      </c>
      <c r="BD79" s="125">
        <f>Малоэтажка_колич_блоков_огражд!$G79*Малоэтажка_блоки_огражд!G$11</f>
        <v>0</v>
      </c>
      <c r="BE79" s="94">
        <f>Малоэтажка_колич_блоков_огражд!$G79*Малоэтажка_блоки_огражд!B$12</f>
        <v>0</v>
      </c>
      <c r="BF79" s="94">
        <f>Малоэтажка_колич_блоков_огражд!$G79*Малоэтажка_блоки_огражд!C$12</f>
        <v>0</v>
      </c>
      <c r="BG79" s="94">
        <f>Малоэтажка_колич_блоков_огражд!$G79*Малоэтажка_блоки_огражд!D$12</f>
        <v>0</v>
      </c>
      <c r="BH79" s="94">
        <f>Малоэтажка_колич_блоков_огражд!$G79*Малоэтажка_блоки_огражд!E$12</f>
        <v>0</v>
      </c>
      <c r="BI79" s="94">
        <f>Малоэтажка_колич_блоков_огражд!$G79*Малоэтажка_блоки_огражд!F$12</f>
        <v>0</v>
      </c>
      <c r="BJ79" s="127">
        <f>Малоэтажка_колич_блоков_огражд!$G79*Малоэтажка_блоки_огражд!G$12</f>
        <v>0</v>
      </c>
      <c r="BK79" s="125">
        <f>Малоэтажка_колич_блоков_огражд!$H79*Малоэтажка_блоки_огражд!B$13</f>
        <v>0</v>
      </c>
      <c r="BL79" s="125">
        <f>Малоэтажка_колич_блоков_огражд!$H79*Малоэтажка_блоки_огражд!C$13</f>
        <v>0</v>
      </c>
      <c r="BM79" s="125">
        <f>Малоэтажка_колич_блоков_огражд!$H79*Малоэтажка_блоки_огражд!D$13</f>
        <v>0</v>
      </c>
      <c r="BN79" s="125">
        <f>Малоэтажка_колич_блоков_огражд!$H79*Малоэтажка_блоки_огражд!E$13</f>
        <v>0</v>
      </c>
      <c r="BO79" s="125">
        <f>Малоэтажка_колич_блоков_огражд!$H79*Малоэтажка_блоки_огражд!F$13</f>
        <v>0</v>
      </c>
      <c r="BP79" s="125">
        <f>Малоэтажка_колич_блоков_огражд!$H79*Малоэтажка_блоки_огражд!G$13</f>
        <v>0</v>
      </c>
      <c r="BQ79" s="94">
        <f>Малоэтажка_колич_блоков_огражд!$H79*Малоэтажка_блоки_огражд!B$14</f>
        <v>0</v>
      </c>
      <c r="BR79" s="94">
        <f>Малоэтажка_колич_блоков_огражд!$H79*Малоэтажка_блоки_огражд!C$14</f>
        <v>0</v>
      </c>
      <c r="BS79" s="94">
        <f>Малоэтажка_колич_блоков_огражд!$H79*Малоэтажка_блоки_огражд!D$14</f>
        <v>0</v>
      </c>
      <c r="BT79" s="94">
        <f>Малоэтажка_колич_блоков_огражд!$H79*Малоэтажка_блоки_огражд!E$14</f>
        <v>0</v>
      </c>
      <c r="BU79" s="94">
        <f>Малоэтажка_колич_блоков_огражд!$H79*Малоэтажка_блоки_огражд!F$14</f>
        <v>0</v>
      </c>
      <c r="BV79" s="94">
        <f>Малоэтажка_колич_блоков_огражд!$H79*Малоэтажка_блоки_огражд!G$14</f>
        <v>0</v>
      </c>
      <c r="BW79" s="109">
        <v>4</v>
      </c>
      <c r="BX79" s="128">
        <f t="shared" si="109"/>
        <v>1314.9200000000001</v>
      </c>
      <c r="BY79" s="128">
        <f t="shared" si="110"/>
        <v>608.79999999999995</v>
      </c>
      <c r="BZ79" s="128">
        <f t="shared" si="111"/>
        <v>469.07999999999998</v>
      </c>
      <c r="CA79" s="128">
        <f t="shared" si="112"/>
        <v>7.5600000000000005</v>
      </c>
      <c r="CB79" s="128">
        <f t="shared" si="113"/>
        <v>962.79999999999995</v>
      </c>
      <c r="CC79" s="128">
        <f t="shared" si="114"/>
        <v>962.79999999999995</v>
      </c>
      <c r="CD79">
        <v>22</v>
      </c>
      <c r="CE79">
        <v>-34</v>
      </c>
      <c r="CF79">
        <v>3.8499999999999823</v>
      </c>
      <c r="CG79">
        <v>0.46999999999999997</v>
      </c>
      <c r="CH79">
        <v>0.28000000000000003</v>
      </c>
      <c r="CI79">
        <v>0.46999999999999997</v>
      </c>
      <c r="CJ79">
        <v>1.3600000000000001</v>
      </c>
      <c r="CK79">
        <v>1.3600000000000001</v>
      </c>
      <c r="CL79" s="22">
        <f t="shared" si="115"/>
        <v>19126.10909090918</v>
      </c>
      <c r="CM79" s="22">
        <f t="shared" si="116"/>
        <v>72537.872340425529</v>
      </c>
      <c r="CN79" s="22">
        <f t="shared" si="117"/>
        <v>93815.999999999985</v>
      </c>
      <c r="CO79" s="22">
        <f t="shared" si="118"/>
        <v>900.76595744680867</v>
      </c>
      <c r="CP79" s="22">
        <f t="shared" si="119"/>
        <v>39644.705882352937</v>
      </c>
      <c r="CQ79" s="22">
        <f t="shared" si="120"/>
        <v>39644.705882352937</v>
      </c>
      <c r="CR79" s="129">
        <f t="shared" si="121"/>
        <v>265670.15915348736</v>
      </c>
      <c r="CW79" s="130">
        <v>348726.51000000001</v>
      </c>
      <c r="CX79">
        <f t="shared" si="122"/>
        <v>0.29985074599094996</v>
      </c>
      <c r="CY79">
        <f t="shared" si="123"/>
        <v>46.177014882606294</v>
      </c>
    </row>
    <row r="80">
      <c r="A80" s="25"/>
      <c r="B80" s="4" t="s">
        <v>85</v>
      </c>
      <c r="C80" s="125">
        <f>Малоэтажка_колич_блоков_огражд!$C80*Малоэтажка_блоки_огражд!B$3</f>
        <v>0</v>
      </c>
      <c r="D80" s="125">
        <f>Малоэтажка_колич_блоков_огражд!$C80*Малоэтажка_блоки_огражд!C$3</f>
        <v>0</v>
      </c>
      <c r="E80" s="125">
        <f>Малоэтажка_колич_блоков_огражд!$C80*Малоэтажка_блоки_огражд!D$3</f>
        <v>0</v>
      </c>
      <c r="F80" s="125">
        <f>Малоэтажка_колич_блоков_огражд!$C80*Малоэтажка_блоки_огражд!E$3</f>
        <v>0</v>
      </c>
      <c r="G80" s="125">
        <f>Малоэтажка_колич_блоков_огражд!$C80*Малоэтажка_блоки_огражд!F$3</f>
        <v>0</v>
      </c>
      <c r="H80" s="126">
        <f>Малоэтажка_колич_блоков_огражд!$C80*Малоэтажка_блоки_огражд!G$3</f>
        <v>0</v>
      </c>
      <c r="I80" s="94">
        <f>Малоэтажка_колич_блоков_огражд!$C80*Малоэтажка_блоки_огражд!B$4</f>
        <v>0</v>
      </c>
      <c r="J80" s="94">
        <f>Малоэтажка_колич_блоков_огражд!$C80*Малоэтажка_блоки_огражд!C$4</f>
        <v>0</v>
      </c>
      <c r="K80" s="94">
        <f>Малоэтажка_колич_блоков_огражд!$C80*Малоэтажка_блоки_огражд!D$4</f>
        <v>0</v>
      </c>
      <c r="L80" s="94">
        <f>Малоэтажка_колич_блоков_огражд!$C80*Малоэтажка_блоки_огражд!E$4</f>
        <v>0</v>
      </c>
      <c r="M80" s="94">
        <f>Малоэтажка_колич_блоков_огражд!$C80*Малоэтажка_блоки_огражд!F$4</f>
        <v>0</v>
      </c>
      <c r="N80" s="127">
        <f>Малоэтажка_колич_блоков_огражд!$C80*Малоэтажка_блоки_огражд!G$4</f>
        <v>0</v>
      </c>
      <c r="O80" s="125">
        <f>Малоэтажка_колич_блоков_огражд!$D80*Малоэтажка_блоки_огражд!B$5</f>
        <v>112.38</v>
      </c>
      <c r="P80" s="125">
        <f>Малоэтажка_колич_блоков_огражд!$D80*Малоэтажка_блоки_огражд!C$5</f>
        <v>39.600000000000001</v>
      </c>
      <c r="Q80" s="125">
        <f>Малоэтажка_колич_блоков_огражд!$D80*Малоэтажка_блоки_огражд!D$5</f>
        <v>41.009999999999998</v>
      </c>
      <c r="R80" s="125">
        <f>Малоэтажка_колич_блоков_огражд!$D80*Малоэтажка_блоки_огражд!E$5</f>
        <v>2.52</v>
      </c>
      <c r="S80" s="125">
        <f>Малоэтажка_колич_блоков_огражд!$D80*Малоэтажка_блоки_огражд!F$5</f>
        <v>256.19999999999999</v>
      </c>
      <c r="T80" s="125">
        <f>Малоэтажка_колич_блоков_огражд!$D80*Малоэтажка_блоки_огражд!G$5</f>
        <v>0</v>
      </c>
      <c r="U80" s="94">
        <f>Малоэтажка_колич_блоков_огражд!$D80*Малоэтажка_блоки_огражд!B$6</f>
        <v>112.5</v>
      </c>
      <c r="V80" s="94">
        <f>Малоэтажка_колич_блоков_огражд!$D80*Малоэтажка_блоки_огражд!C$6</f>
        <v>42</v>
      </c>
      <c r="W80" s="94">
        <f>Малоэтажка_колич_блоков_огражд!$D80*Малоэтажка_блоки_огражд!D$6</f>
        <v>41.009999999999998</v>
      </c>
      <c r="X80" s="94">
        <f>Малоэтажка_колич_блоков_огражд!$D80*Малоэтажка_блоки_огражд!E$6</f>
        <v>0</v>
      </c>
      <c r="Y80" s="94">
        <f>Малоэтажка_колич_блоков_огражд!$D80*Малоэтажка_блоки_огражд!F$6</f>
        <v>0</v>
      </c>
      <c r="Z80" s="127">
        <f>Малоэтажка_колич_блоков_огражд!$D80*Малоэтажка_блоки_огражд!G$6</f>
        <v>256.19999999999999</v>
      </c>
      <c r="AA80" s="125">
        <f>Малоэтажка_колич_блоков_огражд!$E80*Малоэтажка_блоки_огражд!B$7</f>
        <v>85.599999999999994</v>
      </c>
      <c r="AB80" s="125">
        <f>Малоэтажка_колич_блоков_огражд!$E80*Малоэтажка_блоки_огражд!C$7</f>
        <v>53.599999999999994</v>
      </c>
      <c r="AC80" s="125">
        <f>Малоэтажка_колич_блоков_огражд!$E80*Малоэтажка_блоки_огражд!D$7</f>
        <v>34.680000000000007</v>
      </c>
      <c r="AD80" s="125">
        <f>Малоэтажка_колич_блоков_огражд!$E80*Малоэтажка_блоки_огражд!E$7</f>
        <v>2.52</v>
      </c>
      <c r="AE80" s="125">
        <f>Малоэтажка_колич_блоков_огражд!$E80*Малоэтажка_блоки_огражд!F$7</f>
        <v>353.30000000000001</v>
      </c>
      <c r="AF80" s="125">
        <f>Малоэтажка_колич_блоков_огражд!$E80*Малоэтажка_блоки_огражд!G$7</f>
        <v>0</v>
      </c>
      <c r="AG80" s="94">
        <f>Малоэтажка_колич_блоков_огражд!$E80*Малоэтажка_блоки_огражд!B$8</f>
        <v>85.719999999999999</v>
      </c>
      <c r="AH80" s="94">
        <f>Малоэтажка_колич_блоков_огражд!$E80*Малоэтажка_блоки_огражд!C$8</f>
        <v>56</v>
      </c>
      <c r="AI80" s="94">
        <f>Малоэтажка_колич_блоков_огражд!$E80*Малоэтажка_блоки_огражд!D$8</f>
        <v>34.680000000000007</v>
      </c>
      <c r="AJ80" s="94">
        <f>Малоэтажка_колич_блоков_огражд!$E80*Малоэтажка_блоки_огражд!E$8</f>
        <v>0</v>
      </c>
      <c r="AK80" s="94">
        <f>Малоэтажка_колич_блоков_огражд!$E80*Малоэтажка_блоки_огражд!F$8</f>
        <v>0</v>
      </c>
      <c r="AL80" s="127">
        <f>Малоэтажка_колич_блоков_огражд!$E80*Малоэтажка_блоки_огражд!G$8</f>
        <v>353.30000000000001</v>
      </c>
      <c r="AM80" s="125">
        <f>Малоэтажка_колич_блоков_огражд!$F80*Малоэтажка_блоки_огражд!B$9</f>
        <v>130.48000000000002</v>
      </c>
      <c r="AN80" s="125">
        <f>Малоэтажка_колич_блоков_огражд!$F80*Малоэтажка_блоки_огражд!C$9</f>
        <v>53.599999999999994</v>
      </c>
      <c r="AO80" s="125">
        <f>Малоэтажка_колич_блоков_огражд!$F80*Малоэтажка_блоки_огражд!D$9</f>
        <v>41.579999999999998</v>
      </c>
      <c r="AP80" s="125">
        <f>Малоэтажка_колич_блоков_огражд!$F80*Малоэтажка_блоки_огражд!E$9</f>
        <v>2.52</v>
      </c>
      <c r="AQ80" s="125">
        <f>Малоэтажка_колич_блоков_огражд!$F80*Малоэтажка_блоки_огражд!F$9</f>
        <v>353.30000000000001</v>
      </c>
      <c r="AR80" s="125">
        <f>Малоэтажка_колич_блоков_огражд!$F80*Малоэтажка_блоки_огражд!G$9</f>
        <v>0</v>
      </c>
      <c r="AS80" s="94">
        <f>Малоэтажка_колич_блоков_огражд!$F80*Малоэтажка_блоки_огражд!B$10</f>
        <v>130.60000000000002</v>
      </c>
      <c r="AT80" s="94">
        <f>Малоэтажка_колич_блоков_огражд!$F80*Малоэтажка_блоки_огражд!C$10</f>
        <v>56</v>
      </c>
      <c r="AU80" s="94">
        <f>Малоэтажка_колич_блоков_огражд!$F80*Малоэтажка_блоки_огражд!D$10</f>
        <v>41.579999999999998</v>
      </c>
      <c r="AV80" s="94">
        <f>Малоэтажка_колич_блоков_огражд!$F80*Малоэтажка_блоки_огражд!E$10</f>
        <v>0</v>
      </c>
      <c r="AW80" s="94">
        <f>Малоэтажка_колич_блоков_огражд!$F80*Малоэтажка_блоки_огражд!F$10</f>
        <v>0</v>
      </c>
      <c r="AX80" s="127">
        <f>Малоэтажка_колич_блоков_огражд!$F80*Малоэтажка_блоки_огражд!G$10</f>
        <v>353.30000000000001</v>
      </c>
      <c r="AY80" s="125">
        <f>Малоэтажка_колич_блоков_огражд!$G80*Малоэтажка_блоки_огражд!B$11</f>
        <v>0</v>
      </c>
      <c r="AZ80" s="125">
        <f>Малоэтажка_колич_блоков_огражд!$G80*Малоэтажка_блоки_огражд!C$11</f>
        <v>0</v>
      </c>
      <c r="BA80" s="125">
        <f>Малоэтажка_колич_блоков_огражд!$G80*Малоэтажка_блоки_огражд!D$11</f>
        <v>0</v>
      </c>
      <c r="BB80" s="125">
        <f>Малоэтажка_колич_блоков_огражд!$G80*Малоэтажка_блоки_огражд!E$11</f>
        <v>0</v>
      </c>
      <c r="BC80" s="125">
        <f>Малоэтажка_колич_блоков_огражд!$G80*Малоэтажка_блоки_огражд!F$11</f>
        <v>0</v>
      </c>
      <c r="BD80" s="125">
        <f>Малоэтажка_колич_блоков_огражд!$G80*Малоэтажка_блоки_огражд!G$11</f>
        <v>0</v>
      </c>
      <c r="BE80" s="94">
        <f>Малоэтажка_колич_блоков_огражд!$G80*Малоэтажка_блоки_огражд!B$12</f>
        <v>0</v>
      </c>
      <c r="BF80" s="94">
        <f>Малоэтажка_колич_блоков_огражд!$G80*Малоэтажка_блоки_огражд!C$12</f>
        <v>0</v>
      </c>
      <c r="BG80" s="94">
        <f>Малоэтажка_колич_блоков_огражд!$G80*Малоэтажка_блоки_огражд!D$12</f>
        <v>0</v>
      </c>
      <c r="BH80" s="94">
        <f>Малоэтажка_колич_блоков_огражд!$G80*Малоэтажка_блоки_огражд!E$12</f>
        <v>0</v>
      </c>
      <c r="BI80" s="94">
        <f>Малоэтажка_колич_блоков_огражд!$G80*Малоэтажка_блоки_огражд!F$12</f>
        <v>0</v>
      </c>
      <c r="BJ80" s="127">
        <f>Малоэтажка_колич_блоков_огражд!$G80*Малоэтажка_блоки_огражд!G$12</f>
        <v>0</v>
      </c>
      <c r="BK80" s="125">
        <f>Малоэтажка_колич_блоков_огражд!$H80*Малоэтажка_блоки_огражд!B$13</f>
        <v>0</v>
      </c>
      <c r="BL80" s="125">
        <f>Малоэтажка_колич_блоков_огражд!$H80*Малоэтажка_блоки_огражд!C$13</f>
        <v>0</v>
      </c>
      <c r="BM80" s="125">
        <f>Малоэтажка_колич_блоков_огражд!$H80*Малоэтажка_блоки_огражд!D$13</f>
        <v>0</v>
      </c>
      <c r="BN80" s="125">
        <f>Малоэтажка_колич_блоков_огражд!$H80*Малоэтажка_блоки_огражд!E$13</f>
        <v>0</v>
      </c>
      <c r="BO80" s="125">
        <f>Малоэтажка_колич_блоков_огражд!$H80*Малоэтажка_блоки_огражд!F$13</f>
        <v>0</v>
      </c>
      <c r="BP80" s="125">
        <f>Малоэтажка_колич_блоков_огражд!$H80*Малоэтажка_блоки_огражд!G$13</f>
        <v>0</v>
      </c>
      <c r="BQ80" s="94">
        <f>Малоэтажка_колич_блоков_огражд!$H80*Малоэтажка_блоки_огражд!B$14</f>
        <v>0</v>
      </c>
      <c r="BR80" s="94">
        <f>Малоэтажка_колич_блоков_огражд!$H80*Малоэтажка_блоки_огражд!C$14</f>
        <v>0</v>
      </c>
      <c r="BS80" s="94">
        <f>Малоэтажка_колич_блоков_огражд!$H80*Малоэтажка_блоки_огражд!D$14</f>
        <v>0</v>
      </c>
      <c r="BT80" s="94">
        <f>Малоэтажка_колич_блоков_огражд!$H80*Малоэтажка_блоки_огражд!E$14</f>
        <v>0</v>
      </c>
      <c r="BU80" s="94">
        <f>Малоэтажка_колич_блоков_огражд!$H80*Малоэтажка_блоки_огражд!F$14</f>
        <v>0</v>
      </c>
      <c r="BV80" s="94">
        <f>Малоэтажка_колич_блоков_огражд!$H80*Малоэтажка_блоки_огражд!G$14</f>
        <v>0</v>
      </c>
      <c r="BW80" s="109">
        <v>4</v>
      </c>
      <c r="BX80" s="128">
        <f t="shared" si="109"/>
        <v>1314.9200000000001</v>
      </c>
      <c r="BY80" s="128">
        <f t="shared" si="110"/>
        <v>608.79999999999995</v>
      </c>
      <c r="BZ80" s="128">
        <f t="shared" si="111"/>
        <v>469.07999999999998</v>
      </c>
      <c r="CA80" s="128">
        <f t="shared" si="112"/>
        <v>7.5600000000000005</v>
      </c>
      <c r="CB80" s="128">
        <f t="shared" si="113"/>
        <v>962.79999999999995</v>
      </c>
      <c r="CC80" s="128">
        <f t="shared" si="114"/>
        <v>962.79999999999995</v>
      </c>
      <c r="CD80">
        <v>22</v>
      </c>
      <c r="CE80">
        <v>-34</v>
      </c>
      <c r="CF80">
        <v>3.8499999999999819</v>
      </c>
      <c r="CG80">
        <v>0.46999999999999997</v>
      </c>
      <c r="CH80">
        <v>0.28000000000000003</v>
      </c>
      <c r="CI80">
        <v>0.46999999999999997</v>
      </c>
      <c r="CJ80">
        <v>1.3600000000000001</v>
      </c>
      <c r="CK80">
        <v>1.3600000000000001</v>
      </c>
      <c r="CL80" s="22">
        <f t="shared" si="115"/>
        <v>19126.109090909184</v>
      </c>
      <c r="CM80" s="22">
        <f t="shared" si="116"/>
        <v>72537.872340425529</v>
      </c>
      <c r="CN80" s="22">
        <f t="shared" si="117"/>
        <v>93815.999999999985</v>
      </c>
      <c r="CO80" s="22">
        <f t="shared" si="118"/>
        <v>900.76595744680867</v>
      </c>
      <c r="CP80" s="22">
        <f t="shared" si="119"/>
        <v>39644.705882352937</v>
      </c>
      <c r="CQ80" s="22">
        <f t="shared" si="120"/>
        <v>39644.705882352937</v>
      </c>
      <c r="CR80" s="129">
        <f t="shared" si="121"/>
        <v>265670.15915348736</v>
      </c>
      <c r="CW80" s="130">
        <v>348726.51000000001</v>
      </c>
      <c r="CX80">
        <f t="shared" si="122"/>
        <v>0.29985074599094996</v>
      </c>
      <c r="CY80">
        <f t="shared" si="123"/>
        <v>46.177014882606294</v>
      </c>
    </row>
    <row r="81">
      <c r="A81" s="25"/>
      <c r="B81" s="4" t="s">
        <v>86</v>
      </c>
      <c r="C81" s="125">
        <f>Малоэтажка_колич_блоков_огражд!$C81*Малоэтажка_блоки_огражд!B$3</f>
        <v>0</v>
      </c>
      <c r="D81" s="125">
        <f>Малоэтажка_колич_блоков_огражд!$C81*Малоэтажка_блоки_огражд!C$3</f>
        <v>0</v>
      </c>
      <c r="E81" s="125">
        <f>Малоэтажка_колич_блоков_огражд!$C81*Малоэтажка_блоки_огражд!D$3</f>
        <v>0</v>
      </c>
      <c r="F81" s="125">
        <f>Малоэтажка_колич_блоков_огражд!$C81*Малоэтажка_блоки_огражд!E$3</f>
        <v>0</v>
      </c>
      <c r="G81" s="125">
        <f>Малоэтажка_колич_блоков_огражд!$C81*Малоэтажка_блоки_огражд!F$3</f>
        <v>0</v>
      </c>
      <c r="H81" s="126">
        <f>Малоэтажка_колич_блоков_огражд!$C81*Малоэтажка_блоки_огражд!G$3</f>
        <v>0</v>
      </c>
      <c r="I81" s="94">
        <f>Малоэтажка_колич_блоков_огражд!$C81*Малоэтажка_блоки_огражд!B$4</f>
        <v>0</v>
      </c>
      <c r="J81" s="94">
        <f>Малоэтажка_колич_блоков_огражд!$C81*Малоэтажка_блоки_огражд!C$4</f>
        <v>0</v>
      </c>
      <c r="K81" s="94">
        <f>Малоэтажка_колич_блоков_огражд!$C81*Малоэтажка_блоки_огражд!D$4</f>
        <v>0</v>
      </c>
      <c r="L81" s="94">
        <f>Малоэтажка_колич_блоков_огражд!$C81*Малоэтажка_блоки_огражд!E$4</f>
        <v>0</v>
      </c>
      <c r="M81" s="94">
        <f>Малоэтажка_колич_блоков_огражд!$C81*Малоэтажка_блоки_огражд!F$4</f>
        <v>0</v>
      </c>
      <c r="N81" s="127">
        <f>Малоэтажка_колич_блоков_огражд!$C81*Малоэтажка_блоки_огражд!G$4</f>
        <v>0</v>
      </c>
      <c r="O81" s="125">
        <f>Малоэтажка_колич_блоков_огражд!$D81*Малоэтажка_блоки_огражд!B$5</f>
        <v>112.38</v>
      </c>
      <c r="P81" s="125">
        <f>Малоэтажка_колич_блоков_огражд!$D81*Малоэтажка_блоки_огражд!C$5</f>
        <v>39.600000000000001</v>
      </c>
      <c r="Q81" s="125">
        <f>Малоэтажка_колич_блоков_огражд!$D81*Малоэтажка_блоки_огражд!D$5</f>
        <v>41.009999999999998</v>
      </c>
      <c r="R81" s="125">
        <f>Малоэтажка_колич_блоков_огражд!$D81*Малоэтажка_блоки_огражд!E$5</f>
        <v>2.52</v>
      </c>
      <c r="S81" s="125">
        <f>Малоэтажка_колич_блоков_огражд!$D81*Малоэтажка_блоки_огражд!F$5</f>
        <v>256.19999999999999</v>
      </c>
      <c r="T81" s="125">
        <f>Малоэтажка_колич_блоков_огражд!$D81*Малоэтажка_блоки_огражд!G$5</f>
        <v>0</v>
      </c>
      <c r="U81" s="94">
        <f>Малоэтажка_колич_блоков_огражд!$D81*Малоэтажка_блоки_огражд!B$6</f>
        <v>112.5</v>
      </c>
      <c r="V81" s="94">
        <f>Малоэтажка_колич_блоков_огражд!$D81*Малоэтажка_блоки_огражд!C$6</f>
        <v>42</v>
      </c>
      <c r="W81" s="94">
        <f>Малоэтажка_колич_блоков_огражд!$D81*Малоэтажка_блоки_огражд!D$6</f>
        <v>41.009999999999998</v>
      </c>
      <c r="X81" s="94">
        <f>Малоэтажка_колич_блоков_огражд!$D81*Малоэтажка_блоки_огражд!E$6</f>
        <v>0</v>
      </c>
      <c r="Y81" s="94">
        <f>Малоэтажка_колич_блоков_огражд!$D81*Малоэтажка_блоки_огражд!F$6</f>
        <v>0</v>
      </c>
      <c r="Z81" s="127">
        <f>Малоэтажка_колич_блоков_огражд!$D81*Малоэтажка_блоки_огражд!G$6</f>
        <v>256.19999999999999</v>
      </c>
      <c r="AA81" s="125">
        <f>Малоэтажка_колич_блоков_огражд!$E81*Малоэтажка_блоки_огражд!B$7</f>
        <v>85.599999999999994</v>
      </c>
      <c r="AB81" s="125">
        <f>Малоэтажка_колич_блоков_огражд!$E81*Малоэтажка_блоки_огражд!C$7</f>
        <v>53.599999999999994</v>
      </c>
      <c r="AC81" s="125">
        <f>Малоэтажка_колич_блоков_огражд!$E81*Малоэтажка_блоки_огражд!D$7</f>
        <v>34.680000000000007</v>
      </c>
      <c r="AD81" s="125">
        <f>Малоэтажка_колич_блоков_огражд!$E81*Малоэтажка_блоки_огражд!E$7</f>
        <v>2.52</v>
      </c>
      <c r="AE81" s="125">
        <f>Малоэтажка_колич_блоков_огражд!$E81*Малоэтажка_блоки_огражд!F$7</f>
        <v>353.30000000000001</v>
      </c>
      <c r="AF81" s="125">
        <f>Малоэтажка_колич_блоков_огражд!$E81*Малоэтажка_блоки_огражд!G$7</f>
        <v>0</v>
      </c>
      <c r="AG81" s="94">
        <f>Малоэтажка_колич_блоков_огражд!$E81*Малоэтажка_блоки_огражд!B$8</f>
        <v>85.719999999999999</v>
      </c>
      <c r="AH81" s="94">
        <f>Малоэтажка_колич_блоков_огражд!$E81*Малоэтажка_блоки_огражд!C$8</f>
        <v>56</v>
      </c>
      <c r="AI81" s="94">
        <f>Малоэтажка_колич_блоков_огражд!$E81*Малоэтажка_блоки_огражд!D$8</f>
        <v>34.680000000000007</v>
      </c>
      <c r="AJ81" s="94">
        <f>Малоэтажка_колич_блоков_огражд!$E81*Малоэтажка_блоки_огражд!E$8</f>
        <v>0</v>
      </c>
      <c r="AK81" s="94">
        <f>Малоэтажка_колич_блоков_огражд!$E81*Малоэтажка_блоки_огражд!F$8</f>
        <v>0</v>
      </c>
      <c r="AL81" s="127">
        <f>Малоэтажка_колич_блоков_огражд!$E81*Малоэтажка_блоки_огражд!G$8</f>
        <v>353.30000000000001</v>
      </c>
      <c r="AM81" s="125">
        <f>Малоэтажка_колич_блоков_огражд!$F81*Малоэтажка_блоки_огражд!B$9</f>
        <v>130.48000000000002</v>
      </c>
      <c r="AN81" s="125">
        <f>Малоэтажка_колич_блоков_огражд!$F81*Малоэтажка_блоки_огражд!C$9</f>
        <v>53.599999999999994</v>
      </c>
      <c r="AO81" s="125">
        <f>Малоэтажка_колич_блоков_огражд!$F81*Малоэтажка_блоки_огражд!D$9</f>
        <v>41.579999999999998</v>
      </c>
      <c r="AP81" s="125">
        <f>Малоэтажка_колич_блоков_огражд!$F81*Малоэтажка_блоки_огражд!E$9</f>
        <v>2.52</v>
      </c>
      <c r="AQ81" s="125">
        <f>Малоэтажка_колич_блоков_огражд!$F81*Малоэтажка_блоки_огражд!F$9</f>
        <v>353.30000000000001</v>
      </c>
      <c r="AR81" s="125">
        <f>Малоэтажка_колич_блоков_огражд!$F81*Малоэтажка_блоки_огражд!G$9</f>
        <v>0</v>
      </c>
      <c r="AS81" s="94">
        <f>Малоэтажка_колич_блоков_огражд!$F81*Малоэтажка_блоки_огражд!B$10</f>
        <v>130.60000000000002</v>
      </c>
      <c r="AT81" s="94">
        <f>Малоэтажка_колич_блоков_огражд!$F81*Малоэтажка_блоки_огражд!C$10</f>
        <v>56</v>
      </c>
      <c r="AU81" s="94">
        <f>Малоэтажка_колич_блоков_огражд!$F81*Малоэтажка_блоки_огражд!D$10</f>
        <v>41.579999999999998</v>
      </c>
      <c r="AV81" s="94">
        <f>Малоэтажка_колич_блоков_огражд!$F81*Малоэтажка_блоки_огражд!E$10</f>
        <v>0</v>
      </c>
      <c r="AW81" s="94">
        <f>Малоэтажка_колич_блоков_огражд!$F81*Малоэтажка_блоки_огражд!F$10</f>
        <v>0</v>
      </c>
      <c r="AX81" s="127">
        <f>Малоэтажка_колич_блоков_огражд!$F81*Малоэтажка_блоки_огражд!G$10</f>
        <v>353.30000000000001</v>
      </c>
      <c r="AY81" s="125">
        <f>Малоэтажка_колич_блоков_огражд!$G81*Малоэтажка_блоки_огражд!B$11</f>
        <v>0</v>
      </c>
      <c r="AZ81" s="125">
        <f>Малоэтажка_колич_блоков_огражд!$G81*Малоэтажка_блоки_огражд!C$11</f>
        <v>0</v>
      </c>
      <c r="BA81" s="125">
        <f>Малоэтажка_колич_блоков_огражд!$G81*Малоэтажка_блоки_огражд!D$11</f>
        <v>0</v>
      </c>
      <c r="BB81" s="125">
        <f>Малоэтажка_колич_блоков_огражд!$G81*Малоэтажка_блоки_огражд!E$11</f>
        <v>0</v>
      </c>
      <c r="BC81" s="125">
        <f>Малоэтажка_колич_блоков_огражд!$G81*Малоэтажка_блоки_огражд!F$11</f>
        <v>0</v>
      </c>
      <c r="BD81" s="125">
        <f>Малоэтажка_колич_блоков_огражд!$G81*Малоэтажка_блоки_огражд!G$11</f>
        <v>0</v>
      </c>
      <c r="BE81" s="94">
        <f>Малоэтажка_колич_блоков_огражд!$G81*Малоэтажка_блоки_огражд!B$12</f>
        <v>0</v>
      </c>
      <c r="BF81" s="94">
        <f>Малоэтажка_колич_блоков_огражд!$G81*Малоэтажка_блоки_огражд!C$12</f>
        <v>0</v>
      </c>
      <c r="BG81" s="94">
        <f>Малоэтажка_колич_блоков_огражд!$G81*Малоэтажка_блоки_огражд!D$12</f>
        <v>0</v>
      </c>
      <c r="BH81" s="94">
        <f>Малоэтажка_колич_блоков_огражд!$G81*Малоэтажка_блоки_огражд!E$12</f>
        <v>0</v>
      </c>
      <c r="BI81" s="94">
        <f>Малоэтажка_колич_блоков_огражд!$G81*Малоэтажка_блоки_огражд!F$12</f>
        <v>0</v>
      </c>
      <c r="BJ81" s="127">
        <f>Малоэтажка_колич_блоков_огражд!$G81*Малоэтажка_блоки_огражд!G$12</f>
        <v>0</v>
      </c>
      <c r="BK81" s="125">
        <f>Малоэтажка_колич_блоков_огражд!$H81*Малоэтажка_блоки_огражд!B$13</f>
        <v>0</v>
      </c>
      <c r="BL81" s="125">
        <f>Малоэтажка_колич_блоков_огражд!$H81*Малоэтажка_блоки_огражд!C$13</f>
        <v>0</v>
      </c>
      <c r="BM81" s="125">
        <f>Малоэтажка_колич_блоков_огражд!$H81*Малоэтажка_блоки_огражд!D$13</f>
        <v>0</v>
      </c>
      <c r="BN81" s="125">
        <f>Малоэтажка_колич_блоков_огражд!$H81*Малоэтажка_блоки_огражд!E$13</f>
        <v>0</v>
      </c>
      <c r="BO81" s="125">
        <f>Малоэтажка_колич_блоков_огражд!$H81*Малоэтажка_блоки_огражд!F$13</f>
        <v>0</v>
      </c>
      <c r="BP81" s="125">
        <f>Малоэтажка_колич_блоков_огражд!$H81*Малоэтажка_блоки_огражд!G$13</f>
        <v>0</v>
      </c>
      <c r="BQ81" s="94">
        <f>Малоэтажка_колич_блоков_огражд!$H81*Малоэтажка_блоки_огражд!B$14</f>
        <v>0</v>
      </c>
      <c r="BR81" s="94">
        <f>Малоэтажка_колич_блоков_огражд!$H81*Малоэтажка_блоки_огражд!C$14</f>
        <v>0</v>
      </c>
      <c r="BS81" s="94">
        <f>Малоэтажка_колич_блоков_огражд!$H81*Малоэтажка_блоки_огражд!D$14</f>
        <v>0</v>
      </c>
      <c r="BT81" s="94">
        <f>Малоэтажка_колич_блоков_огражд!$H81*Малоэтажка_блоки_огражд!E$14</f>
        <v>0</v>
      </c>
      <c r="BU81" s="94">
        <f>Малоэтажка_колич_блоков_огражд!$H81*Малоэтажка_блоки_огражд!F$14</f>
        <v>0</v>
      </c>
      <c r="BV81" s="94">
        <f>Малоэтажка_колич_блоков_огражд!$H81*Малоэтажка_блоки_огражд!G$14</f>
        <v>0</v>
      </c>
      <c r="BW81" s="109">
        <v>4</v>
      </c>
      <c r="BX81" s="128">
        <f t="shared" si="109"/>
        <v>1314.9200000000001</v>
      </c>
      <c r="BY81" s="128">
        <f t="shared" si="110"/>
        <v>608.79999999999995</v>
      </c>
      <c r="BZ81" s="128">
        <f t="shared" si="111"/>
        <v>469.07999999999998</v>
      </c>
      <c r="CA81" s="128">
        <f t="shared" si="112"/>
        <v>7.5600000000000005</v>
      </c>
      <c r="CB81" s="128">
        <f t="shared" si="113"/>
        <v>962.79999999999995</v>
      </c>
      <c r="CC81" s="128">
        <f t="shared" si="114"/>
        <v>962.79999999999995</v>
      </c>
      <c r="CD81">
        <v>22</v>
      </c>
      <c r="CE81">
        <v>-34</v>
      </c>
      <c r="CF81">
        <v>3.8499999999999814</v>
      </c>
      <c r="CG81">
        <v>0.46999999999999997</v>
      </c>
      <c r="CH81">
        <v>0.28000000000000003</v>
      </c>
      <c r="CI81">
        <v>0.46999999999999997</v>
      </c>
      <c r="CJ81">
        <v>1.3600000000000001</v>
      </c>
      <c r="CK81">
        <v>1.3600000000000001</v>
      </c>
      <c r="CL81" s="22">
        <f t="shared" si="115"/>
        <v>19126.109090909184</v>
      </c>
      <c r="CM81" s="22">
        <f t="shared" si="116"/>
        <v>72537.872340425529</v>
      </c>
      <c r="CN81" s="22">
        <f t="shared" si="117"/>
        <v>93815.999999999985</v>
      </c>
      <c r="CO81" s="22">
        <f t="shared" si="118"/>
        <v>900.76595744680867</v>
      </c>
      <c r="CP81" s="22">
        <f t="shared" si="119"/>
        <v>39644.705882352937</v>
      </c>
      <c r="CQ81" s="22">
        <f t="shared" si="120"/>
        <v>39644.705882352937</v>
      </c>
      <c r="CR81" s="129">
        <f t="shared" si="121"/>
        <v>265670.15915348736</v>
      </c>
      <c r="CW81" s="130">
        <v>348726.51000000001</v>
      </c>
      <c r="CX81">
        <f t="shared" si="122"/>
        <v>0.29985074599094996</v>
      </c>
      <c r="CY81">
        <f t="shared" si="123"/>
        <v>46.177014882606294</v>
      </c>
    </row>
    <row r="82">
      <c r="A82" s="25"/>
      <c r="B82" s="4" t="s">
        <v>87</v>
      </c>
      <c r="C82" s="125">
        <f>Малоэтажка_колич_блоков_огражд!$C82*Малоэтажка_блоки_огражд!B$3</f>
        <v>0</v>
      </c>
      <c r="D82" s="125">
        <f>Малоэтажка_колич_блоков_огражд!$C82*Малоэтажка_блоки_огражд!C$3</f>
        <v>0</v>
      </c>
      <c r="E82" s="125">
        <f>Малоэтажка_колич_блоков_огражд!$C82*Малоэтажка_блоки_огражд!D$3</f>
        <v>0</v>
      </c>
      <c r="F82" s="125">
        <f>Малоэтажка_колич_блоков_огражд!$C82*Малоэтажка_блоки_огражд!E$3</f>
        <v>0</v>
      </c>
      <c r="G82" s="125">
        <f>Малоэтажка_колич_блоков_огражд!$C82*Малоэтажка_блоки_огражд!F$3</f>
        <v>0</v>
      </c>
      <c r="H82" s="126">
        <f>Малоэтажка_колич_блоков_огражд!$C82*Малоэтажка_блоки_огражд!G$3</f>
        <v>0</v>
      </c>
      <c r="I82" s="94">
        <f>Малоэтажка_колич_блоков_огражд!$C82*Малоэтажка_блоки_огражд!B$4</f>
        <v>0</v>
      </c>
      <c r="J82" s="94">
        <f>Малоэтажка_колич_блоков_огражд!$C82*Малоэтажка_блоки_огражд!C$4</f>
        <v>0</v>
      </c>
      <c r="K82" s="94">
        <f>Малоэтажка_колич_блоков_огражд!$C82*Малоэтажка_блоки_огражд!D$4</f>
        <v>0</v>
      </c>
      <c r="L82" s="94">
        <f>Малоэтажка_колич_блоков_огражд!$C82*Малоэтажка_блоки_огражд!E$4</f>
        <v>0</v>
      </c>
      <c r="M82" s="94">
        <f>Малоэтажка_колич_блоков_огражд!$C82*Малоэтажка_блоки_огражд!F$4</f>
        <v>0</v>
      </c>
      <c r="N82" s="127">
        <f>Малоэтажка_колич_блоков_огражд!$C82*Малоэтажка_блоки_огражд!G$4</f>
        <v>0</v>
      </c>
      <c r="O82" s="125">
        <f>Малоэтажка_колич_блоков_огражд!$D82*Малоэтажка_блоки_огражд!B$5</f>
        <v>112.38</v>
      </c>
      <c r="P82" s="125">
        <f>Малоэтажка_колич_блоков_огражд!$D82*Малоэтажка_блоки_огражд!C$5</f>
        <v>39.600000000000001</v>
      </c>
      <c r="Q82" s="125">
        <f>Малоэтажка_колич_блоков_огражд!$D82*Малоэтажка_блоки_огражд!D$5</f>
        <v>41.009999999999998</v>
      </c>
      <c r="R82" s="125">
        <f>Малоэтажка_колич_блоков_огражд!$D82*Малоэтажка_блоки_огражд!E$5</f>
        <v>2.52</v>
      </c>
      <c r="S82" s="125">
        <f>Малоэтажка_колич_блоков_огражд!$D82*Малоэтажка_блоки_огражд!F$5</f>
        <v>256.19999999999999</v>
      </c>
      <c r="T82" s="125">
        <f>Малоэтажка_колич_блоков_огражд!$D82*Малоэтажка_блоки_огражд!G$5</f>
        <v>0</v>
      </c>
      <c r="U82" s="94">
        <f>Малоэтажка_колич_блоков_огражд!$D82*Малоэтажка_блоки_огражд!B$6</f>
        <v>112.5</v>
      </c>
      <c r="V82" s="94">
        <f>Малоэтажка_колич_блоков_огражд!$D82*Малоэтажка_блоки_огражд!C$6</f>
        <v>42</v>
      </c>
      <c r="W82" s="94">
        <f>Малоэтажка_колич_блоков_огражд!$D82*Малоэтажка_блоки_огражд!D$6</f>
        <v>41.009999999999998</v>
      </c>
      <c r="X82" s="94">
        <f>Малоэтажка_колич_блоков_огражд!$D82*Малоэтажка_блоки_огражд!E$6</f>
        <v>0</v>
      </c>
      <c r="Y82" s="94">
        <f>Малоэтажка_колич_блоков_огражд!$D82*Малоэтажка_блоки_огражд!F$6</f>
        <v>0</v>
      </c>
      <c r="Z82" s="127">
        <f>Малоэтажка_колич_блоков_огражд!$D82*Малоэтажка_блоки_огражд!G$6</f>
        <v>256.19999999999999</v>
      </c>
      <c r="AA82" s="125">
        <f>Малоэтажка_колич_блоков_огражд!$E82*Малоэтажка_блоки_огражд!B$7</f>
        <v>85.599999999999994</v>
      </c>
      <c r="AB82" s="125">
        <f>Малоэтажка_колич_блоков_огражд!$E82*Малоэтажка_блоки_огражд!C$7</f>
        <v>53.599999999999994</v>
      </c>
      <c r="AC82" s="125">
        <f>Малоэтажка_колич_блоков_огражд!$E82*Малоэтажка_блоки_огражд!D$7</f>
        <v>34.680000000000007</v>
      </c>
      <c r="AD82" s="125">
        <f>Малоэтажка_колич_блоков_огражд!$E82*Малоэтажка_блоки_огражд!E$7</f>
        <v>2.52</v>
      </c>
      <c r="AE82" s="125">
        <f>Малоэтажка_колич_блоков_огражд!$E82*Малоэтажка_блоки_огражд!F$7</f>
        <v>353.30000000000001</v>
      </c>
      <c r="AF82" s="125">
        <f>Малоэтажка_колич_блоков_огражд!$E82*Малоэтажка_блоки_огражд!G$7</f>
        <v>0</v>
      </c>
      <c r="AG82" s="94">
        <f>Малоэтажка_колич_блоков_огражд!$E82*Малоэтажка_блоки_огражд!B$8</f>
        <v>85.719999999999999</v>
      </c>
      <c r="AH82" s="94">
        <f>Малоэтажка_колич_блоков_огражд!$E82*Малоэтажка_блоки_огражд!C$8</f>
        <v>56</v>
      </c>
      <c r="AI82" s="94">
        <f>Малоэтажка_колич_блоков_огражд!$E82*Малоэтажка_блоки_огражд!D$8</f>
        <v>34.680000000000007</v>
      </c>
      <c r="AJ82" s="94">
        <f>Малоэтажка_колич_блоков_огражд!$E82*Малоэтажка_блоки_огражд!E$8</f>
        <v>0</v>
      </c>
      <c r="AK82" s="94">
        <f>Малоэтажка_колич_блоков_огражд!$E82*Малоэтажка_блоки_огражд!F$8</f>
        <v>0</v>
      </c>
      <c r="AL82" s="127">
        <f>Малоэтажка_колич_блоков_огражд!$E82*Малоэтажка_блоки_огражд!G$8</f>
        <v>353.30000000000001</v>
      </c>
      <c r="AM82" s="125">
        <f>Малоэтажка_колич_блоков_огражд!$F82*Малоэтажка_блоки_огражд!B$9</f>
        <v>130.48000000000002</v>
      </c>
      <c r="AN82" s="125">
        <f>Малоэтажка_колич_блоков_огражд!$F82*Малоэтажка_блоки_огражд!C$9</f>
        <v>53.599999999999994</v>
      </c>
      <c r="AO82" s="125">
        <f>Малоэтажка_колич_блоков_огражд!$F82*Малоэтажка_блоки_огражд!D$9</f>
        <v>41.579999999999998</v>
      </c>
      <c r="AP82" s="125">
        <f>Малоэтажка_колич_блоков_огражд!$F82*Малоэтажка_блоки_огражд!E$9</f>
        <v>2.52</v>
      </c>
      <c r="AQ82" s="125">
        <f>Малоэтажка_колич_блоков_огражд!$F82*Малоэтажка_блоки_огражд!F$9</f>
        <v>353.30000000000001</v>
      </c>
      <c r="AR82" s="125">
        <f>Малоэтажка_колич_блоков_огражд!$F82*Малоэтажка_блоки_огражд!G$9</f>
        <v>0</v>
      </c>
      <c r="AS82" s="94">
        <f>Малоэтажка_колич_блоков_огражд!$F82*Малоэтажка_блоки_огражд!B$10</f>
        <v>130.60000000000002</v>
      </c>
      <c r="AT82" s="94">
        <f>Малоэтажка_колич_блоков_огражд!$F82*Малоэтажка_блоки_огражд!C$10</f>
        <v>56</v>
      </c>
      <c r="AU82" s="94">
        <f>Малоэтажка_колич_блоков_огражд!$F82*Малоэтажка_блоки_огражд!D$10</f>
        <v>41.579999999999998</v>
      </c>
      <c r="AV82" s="94">
        <f>Малоэтажка_колич_блоков_огражд!$F82*Малоэтажка_блоки_огражд!E$10</f>
        <v>0</v>
      </c>
      <c r="AW82" s="94">
        <f>Малоэтажка_колич_блоков_огражд!$F82*Малоэтажка_блоки_огражд!F$10</f>
        <v>0</v>
      </c>
      <c r="AX82" s="127">
        <f>Малоэтажка_колич_блоков_огражд!$F82*Малоэтажка_блоки_огражд!G$10</f>
        <v>353.30000000000001</v>
      </c>
      <c r="AY82" s="125">
        <f>Малоэтажка_колич_блоков_огражд!$G82*Малоэтажка_блоки_огражд!B$11</f>
        <v>0</v>
      </c>
      <c r="AZ82" s="125">
        <f>Малоэтажка_колич_блоков_огражд!$G82*Малоэтажка_блоки_огражд!C$11</f>
        <v>0</v>
      </c>
      <c r="BA82" s="125">
        <f>Малоэтажка_колич_блоков_огражд!$G82*Малоэтажка_блоки_огражд!D$11</f>
        <v>0</v>
      </c>
      <c r="BB82" s="125">
        <f>Малоэтажка_колич_блоков_огражд!$G82*Малоэтажка_блоки_огражд!E$11</f>
        <v>0</v>
      </c>
      <c r="BC82" s="125">
        <f>Малоэтажка_колич_блоков_огражд!$G82*Малоэтажка_блоки_огражд!F$11</f>
        <v>0</v>
      </c>
      <c r="BD82" s="125">
        <f>Малоэтажка_колич_блоков_огражд!$G82*Малоэтажка_блоки_огражд!G$11</f>
        <v>0</v>
      </c>
      <c r="BE82" s="94">
        <f>Малоэтажка_колич_блоков_огражд!$G82*Малоэтажка_блоки_огражд!B$12</f>
        <v>0</v>
      </c>
      <c r="BF82" s="94">
        <f>Малоэтажка_колич_блоков_огражд!$G82*Малоэтажка_блоки_огражд!C$12</f>
        <v>0</v>
      </c>
      <c r="BG82" s="94">
        <f>Малоэтажка_колич_блоков_огражд!$G82*Малоэтажка_блоки_огражд!D$12</f>
        <v>0</v>
      </c>
      <c r="BH82" s="94">
        <f>Малоэтажка_колич_блоков_огражд!$G82*Малоэтажка_блоки_огражд!E$12</f>
        <v>0</v>
      </c>
      <c r="BI82" s="94">
        <f>Малоэтажка_колич_блоков_огражд!$G82*Малоэтажка_блоки_огражд!F$12</f>
        <v>0</v>
      </c>
      <c r="BJ82" s="127">
        <f>Малоэтажка_колич_блоков_огражд!$G82*Малоэтажка_блоки_огражд!G$12</f>
        <v>0</v>
      </c>
      <c r="BK82" s="125">
        <f>Малоэтажка_колич_блоков_огражд!$H82*Малоэтажка_блоки_огражд!B$13</f>
        <v>0</v>
      </c>
      <c r="BL82" s="125">
        <f>Малоэтажка_колич_блоков_огражд!$H82*Малоэтажка_блоки_огражд!C$13</f>
        <v>0</v>
      </c>
      <c r="BM82" s="125">
        <f>Малоэтажка_колич_блоков_огражд!$H82*Малоэтажка_блоки_огражд!D$13</f>
        <v>0</v>
      </c>
      <c r="BN82" s="125">
        <f>Малоэтажка_колич_блоков_огражд!$H82*Малоэтажка_блоки_огражд!E$13</f>
        <v>0</v>
      </c>
      <c r="BO82" s="125">
        <f>Малоэтажка_колич_блоков_огражд!$H82*Малоэтажка_блоки_огражд!F$13</f>
        <v>0</v>
      </c>
      <c r="BP82" s="125">
        <f>Малоэтажка_колич_блоков_огражд!$H82*Малоэтажка_блоки_огражд!G$13</f>
        <v>0</v>
      </c>
      <c r="BQ82" s="94">
        <f>Малоэтажка_колич_блоков_огражд!$H82*Малоэтажка_блоки_огражд!B$14</f>
        <v>0</v>
      </c>
      <c r="BR82" s="94">
        <f>Малоэтажка_колич_блоков_огражд!$H82*Малоэтажка_блоки_огражд!C$14</f>
        <v>0</v>
      </c>
      <c r="BS82" s="94">
        <f>Малоэтажка_колич_блоков_огражд!$H82*Малоэтажка_блоки_огражд!D$14</f>
        <v>0</v>
      </c>
      <c r="BT82" s="94">
        <f>Малоэтажка_колич_блоков_огражд!$H82*Малоэтажка_блоки_огражд!E$14</f>
        <v>0</v>
      </c>
      <c r="BU82" s="94">
        <f>Малоэтажка_колич_блоков_огражд!$H82*Малоэтажка_блоки_огражд!F$14</f>
        <v>0</v>
      </c>
      <c r="BV82" s="94">
        <f>Малоэтажка_колич_блоков_огражд!$H82*Малоэтажка_блоки_огражд!G$14</f>
        <v>0</v>
      </c>
      <c r="BW82" s="109">
        <v>4</v>
      </c>
      <c r="BX82" s="128">
        <f t="shared" si="109"/>
        <v>1314.9200000000001</v>
      </c>
      <c r="BY82" s="128">
        <f t="shared" si="110"/>
        <v>608.79999999999995</v>
      </c>
      <c r="BZ82" s="128">
        <f t="shared" si="111"/>
        <v>469.07999999999998</v>
      </c>
      <c r="CA82" s="128">
        <f t="shared" si="112"/>
        <v>7.5600000000000005</v>
      </c>
      <c r="CB82" s="128">
        <f t="shared" si="113"/>
        <v>962.79999999999995</v>
      </c>
      <c r="CC82" s="128">
        <f t="shared" si="114"/>
        <v>962.79999999999995</v>
      </c>
      <c r="CD82">
        <v>22</v>
      </c>
      <c r="CE82">
        <v>-34</v>
      </c>
      <c r="CF82">
        <v>3.8499999999999814</v>
      </c>
      <c r="CG82">
        <v>0.46999999999999997</v>
      </c>
      <c r="CH82">
        <v>0.28000000000000003</v>
      </c>
      <c r="CI82">
        <v>0.46999999999999997</v>
      </c>
      <c r="CJ82">
        <v>1.3600000000000001</v>
      </c>
      <c r="CK82">
        <v>1.3600000000000001</v>
      </c>
      <c r="CL82" s="22">
        <f t="shared" si="115"/>
        <v>19126.109090909184</v>
      </c>
      <c r="CM82" s="22">
        <f t="shared" si="116"/>
        <v>72537.872340425529</v>
      </c>
      <c r="CN82" s="22">
        <f t="shared" si="117"/>
        <v>93815.999999999985</v>
      </c>
      <c r="CO82" s="22">
        <f t="shared" si="118"/>
        <v>900.76595744680867</v>
      </c>
      <c r="CP82" s="22">
        <f t="shared" si="119"/>
        <v>39644.705882352937</v>
      </c>
      <c r="CQ82" s="22">
        <f t="shared" si="120"/>
        <v>39644.705882352937</v>
      </c>
      <c r="CR82" s="129">
        <f t="shared" si="121"/>
        <v>265670.15915348736</v>
      </c>
      <c r="CW82" s="130">
        <v>348726.51000000001</v>
      </c>
      <c r="CX82">
        <f t="shared" si="122"/>
        <v>0.29985074599094996</v>
      </c>
      <c r="CY82">
        <f t="shared" si="123"/>
        <v>46.177014882606294</v>
      </c>
    </row>
    <row r="83">
      <c r="A83" s="25"/>
      <c r="B83" s="4" t="s">
        <v>88</v>
      </c>
      <c r="C83" s="125">
        <f>Малоэтажка_колич_блоков_огражд!$C83*Малоэтажка_блоки_огражд!B$3</f>
        <v>0</v>
      </c>
      <c r="D83" s="125">
        <f>Малоэтажка_колич_блоков_огражд!$C83*Малоэтажка_блоки_огражд!C$3</f>
        <v>0</v>
      </c>
      <c r="E83" s="125">
        <f>Малоэтажка_колич_блоков_огражд!$C83*Малоэтажка_блоки_огражд!D$3</f>
        <v>0</v>
      </c>
      <c r="F83" s="125">
        <f>Малоэтажка_колич_блоков_огражд!$C83*Малоэтажка_блоки_огражд!E$3</f>
        <v>0</v>
      </c>
      <c r="G83" s="125">
        <f>Малоэтажка_колич_блоков_огражд!$C83*Малоэтажка_блоки_огражд!F$3</f>
        <v>0</v>
      </c>
      <c r="H83" s="126">
        <f>Малоэтажка_колич_блоков_огражд!$C83*Малоэтажка_блоки_огражд!G$3</f>
        <v>0</v>
      </c>
      <c r="I83" s="94">
        <f>Малоэтажка_колич_блоков_огражд!$C83*Малоэтажка_блоки_огражд!B$4</f>
        <v>0</v>
      </c>
      <c r="J83" s="94">
        <f>Малоэтажка_колич_блоков_огражд!$C83*Малоэтажка_блоки_огражд!C$4</f>
        <v>0</v>
      </c>
      <c r="K83" s="94">
        <f>Малоэтажка_колич_блоков_огражд!$C83*Малоэтажка_блоки_огражд!D$4</f>
        <v>0</v>
      </c>
      <c r="L83" s="94">
        <f>Малоэтажка_колич_блоков_огражд!$C83*Малоэтажка_блоки_огражд!E$4</f>
        <v>0</v>
      </c>
      <c r="M83" s="94">
        <f>Малоэтажка_колич_блоков_огражд!$C83*Малоэтажка_блоки_огражд!F$4</f>
        <v>0</v>
      </c>
      <c r="N83" s="127">
        <f>Малоэтажка_колич_блоков_огражд!$C83*Малоэтажка_блоки_огражд!G$4</f>
        <v>0</v>
      </c>
      <c r="O83" s="125">
        <f>Малоэтажка_колич_блоков_огражд!$D83*Малоэтажка_блоки_огражд!B$5</f>
        <v>112.38</v>
      </c>
      <c r="P83" s="125">
        <f>Малоэтажка_колич_блоков_огражд!$D83*Малоэтажка_блоки_огражд!C$5</f>
        <v>39.600000000000001</v>
      </c>
      <c r="Q83" s="125">
        <f>Малоэтажка_колич_блоков_огражд!$D83*Малоэтажка_блоки_огражд!D$5</f>
        <v>41.009999999999998</v>
      </c>
      <c r="R83" s="125">
        <f>Малоэтажка_колич_блоков_огражд!$D83*Малоэтажка_блоки_огражд!E$5</f>
        <v>2.52</v>
      </c>
      <c r="S83" s="125">
        <f>Малоэтажка_колич_блоков_огражд!$D83*Малоэтажка_блоки_огражд!F$5</f>
        <v>256.19999999999999</v>
      </c>
      <c r="T83" s="125">
        <f>Малоэтажка_колич_блоков_огражд!$D83*Малоэтажка_блоки_огражд!G$5</f>
        <v>0</v>
      </c>
      <c r="U83" s="94">
        <f>Малоэтажка_колич_блоков_огражд!$D83*Малоэтажка_блоки_огражд!B$6</f>
        <v>112.5</v>
      </c>
      <c r="V83" s="94">
        <f>Малоэтажка_колич_блоков_огражд!$D83*Малоэтажка_блоки_огражд!C$6</f>
        <v>42</v>
      </c>
      <c r="W83" s="94">
        <f>Малоэтажка_колич_блоков_огражд!$D83*Малоэтажка_блоки_огражд!D$6</f>
        <v>41.009999999999998</v>
      </c>
      <c r="X83" s="94">
        <f>Малоэтажка_колич_блоков_огражд!$D83*Малоэтажка_блоки_огражд!E$6</f>
        <v>0</v>
      </c>
      <c r="Y83" s="94">
        <f>Малоэтажка_колич_блоков_огражд!$D83*Малоэтажка_блоки_огражд!F$6</f>
        <v>0</v>
      </c>
      <c r="Z83" s="127">
        <f>Малоэтажка_колич_блоков_огражд!$D83*Малоэтажка_блоки_огражд!G$6</f>
        <v>256.19999999999999</v>
      </c>
      <c r="AA83" s="125">
        <f>Малоэтажка_колич_блоков_огражд!$E83*Малоэтажка_блоки_огражд!B$7</f>
        <v>85.599999999999994</v>
      </c>
      <c r="AB83" s="125">
        <f>Малоэтажка_колич_блоков_огражд!$E83*Малоэтажка_блоки_огражд!C$7</f>
        <v>53.599999999999994</v>
      </c>
      <c r="AC83" s="125">
        <f>Малоэтажка_колич_блоков_огражд!$E83*Малоэтажка_блоки_огражд!D$7</f>
        <v>34.680000000000007</v>
      </c>
      <c r="AD83" s="125">
        <f>Малоэтажка_колич_блоков_огражд!$E83*Малоэтажка_блоки_огражд!E$7</f>
        <v>2.52</v>
      </c>
      <c r="AE83" s="125">
        <f>Малоэтажка_колич_блоков_огражд!$E83*Малоэтажка_блоки_огражд!F$7</f>
        <v>353.30000000000001</v>
      </c>
      <c r="AF83" s="125">
        <f>Малоэтажка_колич_блоков_огражд!$E83*Малоэтажка_блоки_огражд!G$7</f>
        <v>0</v>
      </c>
      <c r="AG83" s="94">
        <f>Малоэтажка_колич_блоков_огражд!$E83*Малоэтажка_блоки_огражд!B$8</f>
        <v>85.719999999999999</v>
      </c>
      <c r="AH83" s="94">
        <f>Малоэтажка_колич_блоков_огражд!$E83*Малоэтажка_блоки_огражд!C$8</f>
        <v>56</v>
      </c>
      <c r="AI83" s="94">
        <f>Малоэтажка_колич_блоков_огражд!$E83*Малоэтажка_блоки_огражд!D$8</f>
        <v>34.680000000000007</v>
      </c>
      <c r="AJ83" s="94">
        <f>Малоэтажка_колич_блоков_огражд!$E83*Малоэтажка_блоки_огражд!E$8</f>
        <v>0</v>
      </c>
      <c r="AK83" s="94">
        <f>Малоэтажка_колич_блоков_огражд!$E83*Малоэтажка_блоки_огражд!F$8</f>
        <v>0</v>
      </c>
      <c r="AL83" s="127">
        <f>Малоэтажка_колич_блоков_огражд!$E83*Малоэтажка_блоки_огражд!G$8</f>
        <v>353.30000000000001</v>
      </c>
      <c r="AM83" s="125">
        <f>Малоэтажка_колич_блоков_огражд!$F83*Малоэтажка_блоки_огражд!B$9</f>
        <v>130.48000000000002</v>
      </c>
      <c r="AN83" s="125">
        <f>Малоэтажка_колич_блоков_огражд!$F83*Малоэтажка_блоки_огражд!C$9</f>
        <v>53.599999999999994</v>
      </c>
      <c r="AO83" s="125">
        <f>Малоэтажка_колич_блоков_огражд!$F83*Малоэтажка_блоки_огражд!D$9</f>
        <v>41.579999999999998</v>
      </c>
      <c r="AP83" s="125">
        <f>Малоэтажка_колич_блоков_огражд!$F83*Малоэтажка_блоки_огражд!E$9</f>
        <v>2.52</v>
      </c>
      <c r="AQ83" s="125">
        <f>Малоэтажка_колич_блоков_огражд!$F83*Малоэтажка_блоки_огражд!F$9</f>
        <v>353.30000000000001</v>
      </c>
      <c r="AR83" s="125">
        <f>Малоэтажка_колич_блоков_огражд!$F83*Малоэтажка_блоки_огражд!G$9</f>
        <v>0</v>
      </c>
      <c r="AS83" s="94">
        <f>Малоэтажка_колич_блоков_огражд!$F83*Малоэтажка_блоки_огражд!B$10</f>
        <v>130.60000000000002</v>
      </c>
      <c r="AT83" s="94">
        <f>Малоэтажка_колич_блоков_огражд!$F83*Малоэтажка_блоки_огражд!C$10</f>
        <v>56</v>
      </c>
      <c r="AU83" s="94">
        <f>Малоэтажка_колич_блоков_огражд!$F83*Малоэтажка_блоки_огражд!D$10</f>
        <v>41.579999999999998</v>
      </c>
      <c r="AV83" s="94">
        <f>Малоэтажка_колич_блоков_огражд!$F83*Малоэтажка_блоки_огражд!E$10</f>
        <v>0</v>
      </c>
      <c r="AW83" s="94">
        <f>Малоэтажка_колич_блоков_огражд!$F83*Малоэтажка_блоки_огражд!F$10</f>
        <v>0</v>
      </c>
      <c r="AX83" s="127">
        <f>Малоэтажка_колич_блоков_огражд!$F83*Малоэтажка_блоки_огражд!G$10</f>
        <v>353.30000000000001</v>
      </c>
      <c r="AY83" s="125">
        <f>Малоэтажка_колич_блоков_огражд!$G83*Малоэтажка_блоки_огражд!B$11</f>
        <v>0</v>
      </c>
      <c r="AZ83" s="125">
        <f>Малоэтажка_колич_блоков_огражд!$G83*Малоэтажка_блоки_огражд!C$11</f>
        <v>0</v>
      </c>
      <c r="BA83" s="125">
        <f>Малоэтажка_колич_блоков_огражд!$G83*Малоэтажка_блоки_огражд!D$11</f>
        <v>0</v>
      </c>
      <c r="BB83" s="125">
        <f>Малоэтажка_колич_блоков_огражд!$G83*Малоэтажка_блоки_огражд!E$11</f>
        <v>0</v>
      </c>
      <c r="BC83" s="125">
        <f>Малоэтажка_колич_блоков_огражд!$G83*Малоэтажка_блоки_огражд!F$11</f>
        <v>0</v>
      </c>
      <c r="BD83" s="125">
        <f>Малоэтажка_колич_блоков_огражд!$G83*Малоэтажка_блоки_огражд!G$11</f>
        <v>0</v>
      </c>
      <c r="BE83" s="94">
        <f>Малоэтажка_колич_блоков_огражд!$G83*Малоэтажка_блоки_огражд!B$12</f>
        <v>0</v>
      </c>
      <c r="BF83" s="94">
        <f>Малоэтажка_колич_блоков_огражд!$G83*Малоэтажка_блоки_огражд!C$12</f>
        <v>0</v>
      </c>
      <c r="BG83" s="94">
        <f>Малоэтажка_колич_блоков_огражд!$G83*Малоэтажка_блоки_огражд!D$12</f>
        <v>0</v>
      </c>
      <c r="BH83" s="94">
        <f>Малоэтажка_колич_блоков_огражд!$G83*Малоэтажка_блоки_огражд!E$12</f>
        <v>0</v>
      </c>
      <c r="BI83" s="94">
        <f>Малоэтажка_колич_блоков_огражд!$G83*Малоэтажка_блоки_огражд!F$12</f>
        <v>0</v>
      </c>
      <c r="BJ83" s="127">
        <f>Малоэтажка_колич_блоков_огражд!$G83*Малоэтажка_блоки_огражд!G$12</f>
        <v>0</v>
      </c>
      <c r="BK83" s="125">
        <f>Малоэтажка_колич_блоков_огражд!$H83*Малоэтажка_блоки_огражд!B$13</f>
        <v>0</v>
      </c>
      <c r="BL83" s="125">
        <f>Малоэтажка_колич_блоков_огражд!$H83*Малоэтажка_блоки_огражд!C$13</f>
        <v>0</v>
      </c>
      <c r="BM83" s="125">
        <f>Малоэтажка_колич_блоков_огражд!$H83*Малоэтажка_блоки_огражд!D$13</f>
        <v>0</v>
      </c>
      <c r="BN83" s="125">
        <f>Малоэтажка_колич_блоков_огражд!$H83*Малоэтажка_блоки_огражд!E$13</f>
        <v>0</v>
      </c>
      <c r="BO83" s="125">
        <f>Малоэтажка_колич_блоков_огражд!$H83*Малоэтажка_блоки_огражд!F$13</f>
        <v>0</v>
      </c>
      <c r="BP83" s="125">
        <f>Малоэтажка_колич_блоков_огражд!$H83*Малоэтажка_блоки_огражд!G$13</f>
        <v>0</v>
      </c>
      <c r="BQ83" s="94">
        <f>Малоэтажка_колич_блоков_огражд!$H83*Малоэтажка_блоки_огражд!B$14</f>
        <v>0</v>
      </c>
      <c r="BR83" s="94">
        <f>Малоэтажка_колич_блоков_огражд!$H83*Малоэтажка_блоки_огражд!C$14</f>
        <v>0</v>
      </c>
      <c r="BS83" s="94">
        <f>Малоэтажка_колич_блоков_огражд!$H83*Малоэтажка_блоки_огражд!D$14</f>
        <v>0</v>
      </c>
      <c r="BT83" s="94">
        <f>Малоэтажка_колич_блоков_огражд!$H83*Малоэтажка_блоки_огражд!E$14</f>
        <v>0</v>
      </c>
      <c r="BU83" s="94">
        <f>Малоэтажка_колич_блоков_огражд!$H83*Малоэтажка_блоки_огражд!F$14</f>
        <v>0</v>
      </c>
      <c r="BV83" s="94">
        <f>Малоэтажка_колич_блоков_огражд!$H83*Малоэтажка_блоки_огражд!G$14</f>
        <v>0</v>
      </c>
      <c r="BW83" s="109">
        <v>4</v>
      </c>
      <c r="BX83" s="128">
        <f t="shared" si="109"/>
        <v>1314.9200000000001</v>
      </c>
      <c r="BY83" s="128">
        <f t="shared" si="110"/>
        <v>608.79999999999995</v>
      </c>
      <c r="BZ83" s="128">
        <f t="shared" si="111"/>
        <v>469.07999999999998</v>
      </c>
      <c r="CA83" s="128">
        <f t="shared" si="112"/>
        <v>7.5600000000000005</v>
      </c>
      <c r="CB83" s="128">
        <f t="shared" si="113"/>
        <v>962.79999999999995</v>
      </c>
      <c r="CC83" s="128">
        <f t="shared" si="114"/>
        <v>962.79999999999995</v>
      </c>
      <c r="CD83">
        <v>22</v>
      </c>
      <c r="CE83">
        <v>-34</v>
      </c>
      <c r="CF83">
        <v>3.849999999999981</v>
      </c>
      <c r="CG83">
        <v>0.46999999999999997</v>
      </c>
      <c r="CH83">
        <v>0.28000000000000003</v>
      </c>
      <c r="CI83">
        <v>0.46999999999999997</v>
      </c>
      <c r="CJ83">
        <v>1.3600000000000001</v>
      </c>
      <c r="CK83">
        <v>1.3600000000000001</v>
      </c>
      <c r="CL83" s="22">
        <f t="shared" si="115"/>
        <v>19126.109090909187</v>
      </c>
      <c r="CM83" s="22">
        <f t="shared" si="116"/>
        <v>72537.872340425529</v>
      </c>
      <c r="CN83" s="22">
        <f t="shared" si="117"/>
        <v>93815.999999999985</v>
      </c>
      <c r="CO83" s="22">
        <f t="shared" si="118"/>
        <v>900.76595744680867</v>
      </c>
      <c r="CP83" s="22">
        <f t="shared" si="119"/>
        <v>39644.705882352937</v>
      </c>
      <c r="CQ83" s="22">
        <f t="shared" si="120"/>
        <v>39644.705882352937</v>
      </c>
      <c r="CR83" s="129">
        <f t="shared" si="121"/>
        <v>265670.15915348736</v>
      </c>
      <c r="CW83" s="130">
        <v>348726.51000000001</v>
      </c>
      <c r="CX83">
        <f t="shared" si="122"/>
        <v>0.29985074599094996</v>
      </c>
      <c r="CY83">
        <f t="shared" si="123"/>
        <v>46.177014882606294</v>
      </c>
    </row>
    <row r="84">
      <c r="A84" s="25"/>
      <c r="B84" s="4" t="s">
        <v>89</v>
      </c>
      <c r="C84" s="125">
        <f>Малоэтажка_колич_блоков_огражд!$C84*Малоэтажка_блоки_огражд!B$3</f>
        <v>0</v>
      </c>
      <c r="D84" s="125">
        <f>Малоэтажка_колич_блоков_огражд!$C84*Малоэтажка_блоки_огражд!C$3</f>
        <v>0</v>
      </c>
      <c r="E84" s="125">
        <f>Малоэтажка_колич_блоков_огражд!$C84*Малоэтажка_блоки_огражд!D$3</f>
        <v>0</v>
      </c>
      <c r="F84" s="125">
        <f>Малоэтажка_колич_блоков_огражд!$C84*Малоэтажка_блоки_огражд!E$3</f>
        <v>0</v>
      </c>
      <c r="G84" s="125">
        <f>Малоэтажка_колич_блоков_огражд!$C84*Малоэтажка_блоки_огражд!F$3</f>
        <v>0</v>
      </c>
      <c r="H84" s="126">
        <f>Малоэтажка_колич_блоков_огражд!$C84*Малоэтажка_блоки_огражд!G$3</f>
        <v>0</v>
      </c>
      <c r="I84" s="94">
        <f>Малоэтажка_колич_блоков_огражд!$C84*Малоэтажка_блоки_огражд!B$4</f>
        <v>0</v>
      </c>
      <c r="J84" s="94">
        <f>Малоэтажка_колич_блоков_огражд!$C84*Малоэтажка_блоки_огражд!C$4</f>
        <v>0</v>
      </c>
      <c r="K84" s="94">
        <f>Малоэтажка_колич_блоков_огражд!$C84*Малоэтажка_блоки_огражд!D$4</f>
        <v>0</v>
      </c>
      <c r="L84" s="94">
        <f>Малоэтажка_колич_блоков_огражд!$C84*Малоэтажка_блоки_огражд!E$4</f>
        <v>0</v>
      </c>
      <c r="M84" s="94">
        <f>Малоэтажка_колич_блоков_огражд!$C84*Малоэтажка_блоки_огражд!F$4</f>
        <v>0</v>
      </c>
      <c r="N84" s="127">
        <f>Малоэтажка_колич_блоков_огражд!$C84*Малоэтажка_блоки_огражд!G$4</f>
        <v>0</v>
      </c>
      <c r="O84" s="125">
        <f>Малоэтажка_колич_блоков_огражд!$D84*Малоэтажка_блоки_огражд!B$5</f>
        <v>112.38</v>
      </c>
      <c r="P84" s="125">
        <f>Малоэтажка_колич_блоков_огражд!$D84*Малоэтажка_блоки_огражд!C$5</f>
        <v>39.600000000000001</v>
      </c>
      <c r="Q84" s="125">
        <f>Малоэтажка_колич_блоков_огражд!$D84*Малоэтажка_блоки_огражд!D$5</f>
        <v>41.009999999999998</v>
      </c>
      <c r="R84" s="125">
        <f>Малоэтажка_колич_блоков_огражд!$D84*Малоэтажка_блоки_огражд!E$5</f>
        <v>2.52</v>
      </c>
      <c r="S84" s="125">
        <f>Малоэтажка_колич_блоков_огражд!$D84*Малоэтажка_блоки_огражд!F$5</f>
        <v>256.19999999999999</v>
      </c>
      <c r="T84" s="125">
        <f>Малоэтажка_колич_блоков_огражд!$D84*Малоэтажка_блоки_огражд!G$5</f>
        <v>0</v>
      </c>
      <c r="U84" s="94">
        <f>Малоэтажка_колич_блоков_огражд!$D84*Малоэтажка_блоки_огражд!B$6</f>
        <v>112.5</v>
      </c>
      <c r="V84" s="94">
        <f>Малоэтажка_колич_блоков_огражд!$D84*Малоэтажка_блоки_огражд!C$6</f>
        <v>42</v>
      </c>
      <c r="W84" s="94">
        <f>Малоэтажка_колич_блоков_огражд!$D84*Малоэтажка_блоки_огражд!D$6</f>
        <v>41.009999999999998</v>
      </c>
      <c r="X84" s="94">
        <f>Малоэтажка_колич_блоков_огражд!$D84*Малоэтажка_блоки_огражд!E$6</f>
        <v>0</v>
      </c>
      <c r="Y84" s="94">
        <f>Малоэтажка_колич_блоков_огражд!$D84*Малоэтажка_блоки_огражд!F$6</f>
        <v>0</v>
      </c>
      <c r="Z84" s="127">
        <f>Малоэтажка_колич_блоков_огражд!$D84*Малоэтажка_блоки_огражд!G$6</f>
        <v>256.19999999999999</v>
      </c>
      <c r="AA84" s="125">
        <f>Малоэтажка_колич_блоков_огражд!$E84*Малоэтажка_блоки_огражд!B$7</f>
        <v>85.599999999999994</v>
      </c>
      <c r="AB84" s="125">
        <f>Малоэтажка_колич_блоков_огражд!$E84*Малоэтажка_блоки_огражд!C$7</f>
        <v>53.599999999999994</v>
      </c>
      <c r="AC84" s="125">
        <f>Малоэтажка_колич_блоков_огражд!$E84*Малоэтажка_блоки_огражд!D$7</f>
        <v>34.680000000000007</v>
      </c>
      <c r="AD84" s="125">
        <f>Малоэтажка_колич_блоков_огражд!$E84*Малоэтажка_блоки_огражд!E$7</f>
        <v>2.52</v>
      </c>
      <c r="AE84" s="125">
        <f>Малоэтажка_колич_блоков_огражд!$E84*Малоэтажка_блоки_огражд!F$7</f>
        <v>353.30000000000001</v>
      </c>
      <c r="AF84" s="125">
        <f>Малоэтажка_колич_блоков_огражд!$E84*Малоэтажка_блоки_огражд!G$7</f>
        <v>0</v>
      </c>
      <c r="AG84" s="94">
        <f>Малоэтажка_колич_блоков_огражд!$E84*Малоэтажка_блоки_огражд!B$8</f>
        <v>85.719999999999999</v>
      </c>
      <c r="AH84" s="94">
        <f>Малоэтажка_колич_блоков_огражд!$E84*Малоэтажка_блоки_огражд!C$8</f>
        <v>56</v>
      </c>
      <c r="AI84" s="94">
        <f>Малоэтажка_колич_блоков_огражд!$E84*Малоэтажка_блоки_огражд!D$8</f>
        <v>34.680000000000007</v>
      </c>
      <c r="AJ84" s="94">
        <f>Малоэтажка_колич_блоков_огражд!$E84*Малоэтажка_блоки_огражд!E$8</f>
        <v>0</v>
      </c>
      <c r="AK84" s="94">
        <f>Малоэтажка_колич_блоков_огражд!$E84*Малоэтажка_блоки_огражд!F$8</f>
        <v>0</v>
      </c>
      <c r="AL84" s="127">
        <f>Малоэтажка_колич_блоков_огражд!$E84*Малоэтажка_блоки_огражд!G$8</f>
        <v>353.30000000000001</v>
      </c>
      <c r="AM84" s="125">
        <f>Малоэтажка_колич_блоков_огражд!$F84*Малоэтажка_блоки_огражд!B$9</f>
        <v>130.48000000000002</v>
      </c>
      <c r="AN84" s="125">
        <f>Малоэтажка_колич_блоков_огражд!$F84*Малоэтажка_блоки_огражд!C$9</f>
        <v>53.599999999999994</v>
      </c>
      <c r="AO84" s="125">
        <f>Малоэтажка_колич_блоков_огражд!$F84*Малоэтажка_блоки_огражд!D$9</f>
        <v>41.579999999999998</v>
      </c>
      <c r="AP84" s="125">
        <f>Малоэтажка_колич_блоков_огражд!$F84*Малоэтажка_блоки_огражд!E$9</f>
        <v>2.52</v>
      </c>
      <c r="AQ84" s="125">
        <f>Малоэтажка_колич_блоков_огражд!$F84*Малоэтажка_блоки_огражд!F$9</f>
        <v>353.30000000000001</v>
      </c>
      <c r="AR84" s="125">
        <f>Малоэтажка_колич_блоков_огражд!$F84*Малоэтажка_блоки_огражд!G$9</f>
        <v>0</v>
      </c>
      <c r="AS84" s="94">
        <f>Малоэтажка_колич_блоков_огражд!$F84*Малоэтажка_блоки_огражд!B$10</f>
        <v>130.60000000000002</v>
      </c>
      <c r="AT84" s="94">
        <f>Малоэтажка_колич_блоков_огражд!$F84*Малоэтажка_блоки_огражд!C$10</f>
        <v>56</v>
      </c>
      <c r="AU84" s="94">
        <f>Малоэтажка_колич_блоков_огражд!$F84*Малоэтажка_блоки_огражд!D$10</f>
        <v>41.579999999999998</v>
      </c>
      <c r="AV84" s="94">
        <f>Малоэтажка_колич_блоков_огражд!$F84*Малоэтажка_блоки_огражд!E$10</f>
        <v>0</v>
      </c>
      <c r="AW84" s="94">
        <f>Малоэтажка_колич_блоков_огражд!$F84*Малоэтажка_блоки_огражд!F$10</f>
        <v>0</v>
      </c>
      <c r="AX84" s="127">
        <f>Малоэтажка_колич_блоков_огражд!$F84*Малоэтажка_блоки_огражд!G$10</f>
        <v>353.30000000000001</v>
      </c>
      <c r="AY84" s="125">
        <f>Малоэтажка_колич_блоков_огражд!$G84*Малоэтажка_блоки_огражд!B$11</f>
        <v>0</v>
      </c>
      <c r="AZ84" s="125">
        <f>Малоэтажка_колич_блоков_огражд!$G84*Малоэтажка_блоки_огражд!C$11</f>
        <v>0</v>
      </c>
      <c r="BA84" s="125">
        <f>Малоэтажка_колич_блоков_огражд!$G84*Малоэтажка_блоки_огражд!D$11</f>
        <v>0</v>
      </c>
      <c r="BB84" s="125">
        <f>Малоэтажка_колич_блоков_огражд!$G84*Малоэтажка_блоки_огражд!E$11</f>
        <v>0</v>
      </c>
      <c r="BC84" s="125">
        <f>Малоэтажка_колич_блоков_огражд!$G84*Малоэтажка_блоки_огражд!F$11</f>
        <v>0</v>
      </c>
      <c r="BD84" s="125">
        <f>Малоэтажка_колич_блоков_огражд!$G84*Малоэтажка_блоки_огражд!G$11</f>
        <v>0</v>
      </c>
      <c r="BE84" s="94">
        <f>Малоэтажка_колич_блоков_огражд!$G84*Малоэтажка_блоки_огражд!B$12</f>
        <v>0</v>
      </c>
      <c r="BF84" s="94">
        <f>Малоэтажка_колич_блоков_огражд!$G84*Малоэтажка_блоки_огражд!C$12</f>
        <v>0</v>
      </c>
      <c r="BG84" s="94">
        <f>Малоэтажка_колич_блоков_огражд!$G84*Малоэтажка_блоки_огражд!D$12</f>
        <v>0</v>
      </c>
      <c r="BH84" s="94">
        <f>Малоэтажка_колич_блоков_огражд!$G84*Малоэтажка_блоки_огражд!E$12</f>
        <v>0</v>
      </c>
      <c r="BI84" s="94">
        <f>Малоэтажка_колич_блоков_огражд!$G84*Малоэтажка_блоки_огражд!F$12</f>
        <v>0</v>
      </c>
      <c r="BJ84" s="127">
        <f>Малоэтажка_колич_блоков_огражд!$G84*Малоэтажка_блоки_огражд!G$12</f>
        <v>0</v>
      </c>
      <c r="BK84" s="125">
        <f>Малоэтажка_колич_блоков_огражд!$H84*Малоэтажка_блоки_огражд!B$13</f>
        <v>0</v>
      </c>
      <c r="BL84" s="125">
        <f>Малоэтажка_колич_блоков_огражд!$H84*Малоэтажка_блоки_огражд!C$13</f>
        <v>0</v>
      </c>
      <c r="BM84" s="125">
        <f>Малоэтажка_колич_блоков_огражд!$H84*Малоэтажка_блоки_огражд!D$13</f>
        <v>0</v>
      </c>
      <c r="BN84" s="125">
        <f>Малоэтажка_колич_блоков_огражд!$H84*Малоэтажка_блоки_огражд!E$13</f>
        <v>0</v>
      </c>
      <c r="BO84" s="125">
        <f>Малоэтажка_колич_блоков_огражд!$H84*Малоэтажка_блоки_огражд!F$13</f>
        <v>0</v>
      </c>
      <c r="BP84" s="125">
        <f>Малоэтажка_колич_блоков_огражд!$H84*Малоэтажка_блоки_огражд!G$13</f>
        <v>0</v>
      </c>
      <c r="BQ84" s="94">
        <f>Малоэтажка_колич_блоков_огражд!$H84*Малоэтажка_блоки_огражд!B$14</f>
        <v>0</v>
      </c>
      <c r="BR84" s="94">
        <f>Малоэтажка_колич_блоков_огражд!$H84*Малоэтажка_блоки_огражд!C$14</f>
        <v>0</v>
      </c>
      <c r="BS84" s="94">
        <f>Малоэтажка_колич_блоков_огражд!$H84*Малоэтажка_блоки_огражд!D$14</f>
        <v>0</v>
      </c>
      <c r="BT84" s="94">
        <f>Малоэтажка_колич_блоков_огражд!$H84*Малоэтажка_блоки_огражд!E$14</f>
        <v>0</v>
      </c>
      <c r="BU84" s="94">
        <f>Малоэтажка_колич_блоков_огражд!$H84*Малоэтажка_блоки_огражд!F$14</f>
        <v>0</v>
      </c>
      <c r="BV84" s="94">
        <f>Малоэтажка_колич_блоков_огражд!$H84*Малоэтажка_блоки_огражд!G$14</f>
        <v>0</v>
      </c>
      <c r="BW84" s="109">
        <v>4</v>
      </c>
      <c r="BX84" s="128">
        <f t="shared" si="109"/>
        <v>1314.9200000000001</v>
      </c>
      <c r="BY84" s="128">
        <f t="shared" si="110"/>
        <v>608.79999999999995</v>
      </c>
      <c r="BZ84" s="128">
        <f t="shared" si="111"/>
        <v>469.07999999999998</v>
      </c>
      <c r="CA84" s="128">
        <f t="shared" si="112"/>
        <v>7.5600000000000005</v>
      </c>
      <c r="CB84" s="128">
        <f t="shared" si="113"/>
        <v>962.79999999999995</v>
      </c>
      <c r="CC84" s="128">
        <f t="shared" si="114"/>
        <v>962.79999999999995</v>
      </c>
      <c r="CD84">
        <v>22</v>
      </c>
      <c r="CE84">
        <v>-34</v>
      </c>
      <c r="CF84">
        <v>3.849999999999981</v>
      </c>
      <c r="CG84">
        <v>0.46999999999999997</v>
      </c>
      <c r="CH84">
        <v>0.28000000000000003</v>
      </c>
      <c r="CI84">
        <v>0.46999999999999997</v>
      </c>
      <c r="CJ84">
        <v>1.3600000000000001</v>
      </c>
      <c r="CK84">
        <v>1.3600000000000001</v>
      </c>
      <c r="CL84" s="22">
        <f t="shared" si="115"/>
        <v>19126.109090909187</v>
      </c>
      <c r="CM84" s="22">
        <f t="shared" si="116"/>
        <v>72537.872340425529</v>
      </c>
      <c r="CN84" s="22">
        <f t="shared" si="117"/>
        <v>93815.999999999985</v>
      </c>
      <c r="CO84" s="22">
        <f t="shared" si="118"/>
        <v>900.76595744680867</v>
      </c>
      <c r="CP84" s="22">
        <f t="shared" si="119"/>
        <v>39644.705882352937</v>
      </c>
      <c r="CQ84" s="22">
        <f t="shared" si="120"/>
        <v>39644.705882352937</v>
      </c>
      <c r="CR84" s="129">
        <f t="shared" si="121"/>
        <v>265670.15915348736</v>
      </c>
      <c r="CW84" s="130">
        <v>348726.51000000001</v>
      </c>
      <c r="CX84">
        <f t="shared" si="122"/>
        <v>0.29985074599094996</v>
      </c>
      <c r="CY84">
        <f t="shared" si="123"/>
        <v>46.177014882606294</v>
      </c>
    </row>
    <row r="85">
      <c r="A85" s="25"/>
      <c r="B85" s="4" t="s">
        <v>90</v>
      </c>
      <c r="C85" s="125">
        <f>Малоэтажка_колич_блоков_огражд!$C85*Малоэтажка_блоки_огражд!B$3</f>
        <v>0</v>
      </c>
      <c r="D85" s="125">
        <f>Малоэтажка_колич_блоков_огражд!$C85*Малоэтажка_блоки_огражд!C$3</f>
        <v>0</v>
      </c>
      <c r="E85" s="125">
        <f>Малоэтажка_колич_блоков_огражд!$C85*Малоэтажка_блоки_огражд!D$3</f>
        <v>0</v>
      </c>
      <c r="F85" s="125">
        <f>Малоэтажка_колич_блоков_огражд!$C85*Малоэтажка_блоки_огражд!E$3</f>
        <v>0</v>
      </c>
      <c r="G85" s="125">
        <f>Малоэтажка_колич_блоков_огражд!$C85*Малоэтажка_блоки_огражд!F$3</f>
        <v>0</v>
      </c>
      <c r="H85" s="126">
        <f>Малоэтажка_колич_блоков_огражд!$C85*Малоэтажка_блоки_огражд!G$3</f>
        <v>0</v>
      </c>
      <c r="I85" s="94">
        <f>Малоэтажка_колич_блоков_огражд!$C85*Малоэтажка_блоки_огражд!B$4</f>
        <v>0</v>
      </c>
      <c r="J85" s="94">
        <f>Малоэтажка_колич_блоков_огражд!$C85*Малоэтажка_блоки_огражд!C$4</f>
        <v>0</v>
      </c>
      <c r="K85" s="94">
        <f>Малоэтажка_колич_блоков_огражд!$C85*Малоэтажка_блоки_огражд!D$4</f>
        <v>0</v>
      </c>
      <c r="L85" s="94">
        <f>Малоэтажка_колич_блоков_огражд!$C85*Малоэтажка_блоки_огражд!E$4</f>
        <v>0</v>
      </c>
      <c r="M85" s="94">
        <f>Малоэтажка_колич_блоков_огражд!$C85*Малоэтажка_блоки_огражд!F$4</f>
        <v>0</v>
      </c>
      <c r="N85" s="127">
        <f>Малоэтажка_колич_блоков_огражд!$C85*Малоэтажка_блоки_огражд!G$4</f>
        <v>0</v>
      </c>
      <c r="O85" s="125">
        <f>Малоэтажка_колич_блоков_огражд!$D85*Малоэтажка_блоки_огражд!B$5</f>
        <v>112.38</v>
      </c>
      <c r="P85" s="125">
        <f>Малоэтажка_колич_блоков_огражд!$D85*Малоэтажка_блоки_огражд!C$5</f>
        <v>39.600000000000001</v>
      </c>
      <c r="Q85" s="125">
        <f>Малоэтажка_колич_блоков_огражд!$D85*Малоэтажка_блоки_огражд!D$5</f>
        <v>41.009999999999998</v>
      </c>
      <c r="R85" s="125">
        <f>Малоэтажка_колич_блоков_огражд!$D85*Малоэтажка_блоки_огражд!E$5</f>
        <v>2.52</v>
      </c>
      <c r="S85" s="125">
        <f>Малоэтажка_колич_блоков_огражд!$D85*Малоэтажка_блоки_огражд!F$5</f>
        <v>256.19999999999999</v>
      </c>
      <c r="T85" s="125">
        <f>Малоэтажка_колич_блоков_огражд!$D85*Малоэтажка_блоки_огражд!G$5</f>
        <v>0</v>
      </c>
      <c r="U85" s="94">
        <f>Малоэтажка_колич_блоков_огражд!$D85*Малоэтажка_блоки_огражд!B$6</f>
        <v>112.5</v>
      </c>
      <c r="V85" s="94">
        <f>Малоэтажка_колич_блоков_огражд!$D85*Малоэтажка_блоки_огражд!C$6</f>
        <v>42</v>
      </c>
      <c r="W85" s="94">
        <f>Малоэтажка_колич_блоков_огражд!$D85*Малоэтажка_блоки_огражд!D$6</f>
        <v>41.009999999999998</v>
      </c>
      <c r="X85" s="94">
        <f>Малоэтажка_колич_блоков_огражд!$D85*Малоэтажка_блоки_огражд!E$6</f>
        <v>0</v>
      </c>
      <c r="Y85" s="94">
        <f>Малоэтажка_колич_блоков_огражд!$D85*Малоэтажка_блоки_огражд!F$6</f>
        <v>0</v>
      </c>
      <c r="Z85" s="127">
        <f>Малоэтажка_колич_блоков_огражд!$D85*Малоэтажка_блоки_огражд!G$6</f>
        <v>256.19999999999999</v>
      </c>
      <c r="AA85" s="125">
        <f>Малоэтажка_колич_блоков_огражд!$E85*Малоэтажка_блоки_огражд!B$7</f>
        <v>85.599999999999994</v>
      </c>
      <c r="AB85" s="125">
        <f>Малоэтажка_колич_блоков_огражд!$E85*Малоэтажка_блоки_огражд!C$7</f>
        <v>53.599999999999994</v>
      </c>
      <c r="AC85" s="125">
        <f>Малоэтажка_колич_блоков_огражд!$E85*Малоэтажка_блоки_огражд!D$7</f>
        <v>34.680000000000007</v>
      </c>
      <c r="AD85" s="125">
        <f>Малоэтажка_колич_блоков_огражд!$E85*Малоэтажка_блоки_огражд!E$7</f>
        <v>2.52</v>
      </c>
      <c r="AE85" s="125">
        <f>Малоэтажка_колич_блоков_огражд!$E85*Малоэтажка_блоки_огражд!F$7</f>
        <v>353.30000000000001</v>
      </c>
      <c r="AF85" s="125">
        <f>Малоэтажка_колич_блоков_огражд!$E85*Малоэтажка_блоки_огражд!G$7</f>
        <v>0</v>
      </c>
      <c r="AG85" s="94">
        <f>Малоэтажка_колич_блоков_огражд!$E85*Малоэтажка_блоки_огражд!B$8</f>
        <v>85.719999999999999</v>
      </c>
      <c r="AH85" s="94">
        <f>Малоэтажка_колич_блоков_огражд!$E85*Малоэтажка_блоки_огражд!C$8</f>
        <v>56</v>
      </c>
      <c r="AI85" s="94">
        <f>Малоэтажка_колич_блоков_огражд!$E85*Малоэтажка_блоки_огражд!D$8</f>
        <v>34.680000000000007</v>
      </c>
      <c r="AJ85" s="94">
        <f>Малоэтажка_колич_блоков_огражд!$E85*Малоэтажка_блоки_огражд!E$8</f>
        <v>0</v>
      </c>
      <c r="AK85" s="94">
        <f>Малоэтажка_колич_блоков_огражд!$E85*Малоэтажка_блоки_огражд!F$8</f>
        <v>0</v>
      </c>
      <c r="AL85" s="127">
        <f>Малоэтажка_колич_блоков_огражд!$E85*Малоэтажка_блоки_огражд!G$8</f>
        <v>353.30000000000001</v>
      </c>
      <c r="AM85" s="125">
        <f>Малоэтажка_колич_блоков_огражд!$F85*Малоэтажка_блоки_огражд!B$9</f>
        <v>130.48000000000002</v>
      </c>
      <c r="AN85" s="125">
        <f>Малоэтажка_колич_блоков_огражд!$F85*Малоэтажка_блоки_огражд!C$9</f>
        <v>53.599999999999994</v>
      </c>
      <c r="AO85" s="125">
        <f>Малоэтажка_колич_блоков_огражд!$F85*Малоэтажка_блоки_огражд!D$9</f>
        <v>41.579999999999998</v>
      </c>
      <c r="AP85" s="125">
        <f>Малоэтажка_колич_блоков_огражд!$F85*Малоэтажка_блоки_огражд!E$9</f>
        <v>2.52</v>
      </c>
      <c r="AQ85" s="125">
        <f>Малоэтажка_колич_блоков_огражд!$F85*Малоэтажка_блоки_огражд!F$9</f>
        <v>353.30000000000001</v>
      </c>
      <c r="AR85" s="125">
        <f>Малоэтажка_колич_блоков_огражд!$F85*Малоэтажка_блоки_огражд!G$9</f>
        <v>0</v>
      </c>
      <c r="AS85" s="94">
        <f>Малоэтажка_колич_блоков_огражд!$F85*Малоэтажка_блоки_огражд!B$10</f>
        <v>130.60000000000002</v>
      </c>
      <c r="AT85" s="94">
        <f>Малоэтажка_колич_блоков_огражд!$F85*Малоэтажка_блоки_огражд!C$10</f>
        <v>56</v>
      </c>
      <c r="AU85" s="94">
        <f>Малоэтажка_колич_блоков_огражд!$F85*Малоэтажка_блоки_огражд!D$10</f>
        <v>41.579999999999998</v>
      </c>
      <c r="AV85" s="94">
        <f>Малоэтажка_колич_блоков_огражд!$F85*Малоэтажка_блоки_огражд!E$10</f>
        <v>0</v>
      </c>
      <c r="AW85" s="94">
        <f>Малоэтажка_колич_блоков_огражд!$F85*Малоэтажка_блоки_огражд!F$10</f>
        <v>0</v>
      </c>
      <c r="AX85" s="127">
        <f>Малоэтажка_колич_блоков_огражд!$F85*Малоэтажка_блоки_огражд!G$10</f>
        <v>353.30000000000001</v>
      </c>
      <c r="AY85" s="125">
        <f>Малоэтажка_колич_блоков_огражд!$G85*Малоэтажка_блоки_огражд!B$11</f>
        <v>0</v>
      </c>
      <c r="AZ85" s="125">
        <f>Малоэтажка_колич_блоков_огражд!$G85*Малоэтажка_блоки_огражд!C$11</f>
        <v>0</v>
      </c>
      <c r="BA85" s="125">
        <f>Малоэтажка_колич_блоков_огражд!$G85*Малоэтажка_блоки_огражд!D$11</f>
        <v>0</v>
      </c>
      <c r="BB85" s="125">
        <f>Малоэтажка_колич_блоков_огражд!$G85*Малоэтажка_блоки_огражд!E$11</f>
        <v>0</v>
      </c>
      <c r="BC85" s="125">
        <f>Малоэтажка_колич_блоков_огражд!$G85*Малоэтажка_блоки_огражд!F$11</f>
        <v>0</v>
      </c>
      <c r="BD85" s="125">
        <f>Малоэтажка_колич_блоков_огражд!$G85*Малоэтажка_блоки_огражд!G$11</f>
        <v>0</v>
      </c>
      <c r="BE85" s="94">
        <f>Малоэтажка_колич_блоков_огражд!$G85*Малоэтажка_блоки_огражд!B$12</f>
        <v>0</v>
      </c>
      <c r="BF85" s="94">
        <f>Малоэтажка_колич_блоков_огражд!$G85*Малоэтажка_блоки_огражд!C$12</f>
        <v>0</v>
      </c>
      <c r="BG85" s="94">
        <f>Малоэтажка_колич_блоков_огражд!$G85*Малоэтажка_блоки_огражд!D$12</f>
        <v>0</v>
      </c>
      <c r="BH85" s="94">
        <f>Малоэтажка_колич_блоков_огражд!$G85*Малоэтажка_блоки_огражд!E$12</f>
        <v>0</v>
      </c>
      <c r="BI85" s="94">
        <f>Малоэтажка_колич_блоков_огражд!$G85*Малоэтажка_блоки_огражд!F$12</f>
        <v>0</v>
      </c>
      <c r="BJ85" s="127">
        <f>Малоэтажка_колич_блоков_огражд!$G85*Малоэтажка_блоки_огражд!G$12</f>
        <v>0</v>
      </c>
      <c r="BK85" s="125">
        <f>Малоэтажка_колич_блоков_огражд!$H85*Малоэтажка_блоки_огражд!B$13</f>
        <v>0</v>
      </c>
      <c r="BL85" s="125">
        <f>Малоэтажка_колич_блоков_огражд!$H85*Малоэтажка_блоки_огражд!C$13</f>
        <v>0</v>
      </c>
      <c r="BM85" s="125">
        <f>Малоэтажка_колич_блоков_огражд!$H85*Малоэтажка_блоки_огражд!D$13</f>
        <v>0</v>
      </c>
      <c r="BN85" s="125">
        <f>Малоэтажка_колич_блоков_огражд!$H85*Малоэтажка_блоки_огражд!E$13</f>
        <v>0</v>
      </c>
      <c r="BO85" s="125">
        <f>Малоэтажка_колич_блоков_огражд!$H85*Малоэтажка_блоки_огражд!F$13</f>
        <v>0</v>
      </c>
      <c r="BP85" s="125">
        <f>Малоэтажка_колич_блоков_огражд!$H85*Малоэтажка_блоки_огражд!G$13</f>
        <v>0</v>
      </c>
      <c r="BQ85" s="94">
        <f>Малоэтажка_колич_блоков_огражд!$H85*Малоэтажка_блоки_огражд!B$14</f>
        <v>0</v>
      </c>
      <c r="BR85" s="94">
        <f>Малоэтажка_колич_блоков_огражд!$H85*Малоэтажка_блоки_огражд!C$14</f>
        <v>0</v>
      </c>
      <c r="BS85" s="94">
        <f>Малоэтажка_колич_блоков_огражд!$H85*Малоэтажка_блоки_огражд!D$14</f>
        <v>0</v>
      </c>
      <c r="BT85" s="94">
        <f>Малоэтажка_колич_блоков_огражд!$H85*Малоэтажка_блоки_огражд!E$14</f>
        <v>0</v>
      </c>
      <c r="BU85" s="94">
        <f>Малоэтажка_колич_блоков_огражд!$H85*Малоэтажка_блоки_огражд!F$14</f>
        <v>0</v>
      </c>
      <c r="BV85" s="94">
        <f>Малоэтажка_колич_блоков_огражд!$H85*Малоэтажка_блоки_огражд!G$14</f>
        <v>0</v>
      </c>
      <c r="BW85" s="109">
        <v>4</v>
      </c>
      <c r="BX85" s="128">
        <f t="shared" si="109"/>
        <v>1314.9200000000001</v>
      </c>
      <c r="BY85" s="128">
        <f t="shared" si="110"/>
        <v>608.79999999999995</v>
      </c>
      <c r="BZ85" s="128">
        <f t="shared" si="111"/>
        <v>469.07999999999998</v>
      </c>
      <c r="CA85" s="128">
        <f t="shared" si="112"/>
        <v>7.5600000000000005</v>
      </c>
      <c r="CB85" s="128">
        <f t="shared" si="113"/>
        <v>962.79999999999995</v>
      </c>
      <c r="CC85" s="128">
        <f t="shared" si="114"/>
        <v>962.79999999999995</v>
      </c>
      <c r="CD85">
        <v>22</v>
      </c>
      <c r="CE85">
        <v>-34</v>
      </c>
      <c r="CF85">
        <v>3.8499999999999805</v>
      </c>
      <c r="CG85">
        <v>0.46999999999999997</v>
      </c>
      <c r="CH85">
        <v>0.28000000000000003</v>
      </c>
      <c r="CI85">
        <v>0.46999999999999997</v>
      </c>
      <c r="CJ85">
        <v>1.3600000000000001</v>
      </c>
      <c r="CK85">
        <v>1.3600000000000001</v>
      </c>
      <c r="CL85" s="22">
        <f t="shared" si="115"/>
        <v>19126.109090909191</v>
      </c>
      <c r="CM85" s="22">
        <f t="shared" si="116"/>
        <v>72537.872340425529</v>
      </c>
      <c r="CN85" s="22">
        <f t="shared" si="117"/>
        <v>93815.999999999985</v>
      </c>
      <c r="CO85" s="22">
        <f t="shared" si="118"/>
        <v>900.76595744680867</v>
      </c>
      <c r="CP85" s="22">
        <f t="shared" si="119"/>
        <v>39644.705882352937</v>
      </c>
      <c r="CQ85" s="22">
        <f t="shared" si="120"/>
        <v>39644.705882352937</v>
      </c>
      <c r="CR85" s="129">
        <f t="shared" si="121"/>
        <v>265670.15915348736</v>
      </c>
      <c r="CW85" s="130">
        <v>348726.51000000001</v>
      </c>
      <c r="CX85">
        <f t="shared" si="122"/>
        <v>0.29985074599094996</v>
      </c>
      <c r="CY85">
        <f t="shared" si="123"/>
        <v>46.177014882606294</v>
      </c>
    </row>
    <row r="86">
      <c r="A86" s="25"/>
      <c r="B86" s="4" t="s">
        <v>91</v>
      </c>
      <c r="C86" s="125">
        <f>Малоэтажка_колич_блоков_огражд!$C86*Малоэтажка_блоки_огражд!B$3</f>
        <v>0</v>
      </c>
      <c r="D86" s="125">
        <f>Малоэтажка_колич_блоков_огражд!$C86*Малоэтажка_блоки_огражд!C$3</f>
        <v>0</v>
      </c>
      <c r="E86" s="125">
        <f>Малоэтажка_колич_блоков_огражд!$C86*Малоэтажка_блоки_огражд!D$3</f>
        <v>0</v>
      </c>
      <c r="F86" s="125">
        <f>Малоэтажка_колич_блоков_огражд!$C86*Малоэтажка_блоки_огражд!E$3</f>
        <v>0</v>
      </c>
      <c r="G86" s="125">
        <f>Малоэтажка_колич_блоков_огражд!$C86*Малоэтажка_блоки_огражд!F$3</f>
        <v>0</v>
      </c>
      <c r="H86" s="126">
        <f>Малоэтажка_колич_блоков_огражд!$C86*Малоэтажка_блоки_огражд!G$3</f>
        <v>0</v>
      </c>
      <c r="I86" s="94">
        <f>Малоэтажка_колич_блоков_огражд!$C86*Малоэтажка_блоки_огражд!B$4</f>
        <v>0</v>
      </c>
      <c r="J86" s="94">
        <f>Малоэтажка_колич_блоков_огражд!$C86*Малоэтажка_блоки_огражд!C$4</f>
        <v>0</v>
      </c>
      <c r="K86" s="94">
        <f>Малоэтажка_колич_блоков_огражд!$C86*Малоэтажка_блоки_огражд!D$4</f>
        <v>0</v>
      </c>
      <c r="L86" s="94">
        <f>Малоэтажка_колич_блоков_огражд!$C86*Малоэтажка_блоки_огражд!E$4</f>
        <v>0</v>
      </c>
      <c r="M86" s="94">
        <f>Малоэтажка_колич_блоков_огражд!$C86*Малоэтажка_блоки_огражд!F$4</f>
        <v>0</v>
      </c>
      <c r="N86" s="127">
        <f>Малоэтажка_колич_блоков_огражд!$C86*Малоэтажка_блоки_огражд!G$4</f>
        <v>0</v>
      </c>
      <c r="O86" s="125">
        <f>Малоэтажка_колич_блоков_огражд!$D86*Малоэтажка_блоки_огражд!B$5</f>
        <v>112.38</v>
      </c>
      <c r="P86" s="125">
        <f>Малоэтажка_колич_блоков_огражд!$D86*Малоэтажка_блоки_огражд!C$5</f>
        <v>39.600000000000001</v>
      </c>
      <c r="Q86" s="125">
        <f>Малоэтажка_колич_блоков_огражд!$D86*Малоэтажка_блоки_огражд!D$5</f>
        <v>41.009999999999998</v>
      </c>
      <c r="R86" s="125">
        <f>Малоэтажка_колич_блоков_огражд!$D86*Малоэтажка_блоки_огражд!E$5</f>
        <v>2.52</v>
      </c>
      <c r="S86" s="125">
        <f>Малоэтажка_колич_блоков_огражд!$D86*Малоэтажка_блоки_огражд!F$5</f>
        <v>256.19999999999999</v>
      </c>
      <c r="T86" s="125">
        <f>Малоэтажка_колич_блоков_огражд!$D86*Малоэтажка_блоки_огражд!G$5</f>
        <v>0</v>
      </c>
      <c r="U86" s="94">
        <f>Малоэтажка_колич_блоков_огражд!$D86*Малоэтажка_блоки_огражд!B$6</f>
        <v>112.5</v>
      </c>
      <c r="V86" s="94">
        <f>Малоэтажка_колич_блоков_огражд!$D86*Малоэтажка_блоки_огражд!C$6</f>
        <v>42</v>
      </c>
      <c r="W86" s="94">
        <f>Малоэтажка_колич_блоков_огражд!$D86*Малоэтажка_блоки_огражд!D$6</f>
        <v>41.009999999999998</v>
      </c>
      <c r="X86" s="94">
        <f>Малоэтажка_колич_блоков_огражд!$D86*Малоэтажка_блоки_огражд!E$6</f>
        <v>0</v>
      </c>
      <c r="Y86" s="94">
        <f>Малоэтажка_колич_блоков_огражд!$D86*Малоэтажка_блоки_огражд!F$6</f>
        <v>0</v>
      </c>
      <c r="Z86" s="127">
        <f>Малоэтажка_колич_блоков_огражд!$D86*Малоэтажка_блоки_огражд!G$6</f>
        <v>256.19999999999999</v>
      </c>
      <c r="AA86" s="125">
        <f>Малоэтажка_колич_блоков_огражд!$E86*Малоэтажка_блоки_огражд!B$7</f>
        <v>85.599999999999994</v>
      </c>
      <c r="AB86" s="125">
        <f>Малоэтажка_колич_блоков_огражд!$E86*Малоэтажка_блоки_огражд!C$7</f>
        <v>53.599999999999994</v>
      </c>
      <c r="AC86" s="125">
        <f>Малоэтажка_колич_блоков_огражд!$E86*Малоэтажка_блоки_огражд!D$7</f>
        <v>34.680000000000007</v>
      </c>
      <c r="AD86" s="125">
        <f>Малоэтажка_колич_блоков_огражд!$E86*Малоэтажка_блоки_огражд!E$7</f>
        <v>2.52</v>
      </c>
      <c r="AE86" s="125">
        <f>Малоэтажка_колич_блоков_огражд!$E86*Малоэтажка_блоки_огражд!F$7</f>
        <v>353.30000000000001</v>
      </c>
      <c r="AF86" s="125">
        <f>Малоэтажка_колич_блоков_огражд!$E86*Малоэтажка_блоки_огражд!G$7</f>
        <v>0</v>
      </c>
      <c r="AG86" s="94">
        <f>Малоэтажка_колич_блоков_огражд!$E86*Малоэтажка_блоки_огражд!B$8</f>
        <v>85.719999999999999</v>
      </c>
      <c r="AH86" s="94">
        <f>Малоэтажка_колич_блоков_огражд!$E86*Малоэтажка_блоки_огражд!C$8</f>
        <v>56</v>
      </c>
      <c r="AI86" s="94">
        <f>Малоэтажка_колич_блоков_огражд!$E86*Малоэтажка_блоки_огражд!D$8</f>
        <v>34.680000000000007</v>
      </c>
      <c r="AJ86" s="94">
        <f>Малоэтажка_колич_блоков_огражд!$E86*Малоэтажка_блоки_огражд!E$8</f>
        <v>0</v>
      </c>
      <c r="AK86" s="94">
        <f>Малоэтажка_колич_блоков_огражд!$E86*Малоэтажка_блоки_огражд!F$8</f>
        <v>0</v>
      </c>
      <c r="AL86" s="127">
        <f>Малоэтажка_колич_блоков_огражд!$E86*Малоэтажка_блоки_огражд!G$8</f>
        <v>353.30000000000001</v>
      </c>
      <c r="AM86" s="125">
        <f>Малоэтажка_колич_блоков_огражд!$F86*Малоэтажка_блоки_огражд!B$9</f>
        <v>130.48000000000002</v>
      </c>
      <c r="AN86" s="125">
        <f>Малоэтажка_колич_блоков_огражд!$F86*Малоэтажка_блоки_огражд!C$9</f>
        <v>53.599999999999994</v>
      </c>
      <c r="AO86" s="125">
        <f>Малоэтажка_колич_блоков_огражд!$F86*Малоэтажка_блоки_огражд!D$9</f>
        <v>41.579999999999998</v>
      </c>
      <c r="AP86" s="125">
        <f>Малоэтажка_колич_блоков_огражд!$F86*Малоэтажка_блоки_огражд!E$9</f>
        <v>2.52</v>
      </c>
      <c r="AQ86" s="125">
        <f>Малоэтажка_колич_блоков_огражд!$F86*Малоэтажка_блоки_огражд!F$9</f>
        <v>353.30000000000001</v>
      </c>
      <c r="AR86" s="125">
        <f>Малоэтажка_колич_блоков_огражд!$F86*Малоэтажка_блоки_огражд!G$9</f>
        <v>0</v>
      </c>
      <c r="AS86" s="94">
        <f>Малоэтажка_колич_блоков_огражд!$F86*Малоэтажка_блоки_огражд!B$10</f>
        <v>130.60000000000002</v>
      </c>
      <c r="AT86" s="94">
        <f>Малоэтажка_колич_блоков_огражд!$F86*Малоэтажка_блоки_огражд!C$10</f>
        <v>56</v>
      </c>
      <c r="AU86" s="94">
        <f>Малоэтажка_колич_блоков_огражд!$F86*Малоэтажка_блоки_огражд!D$10</f>
        <v>41.579999999999998</v>
      </c>
      <c r="AV86" s="94">
        <f>Малоэтажка_колич_блоков_огражд!$F86*Малоэтажка_блоки_огражд!E$10</f>
        <v>0</v>
      </c>
      <c r="AW86" s="94">
        <f>Малоэтажка_колич_блоков_огражд!$F86*Малоэтажка_блоки_огражд!F$10</f>
        <v>0</v>
      </c>
      <c r="AX86" s="127">
        <f>Малоэтажка_колич_блоков_огражд!$F86*Малоэтажка_блоки_огражд!G$10</f>
        <v>353.30000000000001</v>
      </c>
      <c r="AY86" s="125">
        <f>Малоэтажка_колич_блоков_огражд!$G86*Малоэтажка_блоки_огражд!B$11</f>
        <v>0</v>
      </c>
      <c r="AZ86" s="125">
        <f>Малоэтажка_колич_блоков_огражд!$G86*Малоэтажка_блоки_огражд!C$11</f>
        <v>0</v>
      </c>
      <c r="BA86" s="125">
        <f>Малоэтажка_колич_блоков_огражд!$G86*Малоэтажка_блоки_огражд!D$11</f>
        <v>0</v>
      </c>
      <c r="BB86" s="125">
        <f>Малоэтажка_колич_блоков_огражд!$G86*Малоэтажка_блоки_огражд!E$11</f>
        <v>0</v>
      </c>
      <c r="BC86" s="125">
        <f>Малоэтажка_колич_блоков_огражд!$G86*Малоэтажка_блоки_огражд!F$11</f>
        <v>0</v>
      </c>
      <c r="BD86" s="125">
        <f>Малоэтажка_колич_блоков_огражд!$G86*Малоэтажка_блоки_огражд!G$11</f>
        <v>0</v>
      </c>
      <c r="BE86" s="94">
        <f>Малоэтажка_колич_блоков_огражд!$G86*Малоэтажка_блоки_огражд!B$12</f>
        <v>0</v>
      </c>
      <c r="BF86" s="94">
        <f>Малоэтажка_колич_блоков_огражд!$G86*Малоэтажка_блоки_огражд!C$12</f>
        <v>0</v>
      </c>
      <c r="BG86" s="94">
        <f>Малоэтажка_колич_блоков_огражд!$G86*Малоэтажка_блоки_огражд!D$12</f>
        <v>0</v>
      </c>
      <c r="BH86" s="94">
        <f>Малоэтажка_колич_блоков_огражд!$G86*Малоэтажка_блоки_огражд!E$12</f>
        <v>0</v>
      </c>
      <c r="BI86" s="94">
        <f>Малоэтажка_колич_блоков_огражд!$G86*Малоэтажка_блоки_огражд!F$12</f>
        <v>0</v>
      </c>
      <c r="BJ86" s="127">
        <f>Малоэтажка_колич_блоков_огражд!$G86*Малоэтажка_блоки_огражд!G$12</f>
        <v>0</v>
      </c>
      <c r="BK86" s="125">
        <f>Малоэтажка_колич_блоков_огражд!$H86*Малоэтажка_блоки_огражд!B$13</f>
        <v>0</v>
      </c>
      <c r="BL86" s="125">
        <f>Малоэтажка_колич_блоков_огражд!$H86*Малоэтажка_блоки_огражд!C$13</f>
        <v>0</v>
      </c>
      <c r="BM86" s="125">
        <f>Малоэтажка_колич_блоков_огражд!$H86*Малоэтажка_блоки_огражд!D$13</f>
        <v>0</v>
      </c>
      <c r="BN86" s="125">
        <f>Малоэтажка_колич_блоков_огражд!$H86*Малоэтажка_блоки_огражд!E$13</f>
        <v>0</v>
      </c>
      <c r="BO86" s="125">
        <f>Малоэтажка_колич_блоков_огражд!$H86*Малоэтажка_блоки_огражд!F$13</f>
        <v>0</v>
      </c>
      <c r="BP86" s="125">
        <f>Малоэтажка_колич_блоков_огражд!$H86*Малоэтажка_блоки_огражд!G$13</f>
        <v>0</v>
      </c>
      <c r="BQ86" s="94">
        <f>Малоэтажка_колич_блоков_огражд!$H86*Малоэтажка_блоки_огражд!B$14</f>
        <v>0</v>
      </c>
      <c r="BR86" s="94">
        <f>Малоэтажка_колич_блоков_огражд!$H86*Малоэтажка_блоки_огражд!C$14</f>
        <v>0</v>
      </c>
      <c r="BS86" s="94">
        <f>Малоэтажка_колич_блоков_огражд!$H86*Малоэтажка_блоки_огражд!D$14</f>
        <v>0</v>
      </c>
      <c r="BT86" s="94">
        <f>Малоэтажка_колич_блоков_огражд!$H86*Малоэтажка_блоки_огражд!E$14</f>
        <v>0</v>
      </c>
      <c r="BU86" s="94">
        <f>Малоэтажка_колич_блоков_огражд!$H86*Малоэтажка_блоки_огражд!F$14</f>
        <v>0</v>
      </c>
      <c r="BV86" s="94">
        <f>Малоэтажка_колич_блоков_огражд!$H86*Малоэтажка_блоки_огражд!G$14</f>
        <v>0</v>
      </c>
      <c r="BW86" s="109">
        <v>4</v>
      </c>
      <c r="BX86" s="128">
        <f t="shared" si="109"/>
        <v>1314.9200000000001</v>
      </c>
      <c r="BY86" s="128">
        <f t="shared" si="110"/>
        <v>608.79999999999995</v>
      </c>
      <c r="BZ86" s="128">
        <f t="shared" si="111"/>
        <v>469.07999999999998</v>
      </c>
      <c r="CA86" s="128">
        <f t="shared" si="112"/>
        <v>7.5600000000000005</v>
      </c>
      <c r="CB86" s="128">
        <f t="shared" si="113"/>
        <v>962.79999999999995</v>
      </c>
      <c r="CC86" s="128">
        <f t="shared" si="114"/>
        <v>962.79999999999995</v>
      </c>
      <c r="CD86">
        <v>22</v>
      </c>
      <c r="CE86">
        <v>-34</v>
      </c>
      <c r="CF86">
        <v>3.8499999999999801</v>
      </c>
      <c r="CG86">
        <v>0.46999999999999997</v>
      </c>
      <c r="CH86">
        <v>0.28000000000000003</v>
      </c>
      <c r="CI86">
        <v>0.46999999999999997</v>
      </c>
      <c r="CJ86">
        <v>1.3600000000000001</v>
      </c>
      <c r="CK86">
        <v>1.3600000000000001</v>
      </c>
      <c r="CL86" s="22">
        <f t="shared" si="115"/>
        <v>19126.109090909191</v>
      </c>
      <c r="CM86" s="22">
        <f t="shared" si="116"/>
        <v>72537.872340425529</v>
      </c>
      <c r="CN86" s="22">
        <f t="shared" si="117"/>
        <v>93815.999999999985</v>
      </c>
      <c r="CO86" s="22">
        <f t="shared" si="118"/>
        <v>900.76595744680867</v>
      </c>
      <c r="CP86" s="22">
        <f t="shared" si="119"/>
        <v>39644.705882352937</v>
      </c>
      <c r="CQ86" s="22">
        <f t="shared" si="120"/>
        <v>39644.705882352937</v>
      </c>
      <c r="CR86" s="129">
        <f t="shared" si="121"/>
        <v>265670.15915348736</v>
      </c>
      <c r="CW86" s="130">
        <v>348726.51000000001</v>
      </c>
      <c r="CX86">
        <f t="shared" si="122"/>
        <v>0.29985074599094996</v>
      </c>
      <c r="CY86">
        <f t="shared" si="123"/>
        <v>46.177014882606294</v>
      </c>
    </row>
    <row r="87">
      <c r="A87" s="25"/>
      <c r="B87" s="4" t="s">
        <v>92</v>
      </c>
      <c r="C87" s="125">
        <f>Малоэтажка_колич_блоков_огражд!$C87*Малоэтажка_блоки_огражд!B$3</f>
        <v>0</v>
      </c>
      <c r="D87" s="125">
        <f>Малоэтажка_колич_блоков_огражд!$C87*Малоэтажка_блоки_огражд!C$3</f>
        <v>0</v>
      </c>
      <c r="E87" s="125">
        <f>Малоэтажка_колич_блоков_огражд!$C87*Малоэтажка_блоки_огражд!D$3</f>
        <v>0</v>
      </c>
      <c r="F87" s="125">
        <f>Малоэтажка_колич_блоков_огражд!$C87*Малоэтажка_блоки_огражд!E$3</f>
        <v>0</v>
      </c>
      <c r="G87" s="125">
        <f>Малоэтажка_колич_блоков_огражд!$C87*Малоэтажка_блоки_огражд!F$3</f>
        <v>0</v>
      </c>
      <c r="H87" s="126">
        <f>Малоэтажка_колич_блоков_огражд!$C87*Малоэтажка_блоки_огражд!G$3</f>
        <v>0</v>
      </c>
      <c r="I87" s="94">
        <f>Малоэтажка_колич_блоков_огражд!$C87*Малоэтажка_блоки_огражд!B$4</f>
        <v>0</v>
      </c>
      <c r="J87" s="94">
        <f>Малоэтажка_колич_блоков_огражд!$C87*Малоэтажка_блоки_огражд!C$4</f>
        <v>0</v>
      </c>
      <c r="K87" s="94">
        <f>Малоэтажка_колич_блоков_огражд!$C87*Малоэтажка_блоки_огражд!D$4</f>
        <v>0</v>
      </c>
      <c r="L87" s="94">
        <f>Малоэтажка_колич_блоков_огражд!$C87*Малоэтажка_блоки_огражд!E$4</f>
        <v>0</v>
      </c>
      <c r="M87" s="94">
        <f>Малоэтажка_колич_блоков_огражд!$C87*Малоэтажка_блоки_огражд!F$4</f>
        <v>0</v>
      </c>
      <c r="N87" s="127">
        <f>Малоэтажка_колич_блоков_огражд!$C87*Малоэтажка_блоки_огражд!G$4</f>
        <v>0</v>
      </c>
      <c r="O87" s="125">
        <f>Малоэтажка_колич_блоков_огражд!$D87*Малоэтажка_блоки_огражд!B$5</f>
        <v>112.38</v>
      </c>
      <c r="P87" s="125">
        <f>Малоэтажка_колич_блоков_огражд!$D87*Малоэтажка_блоки_огражд!C$5</f>
        <v>39.600000000000001</v>
      </c>
      <c r="Q87" s="125">
        <f>Малоэтажка_колич_блоков_огражд!$D87*Малоэтажка_блоки_огражд!D$5</f>
        <v>41.009999999999998</v>
      </c>
      <c r="R87" s="125">
        <f>Малоэтажка_колич_блоков_огражд!$D87*Малоэтажка_блоки_огражд!E$5</f>
        <v>2.52</v>
      </c>
      <c r="S87" s="125">
        <f>Малоэтажка_колич_блоков_огражд!$D87*Малоэтажка_блоки_огражд!F$5</f>
        <v>256.19999999999999</v>
      </c>
      <c r="T87" s="125">
        <f>Малоэтажка_колич_блоков_огражд!$D87*Малоэтажка_блоки_огражд!G$5</f>
        <v>0</v>
      </c>
      <c r="U87" s="94">
        <f>Малоэтажка_колич_блоков_огражд!$D87*Малоэтажка_блоки_огражд!B$6</f>
        <v>112.5</v>
      </c>
      <c r="V87" s="94">
        <f>Малоэтажка_колич_блоков_огражд!$D87*Малоэтажка_блоки_огражд!C$6</f>
        <v>42</v>
      </c>
      <c r="W87" s="94">
        <f>Малоэтажка_колич_блоков_огражд!$D87*Малоэтажка_блоки_огражд!D$6</f>
        <v>41.009999999999998</v>
      </c>
      <c r="X87" s="94">
        <f>Малоэтажка_колич_блоков_огражд!$D87*Малоэтажка_блоки_огражд!E$6</f>
        <v>0</v>
      </c>
      <c r="Y87" s="94">
        <f>Малоэтажка_колич_блоков_огражд!$D87*Малоэтажка_блоки_огражд!F$6</f>
        <v>0</v>
      </c>
      <c r="Z87" s="127">
        <f>Малоэтажка_колич_блоков_огражд!$D87*Малоэтажка_блоки_огражд!G$6</f>
        <v>256.19999999999999</v>
      </c>
      <c r="AA87" s="125">
        <f>Малоэтажка_колич_блоков_огражд!$E87*Малоэтажка_блоки_огражд!B$7</f>
        <v>85.599999999999994</v>
      </c>
      <c r="AB87" s="125">
        <f>Малоэтажка_колич_блоков_огражд!$E87*Малоэтажка_блоки_огражд!C$7</f>
        <v>53.599999999999994</v>
      </c>
      <c r="AC87" s="125">
        <f>Малоэтажка_колич_блоков_огражд!$E87*Малоэтажка_блоки_огражд!D$7</f>
        <v>34.680000000000007</v>
      </c>
      <c r="AD87" s="125">
        <f>Малоэтажка_колич_блоков_огражд!$E87*Малоэтажка_блоки_огражд!E$7</f>
        <v>2.52</v>
      </c>
      <c r="AE87" s="125">
        <f>Малоэтажка_колич_блоков_огражд!$E87*Малоэтажка_блоки_огражд!F$7</f>
        <v>353.30000000000001</v>
      </c>
      <c r="AF87" s="125">
        <f>Малоэтажка_колич_блоков_огражд!$E87*Малоэтажка_блоки_огражд!G$7</f>
        <v>0</v>
      </c>
      <c r="AG87" s="94">
        <f>Малоэтажка_колич_блоков_огражд!$E87*Малоэтажка_блоки_огражд!B$8</f>
        <v>85.719999999999999</v>
      </c>
      <c r="AH87" s="94">
        <f>Малоэтажка_колич_блоков_огражд!$E87*Малоэтажка_блоки_огражд!C$8</f>
        <v>56</v>
      </c>
      <c r="AI87" s="94">
        <f>Малоэтажка_колич_блоков_огражд!$E87*Малоэтажка_блоки_огражд!D$8</f>
        <v>34.680000000000007</v>
      </c>
      <c r="AJ87" s="94">
        <f>Малоэтажка_колич_блоков_огражд!$E87*Малоэтажка_блоки_огражд!E$8</f>
        <v>0</v>
      </c>
      <c r="AK87" s="94">
        <f>Малоэтажка_колич_блоков_огражд!$E87*Малоэтажка_блоки_огражд!F$8</f>
        <v>0</v>
      </c>
      <c r="AL87" s="127">
        <f>Малоэтажка_колич_блоков_огражд!$E87*Малоэтажка_блоки_огражд!G$8</f>
        <v>353.30000000000001</v>
      </c>
      <c r="AM87" s="125">
        <f>Малоэтажка_колич_блоков_огражд!$F87*Малоэтажка_блоки_огражд!B$9</f>
        <v>130.48000000000002</v>
      </c>
      <c r="AN87" s="125">
        <f>Малоэтажка_колич_блоков_огражд!$F87*Малоэтажка_блоки_огражд!C$9</f>
        <v>53.599999999999994</v>
      </c>
      <c r="AO87" s="125">
        <f>Малоэтажка_колич_блоков_огражд!$F87*Малоэтажка_блоки_огражд!D$9</f>
        <v>41.579999999999998</v>
      </c>
      <c r="AP87" s="125">
        <f>Малоэтажка_колич_блоков_огражд!$F87*Малоэтажка_блоки_огражд!E$9</f>
        <v>2.52</v>
      </c>
      <c r="AQ87" s="125">
        <f>Малоэтажка_колич_блоков_огражд!$F87*Малоэтажка_блоки_огражд!F$9</f>
        <v>353.30000000000001</v>
      </c>
      <c r="AR87" s="125">
        <f>Малоэтажка_колич_блоков_огражд!$F87*Малоэтажка_блоки_огражд!G$9</f>
        <v>0</v>
      </c>
      <c r="AS87" s="94">
        <f>Малоэтажка_колич_блоков_огражд!$F87*Малоэтажка_блоки_огражд!B$10</f>
        <v>130.60000000000002</v>
      </c>
      <c r="AT87" s="94">
        <f>Малоэтажка_колич_блоков_огражд!$F87*Малоэтажка_блоки_огражд!C$10</f>
        <v>56</v>
      </c>
      <c r="AU87" s="94">
        <f>Малоэтажка_колич_блоков_огражд!$F87*Малоэтажка_блоки_огражд!D$10</f>
        <v>41.579999999999998</v>
      </c>
      <c r="AV87" s="94">
        <f>Малоэтажка_колич_блоков_огражд!$F87*Малоэтажка_блоки_огражд!E$10</f>
        <v>0</v>
      </c>
      <c r="AW87" s="94">
        <f>Малоэтажка_колич_блоков_огражд!$F87*Малоэтажка_блоки_огражд!F$10</f>
        <v>0</v>
      </c>
      <c r="AX87" s="127">
        <f>Малоэтажка_колич_блоков_огражд!$F87*Малоэтажка_блоки_огражд!G$10</f>
        <v>353.30000000000001</v>
      </c>
      <c r="AY87" s="125">
        <f>Малоэтажка_колич_блоков_огражд!$G87*Малоэтажка_блоки_огражд!B$11</f>
        <v>0</v>
      </c>
      <c r="AZ87" s="125">
        <f>Малоэтажка_колич_блоков_огражд!$G87*Малоэтажка_блоки_огражд!C$11</f>
        <v>0</v>
      </c>
      <c r="BA87" s="125">
        <f>Малоэтажка_колич_блоков_огражд!$G87*Малоэтажка_блоки_огражд!D$11</f>
        <v>0</v>
      </c>
      <c r="BB87" s="125">
        <f>Малоэтажка_колич_блоков_огражд!$G87*Малоэтажка_блоки_огражд!E$11</f>
        <v>0</v>
      </c>
      <c r="BC87" s="125">
        <f>Малоэтажка_колич_блоков_огражд!$G87*Малоэтажка_блоки_огражд!F$11</f>
        <v>0</v>
      </c>
      <c r="BD87" s="125">
        <f>Малоэтажка_колич_блоков_огражд!$G87*Малоэтажка_блоки_огражд!G$11</f>
        <v>0</v>
      </c>
      <c r="BE87" s="94">
        <f>Малоэтажка_колич_блоков_огражд!$G87*Малоэтажка_блоки_огражд!B$12</f>
        <v>0</v>
      </c>
      <c r="BF87" s="94">
        <f>Малоэтажка_колич_блоков_огражд!$G87*Малоэтажка_блоки_огражд!C$12</f>
        <v>0</v>
      </c>
      <c r="BG87" s="94">
        <f>Малоэтажка_колич_блоков_огражд!$G87*Малоэтажка_блоки_огражд!D$12</f>
        <v>0</v>
      </c>
      <c r="BH87" s="94">
        <f>Малоэтажка_колич_блоков_огражд!$G87*Малоэтажка_блоки_огражд!E$12</f>
        <v>0</v>
      </c>
      <c r="BI87" s="94">
        <f>Малоэтажка_колич_блоков_огражд!$G87*Малоэтажка_блоки_огражд!F$12</f>
        <v>0</v>
      </c>
      <c r="BJ87" s="127">
        <f>Малоэтажка_колич_блоков_огражд!$G87*Малоэтажка_блоки_огражд!G$12</f>
        <v>0</v>
      </c>
      <c r="BK87" s="125">
        <f>Малоэтажка_колич_блоков_огражд!$H87*Малоэтажка_блоки_огражд!B$13</f>
        <v>0</v>
      </c>
      <c r="BL87" s="125">
        <f>Малоэтажка_колич_блоков_огражд!$H87*Малоэтажка_блоки_огражд!C$13</f>
        <v>0</v>
      </c>
      <c r="BM87" s="125">
        <f>Малоэтажка_колич_блоков_огражд!$H87*Малоэтажка_блоки_огражд!D$13</f>
        <v>0</v>
      </c>
      <c r="BN87" s="125">
        <f>Малоэтажка_колич_блоков_огражд!$H87*Малоэтажка_блоки_огражд!E$13</f>
        <v>0</v>
      </c>
      <c r="BO87" s="125">
        <f>Малоэтажка_колич_блоков_огражд!$H87*Малоэтажка_блоки_огражд!F$13</f>
        <v>0</v>
      </c>
      <c r="BP87" s="125">
        <f>Малоэтажка_колич_блоков_огражд!$H87*Малоэтажка_блоки_огражд!G$13</f>
        <v>0</v>
      </c>
      <c r="BQ87" s="94">
        <f>Малоэтажка_колич_блоков_огражд!$H87*Малоэтажка_блоки_огражд!B$14</f>
        <v>0</v>
      </c>
      <c r="BR87" s="94">
        <f>Малоэтажка_колич_блоков_огражд!$H87*Малоэтажка_блоки_огражд!C$14</f>
        <v>0</v>
      </c>
      <c r="BS87" s="94">
        <f>Малоэтажка_колич_блоков_огражд!$H87*Малоэтажка_блоки_огражд!D$14</f>
        <v>0</v>
      </c>
      <c r="BT87" s="94">
        <f>Малоэтажка_колич_блоков_огражд!$H87*Малоэтажка_блоки_огражд!E$14</f>
        <v>0</v>
      </c>
      <c r="BU87" s="94">
        <f>Малоэтажка_колич_блоков_огражд!$H87*Малоэтажка_блоки_огражд!F$14</f>
        <v>0</v>
      </c>
      <c r="BV87" s="94">
        <f>Малоэтажка_колич_блоков_огражд!$H87*Малоэтажка_блоки_огражд!G$14</f>
        <v>0</v>
      </c>
      <c r="BW87" s="109">
        <v>4</v>
      </c>
      <c r="BX87" s="128">
        <f t="shared" si="109"/>
        <v>1314.9200000000001</v>
      </c>
      <c r="BY87" s="128">
        <f t="shared" si="110"/>
        <v>608.79999999999995</v>
      </c>
      <c r="BZ87" s="128">
        <f t="shared" si="111"/>
        <v>469.07999999999998</v>
      </c>
      <c r="CA87" s="128">
        <f t="shared" si="112"/>
        <v>7.5600000000000005</v>
      </c>
      <c r="CB87" s="128">
        <f t="shared" si="113"/>
        <v>962.79999999999995</v>
      </c>
      <c r="CC87" s="128">
        <f t="shared" si="114"/>
        <v>962.79999999999995</v>
      </c>
      <c r="CD87">
        <v>22</v>
      </c>
      <c r="CE87">
        <v>-34</v>
      </c>
      <c r="CF87">
        <v>3.8499999999999801</v>
      </c>
      <c r="CG87">
        <v>0.46999999999999997</v>
      </c>
      <c r="CH87">
        <v>0.28000000000000003</v>
      </c>
      <c r="CI87">
        <v>0.46999999999999997</v>
      </c>
      <c r="CJ87">
        <v>1.3600000000000001</v>
      </c>
      <c r="CK87">
        <v>1.3600000000000001</v>
      </c>
      <c r="CL87" s="22">
        <f t="shared" si="115"/>
        <v>19126.109090909191</v>
      </c>
      <c r="CM87" s="22">
        <f t="shared" si="116"/>
        <v>72537.872340425529</v>
      </c>
      <c r="CN87" s="22">
        <f t="shared" si="117"/>
        <v>93815.999999999985</v>
      </c>
      <c r="CO87" s="22">
        <f t="shared" si="118"/>
        <v>900.76595744680867</v>
      </c>
      <c r="CP87" s="22">
        <f t="shared" si="119"/>
        <v>39644.705882352937</v>
      </c>
      <c r="CQ87" s="22">
        <f t="shared" si="120"/>
        <v>39644.705882352937</v>
      </c>
      <c r="CR87" s="129">
        <f t="shared" si="121"/>
        <v>265670.15915348736</v>
      </c>
      <c r="CW87" s="130">
        <v>348726.51000000001</v>
      </c>
      <c r="CX87">
        <f t="shared" si="122"/>
        <v>0.29985074599094996</v>
      </c>
      <c r="CY87">
        <f t="shared" si="123"/>
        <v>46.177014882606294</v>
      </c>
    </row>
    <row r="88">
      <c r="A88" s="25"/>
      <c r="B88" s="4" t="s">
        <v>93</v>
      </c>
      <c r="C88" s="125">
        <f>Малоэтажка_колич_блоков_огражд!$C88*Малоэтажка_блоки_огражд!B$3</f>
        <v>0</v>
      </c>
      <c r="D88" s="125">
        <f>Малоэтажка_колич_блоков_огражд!$C88*Малоэтажка_блоки_огражд!C$3</f>
        <v>0</v>
      </c>
      <c r="E88" s="125">
        <f>Малоэтажка_колич_блоков_огражд!$C88*Малоэтажка_блоки_огражд!D$3</f>
        <v>0</v>
      </c>
      <c r="F88" s="125">
        <f>Малоэтажка_колич_блоков_огражд!$C88*Малоэтажка_блоки_огражд!E$3</f>
        <v>0</v>
      </c>
      <c r="G88" s="125">
        <f>Малоэтажка_колич_блоков_огражд!$C88*Малоэтажка_блоки_огражд!F$3</f>
        <v>0</v>
      </c>
      <c r="H88" s="126">
        <f>Малоэтажка_колич_блоков_огражд!$C88*Малоэтажка_блоки_огражд!G$3</f>
        <v>0</v>
      </c>
      <c r="I88" s="94">
        <f>Малоэтажка_колич_блоков_огражд!$C88*Малоэтажка_блоки_огражд!B$4</f>
        <v>0</v>
      </c>
      <c r="J88" s="94">
        <f>Малоэтажка_колич_блоков_огражд!$C88*Малоэтажка_блоки_огражд!C$4</f>
        <v>0</v>
      </c>
      <c r="K88" s="94">
        <f>Малоэтажка_колич_блоков_огражд!$C88*Малоэтажка_блоки_огражд!D$4</f>
        <v>0</v>
      </c>
      <c r="L88" s="94">
        <f>Малоэтажка_колич_блоков_огражд!$C88*Малоэтажка_блоки_огражд!E$4</f>
        <v>0</v>
      </c>
      <c r="M88" s="94">
        <f>Малоэтажка_колич_блоков_огражд!$C88*Малоэтажка_блоки_огражд!F$4</f>
        <v>0</v>
      </c>
      <c r="N88" s="127">
        <f>Малоэтажка_колич_блоков_огражд!$C88*Малоэтажка_блоки_огражд!G$4</f>
        <v>0</v>
      </c>
      <c r="O88" s="125">
        <f>Малоэтажка_колич_блоков_огражд!$D88*Малоэтажка_блоки_огражд!B$5</f>
        <v>112.38</v>
      </c>
      <c r="P88" s="125">
        <f>Малоэтажка_колич_блоков_огражд!$D88*Малоэтажка_блоки_огражд!C$5</f>
        <v>39.600000000000001</v>
      </c>
      <c r="Q88" s="125">
        <f>Малоэтажка_колич_блоков_огражд!$D88*Малоэтажка_блоки_огражд!D$5</f>
        <v>41.009999999999998</v>
      </c>
      <c r="R88" s="125">
        <f>Малоэтажка_колич_блоков_огражд!$D88*Малоэтажка_блоки_огражд!E$5</f>
        <v>2.52</v>
      </c>
      <c r="S88" s="125">
        <f>Малоэтажка_колич_блоков_огражд!$D88*Малоэтажка_блоки_огражд!F$5</f>
        <v>256.19999999999999</v>
      </c>
      <c r="T88" s="125">
        <f>Малоэтажка_колич_блоков_огражд!$D88*Малоэтажка_блоки_огражд!G$5</f>
        <v>0</v>
      </c>
      <c r="U88" s="94">
        <f>Малоэтажка_колич_блоков_огражд!$D88*Малоэтажка_блоки_огражд!B$6</f>
        <v>112.5</v>
      </c>
      <c r="V88" s="94">
        <f>Малоэтажка_колич_блоков_огражд!$D88*Малоэтажка_блоки_огражд!C$6</f>
        <v>42</v>
      </c>
      <c r="W88" s="94">
        <f>Малоэтажка_колич_блоков_огражд!$D88*Малоэтажка_блоки_огражд!D$6</f>
        <v>41.009999999999998</v>
      </c>
      <c r="X88" s="94">
        <f>Малоэтажка_колич_блоков_огражд!$D88*Малоэтажка_блоки_огражд!E$6</f>
        <v>0</v>
      </c>
      <c r="Y88" s="94">
        <f>Малоэтажка_колич_блоков_огражд!$D88*Малоэтажка_блоки_огражд!F$6</f>
        <v>0</v>
      </c>
      <c r="Z88" s="127">
        <f>Малоэтажка_колич_блоков_огражд!$D88*Малоэтажка_блоки_огражд!G$6</f>
        <v>256.19999999999999</v>
      </c>
      <c r="AA88" s="125">
        <f>Малоэтажка_колич_блоков_огражд!$E88*Малоэтажка_блоки_огражд!B$7</f>
        <v>85.599999999999994</v>
      </c>
      <c r="AB88" s="125">
        <f>Малоэтажка_колич_блоков_огражд!$E88*Малоэтажка_блоки_огражд!C$7</f>
        <v>53.599999999999994</v>
      </c>
      <c r="AC88" s="125">
        <f>Малоэтажка_колич_блоков_огражд!$E88*Малоэтажка_блоки_огражд!D$7</f>
        <v>34.680000000000007</v>
      </c>
      <c r="AD88" s="125">
        <f>Малоэтажка_колич_блоков_огражд!$E88*Малоэтажка_блоки_огражд!E$7</f>
        <v>2.52</v>
      </c>
      <c r="AE88" s="125">
        <f>Малоэтажка_колич_блоков_огражд!$E88*Малоэтажка_блоки_огражд!F$7</f>
        <v>353.30000000000001</v>
      </c>
      <c r="AF88" s="125">
        <f>Малоэтажка_колич_блоков_огражд!$E88*Малоэтажка_блоки_огражд!G$7</f>
        <v>0</v>
      </c>
      <c r="AG88" s="94">
        <f>Малоэтажка_колич_блоков_огражд!$E88*Малоэтажка_блоки_огражд!B$8</f>
        <v>85.719999999999999</v>
      </c>
      <c r="AH88" s="94">
        <f>Малоэтажка_колич_блоков_огражд!$E88*Малоэтажка_блоки_огражд!C$8</f>
        <v>56</v>
      </c>
      <c r="AI88" s="94">
        <f>Малоэтажка_колич_блоков_огражд!$E88*Малоэтажка_блоки_огражд!D$8</f>
        <v>34.680000000000007</v>
      </c>
      <c r="AJ88" s="94">
        <f>Малоэтажка_колич_блоков_огражд!$E88*Малоэтажка_блоки_огражд!E$8</f>
        <v>0</v>
      </c>
      <c r="AK88" s="94">
        <f>Малоэтажка_колич_блоков_огражд!$E88*Малоэтажка_блоки_огражд!F$8</f>
        <v>0</v>
      </c>
      <c r="AL88" s="127">
        <f>Малоэтажка_колич_блоков_огражд!$E88*Малоэтажка_блоки_огражд!G$8</f>
        <v>353.30000000000001</v>
      </c>
      <c r="AM88" s="125">
        <f>Малоэтажка_колич_блоков_огражд!$F88*Малоэтажка_блоки_огражд!B$9</f>
        <v>130.48000000000002</v>
      </c>
      <c r="AN88" s="125">
        <f>Малоэтажка_колич_блоков_огражд!$F88*Малоэтажка_блоки_огражд!C$9</f>
        <v>53.599999999999994</v>
      </c>
      <c r="AO88" s="125">
        <f>Малоэтажка_колич_блоков_огражд!$F88*Малоэтажка_блоки_огражд!D$9</f>
        <v>41.579999999999998</v>
      </c>
      <c r="AP88" s="125">
        <f>Малоэтажка_колич_блоков_огражд!$F88*Малоэтажка_блоки_огражд!E$9</f>
        <v>2.52</v>
      </c>
      <c r="AQ88" s="125">
        <f>Малоэтажка_колич_блоков_огражд!$F88*Малоэтажка_блоки_огражд!F$9</f>
        <v>353.30000000000001</v>
      </c>
      <c r="AR88" s="125">
        <f>Малоэтажка_колич_блоков_огражд!$F88*Малоэтажка_блоки_огражд!G$9</f>
        <v>0</v>
      </c>
      <c r="AS88" s="94">
        <f>Малоэтажка_колич_блоков_огражд!$F88*Малоэтажка_блоки_огражд!B$10</f>
        <v>130.60000000000002</v>
      </c>
      <c r="AT88" s="94">
        <f>Малоэтажка_колич_блоков_огражд!$F88*Малоэтажка_блоки_огражд!C$10</f>
        <v>56</v>
      </c>
      <c r="AU88" s="94">
        <f>Малоэтажка_колич_блоков_огражд!$F88*Малоэтажка_блоки_огражд!D$10</f>
        <v>41.579999999999998</v>
      </c>
      <c r="AV88" s="94">
        <f>Малоэтажка_колич_блоков_огражд!$F88*Малоэтажка_блоки_огражд!E$10</f>
        <v>0</v>
      </c>
      <c r="AW88" s="94">
        <f>Малоэтажка_колич_блоков_огражд!$F88*Малоэтажка_блоки_огражд!F$10</f>
        <v>0</v>
      </c>
      <c r="AX88" s="127">
        <f>Малоэтажка_колич_блоков_огражд!$F88*Малоэтажка_блоки_огражд!G$10</f>
        <v>353.30000000000001</v>
      </c>
      <c r="AY88" s="125">
        <f>Малоэтажка_колич_блоков_огражд!$G88*Малоэтажка_блоки_огражд!B$11</f>
        <v>0</v>
      </c>
      <c r="AZ88" s="125">
        <f>Малоэтажка_колич_блоков_огражд!$G88*Малоэтажка_блоки_огражд!C$11</f>
        <v>0</v>
      </c>
      <c r="BA88" s="125">
        <f>Малоэтажка_колич_блоков_огражд!$G88*Малоэтажка_блоки_огражд!D$11</f>
        <v>0</v>
      </c>
      <c r="BB88" s="125">
        <f>Малоэтажка_колич_блоков_огражд!$G88*Малоэтажка_блоки_огражд!E$11</f>
        <v>0</v>
      </c>
      <c r="BC88" s="125">
        <f>Малоэтажка_колич_блоков_огражд!$G88*Малоэтажка_блоки_огражд!F$11</f>
        <v>0</v>
      </c>
      <c r="BD88" s="125">
        <f>Малоэтажка_колич_блоков_огражд!$G88*Малоэтажка_блоки_огражд!G$11</f>
        <v>0</v>
      </c>
      <c r="BE88" s="94">
        <f>Малоэтажка_колич_блоков_огражд!$G88*Малоэтажка_блоки_огражд!B$12</f>
        <v>0</v>
      </c>
      <c r="BF88" s="94">
        <f>Малоэтажка_колич_блоков_огражд!$G88*Малоэтажка_блоки_огражд!C$12</f>
        <v>0</v>
      </c>
      <c r="BG88" s="94">
        <f>Малоэтажка_колич_блоков_огражд!$G88*Малоэтажка_блоки_огражд!D$12</f>
        <v>0</v>
      </c>
      <c r="BH88" s="94">
        <f>Малоэтажка_колич_блоков_огражд!$G88*Малоэтажка_блоки_огражд!E$12</f>
        <v>0</v>
      </c>
      <c r="BI88" s="94">
        <f>Малоэтажка_колич_блоков_огражд!$G88*Малоэтажка_блоки_огражд!F$12</f>
        <v>0</v>
      </c>
      <c r="BJ88" s="127">
        <f>Малоэтажка_колич_блоков_огражд!$G88*Малоэтажка_блоки_огражд!G$12</f>
        <v>0</v>
      </c>
      <c r="BK88" s="125">
        <f>Малоэтажка_колич_блоков_огражд!$H88*Малоэтажка_блоки_огражд!B$13</f>
        <v>0</v>
      </c>
      <c r="BL88" s="125">
        <f>Малоэтажка_колич_блоков_огражд!$H88*Малоэтажка_блоки_огражд!C$13</f>
        <v>0</v>
      </c>
      <c r="BM88" s="125">
        <f>Малоэтажка_колич_блоков_огражд!$H88*Малоэтажка_блоки_огражд!D$13</f>
        <v>0</v>
      </c>
      <c r="BN88" s="125">
        <f>Малоэтажка_колич_блоков_огражд!$H88*Малоэтажка_блоки_огражд!E$13</f>
        <v>0</v>
      </c>
      <c r="BO88" s="125">
        <f>Малоэтажка_колич_блоков_огражд!$H88*Малоэтажка_блоки_огражд!F$13</f>
        <v>0</v>
      </c>
      <c r="BP88" s="125">
        <f>Малоэтажка_колич_блоков_огражд!$H88*Малоэтажка_блоки_огражд!G$13</f>
        <v>0</v>
      </c>
      <c r="BQ88" s="94">
        <f>Малоэтажка_колич_блоков_огражд!$H88*Малоэтажка_блоки_огражд!B$14</f>
        <v>0</v>
      </c>
      <c r="BR88" s="94">
        <f>Малоэтажка_колич_блоков_огражд!$H88*Малоэтажка_блоки_огражд!C$14</f>
        <v>0</v>
      </c>
      <c r="BS88" s="94">
        <f>Малоэтажка_колич_блоков_огражд!$H88*Малоэтажка_блоки_огражд!D$14</f>
        <v>0</v>
      </c>
      <c r="BT88" s="94">
        <f>Малоэтажка_колич_блоков_огражд!$H88*Малоэтажка_блоки_огражд!E$14</f>
        <v>0</v>
      </c>
      <c r="BU88" s="94">
        <f>Малоэтажка_колич_блоков_огражд!$H88*Малоэтажка_блоки_огражд!F$14</f>
        <v>0</v>
      </c>
      <c r="BV88" s="94">
        <f>Малоэтажка_колич_блоков_огражд!$H88*Малоэтажка_блоки_огражд!G$14</f>
        <v>0</v>
      </c>
      <c r="BW88" s="109">
        <v>4</v>
      </c>
      <c r="BX88" s="128">
        <f t="shared" si="109"/>
        <v>1314.9200000000001</v>
      </c>
      <c r="BY88" s="128">
        <f t="shared" si="110"/>
        <v>608.79999999999995</v>
      </c>
      <c r="BZ88" s="128">
        <f t="shared" si="111"/>
        <v>469.07999999999998</v>
      </c>
      <c r="CA88" s="128">
        <f t="shared" si="112"/>
        <v>7.5600000000000005</v>
      </c>
      <c r="CB88" s="128">
        <f t="shared" si="113"/>
        <v>962.79999999999995</v>
      </c>
      <c r="CC88" s="128">
        <f t="shared" si="114"/>
        <v>962.79999999999995</v>
      </c>
      <c r="CD88">
        <v>22</v>
      </c>
      <c r="CE88">
        <v>-34</v>
      </c>
      <c r="CF88">
        <v>3.8499999999999797</v>
      </c>
      <c r="CG88">
        <v>0.46999999999999997</v>
      </c>
      <c r="CH88">
        <v>0.28000000000000003</v>
      </c>
      <c r="CI88">
        <v>0.46999999999999997</v>
      </c>
      <c r="CJ88">
        <v>1.3600000000000001</v>
      </c>
      <c r="CK88">
        <v>1.3600000000000001</v>
      </c>
      <c r="CL88" s="22">
        <f t="shared" si="115"/>
        <v>19126.109090909194</v>
      </c>
      <c r="CM88" s="22">
        <f t="shared" si="116"/>
        <v>72537.872340425529</v>
      </c>
      <c r="CN88" s="22">
        <f t="shared" si="117"/>
        <v>93815.999999999985</v>
      </c>
      <c r="CO88" s="22">
        <f t="shared" si="118"/>
        <v>900.76595744680867</v>
      </c>
      <c r="CP88" s="22">
        <f t="shared" si="119"/>
        <v>39644.705882352937</v>
      </c>
      <c r="CQ88" s="22">
        <f t="shared" si="120"/>
        <v>39644.705882352937</v>
      </c>
      <c r="CR88" s="129">
        <f t="shared" si="121"/>
        <v>265670.15915348736</v>
      </c>
      <c r="CW88" s="130">
        <v>348726.51000000001</v>
      </c>
      <c r="CX88">
        <f t="shared" si="122"/>
        <v>0.29985074599094996</v>
      </c>
      <c r="CY88">
        <f t="shared" si="123"/>
        <v>46.177014882606294</v>
      </c>
    </row>
    <row r="89">
      <c r="A89" s="25"/>
      <c r="B89" s="4" t="s">
        <v>94</v>
      </c>
      <c r="C89" s="125">
        <f>Малоэтажка_колич_блоков_огражд!$C89*Малоэтажка_блоки_огражд!B$3</f>
        <v>0</v>
      </c>
      <c r="D89" s="125">
        <f>Малоэтажка_колич_блоков_огражд!$C89*Малоэтажка_блоки_огражд!C$3</f>
        <v>0</v>
      </c>
      <c r="E89" s="125">
        <f>Малоэтажка_колич_блоков_огражд!$C89*Малоэтажка_блоки_огражд!D$3</f>
        <v>0</v>
      </c>
      <c r="F89" s="125">
        <f>Малоэтажка_колич_блоков_огражд!$C89*Малоэтажка_блоки_огражд!E$3</f>
        <v>0</v>
      </c>
      <c r="G89" s="125">
        <f>Малоэтажка_колич_блоков_огражд!$C89*Малоэтажка_блоки_огражд!F$3</f>
        <v>0</v>
      </c>
      <c r="H89" s="126">
        <f>Малоэтажка_колич_блоков_огражд!$C89*Малоэтажка_блоки_огражд!G$3</f>
        <v>0</v>
      </c>
      <c r="I89" s="94">
        <f>Малоэтажка_колич_блоков_огражд!$C89*Малоэтажка_блоки_огражд!B$4</f>
        <v>0</v>
      </c>
      <c r="J89" s="94">
        <f>Малоэтажка_колич_блоков_огражд!$C89*Малоэтажка_блоки_огражд!C$4</f>
        <v>0</v>
      </c>
      <c r="K89" s="94">
        <f>Малоэтажка_колич_блоков_огражд!$C89*Малоэтажка_блоки_огражд!D$4</f>
        <v>0</v>
      </c>
      <c r="L89" s="94">
        <f>Малоэтажка_колич_блоков_огражд!$C89*Малоэтажка_блоки_огражд!E$4</f>
        <v>0</v>
      </c>
      <c r="M89" s="94">
        <f>Малоэтажка_колич_блоков_огражд!$C89*Малоэтажка_блоки_огражд!F$4</f>
        <v>0</v>
      </c>
      <c r="N89" s="127">
        <f>Малоэтажка_колич_блоков_огражд!$C89*Малоэтажка_блоки_огражд!G$4</f>
        <v>0</v>
      </c>
      <c r="O89" s="125">
        <f>Малоэтажка_колич_блоков_огражд!$D89*Малоэтажка_блоки_огражд!B$5</f>
        <v>112.38</v>
      </c>
      <c r="P89" s="125">
        <f>Малоэтажка_колич_блоков_огражд!$D89*Малоэтажка_блоки_огражд!C$5</f>
        <v>39.600000000000001</v>
      </c>
      <c r="Q89" s="125">
        <f>Малоэтажка_колич_блоков_огражд!$D89*Малоэтажка_блоки_огражд!D$5</f>
        <v>41.009999999999998</v>
      </c>
      <c r="R89" s="125">
        <f>Малоэтажка_колич_блоков_огражд!$D89*Малоэтажка_блоки_огражд!E$5</f>
        <v>2.52</v>
      </c>
      <c r="S89" s="125">
        <f>Малоэтажка_колич_блоков_огражд!$D89*Малоэтажка_блоки_огражд!F$5</f>
        <v>256.19999999999999</v>
      </c>
      <c r="T89" s="125">
        <f>Малоэтажка_колич_блоков_огражд!$D89*Малоэтажка_блоки_огражд!G$5</f>
        <v>0</v>
      </c>
      <c r="U89" s="94">
        <f>Малоэтажка_колич_блоков_огражд!$D89*Малоэтажка_блоки_огражд!B$6</f>
        <v>112.5</v>
      </c>
      <c r="V89" s="94">
        <f>Малоэтажка_колич_блоков_огражд!$D89*Малоэтажка_блоки_огражд!C$6</f>
        <v>42</v>
      </c>
      <c r="W89" s="94">
        <f>Малоэтажка_колич_блоков_огражд!$D89*Малоэтажка_блоки_огражд!D$6</f>
        <v>41.009999999999998</v>
      </c>
      <c r="X89" s="94">
        <f>Малоэтажка_колич_блоков_огражд!$D89*Малоэтажка_блоки_огражд!E$6</f>
        <v>0</v>
      </c>
      <c r="Y89" s="94">
        <f>Малоэтажка_колич_блоков_огражд!$D89*Малоэтажка_блоки_огражд!F$6</f>
        <v>0</v>
      </c>
      <c r="Z89" s="127">
        <f>Малоэтажка_колич_блоков_огражд!$D89*Малоэтажка_блоки_огражд!G$6</f>
        <v>256.19999999999999</v>
      </c>
      <c r="AA89" s="125">
        <f>Малоэтажка_колич_блоков_огражд!$E89*Малоэтажка_блоки_огражд!B$7</f>
        <v>85.599999999999994</v>
      </c>
      <c r="AB89" s="125">
        <f>Малоэтажка_колич_блоков_огражд!$E89*Малоэтажка_блоки_огражд!C$7</f>
        <v>53.599999999999994</v>
      </c>
      <c r="AC89" s="125">
        <f>Малоэтажка_колич_блоков_огражд!$E89*Малоэтажка_блоки_огражд!D$7</f>
        <v>34.680000000000007</v>
      </c>
      <c r="AD89" s="125">
        <f>Малоэтажка_колич_блоков_огражд!$E89*Малоэтажка_блоки_огражд!E$7</f>
        <v>2.52</v>
      </c>
      <c r="AE89" s="125">
        <f>Малоэтажка_колич_блоков_огражд!$E89*Малоэтажка_блоки_огражд!F$7</f>
        <v>353.30000000000001</v>
      </c>
      <c r="AF89" s="125">
        <f>Малоэтажка_колич_блоков_огражд!$E89*Малоэтажка_блоки_огражд!G$7</f>
        <v>0</v>
      </c>
      <c r="AG89" s="94">
        <f>Малоэтажка_колич_блоков_огражд!$E89*Малоэтажка_блоки_огражд!B$8</f>
        <v>85.719999999999999</v>
      </c>
      <c r="AH89" s="94">
        <f>Малоэтажка_колич_блоков_огражд!$E89*Малоэтажка_блоки_огражд!C$8</f>
        <v>56</v>
      </c>
      <c r="AI89" s="94">
        <f>Малоэтажка_колич_блоков_огражд!$E89*Малоэтажка_блоки_огражд!D$8</f>
        <v>34.680000000000007</v>
      </c>
      <c r="AJ89" s="94">
        <f>Малоэтажка_колич_блоков_огражд!$E89*Малоэтажка_блоки_огражд!E$8</f>
        <v>0</v>
      </c>
      <c r="AK89" s="94">
        <f>Малоэтажка_колич_блоков_огражд!$E89*Малоэтажка_блоки_огражд!F$8</f>
        <v>0</v>
      </c>
      <c r="AL89" s="127">
        <f>Малоэтажка_колич_блоков_огражд!$E89*Малоэтажка_блоки_огражд!G$8</f>
        <v>353.30000000000001</v>
      </c>
      <c r="AM89" s="125">
        <f>Малоэтажка_колич_блоков_огражд!$F89*Малоэтажка_блоки_огражд!B$9</f>
        <v>130.48000000000002</v>
      </c>
      <c r="AN89" s="125">
        <f>Малоэтажка_колич_блоков_огражд!$F89*Малоэтажка_блоки_огражд!C$9</f>
        <v>53.599999999999994</v>
      </c>
      <c r="AO89" s="125">
        <f>Малоэтажка_колич_блоков_огражд!$F89*Малоэтажка_блоки_огражд!D$9</f>
        <v>41.579999999999998</v>
      </c>
      <c r="AP89" s="125">
        <f>Малоэтажка_колич_блоков_огражд!$F89*Малоэтажка_блоки_огражд!E$9</f>
        <v>2.52</v>
      </c>
      <c r="AQ89" s="125">
        <f>Малоэтажка_колич_блоков_огражд!$F89*Малоэтажка_блоки_огражд!F$9</f>
        <v>353.30000000000001</v>
      </c>
      <c r="AR89" s="125">
        <f>Малоэтажка_колич_блоков_огражд!$F89*Малоэтажка_блоки_огражд!G$9</f>
        <v>0</v>
      </c>
      <c r="AS89" s="94">
        <f>Малоэтажка_колич_блоков_огражд!$F89*Малоэтажка_блоки_огражд!B$10</f>
        <v>130.60000000000002</v>
      </c>
      <c r="AT89" s="94">
        <f>Малоэтажка_колич_блоков_огражд!$F89*Малоэтажка_блоки_огражд!C$10</f>
        <v>56</v>
      </c>
      <c r="AU89" s="94">
        <f>Малоэтажка_колич_блоков_огражд!$F89*Малоэтажка_блоки_огражд!D$10</f>
        <v>41.579999999999998</v>
      </c>
      <c r="AV89" s="94">
        <f>Малоэтажка_колич_блоков_огражд!$F89*Малоэтажка_блоки_огражд!E$10</f>
        <v>0</v>
      </c>
      <c r="AW89" s="94">
        <f>Малоэтажка_колич_блоков_огражд!$F89*Малоэтажка_блоки_огражд!F$10</f>
        <v>0</v>
      </c>
      <c r="AX89" s="127">
        <f>Малоэтажка_колич_блоков_огражд!$F89*Малоэтажка_блоки_огражд!G$10</f>
        <v>353.30000000000001</v>
      </c>
      <c r="AY89" s="125">
        <f>Малоэтажка_колич_блоков_огражд!$G89*Малоэтажка_блоки_огражд!B$11</f>
        <v>0</v>
      </c>
      <c r="AZ89" s="125">
        <f>Малоэтажка_колич_блоков_огражд!$G89*Малоэтажка_блоки_огражд!C$11</f>
        <v>0</v>
      </c>
      <c r="BA89" s="125">
        <f>Малоэтажка_колич_блоков_огражд!$G89*Малоэтажка_блоки_огражд!D$11</f>
        <v>0</v>
      </c>
      <c r="BB89" s="125">
        <f>Малоэтажка_колич_блоков_огражд!$G89*Малоэтажка_блоки_огражд!E$11</f>
        <v>0</v>
      </c>
      <c r="BC89" s="125">
        <f>Малоэтажка_колич_блоков_огражд!$G89*Малоэтажка_блоки_огражд!F$11</f>
        <v>0</v>
      </c>
      <c r="BD89" s="125">
        <f>Малоэтажка_колич_блоков_огражд!$G89*Малоэтажка_блоки_огражд!G$11</f>
        <v>0</v>
      </c>
      <c r="BE89" s="94">
        <f>Малоэтажка_колич_блоков_огражд!$G89*Малоэтажка_блоки_огражд!B$12</f>
        <v>0</v>
      </c>
      <c r="BF89" s="94">
        <f>Малоэтажка_колич_блоков_огражд!$G89*Малоэтажка_блоки_огражд!C$12</f>
        <v>0</v>
      </c>
      <c r="BG89" s="94">
        <f>Малоэтажка_колич_блоков_огражд!$G89*Малоэтажка_блоки_огражд!D$12</f>
        <v>0</v>
      </c>
      <c r="BH89" s="94">
        <f>Малоэтажка_колич_блоков_огражд!$G89*Малоэтажка_блоки_огражд!E$12</f>
        <v>0</v>
      </c>
      <c r="BI89" s="94">
        <f>Малоэтажка_колич_блоков_огражд!$G89*Малоэтажка_блоки_огражд!F$12</f>
        <v>0</v>
      </c>
      <c r="BJ89" s="127">
        <f>Малоэтажка_колич_блоков_огражд!$G89*Малоэтажка_блоки_огражд!G$12</f>
        <v>0</v>
      </c>
      <c r="BK89" s="125">
        <f>Малоэтажка_колич_блоков_огражд!$H89*Малоэтажка_блоки_огражд!B$13</f>
        <v>0</v>
      </c>
      <c r="BL89" s="125">
        <f>Малоэтажка_колич_блоков_огражд!$H89*Малоэтажка_блоки_огражд!C$13</f>
        <v>0</v>
      </c>
      <c r="BM89" s="125">
        <f>Малоэтажка_колич_блоков_огражд!$H89*Малоэтажка_блоки_огражд!D$13</f>
        <v>0</v>
      </c>
      <c r="BN89" s="125">
        <f>Малоэтажка_колич_блоков_огражд!$H89*Малоэтажка_блоки_огражд!E$13</f>
        <v>0</v>
      </c>
      <c r="BO89" s="125">
        <f>Малоэтажка_колич_блоков_огражд!$H89*Малоэтажка_блоки_огражд!F$13</f>
        <v>0</v>
      </c>
      <c r="BP89" s="125">
        <f>Малоэтажка_колич_блоков_огражд!$H89*Малоэтажка_блоки_огражд!G$13</f>
        <v>0</v>
      </c>
      <c r="BQ89" s="94">
        <f>Малоэтажка_колич_блоков_огражд!$H89*Малоэтажка_блоки_огражд!B$14</f>
        <v>0</v>
      </c>
      <c r="BR89" s="94">
        <f>Малоэтажка_колич_блоков_огражд!$H89*Малоэтажка_блоки_огражд!C$14</f>
        <v>0</v>
      </c>
      <c r="BS89" s="94">
        <f>Малоэтажка_колич_блоков_огражд!$H89*Малоэтажка_блоки_огражд!D$14</f>
        <v>0</v>
      </c>
      <c r="BT89" s="94">
        <f>Малоэтажка_колич_блоков_огражд!$H89*Малоэтажка_блоки_огражд!E$14</f>
        <v>0</v>
      </c>
      <c r="BU89" s="94">
        <f>Малоэтажка_колич_блоков_огражд!$H89*Малоэтажка_блоки_огражд!F$14</f>
        <v>0</v>
      </c>
      <c r="BV89" s="94">
        <f>Малоэтажка_колич_блоков_огражд!$H89*Малоэтажка_блоки_огражд!G$14</f>
        <v>0</v>
      </c>
      <c r="BW89" s="109">
        <v>4</v>
      </c>
      <c r="BX89" s="128">
        <f t="shared" si="109"/>
        <v>1314.9200000000001</v>
      </c>
      <c r="BY89" s="128">
        <f t="shared" si="110"/>
        <v>608.79999999999995</v>
      </c>
      <c r="BZ89" s="128">
        <f t="shared" si="111"/>
        <v>469.07999999999998</v>
      </c>
      <c r="CA89" s="128">
        <f t="shared" si="112"/>
        <v>7.5600000000000005</v>
      </c>
      <c r="CB89" s="128">
        <f t="shared" si="113"/>
        <v>962.79999999999995</v>
      </c>
      <c r="CC89" s="128">
        <f t="shared" si="114"/>
        <v>962.79999999999995</v>
      </c>
      <c r="CD89">
        <v>22</v>
      </c>
      <c r="CE89">
        <v>-34</v>
      </c>
      <c r="CF89">
        <v>3.8499999999999792</v>
      </c>
      <c r="CG89">
        <v>0.46999999999999997</v>
      </c>
      <c r="CH89">
        <v>0.28000000000000003</v>
      </c>
      <c r="CI89">
        <v>0.46999999999999997</v>
      </c>
      <c r="CJ89">
        <v>1.3600000000000001</v>
      </c>
      <c r="CK89">
        <v>1.3600000000000001</v>
      </c>
      <c r="CL89" s="22">
        <f t="shared" si="115"/>
        <v>19126.109090909194</v>
      </c>
      <c r="CM89" s="22">
        <f t="shared" si="116"/>
        <v>72537.872340425529</v>
      </c>
      <c r="CN89" s="22">
        <f t="shared" si="117"/>
        <v>93815.999999999985</v>
      </c>
      <c r="CO89" s="22">
        <f t="shared" si="118"/>
        <v>900.76595744680867</v>
      </c>
      <c r="CP89" s="22">
        <f t="shared" si="119"/>
        <v>39644.705882352937</v>
      </c>
      <c r="CQ89" s="22">
        <f t="shared" si="120"/>
        <v>39644.705882352937</v>
      </c>
      <c r="CR89" s="129">
        <f t="shared" si="121"/>
        <v>265670.15915348736</v>
      </c>
      <c r="CW89" s="130">
        <v>348726.51000000001</v>
      </c>
      <c r="CX89">
        <f t="shared" si="122"/>
        <v>0.29985074599094996</v>
      </c>
      <c r="CY89">
        <f t="shared" si="123"/>
        <v>46.177014882606294</v>
      </c>
    </row>
    <row r="90">
      <c r="A90" s="29"/>
      <c r="B90" s="30" t="s">
        <v>95</v>
      </c>
      <c r="C90" s="131">
        <f>Малоэтажка_колич_блоков_огражд!$C90*Малоэтажка_блоки_огражд!B$3</f>
        <v>0</v>
      </c>
      <c r="D90" s="131">
        <f>Малоэтажка_колич_блоков_огражд!$C90*Малоэтажка_блоки_огражд!C$3</f>
        <v>0</v>
      </c>
      <c r="E90" s="131">
        <f>Малоэтажка_колич_блоков_огражд!$C90*Малоэтажка_блоки_огражд!D$3</f>
        <v>0</v>
      </c>
      <c r="F90" s="131">
        <f>Малоэтажка_колич_блоков_огражд!$C90*Малоэтажка_блоки_огражд!E$3</f>
        <v>0</v>
      </c>
      <c r="G90" s="131">
        <f>Малоэтажка_колич_блоков_огражд!$C90*Малоэтажка_блоки_огражд!F$3</f>
        <v>0</v>
      </c>
      <c r="H90" s="132">
        <f>Малоэтажка_колич_блоков_огражд!$C90*Малоэтажка_блоки_огражд!G$3</f>
        <v>0</v>
      </c>
      <c r="I90" s="133">
        <f>Малоэтажка_колич_блоков_огражд!$C90*Малоэтажка_блоки_огражд!B$4</f>
        <v>0</v>
      </c>
      <c r="J90" s="133">
        <f>Малоэтажка_колич_блоков_огражд!$C90*Малоэтажка_блоки_огражд!C$4</f>
        <v>0</v>
      </c>
      <c r="K90" s="133">
        <f>Малоэтажка_колич_блоков_огражд!$C90*Малоэтажка_блоки_огражд!D$4</f>
        <v>0</v>
      </c>
      <c r="L90" s="133">
        <f>Малоэтажка_колич_блоков_огражд!$C90*Малоэтажка_блоки_огражд!E$4</f>
        <v>0</v>
      </c>
      <c r="M90" s="133">
        <f>Малоэтажка_колич_блоков_огражд!$C90*Малоэтажка_блоки_огражд!F$4</f>
        <v>0</v>
      </c>
      <c r="N90" s="134">
        <f>Малоэтажка_колич_блоков_огражд!$C90*Малоэтажка_блоки_огражд!G$4</f>
        <v>0</v>
      </c>
      <c r="O90" s="131">
        <f>Малоэтажка_колич_блоков_огражд!$D90*Малоэтажка_блоки_огражд!B$5</f>
        <v>112.38</v>
      </c>
      <c r="P90" s="131">
        <f>Малоэтажка_колич_блоков_огражд!$D90*Малоэтажка_блоки_огражд!C$5</f>
        <v>39.600000000000001</v>
      </c>
      <c r="Q90" s="131">
        <f>Малоэтажка_колич_блоков_огражд!$D90*Малоэтажка_блоки_огражд!D$5</f>
        <v>41.009999999999998</v>
      </c>
      <c r="R90" s="131">
        <f>Малоэтажка_колич_блоков_огражд!$D90*Малоэтажка_блоки_огражд!E$5</f>
        <v>2.52</v>
      </c>
      <c r="S90" s="131">
        <f>Малоэтажка_колич_блоков_огражд!$D90*Малоэтажка_блоки_огражд!F$5</f>
        <v>256.19999999999999</v>
      </c>
      <c r="T90" s="131">
        <f>Малоэтажка_колич_блоков_огражд!$D90*Малоэтажка_блоки_огражд!G$5</f>
        <v>0</v>
      </c>
      <c r="U90" s="133">
        <f>Малоэтажка_колич_блоков_огражд!$D90*Малоэтажка_блоки_огражд!B$6</f>
        <v>112.5</v>
      </c>
      <c r="V90" s="133">
        <f>Малоэтажка_колич_блоков_огражд!$D90*Малоэтажка_блоки_огражд!C$6</f>
        <v>42</v>
      </c>
      <c r="W90" s="133">
        <f>Малоэтажка_колич_блоков_огражд!$D90*Малоэтажка_блоки_огражд!D$6</f>
        <v>41.009999999999998</v>
      </c>
      <c r="X90" s="133">
        <f>Малоэтажка_колич_блоков_огражд!$D90*Малоэтажка_блоки_огражд!E$6</f>
        <v>0</v>
      </c>
      <c r="Y90" s="133">
        <f>Малоэтажка_колич_блоков_огражд!$D90*Малоэтажка_блоки_огражд!F$6</f>
        <v>0</v>
      </c>
      <c r="Z90" s="134">
        <f>Малоэтажка_колич_блоков_огражд!$D90*Малоэтажка_блоки_огражд!G$6</f>
        <v>256.19999999999999</v>
      </c>
      <c r="AA90" s="131">
        <f>Малоэтажка_колич_блоков_огражд!$E90*Малоэтажка_блоки_огражд!B$7</f>
        <v>85.599999999999994</v>
      </c>
      <c r="AB90" s="131">
        <f>Малоэтажка_колич_блоков_огражд!$E90*Малоэтажка_блоки_огражд!C$7</f>
        <v>53.599999999999994</v>
      </c>
      <c r="AC90" s="131">
        <f>Малоэтажка_колич_блоков_огражд!$E90*Малоэтажка_блоки_огражд!D$7</f>
        <v>34.680000000000007</v>
      </c>
      <c r="AD90" s="131">
        <f>Малоэтажка_колич_блоков_огражд!$E90*Малоэтажка_блоки_огражд!E$7</f>
        <v>2.52</v>
      </c>
      <c r="AE90" s="131">
        <f>Малоэтажка_колич_блоков_огражд!$E90*Малоэтажка_блоки_огражд!F$7</f>
        <v>353.30000000000001</v>
      </c>
      <c r="AF90" s="131">
        <f>Малоэтажка_колич_блоков_огражд!$E90*Малоэтажка_блоки_огражд!G$7</f>
        <v>0</v>
      </c>
      <c r="AG90" s="133">
        <f>Малоэтажка_колич_блоков_огражд!$E90*Малоэтажка_блоки_огражд!B$8</f>
        <v>85.719999999999999</v>
      </c>
      <c r="AH90" s="133">
        <f>Малоэтажка_колич_блоков_огражд!$E90*Малоэтажка_блоки_огражд!C$8</f>
        <v>56</v>
      </c>
      <c r="AI90" s="133">
        <f>Малоэтажка_колич_блоков_огражд!$E90*Малоэтажка_блоки_огражд!D$8</f>
        <v>34.680000000000007</v>
      </c>
      <c r="AJ90" s="133">
        <f>Малоэтажка_колич_блоков_огражд!$E90*Малоэтажка_блоки_огражд!E$8</f>
        <v>0</v>
      </c>
      <c r="AK90" s="133">
        <f>Малоэтажка_колич_блоков_огражд!$E90*Малоэтажка_блоки_огражд!F$8</f>
        <v>0</v>
      </c>
      <c r="AL90" s="134">
        <f>Малоэтажка_колич_блоков_огражд!$E90*Малоэтажка_блоки_огражд!G$8</f>
        <v>353.30000000000001</v>
      </c>
      <c r="AM90" s="131">
        <f>Малоэтажка_колич_блоков_огражд!$F90*Малоэтажка_блоки_огражд!B$9</f>
        <v>130.48000000000002</v>
      </c>
      <c r="AN90" s="131">
        <f>Малоэтажка_колич_блоков_огражд!$F90*Малоэтажка_блоки_огражд!C$9</f>
        <v>53.599999999999994</v>
      </c>
      <c r="AO90" s="131">
        <f>Малоэтажка_колич_блоков_огражд!$F90*Малоэтажка_блоки_огражд!D$9</f>
        <v>41.579999999999998</v>
      </c>
      <c r="AP90" s="131">
        <f>Малоэтажка_колич_блоков_огражд!$F90*Малоэтажка_блоки_огражд!E$9</f>
        <v>2.52</v>
      </c>
      <c r="AQ90" s="131">
        <f>Малоэтажка_колич_блоков_огражд!$F90*Малоэтажка_блоки_огражд!F$9</f>
        <v>353.30000000000001</v>
      </c>
      <c r="AR90" s="131">
        <f>Малоэтажка_колич_блоков_огражд!$F90*Малоэтажка_блоки_огражд!G$9</f>
        <v>0</v>
      </c>
      <c r="AS90" s="133">
        <f>Малоэтажка_колич_блоков_огражд!$F90*Малоэтажка_блоки_огражд!B$10</f>
        <v>130.60000000000002</v>
      </c>
      <c r="AT90" s="133">
        <f>Малоэтажка_колич_блоков_огражд!$F90*Малоэтажка_блоки_огражд!C$10</f>
        <v>56</v>
      </c>
      <c r="AU90" s="133">
        <f>Малоэтажка_колич_блоков_огражд!$F90*Малоэтажка_блоки_огражд!D$10</f>
        <v>41.579999999999998</v>
      </c>
      <c r="AV90" s="133">
        <f>Малоэтажка_колич_блоков_огражд!$F90*Малоэтажка_блоки_огражд!E$10</f>
        <v>0</v>
      </c>
      <c r="AW90" s="133">
        <f>Малоэтажка_колич_блоков_огражд!$F90*Малоэтажка_блоки_огражд!F$10</f>
        <v>0</v>
      </c>
      <c r="AX90" s="134">
        <f>Малоэтажка_колич_блоков_огражд!$F90*Малоэтажка_блоки_огражд!G$10</f>
        <v>353.30000000000001</v>
      </c>
      <c r="AY90" s="131">
        <f>Малоэтажка_колич_блоков_огражд!$G90*Малоэтажка_блоки_огражд!B$11</f>
        <v>0</v>
      </c>
      <c r="AZ90" s="131">
        <f>Малоэтажка_колич_блоков_огражд!$G90*Малоэтажка_блоки_огражд!C$11</f>
        <v>0</v>
      </c>
      <c r="BA90" s="131">
        <f>Малоэтажка_колич_блоков_огражд!$G90*Малоэтажка_блоки_огражд!D$11</f>
        <v>0</v>
      </c>
      <c r="BB90" s="131">
        <f>Малоэтажка_колич_блоков_огражд!$G90*Малоэтажка_блоки_огражд!E$11</f>
        <v>0</v>
      </c>
      <c r="BC90" s="131">
        <f>Малоэтажка_колич_блоков_огражд!$G90*Малоэтажка_блоки_огражд!F$11</f>
        <v>0</v>
      </c>
      <c r="BD90" s="131">
        <f>Малоэтажка_колич_блоков_огражд!$G90*Малоэтажка_блоки_огражд!G$11</f>
        <v>0</v>
      </c>
      <c r="BE90" s="133">
        <f>Малоэтажка_колич_блоков_огражд!$G90*Малоэтажка_блоки_огражд!B$12</f>
        <v>0</v>
      </c>
      <c r="BF90" s="133">
        <f>Малоэтажка_колич_блоков_огражд!$G90*Малоэтажка_блоки_огражд!C$12</f>
        <v>0</v>
      </c>
      <c r="BG90" s="133">
        <f>Малоэтажка_колич_блоков_огражд!$G90*Малоэтажка_блоки_огражд!D$12</f>
        <v>0</v>
      </c>
      <c r="BH90" s="133">
        <f>Малоэтажка_колич_блоков_огражд!$G90*Малоэтажка_блоки_огражд!E$12</f>
        <v>0</v>
      </c>
      <c r="BI90" s="133">
        <f>Малоэтажка_колич_блоков_огражд!$G90*Малоэтажка_блоки_огражд!F$12</f>
        <v>0</v>
      </c>
      <c r="BJ90" s="134">
        <f>Малоэтажка_колич_блоков_огражд!$G90*Малоэтажка_блоки_огражд!G$12</f>
        <v>0</v>
      </c>
      <c r="BK90" s="131">
        <f>Малоэтажка_колич_блоков_огражд!$H90*Малоэтажка_блоки_огражд!B$13</f>
        <v>0</v>
      </c>
      <c r="BL90" s="131">
        <f>Малоэтажка_колич_блоков_огражд!$H90*Малоэтажка_блоки_огражд!C$13</f>
        <v>0</v>
      </c>
      <c r="BM90" s="131">
        <f>Малоэтажка_колич_блоков_огражд!$H90*Малоэтажка_блоки_огражд!D$13</f>
        <v>0</v>
      </c>
      <c r="BN90" s="131">
        <f>Малоэтажка_колич_блоков_огражд!$H90*Малоэтажка_блоки_огражд!E$13</f>
        <v>0</v>
      </c>
      <c r="BO90" s="131">
        <f>Малоэтажка_колич_блоков_огражд!$H90*Малоэтажка_блоки_огражд!F$13</f>
        <v>0</v>
      </c>
      <c r="BP90" s="131">
        <f>Малоэтажка_колич_блоков_огражд!$H90*Малоэтажка_блоки_огражд!G$13</f>
        <v>0</v>
      </c>
      <c r="BQ90" s="133">
        <f>Малоэтажка_колич_блоков_огражд!$H90*Малоэтажка_блоки_огражд!B$14</f>
        <v>0</v>
      </c>
      <c r="BR90" s="133">
        <f>Малоэтажка_колич_блоков_огражд!$H90*Малоэтажка_блоки_огражд!C$14</f>
        <v>0</v>
      </c>
      <c r="BS90" s="133">
        <f>Малоэтажка_колич_блоков_огражд!$H90*Малоэтажка_блоки_огражд!D$14</f>
        <v>0</v>
      </c>
      <c r="BT90" s="133">
        <f>Малоэтажка_колич_блоков_огражд!$H90*Малоэтажка_блоки_огражд!E$14</f>
        <v>0</v>
      </c>
      <c r="BU90" s="133">
        <f>Малоэтажка_колич_блоков_огражд!$H90*Малоэтажка_блоки_огражд!F$14</f>
        <v>0</v>
      </c>
      <c r="BV90" s="133">
        <f>Малоэтажка_колич_блоков_огражд!$H90*Малоэтажка_блоки_огражд!G$14</f>
        <v>0</v>
      </c>
      <c r="BW90" s="135">
        <v>4</v>
      </c>
      <c r="BX90" s="136">
        <f t="shared" si="109"/>
        <v>1314.9200000000001</v>
      </c>
      <c r="BY90" s="136">
        <f t="shared" si="110"/>
        <v>608.79999999999995</v>
      </c>
      <c r="BZ90" s="136">
        <f t="shared" si="111"/>
        <v>469.07999999999998</v>
      </c>
      <c r="CA90" s="136">
        <f t="shared" si="112"/>
        <v>7.5600000000000005</v>
      </c>
      <c r="CB90" s="136">
        <f t="shared" si="113"/>
        <v>962.79999999999995</v>
      </c>
      <c r="CC90" s="136">
        <f t="shared" si="114"/>
        <v>962.79999999999995</v>
      </c>
      <c r="CD90" s="34">
        <v>22</v>
      </c>
      <c r="CE90">
        <v>-34</v>
      </c>
      <c r="CF90" s="34">
        <v>3.8499999999999792</v>
      </c>
      <c r="CG90" s="34">
        <v>0.46999999999999997</v>
      </c>
      <c r="CH90" s="34">
        <v>0.28000000000000003</v>
      </c>
      <c r="CI90" s="34">
        <v>0.46999999999999997</v>
      </c>
      <c r="CJ90" s="34">
        <v>1.3600000000000001</v>
      </c>
      <c r="CK90" s="34">
        <v>1.3600000000000001</v>
      </c>
      <c r="CL90" s="22">
        <f t="shared" si="115"/>
        <v>19126.109090909194</v>
      </c>
      <c r="CM90" s="22">
        <f t="shared" si="116"/>
        <v>72537.872340425529</v>
      </c>
      <c r="CN90" s="22">
        <f t="shared" si="117"/>
        <v>93815.999999999985</v>
      </c>
      <c r="CO90" s="22">
        <f t="shared" si="118"/>
        <v>900.76595744680867</v>
      </c>
      <c r="CP90" s="22">
        <f t="shared" si="119"/>
        <v>39644.705882352937</v>
      </c>
      <c r="CQ90" s="22">
        <f t="shared" si="120"/>
        <v>39644.705882352937</v>
      </c>
      <c r="CR90" s="137">
        <f t="shared" si="121"/>
        <v>265670.15915348736</v>
      </c>
      <c r="CS90" s="138">
        <f>SUM(CR69:CR90)</f>
        <v>5844743.5013767239</v>
      </c>
      <c r="CT90">
        <f>CS90*0.859845</f>
        <v>5025573.4759412687</v>
      </c>
      <c r="CU90">
        <f t="shared" ref="CU74:CU90" si="124">CT90*0.000001</f>
        <v>5.0255734759412682</v>
      </c>
      <c r="CV90">
        <f>CU90*128</f>
        <v>643.27340492048234</v>
      </c>
      <c r="CW90" s="130">
        <v>348726.51000000001</v>
      </c>
      <c r="CX90">
        <f t="shared" si="122"/>
        <v>0.29985074599094996</v>
      </c>
      <c r="CY90">
        <f t="shared" si="123"/>
        <v>46.177014882606294</v>
      </c>
      <c r="CZ90">
        <f>SUM(CY69:CY90)</f>
        <v>1015.8943274173381</v>
      </c>
      <c r="DA90">
        <f>SUM(CW69:CW90)*0.000001</f>
        <v>7.6719832199999969</v>
      </c>
    </row>
    <row r="91">
      <c r="A91" s="18">
        <v>8</v>
      </c>
      <c r="B91" s="19" t="s">
        <v>96</v>
      </c>
      <c r="C91" s="118">
        <f>Малоэтажка_колич_блоков_огражд!$C91*Малоэтажка_блоки_огражд!B$3</f>
        <v>0</v>
      </c>
      <c r="D91" s="118">
        <f>Малоэтажка_колич_блоков_огражд!$C91*Малоэтажка_блоки_огражд!C$3</f>
        <v>0</v>
      </c>
      <c r="E91" s="118">
        <f>Малоэтажка_колич_блоков_огражд!$C91*Малоэтажка_блоки_огражд!D$3</f>
        <v>0</v>
      </c>
      <c r="F91" s="118">
        <f>Малоэтажка_колич_блоков_огражд!$C91*Малоэтажка_блоки_огражд!E$3</f>
        <v>0</v>
      </c>
      <c r="G91" s="118">
        <f>Малоэтажка_колич_блоков_огражд!$C91*Малоэтажка_блоки_огражд!F$3</f>
        <v>0</v>
      </c>
      <c r="H91" s="119">
        <f>Малоэтажка_колич_блоков_огражд!$C91*Малоэтажка_блоки_огражд!G$3</f>
        <v>0</v>
      </c>
      <c r="I91" s="120">
        <f>Малоэтажка_колич_блоков_огражд!$C91*Малоэтажка_блоки_огражд!B$4</f>
        <v>0</v>
      </c>
      <c r="J91" s="120">
        <f>Малоэтажка_колич_блоков_огражд!$C91*Малоэтажка_блоки_огражд!C$4</f>
        <v>0</v>
      </c>
      <c r="K91" s="120">
        <f>Малоэтажка_колич_блоков_огражд!$C91*Малоэтажка_блоки_огражд!D$4</f>
        <v>0</v>
      </c>
      <c r="L91" s="120">
        <f>Малоэтажка_колич_блоков_огражд!$C91*Малоэтажка_блоки_огражд!E$4</f>
        <v>0</v>
      </c>
      <c r="M91" s="120">
        <f>Малоэтажка_колич_блоков_огражд!$C91*Малоэтажка_блоки_огражд!F$4</f>
        <v>0</v>
      </c>
      <c r="N91" s="121">
        <f>Малоэтажка_колич_блоков_огражд!$C91*Малоэтажка_блоки_огражд!G$4</f>
        <v>0</v>
      </c>
      <c r="O91" s="118">
        <f>Малоэтажка_колич_блоков_огражд!$D91*Малоэтажка_блоки_огражд!B$5</f>
        <v>112.38</v>
      </c>
      <c r="P91" s="118">
        <f>Малоэтажка_колич_блоков_огражд!$D91*Малоэтажка_блоки_огражд!C$5</f>
        <v>39.600000000000001</v>
      </c>
      <c r="Q91" s="118">
        <f>Малоэтажка_колич_блоков_огражд!$D91*Малоэтажка_блоки_огражд!D$5</f>
        <v>41.009999999999998</v>
      </c>
      <c r="R91" s="118">
        <f>Малоэтажка_колич_блоков_огражд!$D91*Малоэтажка_блоки_огражд!E$5</f>
        <v>2.52</v>
      </c>
      <c r="S91" s="118">
        <f>Малоэтажка_колич_блоков_огражд!$D91*Малоэтажка_блоки_огражд!F$5</f>
        <v>256.19999999999999</v>
      </c>
      <c r="T91" s="118">
        <f>Малоэтажка_колич_блоков_огражд!$D91*Малоэтажка_блоки_огражд!G$5</f>
        <v>0</v>
      </c>
      <c r="U91" s="120">
        <f>Малоэтажка_колич_блоков_огражд!$D91*Малоэтажка_блоки_огражд!B$6</f>
        <v>112.5</v>
      </c>
      <c r="V91" s="120">
        <f>Малоэтажка_колич_блоков_огражд!$D91*Малоэтажка_блоки_огражд!C$6</f>
        <v>42</v>
      </c>
      <c r="W91" s="120">
        <f>Малоэтажка_колич_блоков_огражд!$D91*Малоэтажка_блоки_огражд!D$6</f>
        <v>41.009999999999998</v>
      </c>
      <c r="X91" s="120">
        <f>Малоэтажка_колич_блоков_огражд!$D91*Малоэтажка_блоки_огражд!E$6</f>
        <v>0</v>
      </c>
      <c r="Y91" s="120">
        <f>Малоэтажка_колич_блоков_огражд!$D91*Малоэтажка_блоки_огражд!F$6</f>
        <v>0</v>
      </c>
      <c r="Z91" s="121">
        <f>Малоэтажка_колич_блоков_огражд!$D91*Малоэтажка_блоки_огражд!G$6</f>
        <v>256.19999999999999</v>
      </c>
      <c r="AA91" s="118">
        <f>Малоэтажка_колич_блоков_огражд!$E91*Малоэтажка_блоки_огражд!B$7</f>
        <v>85.599999999999994</v>
      </c>
      <c r="AB91" s="118">
        <f>Малоэтажка_колич_блоков_огражд!$E91*Малоэтажка_блоки_огражд!C$7</f>
        <v>53.599999999999994</v>
      </c>
      <c r="AC91" s="118">
        <f>Малоэтажка_колич_блоков_огражд!$E91*Малоэтажка_блоки_огражд!D$7</f>
        <v>34.680000000000007</v>
      </c>
      <c r="AD91" s="118">
        <f>Малоэтажка_колич_блоков_огражд!$E91*Малоэтажка_блоки_огражд!E$7</f>
        <v>2.52</v>
      </c>
      <c r="AE91" s="118">
        <f>Малоэтажка_колич_блоков_огражд!$E91*Малоэтажка_блоки_огражд!F$7</f>
        <v>353.30000000000001</v>
      </c>
      <c r="AF91" s="118">
        <f>Малоэтажка_колич_блоков_огражд!$E91*Малоэтажка_блоки_огражд!G$7</f>
        <v>0</v>
      </c>
      <c r="AG91" s="120">
        <f>Малоэтажка_колич_блоков_огражд!$E91*Малоэтажка_блоки_огражд!B$8</f>
        <v>85.719999999999999</v>
      </c>
      <c r="AH91" s="120">
        <f>Малоэтажка_колич_блоков_огражд!$E91*Малоэтажка_блоки_огражд!C$8</f>
        <v>56</v>
      </c>
      <c r="AI91" s="120">
        <f>Малоэтажка_колич_блоков_огражд!$E91*Малоэтажка_блоки_огражд!D$8</f>
        <v>34.680000000000007</v>
      </c>
      <c r="AJ91" s="120">
        <f>Малоэтажка_колич_блоков_огражд!$E91*Малоэтажка_блоки_огражд!E$8</f>
        <v>0</v>
      </c>
      <c r="AK91" s="120">
        <f>Малоэтажка_колич_блоков_огражд!$E91*Малоэтажка_блоки_огражд!F$8</f>
        <v>0</v>
      </c>
      <c r="AL91" s="121">
        <f>Малоэтажка_колич_блоков_огражд!$E91*Малоэтажка_блоки_огражд!G$8</f>
        <v>353.30000000000001</v>
      </c>
      <c r="AM91" s="118">
        <f>Малоэтажка_колич_блоков_огражд!$F91*Малоэтажка_блоки_огражд!B$9</f>
        <v>130.48000000000002</v>
      </c>
      <c r="AN91" s="118">
        <f>Малоэтажка_колич_блоков_огражд!$F91*Малоэтажка_блоки_огражд!C$9</f>
        <v>53.599999999999994</v>
      </c>
      <c r="AO91" s="118">
        <f>Малоэтажка_колич_блоков_огражд!$F91*Малоэтажка_блоки_огражд!D$9</f>
        <v>41.579999999999998</v>
      </c>
      <c r="AP91" s="118">
        <f>Малоэтажка_колич_блоков_огражд!$F91*Малоэтажка_блоки_огражд!E$9</f>
        <v>2.52</v>
      </c>
      <c r="AQ91" s="118">
        <f>Малоэтажка_колич_блоков_огражд!$F91*Малоэтажка_блоки_огражд!F$9</f>
        <v>353.30000000000001</v>
      </c>
      <c r="AR91" s="118">
        <f>Малоэтажка_колич_блоков_огражд!$F91*Малоэтажка_блоки_огражд!G$9</f>
        <v>0</v>
      </c>
      <c r="AS91" s="120">
        <f>Малоэтажка_колич_блоков_огражд!$F91*Малоэтажка_блоки_огражд!B$10</f>
        <v>130.60000000000002</v>
      </c>
      <c r="AT91" s="120">
        <f>Малоэтажка_колич_блоков_огражд!$F91*Малоэтажка_блоки_огражд!C$10</f>
        <v>56</v>
      </c>
      <c r="AU91" s="120">
        <f>Малоэтажка_колич_блоков_огражд!$F91*Малоэтажка_блоки_огражд!D$10</f>
        <v>41.579999999999998</v>
      </c>
      <c r="AV91" s="120">
        <f>Малоэтажка_колич_блоков_огражд!$F91*Малоэтажка_блоки_огражд!E$10</f>
        <v>0</v>
      </c>
      <c r="AW91" s="120">
        <f>Малоэтажка_колич_блоков_огражд!$F91*Малоэтажка_блоки_огражд!F$10</f>
        <v>0</v>
      </c>
      <c r="AX91" s="121">
        <f>Малоэтажка_колич_блоков_огражд!$F91*Малоэтажка_блоки_огражд!G$10</f>
        <v>353.30000000000001</v>
      </c>
      <c r="AY91" s="118">
        <f>Малоэтажка_колич_блоков_огражд!$G91*Малоэтажка_блоки_огражд!B$11</f>
        <v>0</v>
      </c>
      <c r="AZ91" s="118">
        <f>Малоэтажка_колич_блоков_огражд!$G91*Малоэтажка_блоки_огражд!C$11</f>
        <v>0</v>
      </c>
      <c r="BA91" s="118">
        <f>Малоэтажка_колич_блоков_огражд!$G91*Малоэтажка_блоки_огражд!D$11</f>
        <v>0</v>
      </c>
      <c r="BB91" s="118">
        <f>Малоэтажка_колич_блоков_огражд!$G91*Малоэтажка_блоки_огражд!E$11</f>
        <v>0</v>
      </c>
      <c r="BC91" s="118">
        <f>Малоэтажка_колич_блоков_огражд!$G91*Малоэтажка_блоки_огражд!F$11</f>
        <v>0</v>
      </c>
      <c r="BD91" s="118">
        <f>Малоэтажка_колич_блоков_огражд!$G91*Малоэтажка_блоки_огражд!G$11</f>
        <v>0</v>
      </c>
      <c r="BE91" s="120">
        <f>Малоэтажка_колич_блоков_огражд!$G91*Малоэтажка_блоки_огражд!B$12</f>
        <v>0</v>
      </c>
      <c r="BF91" s="120">
        <f>Малоэтажка_колич_блоков_огражд!$G91*Малоэтажка_блоки_огражд!C$12</f>
        <v>0</v>
      </c>
      <c r="BG91" s="120">
        <f>Малоэтажка_колич_блоков_огражд!$G91*Малоэтажка_блоки_огражд!D$12</f>
        <v>0</v>
      </c>
      <c r="BH91" s="120">
        <f>Малоэтажка_колич_блоков_огражд!$G91*Малоэтажка_блоки_огражд!E$12</f>
        <v>0</v>
      </c>
      <c r="BI91" s="120">
        <f>Малоэтажка_колич_блоков_огражд!$G91*Малоэтажка_блоки_огражд!F$12</f>
        <v>0</v>
      </c>
      <c r="BJ91" s="121">
        <f>Малоэтажка_колич_блоков_огражд!$G91*Малоэтажка_блоки_огражд!G$12</f>
        <v>0</v>
      </c>
      <c r="BK91" s="118">
        <f>Малоэтажка_колич_блоков_огражд!$H91*Малоэтажка_блоки_огражд!B$13</f>
        <v>0</v>
      </c>
      <c r="BL91" s="118">
        <f>Малоэтажка_колич_блоков_огражд!$H91*Малоэтажка_блоки_огражд!C$13</f>
        <v>0</v>
      </c>
      <c r="BM91" s="118">
        <f>Малоэтажка_колич_блоков_огражд!$H91*Малоэтажка_блоки_огражд!D$13</f>
        <v>0</v>
      </c>
      <c r="BN91" s="118">
        <f>Малоэтажка_колич_блоков_огражд!$H91*Малоэтажка_блоки_огражд!E$13</f>
        <v>0</v>
      </c>
      <c r="BO91" s="118">
        <f>Малоэтажка_колич_блоков_огражд!$H91*Малоэтажка_блоки_огражд!F$13</f>
        <v>0</v>
      </c>
      <c r="BP91" s="118">
        <f>Малоэтажка_колич_блоков_огражд!$H91*Малоэтажка_блоки_огражд!G$13</f>
        <v>0</v>
      </c>
      <c r="BQ91" s="120">
        <f>Малоэтажка_колич_блоков_огражд!$H91*Малоэтажка_блоки_огражд!B$14</f>
        <v>0</v>
      </c>
      <c r="BR91" s="120">
        <f>Малоэтажка_колич_блоков_огражд!$H91*Малоэтажка_блоки_огражд!C$14</f>
        <v>0</v>
      </c>
      <c r="BS91" s="120">
        <f>Малоэтажка_колич_блоков_огражд!$H91*Малоэтажка_блоки_огражд!D$14</f>
        <v>0</v>
      </c>
      <c r="BT91" s="120">
        <f>Малоэтажка_колич_блоков_огражд!$H91*Малоэтажка_блоки_огражд!E$14</f>
        <v>0</v>
      </c>
      <c r="BU91" s="120">
        <f>Малоэтажка_колич_блоков_огражд!$H91*Малоэтажка_блоки_огражд!F$14</f>
        <v>0</v>
      </c>
      <c r="BV91" s="120">
        <f>Малоэтажка_колич_блоков_огражд!$H91*Малоэтажка_блоки_огражд!G$14</f>
        <v>0</v>
      </c>
      <c r="BW91" s="122">
        <v>4</v>
      </c>
      <c r="BX91" s="123">
        <f t="shared" si="109"/>
        <v>1314.9200000000001</v>
      </c>
      <c r="BY91" s="123">
        <f t="shared" si="110"/>
        <v>608.79999999999995</v>
      </c>
      <c r="BZ91" s="123">
        <f t="shared" si="111"/>
        <v>469.07999999999998</v>
      </c>
      <c r="CA91" s="123">
        <f t="shared" si="112"/>
        <v>7.5600000000000005</v>
      </c>
      <c r="CB91" s="123">
        <f t="shared" si="113"/>
        <v>962.79999999999995</v>
      </c>
      <c r="CC91" s="123">
        <f t="shared" si="114"/>
        <v>962.79999999999995</v>
      </c>
      <c r="CD91" s="23">
        <v>22</v>
      </c>
      <c r="CE91">
        <v>-34</v>
      </c>
      <c r="CF91" s="23">
        <v>3.8499999999999788</v>
      </c>
      <c r="CG91" s="23">
        <v>0.46999999999999997</v>
      </c>
      <c r="CH91" s="23">
        <v>0.28000000000000003</v>
      </c>
      <c r="CI91" s="23">
        <v>0.46999999999999997</v>
      </c>
      <c r="CJ91" s="23">
        <v>1.3600000000000001</v>
      </c>
      <c r="CK91" s="23">
        <v>1.3600000000000001</v>
      </c>
      <c r="CL91" s="22">
        <f t="shared" si="115"/>
        <v>19126.109090909198</v>
      </c>
      <c r="CM91" s="22">
        <f t="shared" si="116"/>
        <v>72537.872340425529</v>
      </c>
      <c r="CN91" s="22">
        <f t="shared" si="117"/>
        <v>93815.999999999985</v>
      </c>
      <c r="CO91" s="22">
        <f t="shared" si="118"/>
        <v>900.76595744680867</v>
      </c>
      <c r="CP91" s="22">
        <f t="shared" si="119"/>
        <v>39644.705882352937</v>
      </c>
      <c r="CQ91" s="22">
        <f t="shared" si="120"/>
        <v>39644.705882352937</v>
      </c>
      <c r="CR91" s="124">
        <f t="shared" si="121"/>
        <v>265670.15915348742</v>
      </c>
      <c r="CW91" s="130">
        <v>348726.51000000001</v>
      </c>
      <c r="CX91">
        <f t="shared" si="122"/>
        <v>0.29985074599094996</v>
      </c>
      <c r="CY91">
        <f t="shared" si="123"/>
        <v>46.177014882606294</v>
      </c>
    </row>
    <row r="92">
      <c r="A92" s="25"/>
      <c r="B92" s="4" t="s">
        <v>97</v>
      </c>
      <c r="C92" s="125">
        <f>Малоэтажка_колич_блоков_огражд!$C92*Малоэтажка_блоки_огражд!B$3</f>
        <v>0</v>
      </c>
      <c r="D92" s="125">
        <f>Малоэтажка_колич_блоков_огражд!$C92*Малоэтажка_блоки_огражд!C$3</f>
        <v>0</v>
      </c>
      <c r="E92" s="125">
        <f>Малоэтажка_колич_блоков_огражд!$C92*Малоэтажка_блоки_огражд!D$3</f>
        <v>0</v>
      </c>
      <c r="F92" s="125">
        <f>Малоэтажка_колич_блоков_огражд!$C92*Малоэтажка_блоки_огражд!E$3</f>
        <v>0</v>
      </c>
      <c r="G92" s="125">
        <f>Малоэтажка_колич_блоков_огражд!$C92*Малоэтажка_блоки_огражд!F$3</f>
        <v>0</v>
      </c>
      <c r="H92" s="126">
        <f>Малоэтажка_колич_блоков_огражд!$C92*Малоэтажка_блоки_огражд!G$3</f>
        <v>0</v>
      </c>
      <c r="I92" s="94">
        <f>Малоэтажка_колич_блоков_огражд!$C92*Малоэтажка_блоки_огражд!B$4</f>
        <v>0</v>
      </c>
      <c r="J92" s="94">
        <f>Малоэтажка_колич_блоков_огражд!$C92*Малоэтажка_блоки_огражд!C$4</f>
        <v>0</v>
      </c>
      <c r="K92" s="94">
        <f>Малоэтажка_колич_блоков_огражд!$C92*Малоэтажка_блоки_огражд!D$4</f>
        <v>0</v>
      </c>
      <c r="L92" s="94">
        <f>Малоэтажка_колич_блоков_огражд!$C92*Малоэтажка_блоки_огражд!E$4</f>
        <v>0</v>
      </c>
      <c r="M92" s="94">
        <f>Малоэтажка_колич_блоков_огражд!$C92*Малоэтажка_блоки_огражд!F$4</f>
        <v>0</v>
      </c>
      <c r="N92" s="127">
        <f>Малоэтажка_колич_блоков_огражд!$C92*Малоэтажка_блоки_огражд!G$4</f>
        <v>0</v>
      </c>
      <c r="O92" s="125">
        <f>Малоэтажка_колич_блоков_огражд!$D92*Малоэтажка_блоки_огражд!B$5</f>
        <v>112.38</v>
      </c>
      <c r="P92" s="125">
        <f>Малоэтажка_колич_блоков_огражд!$D92*Малоэтажка_блоки_огражд!C$5</f>
        <v>39.600000000000001</v>
      </c>
      <c r="Q92" s="125">
        <f>Малоэтажка_колич_блоков_огражд!$D92*Малоэтажка_блоки_огражд!D$5</f>
        <v>41.009999999999998</v>
      </c>
      <c r="R92" s="125">
        <f>Малоэтажка_колич_блоков_огражд!$D92*Малоэтажка_блоки_огражд!E$5</f>
        <v>2.52</v>
      </c>
      <c r="S92" s="125">
        <f>Малоэтажка_колич_блоков_огражд!$D92*Малоэтажка_блоки_огражд!F$5</f>
        <v>256.19999999999999</v>
      </c>
      <c r="T92" s="125">
        <f>Малоэтажка_колич_блоков_огражд!$D92*Малоэтажка_блоки_огражд!G$5</f>
        <v>0</v>
      </c>
      <c r="U92" s="94">
        <f>Малоэтажка_колич_блоков_огражд!$D92*Малоэтажка_блоки_огражд!B$6</f>
        <v>112.5</v>
      </c>
      <c r="V92" s="94">
        <f>Малоэтажка_колич_блоков_огражд!$D92*Малоэтажка_блоки_огражд!C$6</f>
        <v>42</v>
      </c>
      <c r="W92" s="94">
        <f>Малоэтажка_колич_блоков_огражд!$D92*Малоэтажка_блоки_огражд!D$6</f>
        <v>41.009999999999998</v>
      </c>
      <c r="X92" s="94">
        <f>Малоэтажка_колич_блоков_огражд!$D92*Малоэтажка_блоки_огражд!E$6</f>
        <v>0</v>
      </c>
      <c r="Y92" s="94">
        <f>Малоэтажка_колич_блоков_огражд!$D92*Малоэтажка_блоки_огражд!F$6</f>
        <v>0</v>
      </c>
      <c r="Z92" s="127">
        <f>Малоэтажка_колич_блоков_огражд!$D92*Малоэтажка_блоки_огражд!G$6</f>
        <v>256.19999999999999</v>
      </c>
      <c r="AA92" s="125">
        <f>Малоэтажка_колич_блоков_огражд!$E92*Малоэтажка_блоки_огражд!B$7</f>
        <v>85.599999999999994</v>
      </c>
      <c r="AB92" s="125">
        <f>Малоэтажка_колич_блоков_огражд!$E92*Малоэтажка_блоки_огражд!C$7</f>
        <v>53.599999999999994</v>
      </c>
      <c r="AC92" s="125">
        <f>Малоэтажка_колич_блоков_огражд!$E92*Малоэтажка_блоки_огражд!D$7</f>
        <v>34.680000000000007</v>
      </c>
      <c r="AD92" s="125">
        <f>Малоэтажка_колич_блоков_огражд!$E92*Малоэтажка_блоки_огражд!E$7</f>
        <v>2.52</v>
      </c>
      <c r="AE92" s="125">
        <f>Малоэтажка_колич_блоков_огражд!$E92*Малоэтажка_блоки_огражд!F$7</f>
        <v>353.30000000000001</v>
      </c>
      <c r="AF92" s="125">
        <f>Малоэтажка_колич_блоков_огражд!$E92*Малоэтажка_блоки_огражд!G$7</f>
        <v>0</v>
      </c>
      <c r="AG92" s="94">
        <f>Малоэтажка_колич_блоков_огражд!$E92*Малоэтажка_блоки_огражд!B$8</f>
        <v>85.719999999999999</v>
      </c>
      <c r="AH92" s="94">
        <f>Малоэтажка_колич_блоков_огражд!$E92*Малоэтажка_блоки_огражд!C$8</f>
        <v>56</v>
      </c>
      <c r="AI92" s="94">
        <f>Малоэтажка_колич_блоков_огражд!$E92*Малоэтажка_блоки_огражд!D$8</f>
        <v>34.680000000000007</v>
      </c>
      <c r="AJ92" s="94">
        <f>Малоэтажка_колич_блоков_огражд!$E92*Малоэтажка_блоки_огражд!E$8</f>
        <v>0</v>
      </c>
      <c r="AK92" s="94">
        <f>Малоэтажка_колич_блоков_огражд!$E92*Малоэтажка_блоки_огражд!F$8</f>
        <v>0</v>
      </c>
      <c r="AL92" s="127">
        <f>Малоэтажка_колич_блоков_огражд!$E92*Малоэтажка_блоки_огражд!G$8</f>
        <v>353.30000000000001</v>
      </c>
      <c r="AM92" s="125">
        <f>Малоэтажка_колич_блоков_огражд!$F92*Малоэтажка_блоки_огражд!B$9</f>
        <v>130.48000000000002</v>
      </c>
      <c r="AN92" s="125">
        <f>Малоэтажка_колич_блоков_огражд!$F92*Малоэтажка_блоки_огражд!C$9</f>
        <v>53.599999999999994</v>
      </c>
      <c r="AO92" s="125">
        <f>Малоэтажка_колич_блоков_огражд!$F92*Малоэтажка_блоки_огражд!D$9</f>
        <v>41.579999999999998</v>
      </c>
      <c r="AP92" s="125">
        <f>Малоэтажка_колич_блоков_огражд!$F92*Малоэтажка_блоки_огражд!E$9</f>
        <v>2.52</v>
      </c>
      <c r="AQ92" s="125">
        <f>Малоэтажка_колич_блоков_огражд!$F92*Малоэтажка_блоки_огражд!F$9</f>
        <v>353.30000000000001</v>
      </c>
      <c r="AR92" s="125">
        <f>Малоэтажка_колич_блоков_огражд!$F92*Малоэтажка_блоки_огражд!G$9</f>
        <v>0</v>
      </c>
      <c r="AS92" s="94">
        <f>Малоэтажка_колич_блоков_огражд!$F92*Малоэтажка_блоки_огражд!B$10</f>
        <v>130.60000000000002</v>
      </c>
      <c r="AT92" s="94">
        <f>Малоэтажка_колич_блоков_огражд!$F92*Малоэтажка_блоки_огражд!C$10</f>
        <v>56</v>
      </c>
      <c r="AU92" s="94">
        <f>Малоэтажка_колич_блоков_огражд!$F92*Малоэтажка_блоки_огражд!D$10</f>
        <v>41.579999999999998</v>
      </c>
      <c r="AV92" s="94">
        <f>Малоэтажка_колич_блоков_огражд!$F92*Малоэтажка_блоки_огражд!E$10</f>
        <v>0</v>
      </c>
      <c r="AW92" s="94">
        <f>Малоэтажка_колич_блоков_огражд!$F92*Малоэтажка_блоки_огражд!F$10</f>
        <v>0</v>
      </c>
      <c r="AX92" s="127">
        <f>Малоэтажка_колич_блоков_огражд!$F92*Малоэтажка_блоки_огражд!G$10</f>
        <v>353.30000000000001</v>
      </c>
      <c r="AY92" s="125">
        <f>Малоэтажка_колич_блоков_огражд!$G92*Малоэтажка_блоки_огражд!B$11</f>
        <v>0</v>
      </c>
      <c r="AZ92" s="125">
        <f>Малоэтажка_колич_блоков_огражд!$G92*Малоэтажка_блоки_огражд!C$11</f>
        <v>0</v>
      </c>
      <c r="BA92" s="125">
        <f>Малоэтажка_колич_блоков_огражд!$G92*Малоэтажка_блоки_огражд!D$11</f>
        <v>0</v>
      </c>
      <c r="BB92" s="125">
        <f>Малоэтажка_колич_блоков_огражд!$G92*Малоэтажка_блоки_огражд!E$11</f>
        <v>0</v>
      </c>
      <c r="BC92" s="125">
        <f>Малоэтажка_колич_блоков_огражд!$G92*Малоэтажка_блоки_огражд!F$11</f>
        <v>0</v>
      </c>
      <c r="BD92" s="125">
        <f>Малоэтажка_колич_блоков_огражд!$G92*Малоэтажка_блоки_огражд!G$11</f>
        <v>0</v>
      </c>
      <c r="BE92" s="94">
        <f>Малоэтажка_колич_блоков_огражд!$G92*Малоэтажка_блоки_огражд!B$12</f>
        <v>0</v>
      </c>
      <c r="BF92" s="94">
        <f>Малоэтажка_колич_блоков_огражд!$G92*Малоэтажка_блоки_огражд!C$12</f>
        <v>0</v>
      </c>
      <c r="BG92" s="94">
        <f>Малоэтажка_колич_блоков_огражд!$G92*Малоэтажка_блоки_огражд!D$12</f>
        <v>0</v>
      </c>
      <c r="BH92" s="94">
        <f>Малоэтажка_колич_блоков_огражд!$G92*Малоэтажка_блоки_огражд!E$12</f>
        <v>0</v>
      </c>
      <c r="BI92" s="94">
        <f>Малоэтажка_колич_блоков_огражд!$G92*Малоэтажка_блоки_огражд!F$12</f>
        <v>0</v>
      </c>
      <c r="BJ92" s="127">
        <f>Малоэтажка_колич_блоков_огражд!$G92*Малоэтажка_блоки_огражд!G$12</f>
        <v>0</v>
      </c>
      <c r="BK92" s="125">
        <f>Малоэтажка_колич_блоков_огражд!$H92*Малоэтажка_блоки_огражд!B$13</f>
        <v>0</v>
      </c>
      <c r="BL92" s="125">
        <f>Малоэтажка_колич_блоков_огражд!$H92*Малоэтажка_блоки_огражд!C$13</f>
        <v>0</v>
      </c>
      <c r="BM92" s="125">
        <f>Малоэтажка_колич_блоков_огражд!$H92*Малоэтажка_блоки_огражд!D$13</f>
        <v>0</v>
      </c>
      <c r="BN92" s="125">
        <f>Малоэтажка_колич_блоков_огражд!$H92*Малоэтажка_блоки_огражд!E$13</f>
        <v>0</v>
      </c>
      <c r="BO92" s="125">
        <f>Малоэтажка_колич_блоков_огражд!$H92*Малоэтажка_блоки_огражд!F$13</f>
        <v>0</v>
      </c>
      <c r="BP92" s="125">
        <f>Малоэтажка_колич_блоков_огражд!$H92*Малоэтажка_блоки_огражд!G$13</f>
        <v>0</v>
      </c>
      <c r="BQ92" s="94">
        <f>Малоэтажка_колич_блоков_огражд!$H92*Малоэтажка_блоки_огражд!B$14</f>
        <v>0</v>
      </c>
      <c r="BR92" s="94">
        <f>Малоэтажка_колич_блоков_огражд!$H92*Малоэтажка_блоки_огражд!C$14</f>
        <v>0</v>
      </c>
      <c r="BS92" s="94">
        <f>Малоэтажка_колич_блоков_огражд!$H92*Малоэтажка_блоки_огражд!D$14</f>
        <v>0</v>
      </c>
      <c r="BT92" s="94">
        <f>Малоэтажка_колич_блоков_огражд!$H92*Малоэтажка_блоки_огражд!E$14</f>
        <v>0</v>
      </c>
      <c r="BU92" s="94">
        <f>Малоэтажка_колич_блоков_огражд!$H92*Малоэтажка_блоки_огражд!F$14</f>
        <v>0</v>
      </c>
      <c r="BV92" s="94">
        <f>Малоэтажка_колич_блоков_огражд!$H92*Малоэтажка_блоки_огражд!G$14</f>
        <v>0</v>
      </c>
      <c r="BW92" s="109">
        <v>4</v>
      </c>
      <c r="BX92" s="128">
        <f t="shared" si="109"/>
        <v>1314.9200000000001</v>
      </c>
      <c r="BY92" s="128">
        <f t="shared" si="110"/>
        <v>608.79999999999995</v>
      </c>
      <c r="BZ92" s="128">
        <f t="shared" si="111"/>
        <v>469.07999999999998</v>
      </c>
      <c r="CA92" s="128">
        <f t="shared" si="112"/>
        <v>7.5600000000000005</v>
      </c>
      <c r="CB92" s="128">
        <f t="shared" si="113"/>
        <v>962.79999999999995</v>
      </c>
      <c r="CC92" s="128">
        <f t="shared" si="114"/>
        <v>962.79999999999995</v>
      </c>
      <c r="CD92">
        <v>22</v>
      </c>
      <c r="CE92">
        <v>-34</v>
      </c>
      <c r="CF92">
        <v>3.8499999999999783</v>
      </c>
      <c r="CG92">
        <v>0.46999999999999997</v>
      </c>
      <c r="CH92">
        <v>0.28000000000000003</v>
      </c>
      <c r="CI92">
        <v>0.46999999999999997</v>
      </c>
      <c r="CJ92">
        <v>1.3600000000000001</v>
      </c>
      <c r="CK92">
        <v>1.3600000000000001</v>
      </c>
      <c r="CL92" s="22">
        <f t="shared" si="115"/>
        <v>19126.109090909198</v>
      </c>
      <c r="CM92" s="22">
        <f t="shared" si="116"/>
        <v>72537.872340425529</v>
      </c>
      <c r="CN92" s="22">
        <f t="shared" si="117"/>
        <v>93815.999999999985</v>
      </c>
      <c r="CO92" s="22">
        <f t="shared" si="118"/>
        <v>900.76595744680867</v>
      </c>
      <c r="CP92" s="22">
        <f t="shared" si="119"/>
        <v>39644.705882352937</v>
      </c>
      <c r="CQ92" s="22">
        <f t="shared" si="120"/>
        <v>39644.705882352937</v>
      </c>
      <c r="CR92" s="129">
        <f t="shared" si="121"/>
        <v>265670.15915348742</v>
      </c>
      <c r="CW92" s="130">
        <v>348726.51000000001</v>
      </c>
      <c r="CX92">
        <f t="shared" si="122"/>
        <v>0.29985074599094996</v>
      </c>
      <c r="CY92">
        <f t="shared" si="123"/>
        <v>46.177014882606294</v>
      </c>
    </row>
    <row r="93">
      <c r="A93" s="25"/>
      <c r="B93" s="4" t="s">
        <v>98</v>
      </c>
      <c r="C93" s="125">
        <f>Малоэтажка_колич_блоков_огражд!$C93*Малоэтажка_блоки_огражд!B$3</f>
        <v>0</v>
      </c>
      <c r="D93" s="125">
        <f>Малоэтажка_колич_блоков_огражд!$C93*Малоэтажка_блоки_огражд!C$3</f>
        <v>0</v>
      </c>
      <c r="E93" s="125">
        <f>Малоэтажка_колич_блоков_огражд!$C93*Малоэтажка_блоки_огражд!D$3</f>
        <v>0</v>
      </c>
      <c r="F93" s="125">
        <f>Малоэтажка_колич_блоков_огражд!$C93*Малоэтажка_блоки_огражд!E$3</f>
        <v>0</v>
      </c>
      <c r="G93" s="125">
        <f>Малоэтажка_колич_блоков_огражд!$C93*Малоэтажка_блоки_огражд!F$3</f>
        <v>0</v>
      </c>
      <c r="H93" s="126">
        <f>Малоэтажка_колич_блоков_огражд!$C93*Малоэтажка_блоки_огражд!G$3</f>
        <v>0</v>
      </c>
      <c r="I93" s="94">
        <f>Малоэтажка_колич_блоков_огражд!$C93*Малоэтажка_блоки_огражд!B$4</f>
        <v>0</v>
      </c>
      <c r="J93" s="94">
        <f>Малоэтажка_колич_блоков_огражд!$C93*Малоэтажка_блоки_огражд!C$4</f>
        <v>0</v>
      </c>
      <c r="K93" s="94">
        <f>Малоэтажка_колич_блоков_огражд!$C93*Малоэтажка_блоки_огражд!D$4</f>
        <v>0</v>
      </c>
      <c r="L93" s="94">
        <f>Малоэтажка_колич_блоков_огражд!$C93*Малоэтажка_блоки_огражд!E$4</f>
        <v>0</v>
      </c>
      <c r="M93" s="94">
        <f>Малоэтажка_колич_блоков_огражд!$C93*Малоэтажка_блоки_огражд!F$4</f>
        <v>0</v>
      </c>
      <c r="N93" s="127">
        <f>Малоэтажка_колич_блоков_огражд!$C93*Малоэтажка_блоки_огражд!G$4</f>
        <v>0</v>
      </c>
      <c r="O93" s="125">
        <f>Малоэтажка_колич_блоков_огражд!$D93*Малоэтажка_блоки_огражд!B$5</f>
        <v>112.38</v>
      </c>
      <c r="P93" s="125">
        <f>Малоэтажка_колич_блоков_огражд!$D93*Малоэтажка_блоки_огражд!C$5</f>
        <v>39.600000000000001</v>
      </c>
      <c r="Q93" s="125">
        <f>Малоэтажка_колич_блоков_огражд!$D93*Малоэтажка_блоки_огражд!D$5</f>
        <v>41.009999999999998</v>
      </c>
      <c r="R93" s="125">
        <f>Малоэтажка_колич_блоков_огражд!$D93*Малоэтажка_блоки_огражд!E$5</f>
        <v>2.52</v>
      </c>
      <c r="S93" s="125">
        <f>Малоэтажка_колич_блоков_огражд!$D93*Малоэтажка_блоки_огражд!F$5</f>
        <v>256.19999999999999</v>
      </c>
      <c r="T93" s="125">
        <f>Малоэтажка_колич_блоков_огражд!$D93*Малоэтажка_блоки_огражд!G$5</f>
        <v>0</v>
      </c>
      <c r="U93" s="94">
        <f>Малоэтажка_колич_блоков_огражд!$D93*Малоэтажка_блоки_огражд!B$6</f>
        <v>112.5</v>
      </c>
      <c r="V93" s="94">
        <f>Малоэтажка_колич_блоков_огражд!$D93*Малоэтажка_блоки_огражд!C$6</f>
        <v>42</v>
      </c>
      <c r="W93" s="94">
        <f>Малоэтажка_колич_блоков_огражд!$D93*Малоэтажка_блоки_огражд!D$6</f>
        <v>41.009999999999998</v>
      </c>
      <c r="X93" s="94">
        <f>Малоэтажка_колич_блоков_огражд!$D93*Малоэтажка_блоки_огражд!E$6</f>
        <v>0</v>
      </c>
      <c r="Y93" s="94">
        <f>Малоэтажка_колич_блоков_огражд!$D93*Малоэтажка_блоки_огражд!F$6</f>
        <v>0</v>
      </c>
      <c r="Z93" s="127">
        <f>Малоэтажка_колич_блоков_огражд!$D93*Малоэтажка_блоки_огражд!G$6</f>
        <v>256.19999999999999</v>
      </c>
      <c r="AA93" s="125">
        <f>Малоэтажка_колич_блоков_огражд!$E93*Малоэтажка_блоки_огражд!B$7</f>
        <v>85.599999999999994</v>
      </c>
      <c r="AB93" s="125">
        <f>Малоэтажка_колич_блоков_огражд!$E93*Малоэтажка_блоки_огражд!C$7</f>
        <v>53.599999999999994</v>
      </c>
      <c r="AC93" s="125">
        <f>Малоэтажка_колич_блоков_огражд!$E93*Малоэтажка_блоки_огражд!D$7</f>
        <v>34.680000000000007</v>
      </c>
      <c r="AD93" s="125">
        <f>Малоэтажка_колич_блоков_огражд!$E93*Малоэтажка_блоки_огражд!E$7</f>
        <v>2.52</v>
      </c>
      <c r="AE93" s="125">
        <f>Малоэтажка_колич_блоков_огражд!$E93*Малоэтажка_блоки_огражд!F$7</f>
        <v>353.30000000000001</v>
      </c>
      <c r="AF93" s="125">
        <f>Малоэтажка_колич_блоков_огражд!$E93*Малоэтажка_блоки_огражд!G$7</f>
        <v>0</v>
      </c>
      <c r="AG93" s="94">
        <f>Малоэтажка_колич_блоков_огражд!$E93*Малоэтажка_блоки_огражд!B$8</f>
        <v>85.719999999999999</v>
      </c>
      <c r="AH93" s="94">
        <f>Малоэтажка_колич_блоков_огражд!$E93*Малоэтажка_блоки_огражд!C$8</f>
        <v>56</v>
      </c>
      <c r="AI93" s="94">
        <f>Малоэтажка_колич_блоков_огражд!$E93*Малоэтажка_блоки_огражд!D$8</f>
        <v>34.680000000000007</v>
      </c>
      <c r="AJ93" s="94">
        <f>Малоэтажка_колич_блоков_огражд!$E93*Малоэтажка_блоки_огражд!E$8</f>
        <v>0</v>
      </c>
      <c r="AK93" s="94">
        <f>Малоэтажка_колич_блоков_огражд!$E93*Малоэтажка_блоки_огражд!F$8</f>
        <v>0</v>
      </c>
      <c r="AL93" s="127">
        <f>Малоэтажка_колич_блоков_огражд!$E93*Малоэтажка_блоки_огражд!G$8</f>
        <v>353.30000000000001</v>
      </c>
      <c r="AM93" s="125">
        <f>Малоэтажка_колич_блоков_огражд!$F93*Малоэтажка_блоки_огражд!B$9</f>
        <v>130.48000000000002</v>
      </c>
      <c r="AN93" s="125">
        <f>Малоэтажка_колич_блоков_огражд!$F93*Малоэтажка_блоки_огражд!C$9</f>
        <v>53.599999999999994</v>
      </c>
      <c r="AO93" s="125">
        <f>Малоэтажка_колич_блоков_огражд!$F93*Малоэтажка_блоки_огражд!D$9</f>
        <v>41.579999999999998</v>
      </c>
      <c r="AP93" s="125">
        <f>Малоэтажка_колич_блоков_огражд!$F93*Малоэтажка_блоки_огражд!E$9</f>
        <v>2.52</v>
      </c>
      <c r="AQ93" s="125">
        <f>Малоэтажка_колич_блоков_огражд!$F93*Малоэтажка_блоки_огражд!F$9</f>
        <v>353.30000000000001</v>
      </c>
      <c r="AR93" s="125">
        <f>Малоэтажка_колич_блоков_огражд!$F93*Малоэтажка_блоки_огражд!G$9</f>
        <v>0</v>
      </c>
      <c r="AS93" s="94">
        <f>Малоэтажка_колич_блоков_огражд!$F93*Малоэтажка_блоки_огражд!B$10</f>
        <v>130.60000000000002</v>
      </c>
      <c r="AT93" s="94">
        <f>Малоэтажка_колич_блоков_огражд!$F93*Малоэтажка_блоки_огражд!C$10</f>
        <v>56</v>
      </c>
      <c r="AU93" s="94">
        <f>Малоэтажка_колич_блоков_огражд!$F93*Малоэтажка_блоки_огражд!D$10</f>
        <v>41.579999999999998</v>
      </c>
      <c r="AV93" s="94">
        <f>Малоэтажка_колич_блоков_огражд!$F93*Малоэтажка_блоки_огражд!E$10</f>
        <v>0</v>
      </c>
      <c r="AW93" s="94">
        <f>Малоэтажка_колич_блоков_огражд!$F93*Малоэтажка_блоки_огражд!F$10</f>
        <v>0</v>
      </c>
      <c r="AX93" s="127">
        <f>Малоэтажка_колич_блоков_огражд!$F93*Малоэтажка_блоки_огражд!G$10</f>
        <v>353.30000000000001</v>
      </c>
      <c r="AY93" s="125">
        <f>Малоэтажка_колич_блоков_огражд!$G93*Малоэтажка_блоки_огражд!B$11</f>
        <v>0</v>
      </c>
      <c r="AZ93" s="125">
        <f>Малоэтажка_колич_блоков_огражд!$G93*Малоэтажка_блоки_огражд!C$11</f>
        <v>0</v>
      </c>
      <c r="BA93" s="125">
        <f>Малоэтажка_колич_блоков_огражд!$G93*Малоэтажка_блоки_огражд!D$11</f>
        <v>0</v>
      </c>
      <c r="BB93" s="125">
        <f>Малоэтажка_колич_блоков_огражд!$G93*Малоэтажка_блоки_огражд!E$11</f>
        <v>0</v>
      </c>
      <c r="BC93" s="125">
        <f>Малоэтажка_колич_блоков_огражд!$G93*Малоэтажка_блоки_огражд!F$11</f>
        <v>0</v>
      </c>
      <c r="BD93" s="125">
        <f>Малоэтажка_колич_блоков_огражд!$G93*Малоэтажка_блоки_огражд!G$11</f>
        <v>0</v>
      </c>
      <c r="BE93" s="94">
        <f>Малоэтажка_колич_блоков_огражд!$G93*Малоэтажка_блоки_огражд!B$12</f>
        <v>0</v>
      </c>
      <c r="BF93" s="94">
        <f>Малоэтажка_колич_блоков_огражд!$G93*Малоэтажка_блоки_огражд!C$12</f>
        <v>0</v>
      </c>
      <c r="BG93" s="94">
        <f>Малоэтажка_колич_блоков_огражд!$G93*Малоэтажка_блоки_огражд!D$12</f>
        <v>0</v>
      </c>
      <c r="BH93" s="94">
        <f>Малоэтажка_колич_блоков_огражд!$G93*Малоэтажка_блоки_огражд!E$12</f>
        <v>0</v>
      </c>
      <c r="BI93" s="94">
        <f>Малоэтажка_колич_блоков_огражд!$G93*Малоэтажка_блоки_огражд!F$12</f>
        <v>0</v>
      </c>
      <c r="BJ93" s="127">
        <f>Малоэтажка_колич_блоков_огражд!$G93*Малоэтажка_блоки_огражд!G$12</f>
        <v>0</v>
      </c>
      <c r="BK93" s="125">
        <f>Малоэтажка_колич_блоков_огражд!$H93*Малоэтажка_блоки_огражд!B$13</f>
        <v>0</v>
      </c>
      <c r="BL93" s="125">
        <f>Малоэтажка_колич_блоков_огражд!$H93*Малоэтажка_блоки_огражд!C$13</f>
        <v>0</v>
      </c>
      <c r="BM93" s="125">
        <f>Малоэтажка_колич_блоков_огражд!$H93*Малоэтажка_блоки_огражд!D$13</f>
        <v>0</v>
      </c>
      <c r="BN93" s="125">
        <f>Малоэтажка_колич_блоков_огражд!$H93*Малоэтажка_блоки_огражд!E$13</f>
        <v>0</v>
      </c>
      <c r="BO93" s="125">
        <f>Малоэтажка_колич_блоков_огражд!$H93*Малоэтажка_блоки_огражд!F$13</f>
        <v>0</v>
      </c>
      <c r="BP93" s="125">
        <f>Малоэтажка_колич_блоков_огражд!$H93*Малоэтажка_блоки_огражд!G$13</f>
        <v>0</v>
      </c>
      <c r="BQ93" s="94">
        <f>Малоэтажка_колич_блоков_огражд!$H93*Малоэтажка_блоки_огражд!B$14</f>
        <v>0</v>
      </c>
      <c r="BR93" s="94">
        <f>Малоэтажка_колич_блоков_огражд!$H93*Малоэтажка_блоки_огражд!C$14</f>
        <v>0</v>
      </c>
      <c r="BS93" s="94">
        <f>Малоэтажка_колич_блоков_огражд!$H93*Малоэтажка_блоки_огражд!D$14</f>
        <v>0</v>
      </c>
      <c r="BT93" s="94">
        <f>Малоэтажка_колич_блоков_огражд!$H93*Малоэтажка_блоки_огражд!E$14</f>
        <v>0</v>
      </c>
      <c r="BU93" s="94">
        <f>Малоэтажка_колич_блоков_огражд!$H93*Малоэтажка_блоки_огражд!F$14</f>
        <v>0</v>
      </c>
      <c r="BV93" s="94">
        <f>Малоэтажка_колич_блоков_огражд!$H93*Малоэтажка_блоки_огражд!G$14</f>
        <v>0</v>
      </c>
      <c r="BW93" s="109">
        <v>4</v>
      </c>
      <c r="BX93" s="128">
        <f t="shared" si="109"/>
        <v>1314.9200000000001</v>
      </c>
      <c r="BY93" s="128">
        <f t="shared" si="110"/>
        <v>608.79999999999995</v>
      </c>
      <c r="BZ93" s="128">
        <f t="shared" si="111"/>
        <v>469.07999999999998</v>
      </c>
      <c r="CA93" s="128">
        <f t="shared" si="112"/>
        <v>7.5600000000000005</v>
      </c>
      <c r="CB93" s="128">
        <f t="shared" si="113"/>
        <v>962.79999999999995</v>
      </c>
      <c r="CC93" s="128">
        <f t="shared" si="114"/>
        <v>962.79999999999995</v>
      </c>
      <c r="CD93">
        <v>22</v>
      </c>
      <c r="CE93">
        <v>-34</v>
      </c>
      <c r="CF93">
        <v>3.8499999999999783</v>
      </c>
      <c r="CG93">
        <v>0.46999999999999997</v>
      </c>
      <c r="CH93">
        <v>0.28000000000000003</v>
      </c>
      <c r="CI93">
        <v>0.46999999999999997</v>
      </c>
      <c r="CJ93">
        <v>1.3600000000000001</v>
      </c>
      <c r="CK93">
        <v>1.3600000000000001</v>
      </c>
      <c r="CL93" s="22">
        <f t="shared" si="115"/>
        <v>19126.109090909198</v>
      </c>
      <c r="CM93" s="22">
        <f t="shared" si="116"/>
        <v>72537.872340425529</v>
      </c>
      <c r="CN93" s="22">
        <f t="shared" si="117"/>
        <v>93815.999999999985</v>
      </c>
      <c r="CO93" s="22">
        <f t="shared" si="118"/>
        <v>900.76595744680867</v>
      </c>
      <c r="CP93" s="22">
        <f t="shared" si="119"/>
        <v>39644.705882352937</v>
      </c>
      <c r="CQ93" s="22">
        <f t="shared" si="120"/>
        <v>39644.705882352937</v>
      </c>
      <c r="CR93" s="129">
        <f t="shared" si="121"/>
        <v>265670.15915348742</v>
      </c>
      <c r="CW93" s="130">
        <v>348726.51000000001</v>
      </c>
      <c r="CX93">
        <f t="shared" si="122"/>
        <v>0.29985074599094996</v>
      </c>
      <c r="CY93">
        <f t="shared" si="123"/>
        <v>46.177014882606294</v>
      </c>
    </row>
    <row r="94">
      <c r="A94" s="25"/>
      <c r="B94" s="4" t="s">
        <v>99</v>
      </c>
      <c r="C94" s="125">
        <f>Малоэтажка_колич_блоков_огражд!$C94*Малоэтажка_блоки_огражд!B$3</f>
        <v>0</v>
      </c>
      <c r="D94" s="125">
        <f>Малоэтажка_колич_блоков_огражд!$C94*Малоэтажка_блоки_огражд!C$3</f>
        <v>0</v>
      </c>
      <c r="E94" s="125">
        <f>Малоэтажка_колич_блоков_огражд!$C94*Малоэтажка_блоки_огражд!D$3</f>
        <v>0</v>
      </c>
      <c r="F94" s="125">
        <f>Малоэтажка_колич_блоков_огражд!$C94*Малоэтажка_блоки_огражд!E$3</f>
        <v>0</v>
      </c>
      <c r="G94" s="125">
        <f>Малоэтажка_колич_блоков_огражд!$C94*Малоэтажка_блоки_огражд!F$3</f>
        <v>0</v>
      </c>
      <c r="H94" s="126">
        <f>Малоэтажка_колич_блоков_огражд!$C94*Малоэтажка_блоки_огражд!G$3</f>
        <v>0</v>
      </c>
      <c r="I94" s="94">
        <f>Малоэтажка_колич_блоков_огражд!$C94*Малоэтажка_блоки_огражд!B$4</f>
        <v>0</v>
      </c>
      <c r="J94" s="94">
        <f>Малоэтажка_колич_блоков_огражд!$C94*Малоэтажка_блоки_огражд!C$4</f>
        <v>0</v>
      </c>
      <c r="K94" s="94">
        <f>Малоэтажка_колич_блоков_огражд!$C94*Малоэтажка_блоки_огражд!D$4</f>
        <v>0</v>
      </c>
      <c r="L94" s="94">
        <f>Малоэтажка_колич_блоков_огражд!$C94*Малоэтажка_блоки_огражд!E$4</f>
        <v>0</v>
      </c>
      <c r="M94" s="94">
        <f>Малоэтажка_колич_блоков_огражд!$C94*Малоэтажка_блоки_огражд!F$4</f>
        <v>0</v>
      </c>
      <c r="N94" s="127">
        <f>Малоэтажка_колич_блоков_огражд!$C94*Малоэтажка_блоки_огражд!G$4</f>
        <v>0</v>
      </c>
      <c r="O94" s="125">
        <f>Малоэтажка_колич_блоков_огражд!$D94*Малоэтажка_блоки_огражд!B$5</f>
        <v>112.38</v>
      </c>
      <c r="P94" s="125">
        <f>Малоэтажка_колич_блоков_огражд!$D94*Малоэтажка_блоки_огражд!C$5</f>
        <v>39.600000000000001</v>
      </c>
      <c r="Q94" s="125">
        <f>Малоэтажка_колич_блоков_огражд!$D94*Малоэтажка_блоки_огражд!D$5</f>
        <v>41.009999999999998</v>
      </c>
      <c r="R94" s="125">
        <f>Малоэтажка_колич_блоков_огражд!$D94*Малоэтажка_блоки_огражд!E$5</f>
        <v>2.52</v>
      </c>
      <c r="S94" s="125">
        <f>Малоэтажка_колич_блоков_огражд!$D94*Малоэтажка_блоки_огражд!F$5</f>
        <v>256.19999999999999</v>
      </c>
      <c r="T94" s="125">
        <f>Малоэтажка_колич_блоков_огражд!$D94*Малоэтажка_блоки_огражд!G$5</f>
        <v>0</v>
      </c>
      <c r="U94" s="94">
        <f>Малоэтажка_колич_блоков_огражд!$D94*Малоэтажка_блоки_огражд!B$6</f>
        <v>112.5</v>
      </c>
      <c r="V94" s="94">
        <f>Малоэтажка_колич_блоков_огражд!$D94*Малоэтажка_блоки_огражд!C$6</f>
        <v>42</v>
      </c>
      <c r="W94" s="94">
        <f>Малоэтажка_колич_блоков_огражд!$D94*Малоэтажка_блоки_огражд!D$6</f>
        <v>41.009999999999998</v>
      </c>
      <c r="X94" s="94">
        <f>Малоэтажка_колич_блоков_огражд!$D94*Малоэтажка_блоки_огражд!E$6</f>
        <v>0</v>
      </c>
      <c r="Y94" s="94">
        <f>Малоэтажка_колич_блоков_огражд!$D94*Малоэтажка_блоки_огражд!F$6</f>
        <v>0</v>
      </c>
      <c r="Z94" s="127">
        <f>Малоэтажка_колич_блоков_огражд!$D94*Малоэтажка_блоки_огражд!G$6</f>
        <v>256.19999999999999</v>
      </c>
      <c r="AA94" s="125">
        <f>Малоэтажка_колич_блоков_огражд!$E94*Малоэтажка_блоки_огражд!B$7</f>
        <v>85.599999999999994</v>
      </c>
      <c r="AB94" s="125">
        <f>Малоэтажка_колич_блоков_огражд!$E94*Малоэтажка_блоки_огражд!C$7</f>
        <v>53.599999999999994</v>
      </c>
      <c r="AC94" s="125">
        <f>Малоэтажка_колич_блоков_огражд!$E94*Малоэтажка_блоки_огражд!D$7</f>
        <v>34.680000000000007</v>
      </c>
      <c r="AD94" s="125">
        <f>Малоэтажка_колич_блоков_огражд!$E94*Малоэтажка_блоки_огражд!E$7</f>
        <v>2.52</v>
      </c>
      <c r="AE94" s="125">
        <f>Малоэтажка_колич_блоков_огражд!$E94*Малоэтажка_блоки_огражд!F$7</f>
        <v>353.30000000000001</v>
      </c>
      <c r="AF94" s="125">
        <f>Малоэтажка_колич_блоков_огражд!$E94*Малоэтажка_блоки_огражд!G$7</f>
        <v>0</v>
      </c>
      <c r="AG94" s="94">
        <f>Малоэтажка_колич_блоков_огражд!$E94*Малоэтажка_блоки_огражд!B$8</f>
        <v>85.719999999999999</v>
      </c>
      <c r="AH94" s="94">
        <f>Малоэтажка_колич_блоков_огражд!$E94*Малоэтажка_блоки_огражд!C$8</f>
        <v>56</v>
      </c>
      <c r="AI94" s="94">
        <f>Малоэтажка_колич_блоков_огражд!$E94*Малоэтажка_блоки_огражд!D$8</f>
        <v>34.680000000000007</v>
      </c>
      <c r="AJ94" s="94">
        <f>Малоэтажка_колич_блоков_огражд!$E94*Малоэтажка_блоки_огражд!E$8</f>
        <v>0</v>
      </c>
      <c r="AK94" s="94">
        <f>Малоэтажка_колич_блоков_огражд!$E94*Малоэтажка_блоки_огражд!F$8</f>
        <v>0</v>
      </c>
      <c r="AL94" s="127">
        <f>Малоэтажка_колич_блоков_огражд!$E94*Малоэтажка_блоки_огражд!G$8</f>
        <v>353.30000000000001</v>
      </c>
      <c r="AM94" s="125">
        <f>Малоэтажка_колич_блоков_огражд!$F94*Малоэтажка_блоки_огражд!B$9</f>
        <v>130.48000000000002</v>
      </c>
      <c r="AN94" s="125">
        <f>Малоэтажка_колич_блоков_огражд!$F94*Малоэтажка_блоки_огражд!C$9</f>
        <v>53.599999999999994</v>
      </c>
      <c r="AO94" s="125">
        <f>Малоэтажка_колич_блоков_огражд!$F94*Малоэтажка_блоки_огражд!D$9</f>
        <v>41.579999999999998</v>
      </c>
      <c r="AP94" s="125">
        <f>Малоэтажка_колич_блоков_огражд!$F94*Малоэтажка_блоки_огражд!E$9</f>
        <v>2.52</v>
      </c>
      <c r="AQ94" s="125">
        <f>Малоэтажка_колич_блоков_огражд!$F94*Малоэтажка_блоки_огражд!F$9</f>
        <v>353.30000000000001</v>
      </c>
      <c r="AR94" s="125">
        <f>Малоэтажка_колич_блоков_огражд!$F94*Малоэтажка_блоки_огражд!G$9</f>
        <v>0</v>
      </c>
      <c r="AS94" s="94">
        <f>Малоэтажка_колич_блоков_огражд!$F94*Малоэтажка_блоки_огражд!B$10</f>
        <v>130.60000000000002</v>
      </c>
      <c r="AT94" s="94">
        <f>Малоэтажка_колич_блоков_огражд!$F94*Малоэтажка_блоки_огражд!C$10</f>
        <v>56</v>
      </c>
      <c r="AU94" s="94">
        <f>Малоэтажка_колич_блоков_огражд!$F94*Малоэтажка_блоки_огражд!D$10</f>
        <v>41.579999999999998</v>
      </c>
      <c r="AV94" s="94">
        <f>Малоэтажка_колич_блоков_огражд!$F94*Малоэтажка_блоки_огражд!E$10</f>
        <v>0</v>
      </c>
      <c r="AW94" s="94">
        <f>Малоэтажка_колич_блоков_огражд!$F94*Малоэтажка_блоки_огражд!F$10</f>
        <v>0</v>
      </c>
      <c r="AX94" s="127">
        <f>Малоэтажка_колич_блоков_огражд!$F94*Малоэтажка_блоки_огражд!G$10</f>
        <v>353.30000000000001</v>
      </c>
      <c r="AY94" s="125">
        <f>Малоэтажка_колич_блоков_огражд!$G94*Малоэтажка_блоки_огражд!B$11</f>
        <v>0</v>
      </c>
      <c r="AZ94" s="125">
        <f>Малоэтажка_колич_блоков_огражд!$G94*Малоэтажка_блоки_огражд!C$11</f>
        <v>0</v>
      </c>
      <c r="BA94" s="125">
        <f>Малоэтажка_колич_блоков_огражд!$G94*Малоэтажка_блоки_огражд!D$11</f>
        <v>0</v>
      </c>
      <c r="BB94" s="125">
        <f>Малоэтажка_колич_блоков_огражд!$G94*Малоэтажка_блоки_огражд!E$11</f>
        <v>0</v>
      </c>
      <c r="BC94" s="125">
        <f>Малоэтажка_колич_блоков_огражд!$G94*Малоэтажка_блоки_огражд!F$11</f>
        <v>0</v>
      </c>
      <c r="BD94" s="125">
        <f>Малоэтажка_колич_блоков_огражд!$G94*Малоэтажка_блоки_огражд!G$11</f>
        <v>0</v>
      </c>
      <c r="BE94" s="94">
        <f>Малоэтажка_колич_блоков_огражд!$G94*Малоэтажка_блоки_огражд!B$12</f>
        <v>0</v>
      </c>
      <c r="BF94" s="94">
        <f>Малоэтажка_колич_блоков_огражд!$G94*Малоэтажка_блоки_огражд!C$12</f>
        <v>0</v>
      </c>
      <c r="BG94" s="94">
        <f>Малоэтажка_колич_блоков_огражд!$G94*Малоэтажка_блоки_огражд!D$12</f>
        <v>0</v>
      </c>
      <c r="BH94" s="94">
        <f>Малоэтажка_колич_блоков_огражд!$G94*Малоэтажка_блоки_огражд!E$12</f>
        <v>0</v>
      </c>
      <c r="BI94" s="94">
        <f>Малоэтажка_колич_блоков_огражд!$G94*Малоэтажка_блоки_огражд!F$12</f>
        <v>0</v>
      </c>
      <c r="BJ94" s="127">
        <f>Малоэтажка_колич_блоков_огражд!$G94*Малоэтажка_блоки_огражд!G$12</f>
        <v>0</v>
      </c>
      <c r="BK94" s="125">
        <f>Малоэтажка_колич_блоков_огражд!$H94*Малоэтажка_блоки_огражд!B$13</f>
        <v>0</v>
      </c>
      <c r="BL94" s="125">
        <f>Малоэтажка_колич_блоков_огражд!$H94*Малоэтажка_блоки_огражд!C$13</f>
        <v>0</v>
      </c>
      <c r="BM94" s="125">
        <f>Малоэтажка_колич_блоков_огражд!$H94*Малоэтажка_блоки_огражд!D$13</f>
        <v>0</v>
      </c>
      <c r="BN94" s="125">
        <f>Малоэтажка_колич_блоков_огражд!$H94*Малоэтажка_блоки_огражд!E$13</f>
        <v>0</v>
      </c>
      <c r="BO94" s="125">
        <f>Малоэтажка_колич_блоков_огражд!$H94*Малоэтажка_блоки_огражд!F$13</f>
        <v>0</v>
      </c>
      <c r="BP94" s="125">
        <f>Малоэтажка_колич_блоков_огражд!$H94*Малоэтажка_блоки_огражд!G$13</f>
        <v>0</v>
      </c>
      <c r="BQ94" s="94">
        <f>Малоэтажка_колич_блоков_огражд!$H94*Малоэтажка_блоки_огражд!B$14</f>
        <v>0</v>
      </c>
      <c r="BR94" s="94">
        <f>Малоэтажка_колич_блоков_огражд!$H94*Малоэтажка_блоки_огражд!C$14</f>
        <v>0</v>
      </c>
      <c r="BS94" s="94">
        <f>Малоэтажка_колич_блоков_огражд!$H94*Малоэтажка_блоки_огражд!D$14</f>
        <v>0</v>
      </c>
      <c r="BT94" s="94">
        <f>Малоэтажка_колич_блоков_огражд!$H94*Малоэтажка_блоки_огражд!E$14</f>
        <v>0</v>
      </c>
      <c r="BU94" s="94">
        <f>Малоэтажка_колич_блоков_огражд!$H94*Малоэтажка_блоки_огражд!F$14</f>
        <v>0</v>
      </c>
      <c r="BV94" s="94">
        <f>Малоэтажка_колич_блоков_огражд!$H94*Малоэтажка_блоки_огражд!G$14</f>
        <v>0</v>
      </c>
      <c r="BW94" s="109">
        <v>4</v>
      </c>
      <c r="BX94" s="128">
        <f t="shared" si="109"/>
        <v>1314.9200000000001</v>
      </c>
      <c r="BY94" s="128">
        <f t="shared" si="110"/>
        <v>608.79999999999995</v>
      </c>
      <c r="BZ94" s="128">
        <f t="shared" si="111"/>
        <v>469.07999999999998</v>
      </c>
      <c r="CA94" s="128">
        <f t="shared" si="112"/>
        <v>7.5600000000000005</v>
      </c>
      <c r="CB94" s="128">
        <f t="shared" si="113"/>
        <v>962.79999999999995</v>
      </c>
      <c r="CC94" s="128">
        <f t="shared" si="114"/>
        <v>962.79999999999995</v>
      </c>
      <c r="CD94">
        <v>22</v>
      </c>
      <c r="CE94">
        <v>-34</v>
      </c>
      <c r="CF94">
        <v>3.8499999999999779</v>
      </c>
      <c r="CG94">
        <v>0.46999999999999997</v>
      </c>
      <c r="CH94">
        <v>0.28000000000000003</v>
      </c>
      <c r="CI94">
        <v>0.46999999999999997</v>
      </c>
      <c r="CJ94">
        <v>1.3600000000000001</v>
      </c>
      <c r="CK94">
        <v>1.3600000000000001</v>
      </c>
      <c r="CL94" s="22">
        <f t="shared" si="115"/>
        <v>19126.109090909202</v>
      </c>
      <c r="CM94" s="22">
        <f t="shared" si="116"/>
        <v>72537.872340425529</v>
      </c>
      <c r="CN94" s="22">
        <f t="shared" si="117"/>
        <v>93815.999999999985</v>
      </c>
      <c r="CO94" s="22">
        <f t="shared" si="118"/>
        <v>900.76595744680867</v>
      </c>
      <c r="CP94" s="22">
        <f t="shared" si="119"/>
        <v>39644.705882352937</v>
      </c>
      <c r="CQ94" s="22">
        <f t="shared" si="120"/>
        <v>39644.705882352937</v>
      </c>
      <c r="CR94" s="129">
        <f t="shared" si="121"/>
        <v>265670.15915348742</v>
      </c>
      <c r="CW94" s="130">
        <v>348726.51000000001</v>
      </c>
      <c r="CX94">
        <f t="shared" si="122"/>
        <v>0.29985074599094996</v>
      </c>
      <c r="CY94">
        <f t="shared" si="123"/>
        <v>46.177014882606294</v>
      </c>
    </row>
    <row r="95">
      <c r="A95" s="25"/>
      <c r="B95" s="4" t="s">
        <v>100</v>
      </c>
      <c r="C95" s="125">
        <f>Малоэтажка_колич_блоков_огражд!$C95*Малоэтажка_блоки_огражд!B$3</f>
        <v>0</v>
      </c>
      <c r="D95" s="125">
        <f>Малоэтажка_колич_блоков_огражд!$C95*Малоэтажка_блоки_огражд!C$3</f>
        <v>0</v>
      </c>
      <c r="E95" s="125">
        <f>Малоэтажка_колич_блоков_огражд!$C95*Малоэтажка_блоки_огражд!D$3</f>
        <v>0</v>
      </c>
      <c r="F95" s="125">
        <f>Малоэтажка_колич_блоков_огражд!$C95*Малоэтажка_блоки_огражд!E$3</f>
        <v>0</v>
      </c>
      <c r="G95" s="125">
        <f>Малоэтажка_колич_блоков_огражд!$C95*Малоэтажка_блоки_огражд!F$3</f>
        <v>0</v>
      </c>
      <c r="H95" s="126">
        <f>Малоэтажка_колич_блоков_огражд!$C95*Малоэтажка_блоки_огражд!G$3</f>
        <v>0</v>
      </c>
      <c r="I95" s="94">
        <f>Малоэтажка_колич_блоков_огражд!$C95*Малоэтажка_блоки_огражд!B$4</f>
        <v>0</v>
      </c>
      <c r="J95" s="94">
        <f>Малоэтажка_колич_блоков_огражд!$C95*Малоэтажка_блоки_огражд!C$4</f>
        <v>0</v>
      </c>
      <c r="K95" s="94">
        <f>Малоэтажка_колич_блоков_огражд!$C95*Малоэтажка_блоки_огражд!D$4</f>
        <v>0</v>
      </c>
      <c r="L95" s="94">
        <f>Малоэтажка_колич_блоков_огражд!$C95*Малоэтажка_блоки_огражд!E$4</f>
        <v>0</v>
      </c>
      <c r="M95" s="94">
        <f>Малоэтажка_колич_блоков_огражд!$C95*Малоэтажка_блоки_огражд!F$4</f>
        <v>0</v>
      </c>
      <c r="N95" s="127">
        <f>Малоэтажка_колич_блоков_огражд!$C95*Малоэтажка_блоки_огражд!G$4</f>
        <v>0</v>
      </c>
      <c r="O95" s="125">
        <f>Малоэтажка_колич_блоков_огражд!$D95*Малоэтажка_блоки_огражд!B$5</f>
        <v>112.38</v>
      </c>
      <c r="P95" s="125">
        <f>Малоэтажка_колич_блоков_огражд!$D95*Малоэтажка_блоки_огражд!C$5</f>
        <v>39.600000000000001</v>
      </c>
      <c r="Q95" s="125">
        <f>Малоэтажка_колич_блоков_огражд!$D95*Малоэтажка_блоки_огражд!D$5</f>
        <v>41.009999999999998</v>
      </c>
      <c r="R95" s="125">
        <f>Малоэтажка_колич_блоков_огражд!$D95*Малоэтажка_блоки_огражд!E$5</f>
        <v>2.52</v>
      </c>
      <c r="S95" s="125">
        <f>Малоэтажка_колич_блоков_огражд!$D95*Малоэтажка_блоки_огражд!F$5</f>
        <v>256.19999999999999</v>
      </c>
      <c r="T95" s="125">
        <f>Малоэтажка_колич_блоков_огражд!$D95*Малоэтажка_блоки_огражд!G$5</f>
        <v>0</v>
      </c>
      <c r="U95" s="94">
        <f>Малоэтажка_колич_блоков_огражд!$D95*Малоэтажка_блоки_огражд!B$6</f>
        <v>112.5</v>
      </c>
      <c r="V95" s="94">
        <f>Малоэтажка_колич_блоков_огражд!$D95*Малоэтажка_блоки_огражд!C$6</f>
        <v>42</v>
      </c>
      <c r="W95" s="94">
        <f>Малоэтажка_колич_блоков_огражд!$D95*Малоэтажка_блоки_огражд!D$6</f>
        <v>41.009999999999998</v>
      </c>
      <c r="X95" s="94">
        <f>Малоэтажка_колич_блоков_огражд!$D95*Малоэтажка_блоки_огражд!E$6</f>
        <v>0</v>
      </c>
      <c r="Y95" s="94">
        <f>Малоэтажка_колич_блоков_огражд!$D95*Малоэтажка_блоки_огражд!F$6</f>
        <v>0</v>
      </c>
      <c r="Z95" s="127">
        <f>Малоэтажка_колич_блоков_огражд!$D95*Малоэтажка_блоки_огражд!G$6</f>
        <v>256.19999999999999</v>
      </c>
      <c r="AA95" s="125">
        <f>Малоэтажка_колич_блоков_огражд!$E95*Малоэтажка_блоки_огражд!B$7</f>
        <v>85.599999999999994</v>
      </c>
      <c r="AB95" s="125">
        <f>Малоэтажка_колич_блоков_огражд!$E95*Малоэтажка_блоки_огражд!C$7</f>
        <v>53.599999999999994</v>
      </c>
      <c r="AC95" s="125">
        <f>Малоэтажка_колич_блоков_огражд!$E95*Малоэтажка_блоки_огражд!D$7</f>
        <v>34.680000000000007</v>
      </c>
      <c r="AD95" s="125">
        <f>Малоэтажка_колич_блоков_огражд!$E95*Малоэтажка_блоки_огражд!E$7</f>
        <v>2.52</v>
      </c>
      <c r="AE95" s="125">
        <f>Малоэтажка_колич_блоков_огражд!$E95*Малоэтажка_блоки_огражд!F$7</f>
        <v>353.30000000000001</v>
      </c>
      <c r="AF95" s="125">
        <f>Малоэтажка_колич_блоков_огражд!$E95*Малоэтажка_блоки_огражд!G$7</f>
        <v>0</v>
      </c>
      <c r="AG95" s="94">
        <f>Малоэтажка_колич_блоков_огражд!$E95*Малоэтажка_блоки_огражд!B$8</f>
        <v>85.719999999999999</v>
      </c>
      <c r="AH95" s="94">
        <f>Малоэтажка_колич_блоков_огражд!$E95*Малоэтажка_блоки_огражд!C$8</f>
        <v>56</v>
      </c>
      <c r="AI95" s="94">
        <f>Малоэтажка_колич_блоков_огражд!$E95*Малоэтажка_блоки_огражд!D$8</f>
        <v>34.680000000000007</v>
      </c>
      <c r="AJ95" s="94">
        <f>Малоэтажка_колич_блоков_огражд!$E95*Малоэтажка_блоки_огражд!E$8</f>
        <v>0</v>
      </c>
      <c r="AK95" s="94">
        <f>Малоэтажка_колич_блоков_огражд!$E95*Малоэтажка_блоки_огражд!F$8</f>
        <v>0</v>
      </c>
      <c r="AL95" s="127">
        <f>Малоэтажка_колич_блоков_огражд!$E95*Малоэтажка_блоки_огражд!G$8</f>
        <v>353.30000000000001</v>
      </c>
      <c r="AM95" s="125">
        <f>Малоэтажка_колич_блоков_огражд!$F95*Малоэтажка_блоки_огражд!B$9</f>
        <v>130.48000000000002</v>
      </c>
      <c r="AN95" s="125">
        <f>Малоэтажка_колич_блоков_огражд!$F95*Малоэтажка_блоки_огражд!C$9</f>
        <v>53.599999999999994</v>
      </c>
      <c r="AO95" s="125">
        <f>Малоэтажка_колич_блоков_огражд!$F95*Малоэтажка_блоки_огражд!D$9</f>
        <v>41.579999999999998</v>
      </c>
      <c r="AP95" s="125">
        <f>Малоэтажка_колич_блоков_огражд!$F95*Малоэтажка_блоки_огражд!E$9</f>
        <v>2.52</v>
      </c>
      <c r="AQ95" s="125">
        <f>Малоэтажка_колич_блоков_огражд!$F95*Малоэтажка_блоки_огражд!F$9</f>
        <v>353.30000000000001</v>
      </c>
      <c r="AR95" s="125">
        <f>Малоэтажка_колич_блоков_огражд!$F95*Малоэтажка_блоки_огражд!G$9</f>
        <v>0</v>
      </c>
      <c r="AS95" s="94">
        <f>Малоэтажка_колич_блоков_огражд!$F95*Малоэтажка_блоки_огражд!B$10</f>
        <v>130.60000000000002</v>
      </c>
      <c r="AT95" s="94">
        <f>Малоэтажка_колич_блоков_огражд!$F95*Малоэтажка_блоки_огражд!C$10</f>
        <v>56</v>
      </c>
      <c r="AU95" s="94">
        <f>Малоэтажка_колич_блоков_огражд!$F95*Малоэтажка_блоки_огражд!D$10</f>
        <v>41.579999999999998</v>
      </c>
      <c r="AV95" s="94">
        <f>Малоэтажка_колич_блоков_огражд!$F95*Малоэтажка_блоки_огражд!E$10</f>
        <v>0</v>
      </c>
      <c r="AW95" s="94">
        <f>Малоэтажка_колич_блоков_огражд!$F95*Малоэтажка_блоки_огражд!F$10</f>
        <v>0</v>
      </c>
      <c r="AX95" s="127">
        <f>Малоэтажка_колич_блоков_огражд!$F95*Малоэтажка_блоки_огражд!G$10</f>
        <v>353.30000000000001</v>
      </c>
      <c r="AY95" s="125">
        <f>Малоэтажка_колич_блоков_огражд!$G95*Малоэтажка_блоки_огражд!B$11</f>
        <v>0</v>
      </c>
      <c r="AZ95" s="125">
        <f>Малоэтажка_колич_блоков_огражд!$G95*Малоэтажка_блоки_огражд!C$11</f>
        <v>0</v>
      </c>
      <c r="BA95" s="125">
        <f>Малоэтажка_колич_блоков_огражд!$G95*Малоэтажка_блоки_огражд!D$11</f>
        <v>0</v>
      </c>
      <c r="BB95" s="125">
        <f>Малоэтажка_колич_блоков_огражд!$G95*Малоэтажка_блоки_огражд!E$11</f>
        <v>0</v>
      </c>
      <c r="BC95" s="125">
        <f>Малоэтажка_колич_блоков_огражд!$G95*Малоэтажка_блоки_огражд!F$11</f>
        <v>0</v>
      </c>
      <c r="BD95" s="125">
        <f>Малоэтажка_колич_блоков_огражд!$G95*Малоэтажка_блоки_огражд!G$11</f>
        <v>0</v>
      </c>
      <c r="BE95" s="94">
        <f>Малоэтажка_колич_блоков_огражд!$G95*Малоэтажка_блоки_огражд!B$12</f>
        <v>0</v>
      </c>
      <c r="BF95" s="94">
        <f>Малоэтажка_колич_блоков_огражд!$G95*Малоэтажка_блоки_огражд!C$12</f>
        <v>0</v>
      </c>
      <c r="BG95" s="94">
        <f>Малоэтажка_колич_блоков_огражд!$G95*Малоэтажка_блоки_огражд!D$12</f>
        <v>0</v>
      </c>
      <c r="BH95" s="94">
        <f>Малоэтажка_колич_блоков_огражд!$G95*Малоэтажка_блоки_огражд!E$12</f>
        <v>0</v>
      </c>
      <c r="BI95" s="94">
        <f>Малоэтажка_колич_блоков_огражд!$G95*Малоэтажка_блоки_огражд!F$12</f>
        <v>0</v>
      </c>
      <c r="BJ95" s="127">
        <f>Малоэтажка_колич_блоков_огражд!$G95*Малоэтажка_блоки_огражд!G$12</f>
        <v>0</v>
      </c>
      <c r="BK95" s="125">
        <f>Малоэтажка_колич_блоков_огражд!$H95*Малоэтажка_блоки_огражд!B$13</f>
        <v>0</v>
      </c>
      <c r="BL95" s="125">
        <f>Малоэтажка_колич_блоков_огражд!$H95*Малоэтажка_блоки_огражд!C$13</f>
        <v>0</v>
      </c>
      <c r="BM95" s="125">
        <f>Малоэтажка_колич_блоков_огражд!$H95*Малоэтажка_блоки_огражд!D$13</f>
        <v>0</v>
      </c>
      <c r="BN95" s="125">
        <f>Малоэтажка_колич_блоков_огражд!$H95*Малоэтажка_блоки_огражд!E$13</f>
        <v>0</v>
      </c>
      <c r="BO95" s="125">
        <f>Малоэтажка_колич_блоков_огражд!$H95*Малоэтажка_блоки_огражд!F$13</f>
        <v>0</v>
      </c>
      <c r="BP95" s="125">
        <f>Малоэтажка_колич_блоков_огражд!$H95*Малоэтажка_блоки_огражд!G$13</f>
        <v>0</v>
      </c>
      <c r="BQ95" s="94">
        <f>Малоэтажка_колич_блоков_огражд!$H95*Малоэтажка_блоки_огражд!B$14</f>
        <v>0</v>
      </c>
      <c r="BR95" s="94">
        <f>Малоэтажка_колич_блоков_огражд!$H95*Малоэтажка_блоки_огражд!C$14</f>
        <v>0</v>
      </c>
      <c r="BS95" s="94">
        <f>Малоэтажка_колич_блоков_огражд!$H95*Малоэтажка_блоки_огражд!D$14</f>
        <v>0</v>
      </c>
      <c r="BT95" s="94">
        <f>Малоэтажка_колич_блоков_огражд!$H95*Малоэтажка_блоки_огражд!E$14</f>
        <v>0</v>
      </c>
      <c r="BU95" s="94">
        <f>Малоэтажка_колич_блоков_огражд!$H95*Малоэтажка_блоки_огражд!F$14</f>
        <v>0</v>
      </c>
      <c r="BV95" s="94">
        <f>Малоэтажка_колич_блоков_огражд!$H95*Малоэтажка_блоки_огражд!G$14</f>
        <v>0</v>
      </c>
      <c r="BW95" s="109">
        <v>4</v>
      </c>
      <c r="BX95" s="128">
        <f t="shared" si="109"/>
        <v>1314.9200000000001</v>
      </c>
      <c r="BY95" s="128">
        <f t="shared" si="110"/>
        <v>608.79999999999995</v>
      </c>
      <c r="BZ95" s="128">
        <f t="shared" si="111"/>
        <v>469.07999999999998</v>
      </c>
      <c r="CA95" s="128">
        <f t="shared" si="112"/>
        <v>7.5600000000000005</v>
      </c>
      <c r="CB95" s="128">
        <f t="shared" si="113"/>
        <v>962.79999999999995</v>
      </c>
      <c r="CC95" s="128">
        <f t="shared" si="114"/>
        <v>962.79999999999995</v>
      </c>
      <c r="CD95">
        <v>22</v>
      </c>
      <c r="CE95">
        <v>-34</v>
      </c>
      <c r="CF95">
        <v>3.8499999999999774</v>
      </c>
      <c r="CG95">
        <v>0.46999999999999997</v>
      </c>
      <c r="CH95">
        <v>0.28000000000000003</v>
      </c>
      <c r="CI95">
        <v>0.46999999999999997</v>
      </c>
      <c r="CJ95">
        <v>1.3600000000000001</v>
      </c>
      <c r="CK95">
        <v>1.3600000000000001</v>
      </c>
      <c r="CL95" s="22">
        <f t="shared" si="115"/>
        <v>19126.109090909202</v>
      </c>
      <c r="CM95" s="22">
        <f t="shared" si="116"/>
        <v>72537.872340425529</v>
      </c>
      <c r="CN95" s="22">
        <f t="shared" si="117"/>
        <v>93815.999999999985</v>
      </c>
      <c r="CO95" s="22">
        <f t="shared" si="118"/>
        <v>900.76595744680867</v>
      </c>
      <c r="CP95" s="22">
        <f t="shared" si="119"/>
        <v>39644.705882352937</v>
      </c>
      <c r="CQ95" s="22">
        <f t="shared" si="120"/>
        <v>39644.705882352937</v>
      </c>
      <c r="CR95" s="129">
        <f t="shared" si="121"/>
        <v>265670.15915348742</v>
      </c>
      <c r="CW95" s="130">
        <v>348726.51000000001</v>
      </c>
      <c r="CX95">
        <f t="shared" si="122"/>
        <v>0.29985074599094996</v>
      </c>
      <c r="CY95">
        <f t="shared" si="123"/>
        <v>46.177014882606294</v>
      </c>
    </row>
    <row r="96">
      <c r="A96" s="25"/>
      <c r="B96" s="4" t="s">
        <v>101</v>
      </c>
      <c r="C96" s="125">
        <f>Малоэтажка_колич_блоков_огражд!$C96*Малоэтажка_блоки_огражд!B$3</f>
        <v>0</v>
      </c>
      <c r="D96" s="125">
        <f>Малоэтажка_колич_блоков_огражд!$C96*Малоэтажка_блоки_огражд!C$3</f>
        <v>0</v>
      </c>
      <c r="E96" s="125">
        <f>Малоэтажка_колич_блоков_огражд!$C96*Малоэтажка_блоки_огражд!D$3</f>
        <v>0</v>
      </c>
      <c r="F96" s="125">
        <f>Малоэтажка_колич_блоков_огражд!$C96*Малоэтажка_блоки_огражд!E$3</f>
        <v>0</v>
      </c>
      <c r="G96" s="125">
        <f>Малоэтажка_колич_блоков_огражд!$C96*Малоэтажка_блоки_огражд!F$3</f>
        <v>0</v>
      </c>
      <c r="H96" s="126">
        <f>Малоэтажка_колич_блоков_огражд!$C96*Малоэтажка_блоки_огражд!G$3</f>
        <v>0</v>
      </c>
      <c r="I96" s="94">
        <f>Малоэтажка_колич_блоков_огражд!$C96*Малоэтажка_блоки_огражд!B$4</f>
        <v>0</v>
      </c>
      <c r="J96" s="94">
        <f>Малоэтажка_колич_блоков_огражд!$C96*Малоэтажка_блоки_огражд!C$4</f>
        <v>0</v>
      </c>
      <c r="K96" s="94">
        <f>Малоэтажка_колич_блоков_огражд!$C96*Малоэтажка_блоки_огражд!D$4</f>
        <v>0</v>
      </c>
      <c r="L96" s="94">
        <f>Малоэтажка_колич_блоков_огражд!$C96*Малоэтажка_блоки_огражд!E$4</f>
        <v>0</v>
      </c>
      <c r="M96" s="94">
        <f>Малоэтажка_колич_блоков_огражд!$C96*Малоэтажка_блоки_огражд!F$4</f>
        <v>0</v>
      </c>
      <c r="N96" s="127">
        <f>Малоэтажка_колич_блоков_огражд!$C96*Малоэтажка_блоки_огражд!G$4</f>
        <v>0</v>
      </c>
      <c r="O96" s="125">
        <f>Малоэтажка_колич_блоков_огражд!$D96*Малоэтажка_блоки_огражд!B$5</f>
        <v>112.38</v>
      </c>
      <c r="P96" s="125">
        <f>Малоэтажка_колич_блоков_огражд!$D96*Малоэтажка_блоки_огражд!C$5</f>
        <v>39.600000000000001</v>
      </c>
      <c r="Q96" s="125">
        <f>Малоэтажка_колич_блоков_огражд!$D96*Малоэтажка_блоки_огражд!D$5</f>
        <v>41.009999999999998</v>
      </c>
      <c r="R96" s="125">
        <f>Малоэтажка_колич_блоков_огражд!$D96*Малоэтажка_блоки_огражд!E$5</f>
        <v>2.52</v>
      </c>
      <c r="S96" s="125">
        <f>Малоэтажка_колич_блоков_огражд!$D96*Малоэтажка_блоки_огражд!F$5</f>
        <v>256.19999999999999</v>
      </c>
      <c r="T96" s="125">
        <f>Малоэтажка_колич_блоков_огражд!$D96*Малоэтажка_блоки_огражд!G$5</f>
        <v>0</v>
      </c>
      <c r="U96" s="94">
        <f>Малоэтажка_колич_блоков_огражд!$D96*Малоэтажка_блоки_огражд!B$6</f>
        <v>112.5</v>
      </c>
      <c r="V96" s="94">
        <f>Малоэтажка_колич_блоков_огражд!$D96*Малоэтажка_блоки_огражд!C$6</f>
        <v>42</v>
      </c>
      <c r="W96" s="94">
        <f>Малоэтажка_колич_блоков_огражд!$D96*Малоэтажка_блоки_огражд!D$6</f>
        <v>41.009999999999998</v>
      </c>
      <c r="X96" s="94">
        <f>Малоэтажка_колич_блоков_огражд!$D96*Малоэтажка_блоки_огражд!E$6</f>
        <v>0</v>
      </c>
      <c r="Y96" s="94">
        <f>Малоэтажка_колич_блоков_огражд!$D96*Малоэтажка_блоки_огражд!F$6</f>
        <v>0</v>
      </c>
      <c r="Z96" s="127">
        <f>Малоэтажка_колич_блоков_огражд!$D96*Малоэтажка_блоки_огражд!G$6</f>
        <v>256.19999999999999</v>
      </c>
      <c r="AA96" s="125">
        <f>Малоэтажка_колич_блоков_огражд!$E96*Малоэтажка_блоки_огражд!B$7</f>
        <v>85.599999999999994</v>
      </c>
      <c r="AB96" s="125">
        <f>Малоэтажка_колич_блоков_огражд!$E96*Малоэтажка_блоки_огражд!C$7</f>
        <v>53.599999999999994</v>
      </c>
      <c r="AC96" s="125">
        <f>Малоэтажка_колич_блоков_огражд!$E96*Малоэтажка_блоки_огражд!D$7</f>
        <v>34.680000000000007</v>
      </c>
      <c r="AD96" s="125">
        <f>Малоэтажка_колич_блоков_огражд!$E96*Малоэтажка_блоки_огражд!E$7</f>
        <v>2.52</v>
      </c>
      <c r="AE96" s="125">
        <f>Малоэтажка_колич_блоков_огражд!$E96*Малоэтажка_блоки_огражд!F$7</f>
        <v>353.30000000000001</v>
      </c>
      <c r="AF96" s="125">
        <f>Малоэтажка_колич_блоков_огражд!$E96*Малоэтажка_блоки_огражд!G$7</f>
        <v>0</v>
      </c>
      <c r="AG96" s="94">
        <f>Малоэтажка_колич_блоков_огражд!$E96*Малоэтажка_блоки_огражд!B$8</f>
        <v>85.719999999999999</v>
      </c>
      <c r="AH96" s="94">
        <f>Малоэтажка_колич_блоков_огражд!$E96*Малоэтажка_блоки_огражд!C$8</f>
        <v>56</v>
      </c>
      <c r="AI96" s="94">
        <f>Малоэтажка_колич_блоков_огражд!$E96*Малоэтажка_блоки_огражд!D$8</f>
        <v>34.680000000000007</v>
      </c>
      <c r="AJ96" s="94">
        <f>Малоэтажка_колич_блоков_огражд!$E96*Малоэтажка_блоки_огражд!E$8</f>
        <v>0</v>
      </c>
      <c r="AK96" s="94">
        <f>Малоэтажка_колич_блоков_огражд!$E96*Малоэтажка_блоки_огражд!F$8</f>
        <v>0</v>
      </c>
      <c r="AL96" s="127">
        <f>Малоэтажка_колич_блоков_огражд!$E96*Малоэтажка_блоки_огражд!G$8</f>
        <v>353.30000000000001</v>
      </c>
      <c r="AM96" s="125">
        <f>Малоэтажка_колич_блоков_огражд!$F96*Малоэтажка_блоки_огражд!B$9</f>
        <v>130.48000000000002</v>
      </c>
      <c r="AN96" s="125">
        <f>Малоэтажка_колич_блоков_огражд!$F96*Малоэтажка_блоки_огражд!C$9</f>
        <v>53.599999999999994</v>
      </c>
      <c r="AO96" s="125">
        <f>Малоэтажка_колич_блоков_огражд!$F96*Малоэтажка_блоки_огражд!D$9</f>
        <v>41.579999999999998</v>
      </c>
      <c r="AP96" s="125">
        <f>Малоэтажка_колич_блоков_огражд!$F96*Малоэтажка_блоки_огражд!E$9</f>
        <v>2.52</v>
      </c>
      <c r="AQ96" s="125">
        <f>Малоэтажка_колич_блоков_огражд!$F96*Малоэтажка_блоки_огражд!F$9</f>
        <v>353.30000000000001</v>
      </c>
      <c r="AR96" s="125">
        <f>Малоэтажка_колич_блоков_огражд!$F96*Малоэтажка_блоки_огражд!G$9</f>
        <v>0</v>
      </c>
      <c r="AS96" s="94">
        <f>Малоэтажка_колич_блоков_огражд!$F96*Малоэтажка_блоки_огражд!B$10</f>
        <v>130.60000000000002</v>
      </c>
      <c r="AT96" s="94">
        <f>Малоэтажка_колич_блоков_огражд!$F96*Малоэтажка_блоки_огражд!C$10</f>
        <v>56</v>
      </c>
      <c r="AU96" s="94">
        <f>Малоэтажка_колич_блоков_огражд!$F96*Малоэтажка_блоки_огражд!D$10</f>
        <v>41.579999999999998</v>
      </c>
      <c r="AV96" s="94">
        <f>Малоэтажка_колич_блоков_огражд!$F96*Малоэтажка_блоки_огражд!E$10</f>
        <v>0</v>
      </c>
      <c r="AW96" s="94">
        <f>Малоэтажка_колич_блоков_огражд!$F96*Малоэтажка_блоки_огражд!F$10</f>
        <v>0</v>
      </c>
      <c r="AX96" s="127">
        <f>Малоэтажка_колич_блоков_огражд!$F96*Малоэтажка_блоки_огражд!G$10</f>
        <v>353.30000000000001</v>
      </c>
      <c r="AY96" s="125">
        <f>Малоэтажка_колич_блоков_огражд!$G96*Малоэтажка_блоки_огражд!B$11</f>
        <v>0</v>
      </c>
      <c r="AZ96" s="125">
        <f>Малоэтажка_колич_блоков_огражд!$G96*Малоэтажка_блоки_огражд!C$11</f>
        <v>0</v>
      </c>
      <c r="BA96" s="125">
        <f>Малоэтажка_колич_блоков_огражд!$G96*Малоэтажка_блоки_огражд!D$11</f>
        <v>0</v>
      </c>
      <c r="BB96" s="125">
        <f>Малоэтажка_колич_блоков_огражд!$G96*Малоэтажка_блоки_огражд!E$11</f>
        <v>0</v>
      </c>
      <c r="BC96" s="125">
        <f>Малоэтажка_колич_блоков_огражд!$G96*Малоэтажка_блоки_огражд!F$11</f>
        <v>0</v>
      </c>
      <c r="BD96" s="125">
        <f>Малоэтажка_колич_блоков_огражд!$G96*Малоэтажка_блоки_огражд!G$11</f>
        <v>0</v>
      </c>
      <c r="BE96" s="94">
        <f>Малоэтажка_колич_блоков_огражд!$G96*Малоэтажка_блоки_огражд!B$12</f>
        <v>0</v>
      </c>
      <c r="BF96" s="94">
        <f>Малоэтажка_колич_блоков_огражд!$G96*Малоэтажка_блоки_огражд!C$12</f>
        <v>0</v>
      </c>
      <c r="BG96" s="94">
        <f>Малоэтажка_колич_блоков_огражд!$G96*Малоэтажка_блоки_огражд!D$12</f>
        <v>0</v>
      </c>
      <c r="BH96" s="94">
        <f>Малоэтажка_колич_блоков_огражд!$G96*Малоэтажка_блоки_огражд!E$12</f>
        <v>0</v>
      </c>
      <c r="BI96" s="94">
        <f>Малоэтажка_колич_блоков_огражд!$G96*Малоэтажка_блоки_огражд!F$12</f>
        <v>0</v>
      </c>
      <c r="BJ96" s="127">
        <f>Малоэтажка_колич_блоков_огражд!$G96*Малоэтажка_блоки_огражд!G$12</f>
        <v>0</v>
      </c>
      <c r="BK96" s="125">
        <f>Малоэтажка_колич_блоков_огражд!$H96*Малоэтажка_блоки_огражд!B$13</f>
        <v>0</v>
      </c>
      <c r="BL96" s="125">
        <f>Малоэтажка_колич_блоков_огражд!$H96*Малоэтажка_блоки_огражд!C$13</f>
        <v>0</v>
      </c>
      <c r="BM96" s="125">
        <f>Малоэтажка_колич_блоков_огражд!$H96*Малоэтажка_блоки_огражд!D$13</f>
        <v>0</v>
      </c>
      <c r="BN96" s="125">
        <f>Малоэтажка_колич_блоков_огражд!$H96*Малоэтажка_блоки_огражд!E$13</f>
        <v>0</v>
      </c>
      <c r="BO96" s="125">
        <f>Малоэтажка_колич_блоков_огражд!$H96*Малоэтажка_блоки_огражд!F$13</f>
        <v>0</v>
      </c>
      <c r="BP96" s="125">
        <f>Малоэтажка_колич_блоков_огражд!$H96*Малоэтажка_блоки_огражд!G$13</f>
        <v>0</v>
      </c>
      <c r="BQ96" s="94">
        <f>Малоэтажка_колич_блоков_огражд!$H96*Малоэтажка_блоки_огражд!B$14</f>
        <v>0</v>
      </c>
      <c r="BR96" s="94">
        <f>Малоэтажка_колич_блоков_огражд!$H96*Малоэтажка_блоки_огражд!C$14</f>
        <v>0</v>
      </c>
      <c r="BS96" s="94">
        <f>Малоэтажка_колич_блоков_огражд!$H96*Малоэтажка_блоки_огражд!D$14</f>
        <v>0</v>
      </c>
      <c r="BT96" s="94">
        <f>Малоэтажка_колич_блоков_огражд!$H96*Малоэтажка_блоки_огражд!E$14</f>
        <v>0</v>
      </c>
      <c r="BU96" s="94">
        <f>Малоэтажка_колич_блоков_огражд!$H96*Малоэтажка_блоки_огражд!F$14</f>
        <v>0</v>
      </c>
      <c r="BV96" s="94">
        <f>Малоэтажка_колич_блоков_огражд!$H96*Малоэтажка_блоки_огражд!G$14</f>
        <v>0</v>
      </c>
      <c r="BW96" s="109">
        <v>4</v>
      </c>
      <c r="BX96" s="128">
        <f t="shared" si="109"/>
        <v>1314.9200000000001</v>
      </c>
      <c r="BY96" s="128">
        <f t="shared" si="110"/>
        <v>608.79999999999995</v>
      </c>
      <c r="BZ96" s="128">
        <f t="shared" si="111"/>
        <v>469.07999999999998</v>
      </c>
      <c r="CA96" s="128">
        <f t="shared" si="112"/>
        <v>7.5600000000000005</v>
      </c>
      <c r="CB96" s="128">
        <f t="shared" si="113"/>
        <v>962.79999999999995</v>
      </c>
      <c r="CC96" s="128">
        <f t="shared" si="114"/>
        <v>962.79999999999995</v>
      </c>
      <c r="CD96">
        <v>22</v>
      </c>
      <c r="CE96">
        <v>-34</v>
      </c>
      <c r="CF96">
        <v>3.8499999999999774</v>
      </c>
      <c r="CG96">
        <v>0.46999999999999997</v>
      </c>
      <c r="CH96">
        <v>0.28000000000000003</v>
      </c>
      <c r="CI96">
        <v>0.46999999999999997</v>
      </c>
      <c r="CJ96">
        <v>1.3600000000000001</v>
      </c>
      <c r="CK96">
        <v>1.3600000000000001</v>
      </c>
      <c r="CL96" s="22">
        <f t="shared" si="115"/>
        <v>19126.109090909202</v>
      </c>
      <c r="CM96" s="22">
        <f t="shared" si="116"/>
        <v>72537.872340425529</v>
      </c>
      <c r="CN96" s="22">
        <f t="shared" si="117"/>
        <v>93815.999999999985</v>
      </c>
      <c r="CO96" s="22">
        <f t="shared" si="118"/>
        <v>900.76595744680867</v>
      </c>
      <c r="CP96" s="22">
        <f t="shared" si="119"/>
        <v>39644.705882352937</v>
      </c>
      <c r="CQ96" s="22">
        <f t="shared" si="120"/>
        <v>39644.705882352937</v>
      </c>
      <c r="CR96" s="129">
        <f t="shared" si="121"/>
        <v>265670.15915348742</v>
      </c>
      <c r="CW96" s="130">
        <v>348726.51000000001</v>
      </c>
      <c r="CX96">
        <f t="shared" si="122"/>
        <v>0.29985074599094996</v>
      </c>
      <c r="CY96">
        <f t="shared" si="123"/>
        <v>46.177014882606294</v>
      </c>
    </row>
    <row r="97">
      <c r="A97" s="25"/>
      <c r="B97" s="4" t="s">
        <v>102</v>
      </c>
      <c r="C97" s="125">
        <f>Малоэтажка_колич_блоков_огражд!$C97*Малоэтажка_блоки_огражд!B$3</f>
        <v>0</v>
      </c>
      <c r="D97" s="125">
        <f>Малоэтажка_колич_блоков_огражд!$C97*Малоэтажка_блоки_огражд!C$3</f>
        <v>0</v>
      </c>
      <c r="E97" s="125">
        <f>Малоэтажка_колич_блоков_огражд!$C97*Малоэтажка_блоки_огражд!D$3</f>
        <v>0</v>
      </c>
      <c r="F97" s="125">
        <f>Малоэтажка_колич_блоков_огражд!$C97*Малоэтажка_блоки_огражд!E$3</f>
        <v>0</v>
      </c>
      <c r="G97" s="125">
        <f>Малоэтажка_колич_блоков_огражд!$C97*Малоэтажка_блоки_огражд!F$3</f>
        <v>0</v>
      </c>
      <c r="H97" s="126">
        <f>Малоэтажка_колич_блоков_огражд!$C97*Малоэтажка_блоки_огражд!G$3</f>
        <v>0</v>
      </c>
      <c r="I97" s="94">
        <f>Малоэтажка_колич_блоков_огражд!$C97*Малоэтажка_блоки_огражд!B$4</f>
        <v>0</v>
      </c>
      <c r="J97" s="94">
        <f>Малоэтажка_колич_блоков_огражд!$C97*Малоэтажка_блоки_огражд!C$4</f>
        <v>0</v>
      </c>
      <c r="K97" s="94">
        <f>Малоэтажка_колич_блоков_огражд!$C97*Малоэтажка_блоки_огражд!D$4</f>
        <v>0</v>
      </c>
      <c r="L97" s="94">
        <f>Малоэтажка_колич_блоков_огражд!$C97*Малоэтажка_блоки_огражд!E$4</f>
        <v>0</v>
      </c>
      <c r="M97" s="94">
        <f>Малоэтажка_колич_блоков_огражд!$C97*Малоэтажка_блоки_огражд!F$4</f>
        <v>0</v>
      </c>
      <c r="N97" s="127">
        <f>Малоэтажка_колич_блоков_огражд!$C97*Малоэтажка_блоки_огражд!G$4</f>
        <v>0</v>
      </c>
      <c r="O97" s="125">
        <f>Малоэтажка_колич_блоков_огражд!$D97*Малоэтажка_блоки_огражд!B$5</f>
        <v>112.38</v>
      </c>
      <c r="P97" s="125">
        <f>Малоэтажка_колич_блоков_огражд!$D97*Малоэтажка_блоки_огражд!C$5</f>
        <v>39.600000000000001</v>
      </c>
      <c r="Q97" s="125">
        <f>Малоэтажка_колич_блоков_огражд!$D97*Малоэтажка_блоки_огражд!D$5</f>
        <v>41.009999999999998</v>
      </c>
      <c r="R97" s="125">
        <f>Малоэтажка_колич_блоков_огражд!$D97*Малоэтажка_блоки_огражд!E$5</f>
        <v>2.52</v>
      </c>
      <c r="S97" s="125">
        <f>Малоэтажка_колич_блоков_огражд!$D97*Малоэтажка_блоки_огражд!F$5</f>
        <v>256.19999999999999</v>
      </c>
      <c r="T97" s="125">
        <f>Малоэтажка_колич_блоков_огражд!$D97*Малоэтажка_блоки_огражд!G$5</f>
        <v>0</v>
      </c>
      <c r="U97" s="94">
        <f>Малоэтажка_колич_блоков_огражд!$D97*Малоэтажка_блоки_огражд!B$6</f>
        <v>112.5</v>
      </c>
      <c r="V97" s="94">
        <f>Малоэтажка_колич_блоков_огражд!$D97*Малоэтажка_блоки_огражд!C$6</f>
        <v>42</v>
      </c>
      <c r="W97" s="94">
        <f>Малоэтажка_колич_блоков_огражд!$D97*Малоэтажка_блоки_огражд!D$6</f>
        <v>41.009999999999998</v>
      </c>
      <c r="X97" s="94">
        <f>Малоэтажка_колич_блоков_огражд!$D97*Малоэтажка_блоки_огражд!E$6</f>
        <v>0</v>
      </c>
      <c r="Y97" s="94">
        <f>Малоэтажка_колич_блоков_огражд!$D97*Малоэтажка_блоки_огражд!F$6</f>
        <v>0</v>
      </c>
      <c r="Z97" s="127">
        <f>Малоэтажка_колич_блоков_огражд!$D97*Малоэтажка_блоки_огражд!G$6</f>
        <v>256.19999999999999</v>
      </c>
      <c r="AA97" s="125">
        <f>Малоэтажка_колич_блоков_огражд!$E97*Малоэтажка_блоки_огражд!B$7</f>
        <v>85.599999999999994</v>
      </c>
      <c r="AB97" s="125">
        <f>Малоэтажка_колич_блоков_огражд!$E97*Малоэтажка_блоки_огражд!C$7</f>
        <v>53.599999999999994</v>
      </c>
      <c r="AC97" s="125">
        <f>Малоэтажка_колич_блоков_огражд!$E97*Малоэтажка_блоки_огражд!D$7</f>
        <v>34.680000000000007</v>
      </c>
      <c r="AD97" s="125">
        <f>Малоэтажка_колич_блоков_огражд!$E97*Малоэтажка_блоки_огражд!E$7</f>
        <v>2.52</v>
      </c>
      <c r="AE97" s="125">
        <f>Малоэтажка_колич_блоков_огражд!$E97*Малоэтажка_блоки_огражд!F$7</f>
        <v>353.30000000000001</v>
      </c>
      <c r="AF97" s="125">
        <f>Малоэтажка_колич_блоков_огражд!$E97*Малоэтажка_блоки_огражд!G$7</f>
        <v>0</v>
      </c>
      <c r="AG97" s="94">
        <f>Малоэтажка_колич_блоков_огражд!$E97*Малоэтажка_блоки_огражд!B$8</f>
        <v>85.719999999999999</v>
      </c>
      <c r="AH97" s="94">
        <f>Малоэтажка_колич_блоков_огражд!$E97*Малоэтажка_блоки_огражд!C$8</f>
        <v>56</v>
      </c>
      <c r="AI97" s="94">
        <f>Малоэтажка_колич_блоков_огражд!$E97*Малоэтажка_блоки_огражд!D$8</f>
        <v>34.680000000000007</v>
      </c>
      <c r="AJ97" s="94">
        <f>Малоэтажка_колич_блоков_огражд!$E97*Малоэтажка_блоки_огражд!E$8</f>
        <v>0</v>
      </c>
      <c r="AK97" s="94">
        <f>Малоэтажка_колич_блоков_огражд!$E97*Малоэтажка_блоки_огражд!F$8</f>
        <v>0</v>
      </c>
      <c r="AL97" s="127">
        <f>Малоэтажка_колич_блоков_огражд!$E97*Малоэтажка_блоки_огражд!G$8</f>
        <v>353.30000000000001</v>
      </c>
      <c r="AM97" s="125">
        <f>Малоэтажка_колич_блоков_огражд!$F97*Малоэтажка_блоки_огражд!B$9</f>
        <v>130.48000000000002</v>
      </c>
      <c r="AN97" s="125">
        <f>Малоэтажка_колич_блоков_огражд!$F97*Малоэтажка_блоки_огражд!C$9</f>
        <v>53.599999999999994</v>
      </c>
      <c r="AO97" s="125">
        <f>Малоэтажка_колич_блоков_огражд!$F97*Малоэтажка_блоки_огражд!D$9</f>
        <v>41.579999999999998</v>
      </c>
      <c r="AP97" s="125">
        <f>Малоэтажка_колич_блоков_огражд!$F97*Малоэтажка_блоки_огражд!E$9</f>
        <v>2.52</v>
      </c>
      <c r="AQ97" s="125">
        <f>Малоэтажка_колич_блоков_огражд!$F97*Малоэтажка_блоки_огражд!F$9</f>
        <v>353.30000000000001</v>
      </c>
      <c r="AR97" s="125">
        <f>Малоэтажка_колич_блоков_огражд!$F97*Малоэтажка_блоки_огражд!G$9</f>
        <v>0</v>
      </c>
      <c r="AS97" s="94">
        <f>Малоэтажка_колич_блоков_огражд!$F97*Малоэтажка_блоки_огражд!B$10</f>
        <v>130.60000000000002</v>
      </c>
      <c r="AT97" s="94">
        <f>Малоэтажка_колич_блоков_огражд!$F97*Малоэтажка_блоки_огражд!C$10</f>
        <v>56</v>
      </c>
      <c r="AU97" s="94">
        <f>Малоэтажка_колич_блоков_огражд!$F97*Малоэтажка_блоки_огражд!D$10</f>
        <v>41.579999999999998</v>
      </c>
      <c r="AV97" s="94">
        <f>Малоэтажка_колич_блоков_огражд!$F97*Малоэтажка_блоки_огражд!E$10</f>
        <v>0</v>
      </c>
      <c r="AW97" s="94">
        <f>Малоэтажка_колич_блоков_огражд!$F97*Малоэтажка_блоки_огражд!F$10</f>
        <v>0</v>
      </c>
      <c r="AX97" s="127">
        <f>Малоэтажка_колич_блоков_огражд!$F97*Малоэтажка_блоки_огражд!G$10</f>
        <v>353.30000000000001</v>
      </c>
      <c r="AY97" s="125">
        <f>Малоэтажка_колич_блоков_огражд!$G97*Малоэтажка_блоки_огражд!B$11</f>
        <v>0</v>
      </c>
      <c r="AZ97" s="125">
        <f>Малоэтажка_колич_блоков_огражд!$G97*Малоэтажка_блоки_огражд!C$11</f>
        <v>0</v>
      </c>
      <c r="BA97" s="125">
        <f>Малоэтажка_колич_блоков_огражд!$G97*Малоэтажка_блоки_огражд!D$11</f>
        <v>0</v>
      </c>
      <c r="BB97" s="125">
        <f>Малоэтажка_колич_блоков_огражд!$G97*Малоэтажка_блоки_огражд!E$11</f>
        <v>0</v>
      </c>
      <c r="BC97" s="125">
        <f>Малоэтажка_колич_блоков_огражд!$G97*Малоэтажка_блоки_огражд!F$11</f>
        <v>0</v>
      </c>
      <c r="BD97" s="125">
        <f>Малоэтажка_колич_блоков_огражд!$G97*Малоэтажка_блоки_огражд!G$11</f>
        <v>0</v>
      </c>
      <c r="BE97" s="94">
        <f>Малоэтажка_колич_блоков_огражд!$G97*Малоэтажка_блоки_огражд!B$12</f>
        <v>0</v>
      </c>
      <c r="BF97" s="94">
        <f>Малоэтажка_колич_блоков_огражд!$G97*Малоэтажка_блоки_огражд!C$12</f>
        <v>0</v>
      </c>
      <c r="BG97" s="94">
        <f>Малоэтажка_колич_блоков_огражд!$G97*Малоэтажка_блоки_огражд!D$12</f>
        <v>0</v>
      </c>
      <c r="BH97" s="94">
        <f>Малоэтажка_колич_блоков_огражд!$G97*Малоэтажка_блоки_огражд!E$12</f>
        <v>0</v>
      </c>
      <c r="BI97" s="94">
        <f>Малоэтажка_колич_блоков_огражд!$G97*Малоэтажка_блоки_огражд!F$12</f>
        <v>0</v>
      </c>
      <c r="BJ97" s="127">
        <f>Малоэтажка_колич_блоков_огражд!$G97*Малоэтажка_блоки_огражд!G$12</f>
        <v>0</v>
      </c>
      <c r="BK97" s="125">
        <f>Малоэтажка_колич_блоков_огражд!$H97*Малоэтажка_блоки_огражд!B$13</f>
        <v>0</v>
      </c>
      <c r="BL97" s="125">
        <f>Малоэтажка_колич_блоков_огражд!$H97*Малоэтажка_блоки_огражд!C$13</f>
        <v>0</v>
      </c>
      <c r="BM97" s="125">
        <f>Малоэтажка_колич_блоков_огражд!$H97*Малоэтажка_блоки_огражд!D$13</f>
        <v>0</v>
      </c>
      <c r="BN97" s="125">
        <f>Малоэтажка_колич_блоков_огражд!$H97*Малоэтажка_блоки_огражд!E$13</f>
        <v>0</v>
      </c>
      <c r="BO97" s="125">
        <f>Малоэтажка_колич_блоков_огражд!$H97*Малоэтажка_блоки_огражд!F$13</f>
        <v>0</v>
      </c>
      <c r="BP97" s="125">
        <f>Малоэтажка_колич_блоков_огражд!$H97*Малоэтажка_блоки_огражд!G$13</f>
        <v>0</v>
      </c>
      <c r="BQ97" s="94">
        <f>Малоэтажка_колич_блоков_огражд!$H97*Малоэтажка_блоки_огражд!B$14</f>
        <v>0</v>
      </c>
      <c r="BR97" s="94">
        <f>Малоэтажка_колич_блоков_огражд!$H97*Малоэтажка_блоки_огражд!C$14</f>
        <v>0</v>
      </c>
      <c r="BS97" s="94">
        <f>Малоэтажка_колич_блоков_огражд!$H97*Малоэтажка_блоки_огражд!D$14</f>
        <v>0</v>
      </c>
      <c r="BT97" s="94">
        <f>Малоэтажка_колич_блоков_огражд!$H97*Малоэтажка_блоки_огражд!E$14</f>
        <v>0</v>
      </c>
      <c r="BU97" s="94">
        <f>Малоэтажка_колич_блоков_огражд!$H97*Малоэтажка_блоки_огражд!F$14</f>
        <v>0</v>
      </c>
      <c r="BV97" s="94">
        <f>Малоэтажка_колич_блоков_огражд!$H97*Малоэтажка_блоки_огражд!G$14</f>
        <v>0</v>
      </c>
      <c r="BW97" s="109">
        <v>4</v>
      </c>
      <c r="BX97" s="128">
        <f t="shared" si="109"/>
        <v>1314.9200000000001</v>
      </c>
      <c r="BY97" s="128">
        <f t="shared" si="110"/>
        <v>608.79999999999995</v>
      </c>
      <c r="BZ97" s="128">
        <f t="shared" si="111"/>
        <v>469.07999999999998</v>
      </c>
      <c r="CA97" s="128">
        <f t="shared" si="112"/>
        <v>7.5600000000000005</v>
      </c>
      <c r="CB97" s="128">
        <f t="shared" si="113"/>
        <v>962.79999999999995</v>
      </c>
      <c r="CC97" s="128">
        <f t="shared" si="114"/>
        <v>962.79999999999995</v>
      </c>
      <c r="CD97">
        <v>22</v>
      </c>
      <c r="CE97">
        <v>-34</v>
      </c>
      <c r="CF97">
        <v>3.849999999999977</v>
      </c>
      <c r="CG97">
        <v>0.46999999999999997</v>
      </c>
      <c r="CH97">
        <v>0.28000000000000003</v>
      </c>
      <c r="CI97">
        <v>0.46999999999999997</v>
      </c>
      <c r="CJ97">
        <v>1.3600000000000001</v>
      </c>
      <c r="CK97">
        <v>1.3600000000000001</v>
      </c>
      <c r="CL97" s="22">
        <f t="shared" si="115"/>
        <v>19126.109090909205</v>
      </c>
      <c r="CM97" s="22">
        <f t="shared" si="116"/>
        <v>72537.872340425529</v>
      </c>
      <c r="CN97" s="22">
        <f t="shared" si="117"/>
        <v>93815.999999999985</v>
      </c>
      <c r="CO97" s="22">
        <f t="shared" si="118"/>
        <v>900.76595744680867</v>
      </c>
      <c r="CP97" s="22">
        <f t="shared" si="119"/>
        <v>39644.705882352937</v>
      </c>
      <c r="CQ97" s="22">
        <f t="shared" si="120"/>
        <v>39644.705882352937</v>
      </c>
      <c r="CR97" s="129">
        <f t="shared" si="121"/>
        <v>265670.15915348742</v>
      </c>
      <c r="CW97" s="130">
        <v>348726.51000000001</v>
      </c>
      <c r="CX97">
        <f t="shared" si="122"/>
        <v>0.29985074599094996</v>
      </c>
      <c r="CY97">
        <f t="shared" si="123"/>
        <v>46.177014882606294</v>
      </c>
    </row>
    <row r="98">
      <c r="A98" s="25"/>
      <c r="B98" s="4" t="s">
        <v>103</v>
      </c>
      <c r="C98" s="125">
        <f>Малоэтажка_колич_блоков_огражд!$C98*Малоэтажка_блоки_огражд!B$3</f>
        <v>0</v>
      </c>
      <c r="D98" s="125">
        <f>Малоэтажка_колич_блоков_огражд!$C98*Малоэтажка_блоки_огражд!C$3</f>
        <v>0</v>
      </c>
      <c r="E98" s="125">
        <f>Малоэтажка_колич_блоков_огражд!$C98*Малоэтажка_блоки_огражд!D$3</f>
        <v>0</v>
      </c>
      <c r="F98" s="125">
        <f>Малоэтажка_колич_блоков_огражд!$C98*Малоэтажка_блоки_огражд!E$3</f>
        <v>0</v>
      </c>
      <c r="G98" s="125">
        <f>Малоэтажка_колич_блоков_огражд!$C98*Малоэтажка_блоки_огражд!F$3</f>
        <v>0</v>
      </c>
      <c r="H98" s="126">
        <f>Малоэтажка_колич_блоков_огражд!$C98*Малоэтажка_блоки_огражд!G$3</f>
        <v>0</v>
      </c>
      <c r="I98" s="94">
        <f>Малоэтажка_колич_блоков_огражд!$C98*Малоэтажка_блоки_огражд!B$4</f>
        <v>0</v>
      </c>
      <c r="J98" s="94">
        <f>Малоэтажка_колич_блоков_огражд!$C98*Малоэтажка_блоки_огражд!C$4</f>
        <v>0</v>
      </c>
      <c r="K98" s="94">
        <f>Малоэтажка_колич_блоков_огражд!$C98*Малоэтажка_блоки_огражд!D$4</f>
        <v>0</v>
      </c>
      <c r="L98" s="94">
        <f>Малоэтажка_колич_блоков_огражд!$C98*Малоэтажка_блоки_огражд!E$4</f>
        <v>0</v>
      </c>
      <c r="M98" s="94">
        <f>Малоэтажка_колич_блоков_огражд!$C98*Малоэтажка_блоки_огражд!F$4</f>
        <v>0</v>
      </c>
      <c r="N98" s="127">
        <f>Малоэтажка_колич_блоков_огражд!$C98*Малоэтажка_блоки_огражд!G$4</f>
        <v>0</v>
      </c>
      <c r="O98" s="125">
        <f>Малоэтажка_колич_блоков_огражд!$D98*Малоэтажка_блоки_огражд!B$5</f>
        <v>112.38</v>
      </c>
      <c r="P98" s="125">
        <f>Малоэтажка_колич_блоков_огражд!$D98*Малоэтажка_блоки_огражд!C$5</f>
        <v>39.600000000000001</v>
      </c>
      <c r="Q98" s="125">
        <f>Малоэтажка_колич_блоков_огражд!$D98*Малоэтажка_блоки_огражд!D$5</f>
        <v>41.009999999999998</v>
      </c>
      <c r="R98" s="125">
        <f>Малоэтажка_колич_блоков_огражд!$D98*Малоэтажка_блоки_огражд!E$5</f>
        <v>2.52</v>
      </c>
      <c r="S98" s="125">
        <f>Малоэтажка_колич_блоков_огражд!$D98*Малоэтажка_блоки_огражд!F$5</f>
        <v>256.19999999999999</v>
      </c>
      <c r="T98" s="125">
        <f>Малоэтажка_колич_блоков_огражд!$D98*Малоэтажка_блоки_огражд!G$5</f>
        <v>0</v>
      </c>
      <c r="U98" s="94">
        <f>Малоэтажка_колич_блоков_огражд!$D98*Малоэтажка_блоки_огражд!B$6</f>
        <v>112.5</v>
      </c>
      <c r="V98" s="94">
        <f>Малоэтажка_колич_блоков_огражд!$D98*Малоэтажка_блоки_огражд!C$6</f>
        <v>42</v>
      </c>
      <c r="W98" s="94">
        <f>Малоэтажка_колич_блоков_огражд!$D98*Малоэтажка_блоки_огражд!D$6</f>
        <v>41.009999999999998</v>
      </c>
      <c r="X98" s="94">
        <f>Малоэтажка_колич_блоков_огражд!$D98*Малоэтажка_блоки_огражд!E$6</f>
        <v>0</v>
      </c>
      <c r="Y98" s="94">
        <f>Малоэтажка_колич_блоков_огражд!$D98*Малоэтажка_блоки_огражд!F$6</f>
        <v>0</v>
      </c>
      <c r="Z98" s="127">
        <f>Малоэтажка_колич_блоков_огражд!$D98*Малоэтажка_блоки_огражд!G$6</f>
        <v>256.19999999999999</v>
      </c>
      <c r="AA98" s="125">
        <f>Малоэтажка_колич_блоков_огражд!$E98*Малоэтажка_блоки_огражд!B$7</f>
        <v>85.599999999999994</v>
      </c>
      <c r="AB98" s="125">
        <f>Малоэтажка_колич_блоков_огражд!$E98*Малоэтажка_блоки_огражд!C$7</f>
        <v>53.599999999999994</v>
      </c>
      <c r="AC98" s="125">
        <f>Малоэтажка_колич_блоков_огражд!$E98*Малоэтажка_блоки_огражд!D$7</f>
        <v>34.680000000000007</v>
      </c>
      <c r="AD98" s="125">
        <f>Малоэтажка_колич_блоков_огражд!$E98*Малоэтажка_блоки_огражд!E$7</f>
        <v>2.52</v>
      </c>
      <c r="AE98" s="125">
        <f>Малоэтажка_колич_блоков_огражд!$E98*Малоэтажка_блоки_огражд!F$7</f>
        <v>353.30000000000001</v>
      </c>
      <c r="AF98" s="125">
        <f>Малоэтажка_колич_блоков_огражд!$E98*Малоэтажка_блоки_огражд!G$7</f>
        <v>0</v>
      </c>
      <c r="AG98" s="94">
        <f>Малоэтажка_колич_блоков_огражд!$E98*Малоэтажка_блоки_огражд!B$8</f>
        <v>85.719999999999999</v>
      </c>
      <c r="AH98" s="94">
        <f>Малоэтажка_колич_блоков_огражд!$E98*Малоэтажка_блоки_огражд!C$8</f>
        <v>56</v>
      </c>
      <c r="AI98" s="94">
        <f>Малоэтажка_колич_блоков_огражд!$E98*Малоэтажка_блоки_огражд!D$8</f>
        <v>34.680000000000007</v>
      </c>
      <c r="AJ98" s="94">
        <f>Малоэтажка_колич_блоков_огражд!$E98*Малоэтажка_блоки_огражд!E$8</f>
        <v>0</v>
      </c>
      <c r="AK98" s="94">
        <f>Малоэтажка_колич_блоков_огражд!$E98*Малоэтажка_блоки_огражд!F$8</f>
        <v>0</v>
      </c>
      <c r="AL98" s="127">
        <f>Малоэтажка_колич_блоков_огражд!$E98*Малоэтажка_блоки_огражд!G$8</f>
        <v>353.30000000000001</v>
      </c>
      <c r="AM98" s="125">
        <f>Малоэтажка_колич_блоков_огражд!$F98*Малоэтажка_блоки_огражд!B$9</f>
        <v>130.48000000000002</v>
      </c>
      <c r="AN98" s="125">
        <f>Малоэтажка_колич_блоков_огражд!$F98*Малоэтажка_блоки_огражд!C$9</f>
        <v>53.599999999999994</v>
      </c>
      <c r="AO98" s="125">
        <f>Малоэтажка_колич_блоков_огражд!$F98*Малоэтажка_блоки_огражд!D$9</f>
        <v>41.579999999999998</v>
      </c>
      <c r="AP98" s="125">
        <f>Малоэтажка_колич_блоков_огражд!$F98*Малоэтажка_блоки_огражд!E$9</f>
        <v>2.52</v>
      </c>
      <c r="AQ98" s="125">
        <f>Малоэтажка_колич_блоков_огражд!$F98*Малоэтажка_блоки_огражд!F$9</f>
        <v>353.30000000000001</v>
      </c>
      <c r="AR98" s="125">
        <f>Малоэтажка_колич_блоков_огражд!$F98*Малоэтажка_блоки_огражд!G$9</f>
        <v>0</v>
      </c>
      <c r="AS98" s="94">
        <f>Малоэтажка_колич_блоков_огражд!$F98*Малоэтажка_блоки_огражд!B$10</f>
        <v>130.60000000000002</v>
      </c>
      <c r="AT98" s="94">
        <f>Малоэтажка_колич_блоков_огражд!$F98*Малоэтажка_блоки_огражд!C$10</f>
        <v>56</v>
      </c>
      <c r="AU98" s="94">
        <f>Малоэтажка_колич_блоков_огражд!$F98*Малоэтажка_блоки_огражд!D$10</f>
        <v>41.579999999999998</v>
      </c>
      <c r="AV98" s="94">
        <f>Малоэтажка_колич_блоков_огражд!$F98*Малоэтажка_блоки_огражд!E$10</f>
        <v>0</v>
      </c>
      <c r="AW98" s="94">
        <f>Малоэтажка_колич_блоков_огражд!$F98*Малоэтажка_блоки_огражд!F$10</f>
        <v>0</v>
      </c>
      <c r="AX98" s="127">
        <f>Малоэтажка_колич_блоков_огражд!$F98*Малоэтажка_блоки_огражд!G$10</f>
        <v>353.30000000000001</v>
      </c>
      <c r="AY98" s="125">
        <f>Малоэтажка_колич_блоков_огражд!$G98*Малоэтажка_блоки_огражд!B$11</f>
        <v>0</v>
      </c>
      <c r="AZ98" s="125">
        <f>Малоэтажка_колич_блоков_огражд!$G98*Малоэтажка_блоки_огражд!C$11</f>
        <v>0</v>
      </c>
      <c r="BA98" s="125">
        <f>Малоэтажка_колич_блоков_огражд!$G98*Малоэтажка_блоки_огражд!D$11</f>
        <v>0</v>
      </c>
      <c r="BB98" s="125">
        <f>Малоэтажка_колич_блоков_огражд!$G98*Малоэтажка_блоки_огражд!E$11</f>
        <v>0</v>
      </c>
      <c r="BC98" s="125">
        <f>Малоэтажка_колич_блоков_огражд!$G98*Малоэтажка_блоки_огражд!F$11</f>
        <v>0</v>
      </c>
      <c r="BD98" s="125">
        <f>Малоэтажка_колич_блоков_огражд!$G98*Малоэтажка_блоки_огражд!G$11</f>
        <v>0</v>
      </c>
      <c r="BE98" s="94">
        <f>Малоэтажка_колич_блоков_огражд!$G98*Малоэтажка_блоки_огражд!B$12</f>
        <v>0</v>
      </c>
      <c r="BF98" s="94">
        <f>Малоэтажка_колич_блоков_огражд!$G98*Малоэтажка_блоки_огражд!C$12</f>
        <v>0</v>
      </c>
      <c r="BG98" s="94">
        <f>Малоэтажка_колич_блоков_огражд!$G98*Малоэтажка_блоки_огражд!D$12</f>
        <v>0</v>
      </c>
      <c r="BH98" s="94">
        <f>Малоэтажка_колич_блоков_огражд!$G98*Малоэтажка_блоки_огражд!E$12</f>
        <v>0</v>
      </c>
      <c r="BI98" s="94">
        <f>Малоэтажка_колич_блоков_огражд!$G98*Малоэтажка_блоки_огражд!F$12</f>
        <v>0</v>
      </c>
      <c r="BJ98" s="127">
        <f>Малоэтажка_колич_блоков_огражд!$G98*Малоэтажка_блоки_огражд!G$12</f>
        <v>0</v>
      </c>
      <c r="BK98" s="125">
        <f>Малоэтажка_колич_блоков_огражд!$H98*Малоэтажка_блоки_огражд!B$13</f>
        <v>0</v>
      </c>
      <c r="BL98" s="125">
        <f>Малоэтажка_колич_блоков_огражд!$H98*Малоэтажка_блоки_огражд!C$13</f>
        <v>0</v>
      </c>
      <c r="BM98" s="125">
        <f>Малоэтажка_колич_блоков_огражд!$H98*Малоэтажка_блоки_огражд!D$13</f>
        <v>0</v>
      </c>
      <c r="BN98" s="125">
        <f>Малоэтажка_колич_блоков_огражд!$H98*Малоэтажка_блоки_огражд!E$13</f>
        <v>0</v>
      </c>
      <c r="BO98" s="125">
        <f>Малоэтажка_колич_блоков_огражд!$H98*Малоэтажка_блоки_огражд!F$13</f>
        <v>0</v>
      </c>
      <c r="BP98" s="125">
        <f>Малоэтажка_колич_блоков_огражд!$H98*Малоэтажка_блоки_огражд!G$13</f>
        <v>0</v>
      </c>
      <c r="BQ98" s="94">
        <f>Малоэтажка_колич_блоков_огражд!$H98*Малоэтажка_блоки_огражд!B$14</f>
        <v>0</v>
      </c>
      <c r="BR98" s="94">
        <f>Малоэтажка_колич_блоков_огражд!$H98*Малоэтажка_блоки_огражд!C$14</f>
        <v>0</v>
      </c>
      <c r="BS98" s="94">
        <f>Малоэтажка_колич_блоков_огражд!$H98*Малоэтажка_блоки_огражд!D$14</f>
        <v>0</v>
      </c>
      <c r="BT98" s="94">
        <f>Малоэтажка_колич_блоков_огражд!$H98*Малоэтажка_блоки_огражд!E$14</f>
        <v>0</v>
      </c>
      <c r="BU98" s="94">
        <f>Малоэтажка_колич_блоков_огражд!$H98*Малоэтажка_блоки_огражд!F$14</f>
        <v>0</v>
      </c>
      <c r="BV98" s="94">
        <f>Малоэтажка_колич_блоков_огражд!$H98*Малоэтажка_блоки_огражд!G$14</f>
        <v>0</v>
      </c>
      <c r="BW98" s="109">
        <v>4</v>
      </c>
      <c r="BX98" s="128">
        <f t="shared" si="109"/>
        <v>1314.9200000000001</v>
      </c>
      <c r="BY98" s="128">
        <f t="shared" si="110"/>
        <v>608.79999999999995</v>
      </c>
      <c r="BZ98" s="128">
        <f t="shared" si="111"/>
        <v>469.07999999999998</v>
      </c>
      <c r="CA98" s="128">
        <f t="shared" si="112"/>
        <v>7.5600000000000005</v>
      </c>
      <c r="CB98" s="128">
        <f t="shared" si="113"/>
        <v>962.79999999999995</v>
      </c>
      <c r="CC98" s="128">
        <f t="shared" si="114"/>
        <v>962.79999999999995</v>
      </c>
      <c r="CD98">
        <v>22</v>
      </c>
      <c r="CE98">
        <v>-34</v>
      </c>
      <c r="CF98">
        <v>3.849999999999977</v>
      </c>
      <c r="CG98">
        <v>0.46999999999999997</v>
      </c>
      <c r="CH98">
        <v>0.28000000000000003</v>
      </c>
      <c r="CI98">
        <v>0.46999999999999997</v>
      </c>
      <c r="CJ98">
        <v>1.3600000000000001</v>
      </c>
      <c r="CK98">
        <v>1.3600000000000001</v>
      </c>
      <c r="CL98" s="22">
        <f t="shared" si="115"/>
        <v>19126.109090909205</v>
      </c>
      <c r="CM98" s="22">
        <f t="shared" si="116"/>
        <v>72537.872340425529</v>
      </c>
      <c r="CN98" s="22">
        <f t="shared" si="117"/>
        <v>93815.999999999985</v>
      </c>
      <c r="CO98" s="22">
        <f t="shared" si="118"/>
        <v>900.76595744680867</v>
      </c>
      <c r="CP98" s="22">
        <f t="shared" si="119"/>
        <v>39644.705882352937</v>
      </c>
      <c r="CQ98" s="22">
        <f t="shared" si="120"/>
        <v>39644.705882352937</v>
      </c>
      <c r="CR98" s="129">
        <f t="shared" si="121"/>
        <v>265670.15915348742</v>
      </c>
      <c r="CW98" s="130">
        <v>348726.51000000001</v>
      </c>
      <c r="CX98">
        <f t="shared" si="122"/>
        <v>0.29985074599094996</v>
      </c>
      <c r="CY98">
        <f t="shared" si="123"/>
        <v>46.177014882606294</v>
      </c>
    </row>
    <row r="99">
      <c r="A99" s="25"/>
      <c r="B99" s="4" t="s">
        <v>104</v>
      </c>
      <c r="C99" s="125">
        <f>Малоэтажка_колич_блоков_огражд!$C99*Малоэтажка_блоки_огражд!B$3</f>
        <v>0</v>
      </c>
      <c r="D99" s="125">
        <f>Малоэтажка_колич_блоков_огражд!$C99*Малоэтажка_блоки_огражд!C$3</f>
        <v>0</v>
      </c>
      <c r="E99" s="125">
        <f>Малоэтажка_колич_блоков_огражд!$C99*Малоэтажка_блоки_огражд!D$3</f>
        <v>0</v>
      </c>
      <c r="F99" s="125">
        <f>Малоэтажка_колич_блоков_огражд!$C99*Малоэтажка_блоки_огражд!E$3</f>
        <v>0</v>
      </c>
      <c r="G99" s="125">
        <f>Малоэтажка_колич_блоков_огражд!$C99*Малоэтажка_блоки_огражд!F$3</f>
        <v>0</v>
      </c>
      <c r="H99" s="126">
        <f>Малоэтажка_колич_блоков_огражд!$C99*Малоэтажка_блоки_огражд!G$3</f>
        <v>0</v>
      </c>
      <c r="I99" s="94">
        <f>Малоэтажка_колич_блоков_огражд!$C99*Малоэтажка_блоки_огражд!B$4</f>
        <v>0</v>
      </c>
      <c r="J99" s="94">
        <f>Малоэтажка_колич_блоков_огражд!$C99*Малоэтажка_блоки_огражд!C$4</f>
        <v>0</v>
      </c>
      <c r="K99" s="94">
        <f>Малоэтажка_колич_блоков_огражд!$C99*Малоэтажка_блоки_огражд!D$4</f>
        <v>0</v>
      </c>
      <c r="L99" s="94">
        <f>Малоэтажка_колич_блоков_огражд!$C99*Малоэтажка_блоки_огражд!E$4</f>
        <v>0</v>
      </c>
      <c r="M99" s="94">
        <f>Малоэтажка_колич_блоков_огражд!$C99*Малоэтажка_блоки_огражд!F$4</f>
        <v>0</v>
      </c>
      <c r="N99" s="127">
        <f>Малоэтажка_колич_блоков_огражд!$C99*Малоэтажка_блоки_огражд!G$4</f>
        <v>0</v>
      </c>
      <c r="O99" s="125">
        <f>Малоэтажка_колич_блоков_огражд!$D99*Малоэтажка_блоки_огражд!B$5</f>
        <v>112.38</v>
      </c>
      <c r="P99" s="125">
        <f>Малоэтажка_колич_блоков_огражд!$D99*Малоэтажка_блоки_огражд!C$5</f>
        <v>39.600000000000001</v>
      </c>
      <c r="Q99" s="125">
        <f>Малоэтажка_колич_блоков_огражд!$D99*Малоэтажка_блоки_огражд!D$5</f>
        <v>41.009999999999998</v>
      </c>
      <c r="R99" s="125">
        <f>Малоэтажка_колич_блоков_огражд!$D99*Малоэтажка_блоки_огражд!E$5</f>
        <v>2.52</v>
      </c>
      <c r="S99" s="125">
        <f>Малоэтажка_колич_блоков_огражд!$D99*Малоэтажка_блоки_огражд!F$5</f>
        <v>256.19999999999999</v>
      </c>
      <c r="T99" s="125">
        <f>Малоэтажка_колич_блоков_огражд!$D99*Малоэтажка_блоки_огражд!G$5</f>
        <v>0</v>
      </c>
      <c r="U99" s="94">
        <f>Малоэтажка_колич_блоков_огражд!$D99*Малоэтажка_блоки_огражд!B$6</f>
        <v>112.5</v>
      </c>
      <c r="V99" s="94">
        <f>Малоэтажка_колич_блоков_огражд!$D99*Малоэтажка_блоки_огражд!C$6</f>
        <v>42</v>
      </c>
      <c r="W99" s="94">
        <f>Малоэтажка_колич_блоков_огражд!$D99*Малоэтажка_блоки_огражд!D$6</f>
        <v>41.009999999999998</v>
      </c>
      <c r="X99" s="94">
        <f>Малоэтажка_колич_блоков_огражд!$D99*Малоэтажка_блоки_огражд!E$6</f>
        <v>0</v>
      </c>
      <c r="Y99" s="94">
        <f>Малоэтажка_колич_блоков_огражд!$D99*Малоэтажка_блоки_огражд!F$6</f>
        <v>0</v>
      </c>
      <c r="Z99" s="127">
        <f>Малоэтажка_колич_блоков_огражд!$D99*Малоэтажка_блоки_огражд!G$6</f>
        <v>256.19999999999999</v>
      </c>
      <c r="AA99" s="125">
        <f>Малоэтажка_колич_блоков_огражд!$E99*Малоэтажка_блоки_огражд!B$7</f>
        <v>85.599999999999994</v>
      </c>
      <c r="AB99" s="125">
        <f>Малоэтажка_колич_блоков_огражд!$E99*Малоэтажка_блоки_огражд!C$7</f>
        <v>53.599999999999994</v>
      </c>
      <c r="AC99" s="125">
        <f>Малоэтажка_колич_блоков_огражд!$E99*Малоэтажка_блоки_огражд!D$7</f>
        <v>34.680000000000007</v>
      </c>
      <c r="AD99" s="125">
        <f>Малоэтажка_колич_блоков_огражд!$E99*Малоэтажка_блоки_огражд!E$7</f>
        <v>2.52</v>
      </c>
      <c r="AE99" s="125">
        <f>Малоэтажка_колич_блоков_огражд!$E99*Малоэтажка_блоки_огражд!F$7</f>
        <v>353.30000000000001</v>
      </c>
      <c r="AF99" s="125">
        <f>Малоэтажка_колич_блоков_огражд!$E99*Малоэтажка_блоки_огражд!G$7</f>
        <v>0</v>
      </c>
      <c r="AG99" s="94">
        <f>Малоэтажка_колич_блоков_огражд!$E99*Малоэтажка_блоки_огражд!B$8</f>
        <v>85.719999999999999</v>
      </c>
      <c r="AH99" s="94">
        <f>Малоэтажка_колич_блоков_огражд!$E99*Малоэтажка_блоки_огражд!C$8</f>
        <v>56</v>
      </c>
      <c r="AI99" s="94">
        <f>Малоэтажка_колич_блоков_огражд!$E99*Малоэтажка_блоки_огражд!D$8</f>
        <v>34.680000000000007</v>
      </c>
      <c r="AJ99" s="94">
        <f>Малоэтажка_колич_блоков_огражд!$E99*Малоэтажка_блоки_огражд!E$8</f>
        <v>0</v>
      </c>
      <c r="AK99" s="94">
        <f>Малоэтажка_колич_блоков_огражд!$E99*Малоэтажка_блоки_огражд!F$8</f>
        <v>0</v>
      </c>
      <c r="AL99" s="127">
        <f>Малоэтажка_колич_блоков_огражд!$E99*Малоэтажка_блоки_огражд!G$8</f>
        <v>353.30000000000001</v>
      </c>
      <c r="AM99" s="125">
        <f>Малоэтажка_колич_блоков_огражд!$F99*Малоэтажка_блоки_огражд!B$9</f>
        <v>130.48000000000002</v>
      </c>
      <c r="AN99" s="125">
        <f>Малоэтажка_колич_блоков_огражд!$F99*Малоэтажка_блоки_огражд!C$9</f>
        <v>53.599999999999994</v>
      </c>
      <c r="AO99" s="125">
        <f>Малоэтажка_колич_блоков_огражд!$F99*Малоэтажка_блоки_огражд!D$9</f>
        <v>41.579999999999998</v>
      </c>
      <c r="AP99" s="125">
        <f>Малоэтажка_колич_блоков_огражд!$F99*Малоэтажка_блоки_огражд!E$9</f>
        <v>2.52</v>
      </c>
      <c r="AQ99" s="125">
        <f>Малоэтажка_колич_блоков_огражд!$F99*Малоэтажка_блоки_огражд!F$9</f>
        <v>353.30000000000001</v>
      </c>
      <c r="AR99" s="125">
        <f>Малоэтажка_колич_блоков_огражд!$F99*Малоэтажка_блоки_огражд!G$9</f>
        <v>0</v>
      </c>
      <c r="AS99" s="94">
        <f>Малоэтажка_колич_блоков_огражд!$F99*Малоэтажка_блоки_огражд!B$10</f>
        <v>130.60000000000002</v>
      </c>
      <c r="AT99" s="94">
        <f>Малоэтажка_колич_блоков_огражд!$F99*Малоэтажка_блоки_огражд!C$10</f>
        <v>56</v>
      </c>
      <c r="AU99" s="94">
        <f>Малоэтажка_колич_блоков_огражд!$F99*Малоэтажка_блоки_огражд!D$10</f>
        <v>41.579999999999998</v>
      </c>
      <c r="AV99" s="94">
        <f>Малоэтажка_колич_блоков_огражд!$F99*Малоэтажка_блоки_огражд!E$10</f>
        <v>0</v>
      </c>
      <c r="AW99" s="94">
        <f>Малоэтажка_колич_блоков_огражд!$F99*Малоэтажка_блоки_огражд!F$10</f>
        <v>0</v>
      </c>
      <c r="AX99" s="127">
        <f>Малоэтажка_колич_блоков_огражд!$F99*Малоэтажка_блоки_огражд!G$10</f>
        <v>353.30000000000001</v>
      </c>
      <c r="AY99" s="125">
        <f>Малоэтажка_колич_блоков_огражд!$G99*Малоэтажка_блоки_огражд!B$11</f>
        <v>0</v>
      </c>
      <c r="AZ99" s="125">
        <f>Малоэтажка_колич_блоков_огражд!$G99*Малоэтажка_блоки_огражд!C$11</f>
        <v>0</v>
      </c>
      <c r="BA99" s="125">
        <f>Малоэтажка_колич_блоков_огражд!$G99*Малоэтажка_блоки_огражд!D$11</f>
        <v>0</v>
      </c>
      <c r="BB99" s="125">
        <f>Малоэтажка_колич_блоков_огражд!$G99*Малоэтажка_блоки_огражд!E$11</f>
        <v>0</v>
      </c>
      <c r="BC99" s="125">
        <f>Малоэтажка_колич_блоков_огражд!$G99*Малоэтажка_блоки_огражд!F$11</f>
        <v>0</v>
      </c>
      <c r="BD99" s="125">
        <f>Малоэтажка_колич_блоков_огражд!$G99*Малоэтажка_блоки_огражд!G$11</f>
        <v>0</v>
      </c>
      <c r="BE99" s="94">
        <f>Малоэтажка_колич_блоков_огражд!$G99*Малоэтажка_блоки_огражд!B$12</f>
        <v>0</v>
      </c>
      <c r="BF99" s="94">
        <f>Малоэтажка_колич_блоков_огражд!$G99*Малоэтажка_блоки_огражд!C$12</f>
        <v>0</v>
      </c>
      <c r="BG99" s="94">
        <f>Малоэтажка_колич_блоков_огражд!$G99*Малоэтажка_блоки_огражд!D$12</f>
        <v>0</v>
      </c>
      <c r="BH99" s="94">
        <f>Малоэтажка_колич_блоков_огражд!$G99*Малоэтажка_блоки_огражд!E$12</f>
        <v>0</v>
      </c>
      <c r="BI99" s="94">
        <f>Малоэтажка_колич_блоков_огражд!$G99*Малоэтажка_блоки_огражд!F$12</f>
        <v>0</v>
      </c>
      <c r="BJ99" s="127">
        <f>Малоэтажка_колич_блоков_огражд!$G99*Малоэтажка_блоки_огражд!G$12</f>
        <v>0</v>
      </c>
      <c r="BK99" s="125">
        <f>Малоэтажка_колич_блоков_огражд!$H99*Малоэтажка_блоки_огражд!B$13</f>
        <v>0</v>
      </c>
      <c r="BL99" s="125">
        <f>Малоэтажка_колич_блоков_огражд!$H99*Малоэтажка_блоки_огражд!C$13</f>
        <v>0</v>
      </c>
      <c r="BM99" s="125">
        <f>Малоэтажка_колич_блоков_огражд!$H99*Малоэтажка_блоки_огражд!D$13</f>
        <v>0</v>
      </c>
      <c r="BN99" s="125">
        <f>Малоэтажка_колич_блоков_огражд!$H99*Малоэтажка_блоки_огражд!E$13</f>
        <v>0</v>
      </c>
      <c r="BO99" s="125">
        <f>Малоэтажка_колич_блоков_огражд!$H99*Малоэтажка_блоки_огражд!F$13</f>
        <v>0</v>
      </c>
      <c r="BP99" s="125">
        <f>Малоэтажка_колич_блоков_огражд!$H99*Малоэтажка_блоки_огражд!G$13</f>
        <v>0</v>
      </c>
      <c r="BQ99" s="94">
        <f>Малоэтажка_колич_блоков_огражд!$H99*Малоэтажка_блоки_огражд!B$14</f>
        <v>0</v>
      </c>
      <c r="BR99" s="94">
        <f>Малоэтажка_колич_блоков_огражд!$H99*Малоэтажка_блоки_огражд!C$14</f>
        <v>0</v>
      </c>
      <c r="BS99" s="94">
        <f>Малоэтажка_колич_блоков_огражд!$H99*Малоэтажка_блоки_огражд!D$14</f>
        <v>0</v>
      </c>
      <c r="BT99" s="94">
        <f>Малоэтажка_колич_блоков_огражд!$H99*Малоэтажка_блоки_огражд!E$14</f>
        <v>0</v>
      </c>
      <c r="BU99" s="94">
        <f>Малоэтажка_колич_блоков_огражд!$H99*Малоэтажка_блоки_огражд!F$14</f>
        <v>0</v>
      </c>
      <c r="BV99" s="94">
        <f>Малоэтажка_колич_блоков_огражд!$H99*Малоэтажка_блоки_огражд!G$14</f>
        <v>0</v>
      </c>
      <c r="BW99" s="109">
        <v>4</v>
      </c>
      <c r="BX99" s="128">
        <f t="shared" si="109"/>
        <v>1314.9200000000001</v>
      </c>
      <c r="BY99" s="128">
        <f t="shared" si="110"/>
        <v>608.79999999999995</v>
      </c>
      <c r="BZ99" s="128">
        <f t="shared" si="111"/>
        <v>469.07999999999998</v>
      </c>
      <c r="CA99" s="128">
        <f t="shared" si="112"/>
        <v>7.5600000000000005</v>
      </c>
      <c r="CB99" s="128">
        <f t="shared" si="113"/>
        <v>962.79999999999995</v>
      </c>
      <c r="CC99" s="128">
        <f t="shared" si="114"/>
        <v>962.79999999999995</v>
      </c>
      <c r="CD99">
        <v>22</v>
      </c>
      <c r="CE99">
        <v>-34</v>
      </c>
      <c r="CF99">
        <v>3.8499999999999766</v>
      </c>
      <c r="CG99">
        <v>0.46999999999999997</v>
      </c>
      <c r="CH99">
        <v>0.28000000000000003</v>
      </c>
      <c r="CI99">
        <v>0.46999999999999997</v>
      </c>
      <c r="CJ99">
        <v>1.3600000000000001</v>
      </c>
      <c r="CK99">
        <v>1.3600000000000001</v>
      </c>
      <c r="CL99" s="22">
        <f t="shared" si="115"/>
        <v>19126.109090909209</v>
      </c>
      <c r="CM99" s="22">
        <f t="shared" si="116"/>
        <v>72537.872340425529</v>
      </c>
      <c r="CN99" s="22">
        <f t="shared" si="117"/>
        <v>93815.999999999985</v>
      </c>
      <c r="CO99" s="22">
        <f t="shared" si="118"/>
        <v>900.76595744680867</v>
      </c>
      <c r="CP99" s="22">
        <f t="shared" si="119"/>
        <v>39644.705882352937</v>
      </c>
      <c r="CQ99" s="22">
        <f t="shared" si="120"/>
        <v>39644.705882352937</v>
      </c>
      <c r="CR99" s="129">
        <f t="shared" si="121"/>
        <v>265670.15915348742</v>
      </c>
      <c r="CW99" s="130">
        <v>348726.51000000001</v>
      </c>
      <c r="CX99">
        <f t="shared" si="122"/>
        <v>0.29985074599094996</v>
      </c>
      <c r="CY99">
        <f t="shared" si="123"/>
        <v>46.177014882606294</v>
      </c>
    </row>
    <row r="100">
      <c r="A100" s="25"/>
      <c r="B100" s="4" t="s">
        <v>105</v>
      </c>
      <c r="C100" s="125">
        <f>'Малоэтажка_колич_блоков_огражд'!$C100*'Малоэтажка_блоки_огражд'!B$3</f>
        <v>0</v>
      </c>
      <c r="D100" s="125">
        <f>'Малоэтажка_колич_блоков_огражд'!$C100*'Малоэтажка_блоки_огражд'!C$3</f>
        <v>0</v>
      </c>
      <c r="E100" s="125">
        <f>'Малоэтажка_колич_блоков_огражд'!$C100*'Малоэтажка_блоки_огражд'!D$3</f>
        <v>0</v>
      </c>
      <c r="F100" s="125">
        <f>'Малоэтажка_колич_блоков_огражд'!$C100*'Малоэтажка_блоки_огражд'!E$3</f>
        <v>0</v>
      </c>
      <c r="G100" s="125">
        <f>'Малоэтажка_колич_блоков_огражд'!$C100*'Малоэтажка_блоки_огражд'!F$3</f>
        <v>0</v>
      </c>
      <c r="H100" s="126">
        <f>'Малоэтажка_колич_блоков_огражд'!$C100*'Малоэтажка_блоки_огражд'!G$3</f>
        <v>0</v>
      </c>
      <c r="I100" s="94">
        <f>'Малоэтажка_колич_блоков_огражд'!$C100*'Малоэтажка_блоки_огражд'!B$4</f>
        <v>0</v>
      </c>
      <c r="J100" s="94">
        <f>'Малоэтажка_колич_блоков_огражд'!$C100*'Малоэтажка_блоки_огражд'!C$4</f>
        <v>0</v>
      </c>
      <c r="K100" s="94">
        <f>'Малоэтажка_колич_блоков_огражд'!$C100*'Малоэтажка_блоки_огражд'!D$4</f>
        <v>0</v>
      </c>
      <c r="L100" s="94">
        <f>'Малоэтажка_колич_блоков_огражд'!$C100*'Малоэтажка_блоки_огражд'!E$4</f>
        <v>0</v>
      </c>
      <c r="M100" s="94">
        <f>'Малоэтажка_колич_блоков_огражд'!$C100*'Малоэтажка_блоки_огражд'!F$4</f>
        <v>0</v>
      </c>
      <c r="N100" s="127">
        <f>'Малоэтажка_колич_блоков_огражд'!$C100*'Малоэтажка_блоки_огражд'!G$4</f>
        <v>0</v>
      </c>
      <c r="O100" s="125">
        <f>'Малоэтажка_колич_блоков_огражд'!$D100*'Малоэтажка_блоки_огражд'!B$5</f>
        <v>112.38</v>
      </c>
      <c r="P100" s="125">
        <f>'Малоэтажка_колич_блоков_огражд'!$D100*'Малоэтажка_блоки_огражд'!C$5</f>
        <v>39.600000000000001</v>
      </c>
      <c r="Q100" s="125">
        <f>'Малоэтажка_колич_блоков_огражд'!$D100*'Малоэтажка_блоки_огражд'!D$5</f>
        <v>41.009999999999998</v>
      </c>
      <c r="R100" s="125">
        <f>'Малоэтажка_колич_блоков_огражд'!$D100*'Малоэтажка_блоки_огражд'!E$5</f>
        <v>2.52</v>
      </c>
      <c r="S100" s="125">
        <f>'Малоэтажка_колич_блоков_огражд'!$D100*'Малоэтажка_блоки_огражд'!F$5</f>
        <v>256.19999999999999</v>
      </c>
      <c r="T100" s="125">
        <f>'Малоэтажка_колич_блоков_огражд'!$D100*'Малоэтажка_блоки_огражд'!G$5</f>
        <v>0</v>
      </c>
      <c r="U100" s="94">
        <f>'Малоэтажка_колич_блоков_огражд'!$D100*'Малоэтажка_блоки_огражд'!B$6</f>
        <v>112.5</v>
      </c>
      <c r="V100" s="94">
        <f>'Малоэтажка_колич_блоков_огражд'!$D100*'Малоэтажка_блоки_огражд'!C$6</f>
        <v>42</v>
      </c>
      <c r="W100" s="94">
        <f>'Малоэтажка_колич_блоков_огражд'!$D100*'Малоэтажка_блоки_огражд'!D$6</f>
        <v>41.009999999999998</v>
      </c>
      <c r="X100" s="94">
        <f>'Малоэтажка_колич_блоков_огражд'!$D100*'Малоэтажка_блоки_огражд'!E$6</f>
        <v>0</v>
      </c>
      <c r="Y100" s="94">
        <f>'Малоэтажка_колич_блоков_огражд'!$D100*'Малоэтажка_блоки_огражд'!F$6</f>
        <v>0</v>
      </c>
      <c r="Z100" s="127">
        <f>'Малоэтажка_колич_блоков_огражд'!$D100*'Малоэтажка_блоки_огражд'!G$6</f>
        <v>256.19999999999999</v>
      </c>
      <c r="AA100" s="125">
        <f>'Малоэтажка_колич_блоков_огражд'!$E100*'Малоэтажка_блоки_огражд'!B$7</f>
        <v>85.599999999999994</v>
      </c>
      <c r="AB100" s="125">
        <f>'Малоэтажка_колич_блоков_огражд'!$E100*'Малоэтажка_блоки_огражд'!C$7</f>
        <v>53.599999999999994</v>
      </c>
      <c r="AC100" s="125">
        <f>'Малоэтажка_колич_блоков_огражд'!$E100*'Малоэтажка_блоки_огражд'!D$7</f>
        <v>34.680000000000007</v>
      </c>
      <c r="AD100" s="125">
        <f>'Малоэтажка_колич_блоков_огражд'!$E100*'Малоэтажка_блоки_огражд'!E$7</f>
        <v>2.52</v>
      </c>
      <c r="AE100" s="125">
        <f>'Малоэтажка_колич_блоков_огражд'!$E100*'Малоэтажка_блоки_огражд'!F$7</f>
        <v>353.30000000000001</v>
      </c>
      <c r="AF100" s="125">
        <f>'Малоэтажка_колич_блоков_огражд'!$E100*'Малоэтажка_блоки_огражд'!G$7</f>
        <v>0</v>
      </c>
      <c r="AG100" s="94">
        <f>'Малоэтажка_колич_блоков_огражд'!$E100*'Малоэтажка_блоки_огражд'!B$8</f>
        <v>85.719999999999999</v>
      </c>
      <c r="AH100" s="94">
        <f>'Малоэтажка_колич_блоков_огражд'!$E100*'Малоэтажка_блоки_огражд'!C$8</f>
        <v>56</v>
      </c>
      <c r="AI100" s="94">
        <f>'Малоэтажка_колич_блоков_огражд'!$E100*'Малоэтажка_блоки_огражд'!D$8</f>
        <v>34.680000000000007</v>
      </c>
      <c r="AJ100" s="94">
        <f>'Малоэтажка_колич_блоков_огражд'!$E100*'Малоэтажка_блоки_огражд'!E$8</f>
        <v>0</v>
      </c>
      <c r="AK100" s="94">
        <f>'Малоэтажка_колич_блоков_огражд'!$E100*'Малоэтажка_блоки_огражд'!F$8</f>
        <v>0</v>
      </c>
      <c r="AL100" s="127">
        <f>'Малоэтажка_колич_блоков_огражд'!$E100*'Малоэтажка_блоки_огражд'!G$8</f>
        <v>353.30000000000001</v>
      </c>
      <c r="AM100" s="125">
        <f>'Малоэтажка_колич_блоков_огражд'!$F100*'Малоэтажка_блоки_огражд'!B$9</f>
        <v>130.48000000000002</v>
      </c>
      <c r="AN100" s="125">
        <f>'Малоэтажка_колич_блоков_огражд'!$F100*'Малоэтажка_блоки_огражд'!C$9</f>
        <v>53.599999999999994</v>
      </c>
      <c r="AO100" s="125">
        <f>'Малоэтажка_колич_блоков_огражд'!$F100*'Малоэтажка_блоки_огражд'!D$9</f>
        <v>41.579999999999998</v>
      </c>
      <c r="AP100" s="125">
        <f>'Малоэтажка_колич_блоков_огражд'!$F100*'Малоэтажка_блоки_огражд'!E$9</f>
        <v>2.52</v>
      </c>
      <c r="AQ100" s="125">
        <f>'Малоэтажка_колич_блоков_огражд'!$F100*'Малоэтажка_блоки_огражд'!F$9</f>
        <v>353.30000000000001</v>
      </c>
      <c r="AR100" s="125">
        <f>'Малоэтажка_колич_блоков_огражд'!$F100*'Малоэтажка_блоки_огражд'!G$9</f>
        <v>0</v>
      </c>
      <c r="AS100" s="94">
        <f>'Малоэтажка_колич_блоков_огражд'!$F100*'Малоэтажка_блоки_огражд'!B$10</f>
        <v>130.60000000000002</v>
      </c>
      <c r="AT100" s="94">
        <f>'Малоэтажка_колич_блоков_огражд'!$F100*'Малоэтажка_блоки_огражд'!C$10</f>
        <v>56</v>
      </c>
      <c r="AU100" s="94">
        <f>'Малоэтажка_колич_блоков_огражд'!$F100*'Малоэтажка_блоки_огражд'!D$10</f>
        <v>41.579999999999998</v>
      </c>
      <c r="AV100" s="94">
        <f>'Малоэтажка_колич_блоков_огражд'!$F100*'Малоэтажка_блоки_огражд'!E$10</f>
        <v>0</v>
      </c>
      <c r="AW100" s="94">
        <f>'Малоэтажка_колич_блоков_огражд'!$F100*'Малоэтажка_блоки_огражд'!F$10</f>
        <v>0</v>
      </c>
      <c r="AX100" s="127">
        <f>'Малоэтажка_колич_блоков_огражд'!$F100*'Малоэтажка_блоки_огражд'!G$10</f>
        <v>353.30000000000001</v>
      </c>
      <c r="AY100" s="125">
        <f>'Малоэтажка_колич_блоков_огражд'!$G100*'Малоэтажка_блоки_огражд'!B$11</f>
        <v>0</v>
      </c>
      <c r="AZ100" s="125">
        <f>'Малоэтажка_колич_блоков_огражд'!$G100*'Малоэтажка_блоки_огражд'!C$11</f>
        <v>0</v>
      </c>
      <c r="BA100" s="125">
        <f>'Малоэтажка_колич_блоков_огражд'!$G100*'Малоэтажка_блоки_огражд'!D$11</f>
        <v>0</v>
      </c>
      <c r="BB100" s="125">
        <f>'Малоэтажка_колич_блоков_огражд'!$G100*'Малоэтажка_блоки_огражд'!E$11</f>
        <v>0</v>
      </c>
      <c r="BC100" s="125">
        <f>'Малоэтажка_колич_блоков_огражд'!$G100*'Малоэтажка_блоки_огражд'!F$11</f>
        <v>0</v>
      </c>
      <c r="BD100" s="125">
        <f>'Малоэтажка_колич_блоков_огражд'!$G100*'Малоэтажка_блоки_огражд'!G$11</f>
        <v>0</v>
      </c>
      <c r="BE100" s="94">
        <f>'Малоэтажка_колич_блоков_огражд'!$G100*'Малоэтажка_блоки_огражд'!B$12</f>
        <v>0</v>
      </c>
      <c r="BF100" s="94">
        <f>'Малоэтажка_колич_блоков_огражд'!$G100*'Малоэтажка_блоки_огражд'!C$12</f>
        <v>0</v>
      </c>
      <c r="BG100" s="94">
        <f>'Малоэтажка_колич_блоков_огражд'!$G100*'Малоэтажка_блоки_огражд'!D$12</f>
        <v>0</v>
      </c>
      <c r="BH100" s="94">
        <f>'Малоэтажка_колич_блоков_огражд'!$G100*'Малоэтажка_блоки_огражд'!E$12</f>
        <v>0</v>
      </c>
      <c r="BI100" s="94">
        <f>'Малоэтажка_колич_блоков_огражд'!$G100*'Малоэтажка_блоки_огражд'!F$12</f>
        <v>0</v>
      </c>
      <c r="BJ100" s="127">
        <f>'Малоэтажка_колич_блоков_огражд'!$G100*'Малоэтажка_блоки_огражд'!G$12</f>
        <v>0</v>
      </c>
      <c r="BK100" s="125">
        <f>'Малоэтажка_колич_блоков_огражд'!$H100*'Малоэтажка_блоки_огражд'!B$13</f>
        <v>0</v>
      </c>
      <c r="BL100" s="125">
        <f>'Малоэтажка_колич_блоков_огражд'!$H100*'Малоэтажка_блоки_огражд'!C$13</f>
        <v>0</v>
      </c>
      <c r="BM100" s="125">
        <f>'Малоэтажка_колич_блоков_огражд'!$H100*'Малоэтажка_блоки_огражд'!D$13</f>
        <v>0</v>
      </c>
      <c r="BN100" s="125">
        <f>'Малоэтажка_колич_блоков_огражд'!$H100*'Малоэтажка_блоки_огражд'!E$13</f>
        <v>0</v>
      </c>
      <c r="BO100" s="125">
        <f>'Малоэтажка_колич_блоков_огражд'!$H100*'Малоэтажка_блоки_огражд'!F$13</f>
        <v>0</v>
      </c>
      <c r="BP100" s="125">
        <f>'Малоэтажка_колич_блоков_огражд'!$H100*'Малоэтажка_блоки_огражд'!G$13</f>
        <v>0</v>
      </c>
      <c r="BQ100" s="94">
        <f>'Малоэтажка_колич_блоков_огражд'!$H100*'Малоэтажка_блоки_огражд'!B$14</f>
        <v>0</v>
      </c>
      <c r="BR100" s="94">
        <f>'Малоэтажка_колич_блоков_огражд'!$H100*'Малоэтажка_блоки_огражд'!C$14</f>
        <v>0</v>
      </c>
      <c r="BS100" s="94">
        <f>'Малоэтажка_колич_блоков_огражд'!$H100*'Малоэтажка_блоки_огражд'!D$14</f>
        <v>0</v>
      </c>
      <c r="BT100" s="94">
        <f>'Малоэтажка_колич_блоков_огражд'!$H100*'Малоэтажка_блоки_огражд'!E$14</f>
        <v>0</v>
      </c>
      <c r="BU100" s="94">
        <f>'Малоэтажка_колич_блоков_огражд'!$H100*'Малоэтажка_блоки_огражд'!F$14</f>
        <v>0</v>
      </c>
      <c r="BV100" s="94">
        <f>'Малоэтажка_колич_блоков_огражд'!$H100*'Малоэтажка_блоки_огражд'!G$14</f>
        <v>0</v>
      </c>
      <c r="BW100" s="109">
        <v>4</v>
      </c>
      <c r="BX100" s="128">
        <f t="shared" ref="BX100:BX122" si="125">C100+I100*($BW100-1)+O100+U100*($BW100-1)+AA100+AG100*($BW100-1)+AM100+AS100*($BW100-1)+AY100+BE100*($BW100-1)+BK100+BQ100*($BW100-1)</f>
        <v>1314.9200000000001</v>
      </c>
      <c r="BY100" s="128">
        <f t="shared" ref="BY100:BY122" si="126">D100+J100*($BW100-1)+P100+V100*($BW100-1)+AB100+AH100*($BW100-1)+AN100+AT100*($BW100-1)+AZ100+BF100*($BW100-1)+BL100+BR100*($BW100-1)</f>
        <v>608.79999999999995</v>
      </c>
      <c r="BZ100" s="128">
        <f t="shared" ref="BZ100:BZ122" si="127">E100+K100*($BW100-1)+Q100+W100*($BW100-1)+AC100+AI100*($BW100-1)+AO100+AU100*($BW100-1)+BA100+BG100*($BW100-1)+BM100+BS100*($BW100-1)</f>
        <v>469.07999999999998</v>
      </c>
      <c r="CA100" s="128">
        <f t="shared" ref="CA100:CA122" si="128">F100+L100*($BW100-1)+R100+X100*($BW100-1)+AD100+AJ100*($BW100-1)+AP100+AV100*($BW100-1)+BB100+BH100*($BW100-1)+BN100+BT100*($BW100-1)</f>
        <v>7.5600000000000005</v>
      </c>
      <c r="CB100" s="128">
        <f t="shared" ref="CB100:CB122" si="129">G100+M100+S100+Y100+AE100+AK100+AQ100+AW100+BC100+BI100+BO100+BU100</f>
        <v>962.79999999999995</v>
      </c>
      <c r="CC100" s="128">
        <f t="shared" ref="CC100:CC122" si="130">H100+N100+T100+Z100+AF100+AL100+AR100+AX100+BD100+BJ100+BP100+BV100</f>
        <v>962.79999999999995</v>
      </c>
      <c r="CD100">
        <v>22</v>
      </c>
      <c r="CE100">
        <v>-34</v>
      </c>
      <c r="CF100">
        <v>3.8499999999999761</v>
      </c>
      <c r="CG100">
        <v>0.46999999999999997</v>
      </c>
      <c r="CH100">
        <v>0.28000000000000003</v>
      </c>
      <c r="CI100">
        <v>0.46999999999999997</v>
      </c>
      <c r="CJ100">
        <v>1.3600000000000001</v>
      </c>
      <c r="CK100">
        <v>1.3600000000000001</v>
      </c>
      <c r="CL100" s="22">
        <f t="shared" ref="CL100:CL122" si="131">BX100*(($CD100-$CE100)/CF100)</f>
        <v>19126.109090909209</v>
      </c>
      <c r="CM100" s="22">
        <f t="shared" ref="CM100:CM122" si="132">BY100*(($CD100-$CE100)/CG100)</f>
        <v>72537.872340425529</v>
      </c>
      <c r="CN100" s="22">
        <f t="shared" ref="CN100:CN122" si="133">BZ100*(($CD100-$CE100)/CH100)</f>
        <v>93815.999999999985</v>
      </c>
      <c r="CO100" s="22">
        <f t="shared" ref="CO100:CO122" si="134">CA100*(($CD100-$CE100)/CI100)</f>
        <v>900.76595744680867</v>
      </c>
      <c r="CP100" s="22">
        <f t="shared" ref="CP100:CP122" si="135">CB100*(($CD100-$CE100)/CJ100)</f>
        <v>39644.705882352937</v>
      </c>
      <c r="CQ100" s="22">
        <f t="shared" ref="CQ100:CQ122" si="136">CC100*(($CD100-$CE100)/CK100)</f>
        <v>39644.705882352937</v>
      </c>
      <c r="CR100" s="129">
        <f t="shared" ref="CR100:CR122" si="137">SUM(CL100:CQ100)</f>
        <v>265670.15915348742</v>
      </c>
      <c r="CW100" s="130">
        <v>348726.51000000001</v>
      </c>
      <c r="CX100">
        <f t="shared" ref="CX100:CX122" si="138">CW100*0.000001*0.859845</f>
        <v>0.29985074599094996</v>
      </c>
      <c r="CY100">
        <f t="shared" ref="CY100:CY122" si="139">CX100*154</f>
        <v>46.177014882606294</v>
      </c>
    </row>
    <row r="101">
      <c r="A101" s="25"/>
      <c r="B101" s="4" t="s">
        <v>106</v>
      </c>
      <c r="C101" s="125">
        <f>Малоэтажка_колич_блоков_огражд!$C101*Малоэтажка_блоки_огражд!B$3</f>
        <v>0</v>
      </c>
      <c r="D101" s="125">
        <f>Малоэтажка_колич_блоков_огражд!$C101*Малоэтажка_блоки_огражд!C$3</f>
        <v>0</v>
      </c>
      <c r="E101" s="125">
        <f>Малоэтажка_колич_блоков_огражд!$C101*Малоэтажка_блоки_огражд!D$3</f>
        <v>0</v>
      </c>
      <c r="F101" s="125">
        <f>Малоэтажка_колич_блоков_огражд!$C101*Малоэтажка_блоки_огражд!E$3</f>
        <v>0</v>
      </c>
      <c r="G101" s="125">
        <f>Малоэтажка_колич_блоков_огражд!$C101*Малоэтажка_блоки_огражд!F$3</f>
        <v>0</v>
      </c>
      <c r="H101" s="126">
        <f>Малоэтажка_колич_блоков_огражд!$C101*Малоэтажка_блоки_огражд!G$3</f>
        <v>0</v>
      </c>
      <c r="I101" s="94">
        <f>Малоэтажка_колич_блоков_огражд!$C101*Малоэтажка_блоки_огражд!B$4</f>
        <v>0</v>
      </c>
      <c r="J101" s="94">
        <f>Малоэтажка_колич_блоков_огражд!$C101*Малоэтажка_блоки_огражд!C$4</f>
        <v>0</v>
      </c>
      <c r="K101" s="94">
        <f>Малоэтажка_колич_блоков_огражд!$C101*Малоэтажка_блоки_огражд!D$4</f>
        <v>0</v>
      </c>
      <c r="L101" s="94">
        <f>Малоэтажка_колич_блоков_огражд!$C101*Малоэтажка_блоки_огражд!E$4</f>
        <v>0</v>
      </c>
      <c r="M101" s="94">
        <f>Малоэтажка_колич_блоков_огражд!$C101*Малоэтажка_блоки_огражд!F$4</f>
        <v>0</v>
      </c>
      <c r="N101" s="127">
        <f>Малоэтажка_колич_блоков_огражд!$C101*Малоэтажка_блоки_огражд!G$4</f>
        <v>0</v>
      </c>
      <c r="O101" s="125">
        <f>Малоэтажка_колич_блоков_огражд!$D101*Малоэтажка_блоки_огражд!B$5</f>
        <v>112.38</v>
      </c>
      <c r="P101" s="125">
        <f>Малоэтажка_колич_блоков_огражд!$D101*Малоэтажка_блоки_огражд!C$5</f>
        <v>39.600000000000001</v>
      </c>
      <c r="Q101" s="125">
        <f>Малоэтажка_колич_блоков_огражд!$D101*Малоэтажка_блоки_огражд!D$5</f>
        <v>41.009999999999998</v>
      </c>
      <c r="R101" s="125">
        <f>Малоэтажка_колич_блоков_огражд!$D101*Малоэтажка_блоки_огражд!E$5</f>
        <v>2.52</v>
      </c>
      <c r="S101" s="125">
        <f>Малоэтажка_колич_блоков_огражд!$D101*Малоэтажка_блоки_огражд!F$5</f>
        <v>256.19999999999999</v>
      </c>
      <c r="T101" s="125">
        <f>Малоэтажка_колич_блоков_огражд!$D101*Малоэтажка_блоки_огражд!G$5</f>
        <v>0</v>
      </c>
      <c r="U101" s="94">
        <f>Малоэтажка_колич_блоков_огражд!$D101*Малоэтажка_блоки_огражд!B$6</f>
        <v>112.5</v>
      </c>
      <c r="V101" s="94">
        <f>Малоэтажка_колич_блоков_огражд!$D101*Малоэтажка_блоки_огражд!C$6</f>
        <v>42</v>
      </c>
      <c r="W101" s="94">
        <f>Малоэтажка_колич_блоков_огражд!$D101*Малоэтажка_блоки_огражд!D$6</f>
        <v>41.009999999999998</v>
      </c>
      <c r="X101" s="94">
        <f>Малоэтажка_колич_блоков_огражд!$D101*Малоэтажка_блоки_огражд!E$6</f>
        <v>0</v>
      </c>
      <c r="Y101" s="94">
        <f>Малоэтажка_колич_блоков_огражд!$D101*Малоэтажка_блоки_огражд!F$6</f>
        <v>0</v>
      </c>
      <c r="Z101" s="127">
        <f>Малоэтажка_колич_блоков_огражд!$D101*Малоэтажка_блоки_огражд!G$6</f>
        <v>256.19999999999999</v>
      </c>
      <c r="AA101" s="125">
        <f>Малоэтажка_колич_блоков_огражд!$E101*Малоэтажка_блоки_огражд!B$7</f>
        <v>85.599999999999994</v>
      </c>
      <c r="AB101" s="125">
        <f>Малоэтажка_колич_блоков_огражд!$E101*Малоэтажка_блоки_огражд!C$7</f>
        <v>53.599999999999994</v>
      </c>
      <c r="AC101" s="125">
        <f>Малоэтажка_колич_блоков_огражд!$E101*Малоэтажка_блоки_огражд!D$7</f>
        <v>34.680000000000007</v>
      </c>
      <c r="AD101" s="125">
        <f>Малоэтажка_колич_блоков_огражд!$E101*Малоэтажка_блоки_огражд!E$7</f>
        <v>2.52</v>
      </c>
      <c r="AE101" s="125">
        <f>Малоэтажка_колич_блоков_огражд!$E101*Малоэтажка_блоки_огражд!F$7</f>
        <v>353.30000000000001</v>
      </c>
      <c r="AF101" s="125">
        <f>Малоэтажка_колич_блоков_огражд!$E101*Малоэтажка_блоки_огражд!G$7</f>
        <v>0</v>
      </c>
      <c r="AG101" s="94">
        <f>Малоэтажка_колич_блоков_огражд!$E101*Малоэтажка_блоки_огражд!B$8</f>
        <v>85.719999999999999</v>
      </c>
      <c r="AH101" s="94">
        <f>Малоэтажка_колич_блоков_огражд!$E101*Малоэтажка_блоки_огражд!C$8</f>
        <v>56</v>
      </c>
      <c r="AI101" s="94">
        <f>Малоэтажка_колич_блоков_огражд!$E101*Малоэтажка_блоки_огражд!D$8</f>
        <v>34.680000000000007</v>
      </c>
      <c r="AJ101" s="94">
        <f>Малоэтажка_колич_блоков_огражд!$E101*Малоэтажка_блоки_огражд!E$8</f>
        <v>0</v>
      </c>
      <c r="AK101" s="94">
        <f>Малоэтажка_колич_блоков_огражд!$E101*Малоэтажка_блоки_огражд!F$8</f>
        <v>0</v>
      </c>
      <c r="AL101" s="127">
        <f>Малоэтажка_колич_блоков_огражд!$E101*Малоэтажка_блоки_огражд!G$8</f>
        <v>353.30000000000001</v>
      </c>
      <c r="AM101" s="125">
        <f>Малоэтажка_колич_блоков_огражд!$F101*Малоэтажка_блоки_огражд!B$9</f>
        <v>130.48000000000002</v>
      </c>
      <c r="AN101" s="125">
        <f>Малоэтажка_колич_блоков_огражд!$F101*Малоэтажка_блоки_огражд!C$9</f>
        <v>53.599999999999994</v>
      </c>
      <c r="AO101" s="125">
        <f>Малоэтажка_колич_блоков_огражд!$F101*Малоэтажка_блоки_огражд!D$9</f>
        <v>41.579999999999998</v>
      </c>
      <c r="AP101" s="125">
        <f>Малоэтажка_колич_блоков_огражд!$F101*Малоэтажка_блоки_огражд!E$9</f>
        <v>2.52</v>
      </c>
      <c r="AQ101" s="125">
        <f>Малоэтажка_колич_блоков_огражд!$F101*Малоэтажка_блоки_огражд!F$9</f>
        <v>353.30000000000001</v>
      </c>
      <c r="AR101" s="125">
        <f>Малоэтажка_колич_блоков_огражд!$F101*Малоэтажка_блоки_огражд!G$9</f>
        <v>0</v>
      </c>
      <c r="AS101" s="94">
        <f>Малоэтажка_колич_блоков_огражд!$F101*Малоэтажка_блоки_огражд!B$10</f>
        <v>130.60000000000002</v>
      </c>
      <c r="AT101" s="94">
        <f>Малоэтажка_колич_блоков_огражд!$F101*Малоэтажка_блоки_огражд!C$10</f>
        <v>56</v>
      </c>
      <c r="AU101" s="94">
        <f>Малоэтажка_колич_блоков_огражд!$F101*Малоэтажка_блоки_огражд!D$10</f>
        <v>41.579999999999998</v>
      </c>
      <c r="AV101" s="94">
        <f>Малоэтажка_колич_блоков_огражд!$F101*Малоэтажка_блоки_огражд!E$10</f>
        <v>0</v>
      </c>
      <c r="AW101" s="94">
        <f>Малоэтажка_колич_блоков_огражд!$F101*Малоэтажка_блоки_огражд!F$10</f>
        <v>0</v>
      </c>
      <c r="AX101" s="127">
        <f>Малоэтажка_колич_блоков_огражд!$F101*Малоэтажка_блоки_огражд!G$10</f>
        <v>353.30000000000001</v>
      </c>
      <c r="AY101" s="125">
        <f>Малоэтажка_колич_блоков_огражд!$G101*Малоэтажка_блоки_огражд!B$11</f>
        <v>0</v>
      </c>
      <c r="AZ101" s="125">
        <f>Малоэтажка_колич_блоков_огражд!$G101*Малоэтажка_блоки_огражд!C$11</f>
        <v>0</v>
      </c>
      <c r="BA101" s="125">
        <f>Малоэтажка_колич_блоков_огражд!$G101*Малоэтажка_блоки_огражд!D$11</f>
        <v>0</v>
      </c>
      <c r="BB101" s="125">
        <f>Малоэтажка_колич_блоков_огражд!$G101*Малоэтажка_блоки_огражд!E$11</f>
        <v>0</v>
      </c>
      <c r="BC101" s="125">
        <f>Малоэтажка_колич_блоков_огражд!$G101*Малоэтажка_блоки_огражд!F$11</f>
        <v>0</v>
      </c>
      <c r="BD101" s="125">
        <f>Малоэтажка_колич_блоков_огражд!$G101*Малоэтажка_блоки_огражд!G$11</f>
        <v>0</v>
      </c>
      <c r="BE101" s="94">
        <f>Малоэтажка_колич_блоков_огражд!$G101*Малоэтажка_блоки_огражд!B$12</f>
        <v>0</v>
      </c>
      <c r="BF101" s="94">
        <f>Малоэтажка_колич_блоков_огражд!$G101*Малоэтажка_блоки_огражд!C$12</f>
        <v>0</v>
      </c>
      <c r="BG101" s="94">
        <f>Малоэтажка_колич_блоков_огражд!$G101*Малоэтажка_блоки_огражд!D$12</f>
        <v>0</v>
      </c>
      <c r="BH101" s="94">
        <f>Малоэтажка_колич_блоков_огражд!$G101*Малоэтажка_блоки_огражд!E$12</f>
        <v>0</v>
      </c>
      <c r="BI101" s="94">
        <f>Малоэтажка_колич_блоков_огражд!$G101*Малоэтажка_блоки_огражд!F$12</f>
        <v>0</v>
      </c>
      <c r="BJ101" s="127">
        <f>Малоэтажка_колич_блоков_огражд!$G101*Малоэтажка_блоки_огражд!G$12</f>
        <v>0</v>
      </c>
      <c r="BK101" s="125">
        <f>Малоэтажка_колич_блоков_огражд!$H101*Малоэтажка_блоки_огражд!B$13</f>
        <v>0</v>
      </c>
      <c r="BL101" s="125">
        <f>Малоэтажка_колич_блоков_огражд!$H101*Малоэтажка_блоки_огражд!C$13</f>
        <v>0</v>
      </c>
      <c r="BM101" s="125">
        <f>Малоэтажка_колич_блоков_огражд!$H101*Малоэтажка_блоки_огражд!D$13</f>
        <v>0</v>
      </c>
      <c r="BN101" s="125">
        <f>Малоэтажка_колич_блоков_огражд!$H101*Малоэтажка_блоки_огражд!E$13</f>
        <v>0</v>
      </c>
      <c r="BO101" s="125">
        <f>Малоэтажка_колич_блоков_огражд!$H101*Малоэтажка_блоки_огражд!F$13</f>
        <v>0</v>
      </c>
      <c r="BP101" s="125">
        <f>Малоэтажка_колич_блоков_огражд!$H101*Малоэтажка_блоки_огражд!G$13</f>
        <v>0</v>
      </c>
      <c r="BQ101" s="94">
        <f>Малоэтажка_колич_блоков_огражд!$H101*Малоэтажка_блоки_огражд!B$14</f>
        <v>0</v>
      </c>
      <c r="BR101" s="94">
        <f>Малоэтажка_колич_блоков_огражд!$H101*Малоэтажка_блоки_огражд!C$14</f>
        <v>0</v>
      </c>
      <c r="BS101" s="94">
        <f>Малоэтажка_колич_блоков_огражд!$H101*Малоэтажка_блоки_огражд!D$14</f>
        <v>0</v>
      </c>
      <c r="BT101" s="94">
        <f>Малоэтажка_колич_блоков_огражд!$H101*Малоэтажка_блоки_огражд!E$14</f>
        <v>0</v>
      </c>
      <c r="BU101" s="94">
        <f>Малоэтажка_колич_блоков_огражд!$H101*Малоэтажка_блоки_огражд!F$14</f>
        <v>0</v>
      </c>
      <c r="BV101" s="94">
        <f>Малоэтажка_колич_блоков_огражд!$H101*Малоэтажка_блоки_огражд!G$14</f>
        <v>0</v>
      </c>
      <c r="BW101" s="109">
        <v>4</v>
      </c>
      <c r="BX101" s="128">
        <f t="shared" si="125"/>
        <v>1314.9200000000001</v>
      </c>
      <c r="BY101" s="128">
        <f t="shared" si="126"/>
        <v>608.79999999999995</v>
      </c>
      <c r="BZ101" s="128">
        <f t="shared" si="127"/>
        <v>469.07999999999998</v>
      </c>
      <c r="CA101" s="128">
        <f t="shared" si="128"/>
        <v>7.5600000000000005</v>
      </c>
      <c r="CB101" s="128">
        <f t="shared" si="129"/>
        <v>962.79999999999995</v>
      </c>
      <c r="CC101" s="128">
        <f t="shared" si="130"/>
        <v>962.79999999999995</v>
      </c>
      <c r="CD101">
        <v>22</v>
      </c>
      <c r="CE101">
        <v>-34</v>
      </c>
      <c r="CF101">
        <v>3.8499999999999761</v>
      </c>
      <c r="CG101">
        <v>0.46999999999999997</v>
      </c>
      <c r="CH101">
        <v>0.28000000000000003</v>
      </c>
      <c r="CI101">
        <v>0.46999999999999997</v>
      </c>
      <c r="CJ101">
        <v>1.3600000000000001</v>
      </c>
      <c r="CK101">
        <v>1.3600000000000001</v>
      </c>
      <c r="CL101" s="22">
        <f t="shared" si="131"/>
        <v>19126.109090909209</v>
      </c>
      <c r="CM101" s="22">
        <f t="shared" si="132"/>
        <v>72537.872340425529</v>
      </c>
      <c r="CN101" s="22">
        <f t="shared" si="133"/>
        <v>93815.999999999985</v>
      </c>
      <c r="CO101" s="22">
        <f t="shared" si="134"/>
        <v>900.76595744680867</v>
      </c>
      <c r="CP101" s="22">
        <f t="shared" si="135"/>
        <v>39644.705882352937</v>
      </c>
      <c r="CQ101" s="22">
        <f t="shared" si="136"/>
        <v>39644.705882352937</v>
      </c>
      <c r="CR101" s="129">
        <f t="shared" si="137"/>
        <v>265670.15915348742</v>
      </c>
      <c r="CW101" s="130">
        <v>348726.51000000001</v>
      </c>
      <c r="CX101">
        <f t="shared" si="138"/>
        <v>0.29985074599094996</v>
      </c>
      <c r="CY101">
        <f t="shared" si="139"/>
        <v>46.177014882606294</v>
      </c>
    </row>
    <row r="102">
      <c r="A102" s="25"/>
      <c r="B102" s="4" t="s">
        <v>107</v>
      </c>
      <c r="C102" s="125">
        <f>Малоэтажка_колич_блоков_огражд!$C102*Малоэтажка_блоки_огражд!B$3</f>
        <v>0</v>
      </c>
      <c r="D102" s="125">
        <f>Малоэтажка_колич_блоков_огражд!$C102*Малоэтажка_блоки_огражд!C$3</f>
        <v>0</v>
      </c>
      <c r="E102" s="125">
        <f>Малоэтажка_колич_блоков_огражд!$C102*Малоэтажка_блоки_огражд!D$3</f>
        <v>0</v>
      </c>
      <c r="F102" s="125">
        <f>Малоэтажка_колич_блоков_огражд!$C102*Малоэтажка_блоки_огражд!E$3</f>
        <v>0</v>
      </c>
      <c r="G102" s="125">
        <f>Малоэтажка_колич_блоков_огражд!$C102*Малоэтажка_блоки_огражд!F$3</f>
        <v>0</v>
      </c>
      <c r="H102" s="126">
        <f>Малоэтажка_колич_блоков_огражд!$C102*Малоэтажка_блоки_огражд!G$3</f>
        <v>0</v>
      </c>
      <c r="I102" s="94">
        <f>Малоэтажка_колич_блоков_огражд!$C102*Малоэтажка_блоки_огражд!B$4</f>
        <v>0</v>
      </c>
      <c r="J102" s="94">
        <f>Малоэтажка_колич_блоков_огражд!$C102*Малоэтажка_блоки_огражд!C$4</f>
        <v>0</v>
      </c>
      <c r="K102" s="94">
        <f>Малоэтажка_колич_блоков_огражд!$C102*Малоэтажка_блоки_огражд!D$4</f>
        <v>0</v>
      </c>
      <c r="L102" s="94">
        <f>Малоэтажка_колич_блоков_огражд!$C102*Малоэтажка_блоки_огражд!E$4</f>
        <v>0</v>
      </c>
      <c r="M102" s="94">
        <f>Малоэтажка_колич_блоков_огражд!$C102*Малоэтажка_блоки_огражд!F$4</f>
        <v>0</v>
      </c>
      <c r="N102" s="127">
        <f>Малоэтажка_колич_блоков_огражд!$C102*Малоэтажка_блоки_огражд!G$4</f>
        <v>0</v>
      </c>
      <c r="O102" s="125">
        <f>Малоэтажка_колич_блоков_огражд!$D102*Малоэтажка_блоки_огражд!B$5</f>
        <v>112.38</v>
      </c>
      <c r="P102" s="125">
        <f>Малоэтажка_колич_блоков_огражд!$D102*Малоэтажка_блоки_огражд!C$5</f>
        <v>39.600000000000001</v>
      </c>
      <c r="Q102" s="125">
        <f>Малоэтажка_колич_блоков_огражд!$D102*Малоэтажка_блоки_огражд!D$5</f>
        <v>41.009999999999998</v>
      </c>
      <c r="R102" s="125">
        <f>Малоэтажка_колич_блоков_огражд!$D102*Малоэтажка_блоки_огражд!E$5</f>
        <v>2.52</v>
      </c>
      <c r="S102" s="125">
        <f>Малоэтажка_колич_блоков_огражд!$D102*Малоэтажка_блоки_огражд!F$5</f>
        <v>256.19999999999999</v>
      </c>
      <c r="T102" s="125">
        <f>Малоэтажка_колич_блоков_огражд!$D102*Малоэтажка_блоки_огражд!G$5</f>
        <v>0</v>
      </c>
      <c r="U102" s="94">
        <f>Малоэтажка_колич_блоков_огражд!$D102*Малоэтажка_блоки_огражд!B$6</f>
        <v>112.5</v>
      </c>
      <c r="V102" s="94">
        <f>Малоэтажка_колич_блоков_огражд!$D102*Малоэтажка_блоки_огражд!C$6</f>
        <v>42</v>
      </c>
      <c r="W102" s="94">
        <f>Малоэтажка_колич_блоков_огражд!$D102*Малоэтажка_блоки_огражд!D$6</f>
        <v>41.009999999999998</v>
      </c>
      <c r="X102" s="94">
        <f>Малоэтажка_колич_блоков_огражд!$D102*Малоэтажка_блоки_огражд!E$6</f>
        <v>0</v>
      </c>
      <c r="Y102" s="94">
        <f>Малоэтажка_колич_блоков_огражд!$D102*Малоэтажка_блоки_огражд!F$6</f>
        <v>0</v>
      </c>
      <c r="Z102" s="127">
        <f>Малоэтажка_колич_блоков_огражд!$D102*Малоэтажка_блоки_огражд!G$6</f>
        <v>256.19999999999999</v>
      </c>
      <c r="AA102" s="125">
        <f>Малоэтажка_колич_блоков_огражд!$E102*Малоэтажка_блоки_огражд!B$7</f>
        <v>85.599999999999994</v>
      </c>
      <c r="AB102" s="125">
        <f>Малоэтажка_колич_блоков_огражд!$E102*Малоэтажка_блоки_огражд!C$7</f>
        <v>53.599999999999994</v>
      </c>
      <c r="AC102" s="125">
        <f>Малоэтажка_колич_блоков_огражд!$E102*Малоэтажка_блоки_огражд!D$7</f>
        <v>34.680000000000007</v>
      </c>
      <c r="AD102" s="125">
        <f>Малоэтажка_колич_блоков_огражд!$E102*Малоэтажка_блоки_огражд!E$7</f>
        <v>2.52</v>
      </c>
      <c r="AE102" s="125">
        <f>Малоэтажка_колич_блоков_огражд!$E102*Малоэтажка_блоки_огражд!F$7</f>
        <v>353.30000000000001</v>
      </c>
      <c r="AF102" s="125">
        <f>Малоэтажка_колич_блоков_огражд!$E102*Малоэтажка_блоки_огражд!G$7</f>
        <v>0</v>
      </c>
      <c r="AG102" s="94">
        <f>Малоэтажка_колич_блоков_огражд!$E102*Малоэтажка_блоки_огражд!B$8</f>
        <v>85.719999999999999</v>
      </c>
      <c r="AH102" s="94">
        <f>Малоэтажка_колич_блоков_огражд!$E102*Малоэтажка_блоки_огражд!C$8</f>
        <v>56</v>
      </c>
      <c r="AI102" s="94">
        <f>Малоэтажка_колич_блоков_огражд!$E102*Малоэтажка_блоки_огражд!D$8</f>
        <v>34.680000000000007</v>
      </c>
      <c r="AJ102" s="94">
        <f>Малоэтажка_колич_блоков_огражд!$E102*Малоэтажка_блоки_огражд!E$8</f>
        <v>0</v>
      </c>
      <c r="AK102" s="94">
        <f>Малоэтажка_колич_блоков_огражд!$E102*Малоэтажка_блоки_огражд!F$8</f>
        <v>0</v>
      </c>
      <c r="AL102" s="127">
        <f>Малоэтажка_колич_блоков_огражд!$E102*Малоэтажка_блоки_огражд!G$8</f>
        <v>353.30000000000001</v>
      </c>
      <c r="AM102" s="125">
        <f>Малоэтажка_колич_блоков_огражд!$F102*Малоэтажка_блоки_огражд!B$9</f>
        <v>130.48000000000002</v>
      </c>
      <c r="AN102" s="125">
        <f>Малоэтажка_колич_блоков_огражд!$F102*Малоэтажка_блоки_огражд!C$9</f>
        <v>53.599999999999994</v>
      </c>
      <c r="AO102" s="125">
        <f>Малоэтажка_колич_блоков_огражд!$F102*Малоэтажка_блоки_огражд!D$9</f>
        <v>41.579999999999998</v>
      </c>
      <c r="AP102" s="125">
        <f>Малоэтажка_колич_блоков_огражд!$F102*Малоэтажка_блоки_огражд!E$9</f>
        <v>2.52</v>
      </c>
      <c r="AQ102" s="125">
        <f>Малоэтажка_колич_блоков_огражд!$F102*Малоэтажка_блоки_огражд!F$9</f>
        <v>353.30000000000001</v>
      </c>
      <c r="AR102" s="125">
        <f>Малоэтажка_колич_блоков_огражд!$F102*Малоэтажка_блоки_огражд!G$9</f>
        <v>0</v>
      </c>
      <c r="AS102" s="94">
        <f>Малоэтажка_колич_блоков_огражд!$F102*Малоэтажка_блоки_огражд!B$10</f>
        <v>130.60000000000002</v>
      </c>
      <c r="AT102" s="94">
        <f>Малоэтажка_колич_блоков_огражд!$F102*Малоэтажка_блоки_огражд!C$10</f>
        <v>56</v>
      </c>
      <c r="AU102" s="94">
        <f>Малоэтажка_колич_блоков_огражд!$F102*Малоэтажка_блоки_огражд!D$10</f>
        <v>41.579999999999998</v>
      </c>
      <c r="AV102" s="94">
        <f>Малоэтажка_колич_блоков_огражд!$F102*Малоэтажка_блоки_огражд!E$10</f>
        <v>0</v>
      </c>
      <c r="AW102" s="94">
        <f>Малоэтажка_колич_блоков_огражд!$F102*Малоэтажка_блоки_огражд!F$10</f>
        <v>0</v>
      </c>
      <c r="AX102" s="127">
        <f>Малоэтажка_колич_блоков_огражд!$F102*Малоэтажка_блоки_огражд!G$10</f>
        <v>353.30000000000001</v>
      </c>
      <c r="AY102" s="125">
        <f>Малоэтажка_колич_блоков_огражд!$G102*Малоэтажка_блоки_огражд!B$11</f>
        <v>0</v>
      </c>
      <c r="AZ102" s="125">
        <f>Малоэтажка_колич_блоков_огражд!$G102*Малоэтажка_блоки_огражд!C$11</f>
        <v>0</v>
      </c>
      <c r="BA102" s="125">
        <f>Малоэтажка_колич_блоков_огражд!$G102*Малоэтажка_блоки_огражд!D$11</f>
        <v>0</v>
      </c>
      <c r="BB102" s="125">
        <f>Малоэтажка_колич_блоков_огражд!$G102*Малоэтажка_блоки_огражд!E$11</f>
        <v>0</v>
      </c>
      <c r="BC102" s="125">
        <f>Малоэтажка_колич_блоков_огражд!$G102*Малоэтажка_блоки_огражд!F$11</f>
        <v>0</v>
      </c>
      <c r="BD102" s="125">
        <f>Малоэтажка_колич_блоков_огражд!$G102*Малоэтажка_блоки_огражд!G$11</f>
        <v>0</v>
      </c>
      <c r="BE102" s="94">
        <f>Малоэтажка_колич_блоков_огражд!$G102*Малоэтажка_блоки_огражд!B$12</f>
        <v>0</v>
      </c>
      <c r="BF102" s="94">
        <f>Малоэтажка_колич_блоков_огражд!$G102*Малоэтажка_блоки_огражд!C$12</f>
        <v>0</v>
      </c>
      <c r="BG102" s="94">
        <f>Малоэтажка_колич_блоков_огражд!$G102*Малоэтажка_блоки_огражд!D$12</f>
        <v>0</v>
      </c>
      <c r="BH102" s="94">
        <f>Малоэтажка_колич_блоков_огражд!$G102*Малоэтажка_блоки_огражд!E$12</f>
        <v>0</v>
      </c>
      <c r="BI102" s="94">
        <f>Малоэтажка_колич_блоков_огражд!$G102*Малоэтажка_блоки_огражд!F$12</f>
        <v>0</v>
      </c>
      <c r="BJ102" s="127">
        <f>Малоэтажка_колич_блоков_огражд!$G102*Малоэтажка_блоки_огражд!G$12</f>
        <v>0</v>
      </c>
      <c r="BK102" s="125">
        <f>Малоэтажка_колич_блоков_огражд!$H102*Малоэтажка_блоки_огражд!B$13</f>
        <v>0</v>
      </c>
      <c r="BL102" s="125">
        <f>Малоэтажка_колич_блоков_огражд!$H102*Малоэтажка_блоки_огражд!C$13</f>
        <v>0</v>
      </c>
      <c r="BM102" s="125">
        <f>Малоэтажка_колич_блоков_огражд!$H102*Малоэтажка_блоки_огражд!D$13</f>
        <v>0</v>
      </c>
      <c r="BN102" s="125">
        <f>Малоэтажка_колич_блоков_огражд!$H102*Малоэтажка_блоки_огражд!E$13</f>
        <v>0</v>
      </c>
      <c r="BO102" s="125">
        <f>Малоэтажка_колич_блоков_огражд!$H102*Малоэтажка_блоки_огражд!F$13</f>
        <v>0</v>
      </c>
      <c r="BP102" s="125">
        <f>Малоэтажка_колич_блоков_огражд!$H102*Малоэтажка_блоки_огражд!G$13</f>
        <v>0</v>
      </c>
      <c r="BQ102" s="94">
        <f>Малоэтажка_колич_блоков_огражд!$H102*Малоэтажка_блоки_огражд!B$14</f>
        <v>0</v>
      </c>
      <c r="BR102" s="94">
        <f>Малоэтажка_колич_блоков_огражд!$H102*Малоэтажка_блоки_огражд!C$14</f>
        <v>0</v>
      </c>
      <c r="BS102" s="94">
        <f>Малоэтажка_колич_блоков_огражд!$H102*Малоэтажка_блоки_огражд!D$14</f>
        <v>0</v>
      </c>
      <c r="BT102" s="94">
        <f>Малоэтажка_колич_блоков_огражд!$H102*Малоэтажка_блоки_огражд!E$14</f>
        <v>0</v>
      </c>
      <c r="BU102" s="94">
        <f>Малоэтажка_колич_блоков_огражд!$H102*Малоэтажка_блоки_огражд!F$14</f>
        <v>0</v>
      </c>
      <c r="BV102" s="94">
        <f>Малоэтажка_колич_блоков_огражд!$H102*Малоэтажка_блоки_огражд!G$14</f>
        <v>0</v>
      </c>
      <c r="BW102" s="109">
        <v>4</v>
      </c>
      <c r="BX102" s="128">
        <f t="shared" si="125"/>
        <v>1314.9200000000001</v>
      </c>
      <c r="BY102" s="128">
        <f t="shared" si="126"/>
        <v>608.79999999999995</v>
      </c>
      <c r="BZ102" s="128">
        <f t="shared" si="127"/>
        <v>469.07999999999998</v>
      </c>
      <c r="CA102" s="128">
        <f t="shared" si="128"/>
        <v>7.5600000000000005</v>
      </c>
      <c r="CB102" s="128">
        <f t="shared" si="129"/>
        <v>962.79999999999995</v>
      </c>
      <c r="CC102" s="128">
        <f t="shared" si="130"/>
        <v>962.79999999999995</v>
      </c>
      <c r="CD102">
        <v>22</v>
      </c>
      <c r="CE102">
        <v>-34</v>
      </c>
      <c r="CF102">
        <v>3.8499999999999757</v>
      </c>
      <c r="CG102">
        <v>0.46999999999999997</v>
      </c>
      <c r="CH102">
        <v>0.28000000000000003</v>
      </c>
      <c r="CI102">
        <v>0.46999999999999997</v>
      </c>
      <c r="CJ102">
        <v>1.3600000000000001</v>
      </c>
      <c r="CK102">
        <v>1.3600000000000001</v>
      </c>
      <c r="CL102" s="22">
        <f t="shared" si="131"/>
        <v>19126.109090909213</v>
      </c>
      <c r="CM102" s="22">
        <f t="shared" si="132"/>
        <v>72537.872340425529</v>
      </c>
      <c r="CN102" s="22">
        <f t="shared" si="133"/>
        <v>93815.999999999985</v>
      </c>
      <c r="CO102" s="22">
        <f t="shared" si="134"/>
        <v>900.76595744680867</v>
      </c>
      <c r="CP102" s="22">
        <f t="shared" si="135"/>
        <v>39644.705882352937</v>
      </c>
      <c r="CQ102" s="22">
        <f t="shared" si="136"/>
        <v>39644.705882352937</v>
      </c>
      <c r="CR102" s="129">
        <f t="shared" si="137"/>
        <v>265670.15915348742</v>
      </c>
      <c r="CW102" s="130">
        <v>348726.51000000001</v>
      </c>
      <c r="CX102">
        <f t="shared" si="138"/>
        <v>0.29985074599094996</v>
      </c>
      <c r="CY102">
        <f t="shared" si="139"/>
        <v>46.177014882606294</v>
      </c>
    </row>
    <row r="103">
      <c r="A103" s="25"/>
      <c r="B103" s="4" t="s">
        <v>108</v>
      </c>
      <c r="C103" s="125">
        <f>Малоэтажка_колич_блоков_огражд!$C103*Малоэтажка_блоки_огражд!B$3</f>
        <v>0</v>
      </c>
      <c r="D103" s="125">
        <f>Малоэтажка_колич_блоков_огражд!$C103*Малоэтажка_блоки_огражд!C$3</f>
        <v>0</v>
      </c>
      <c r="E103" s="125">
        <f>Малоэтажка_колич_блоков_огражд!$C103*Малоэтажка_блоки_огражд!D$3</f>
        <v>0</v>
      </c>
      <c r="F103" s="125">
        <f>Малоэтажка_колич_блоков_огражд!$C103*Малоэтажка_блоки_огражд!E$3</f>
        <v>0</v>
      </c>
      <c r="G103" s="125">
        <f>Малоэтажка_колич_блоков_огражд!$C103*Малоэтажка_блоки_огражд!F$3</f>
        <v>0</v>
      </c>
      <c r="H103" s="126">
        <f>Малоэтажка_колич_блоков_огражд!$C103*Малоэтажка_блоки_огражд!G$3</f>
        <v>0</v>
      </c>
      <c r="I103" s="94">
        <f>Малоэтажка_колич_блоков_огражд!$C103*Малоэтажка_блоки_огражд!B$4</f>
        <v>0</v>
      </c>
      <c r="J103" s="94">
        <f>Малоэтажка_колич_блоков_огражд!$C103*Малоэтажка_блоки_огражд!C$4</f>
        <v>0</v>
      </c>
      <c r="K103" s="94">
        <f>Малоэтажка_колич_блоков_огражд!$C103*Малоэтажка_блоки_огражд!D$4</f>
        <v>0</v>
      </c>
      <c r="L103" s="94">
        <f>Малоэтажка_колич_блоков_огражд!$C103*Малоэтажка_блоки_огражд!E$4</f>
        <v>0</v>
      </c>
      <c r="M103" s="94">
        <f>Малоэтажка_колич_блоков_огражд!$C103*Малоэтажка_блоки_огражд!F$4</f>
        <v>0</v>
      </c>
      <c r="N103" s="127">
        <f>Малоэтажка_колич_блоков_огражд!$C103*Малоэтажка_блоки_огражд!G$4</f>
        <v>0</v>
      </c>
      <c r="O103" s="125">
        <f>Малоэтажка_колич_блоков_огражд!$D103*Малоэтажка_блоки_огражд!B$5</f>
        <v>112.38</v>
      </c>
      <c r="P103" s="125">
        <f>Малоэтажка_колич_блоков_огражд!$D103*Малоэтажка_блоки_огражд!C$5</f>
        <v>39.600000000000001</v>
      </c>
      <c r="Q103" s="125">
        <f>Малоэтажка_колич_блоков_огражд!$D103*Малоэтажка_блоки_огражд!D$5</f>
        <v>41.009999999999998</v>
      </c>
      <c r="R103" s="125">
        <f>Малоэтажка_колич_блоков_огражд!$D103*Малоэтажка_блоки_огражд!E$5</f>
        <v>2.52</v>
      </c>
      <c r="S103" s="125">
        <f>Малоэтажка_колич_блоков_огражд!$D103*Малоэтажка_блоки_огражд!F$5</f>
        <v>256.19999999999999</v>
      </c>
      <c r="T103" s="125">
        <f>Малоэтажка_колич_блоков_огражд!$D103*Малоэтажка_блоки_огражд!G$5</f>
        <v>0</v>
      </c>
      <c r="U103" s="94">
        <f>Малоэтажка_колич_блоков_огражд!$D103*Малоэтажка_блоки_огражд!B$6</f>
        <v>112.5</v>
      </c>
      <c r="V103" s="94">
        <f>Малоэтажка_колич_блоков_огражд!$D103*Малоэтажка_блоки_огражд!C$6</f>
        <v>42</v>
      </c>
      <c r="W103" s="94">
        <f>Малоэтажка_колич_блоков_огражд!$D103*Малоэтажка_блоки_огражд!D$6</f>
        <v>41.009999999999998</v>
      </c>
      <c r="X103" s="94">
        <f>Малоэтажка_колич_блоков_огражд!$D103*Малоэтажка_блоки_огражд!E$6</f>
        <v>0</v>
      </c>
      <c r="Y103" s="94">
        <f>Малоэтажка_колич_блоков_огражд!$D103*Малоэтажка_блоки_огражд!F$6</f>
        <v>0</v>
      </c>
      <c r="Z103" s="127">
        <f>Малоэтажка_колич_блоков_огражд!$D103*Малоэтажка_блоки_огражд!G$6</f>
        <v>256.19999999999999</v>
      </c>
      <c r="AA103" s="125">
        <f>Малоэтажка_колич_блоков_огражд!$E103*Малоэтажка_блоки_огражд!B$7</f>
        <v>85.599999999999994</v>
      </c>
      <c r="AB103" s="125">
        <f>Малоэтажка_колич_блоков_огражд!$E103*Малоэтажка_блоки_огражд!C$7</f>
        <v>53.599999999999994</v>
      </c>
      <c r="AC103" s="125">
        <f>Малоэтажка_колич_блоков_огражд!$E103*Малоэтажка_блоки_огражд!D$7</f>
        <v>34.680000000000007</v>
      </c>
      <c r="AD103" s="125">
        <f>Малоэтажка_колич_блоков_огражд!$E103*Малоэтажка_блоки_огражд!E$7</f>
        <v>2.52</v>
      </c>
      <c r="AE103" s="125">
        <f>Малоэтажка_колич_блоков_огражд!$E103*Малоэтажка_блоки_огражд!F$7</f>
        <v>353.30000000000001</v>
      </c>
      <c r="AF103" s="125">
        <f>Малоэтажка_колич_блоков_огражд!$E103*Малоэтажка_блоки_огражд!G$7</f>
        <v>0</v>
      </c>
      <c r="AG103" s="94">
        <f>Малоэтажка_колич_блоков_огражд!$E103*Малоэтажка_блоки_огражд!B$8</f>
        <v>85.719999999999999</v>
      </c>
      <c r="AH103" s="94">
        <f>Малоэтажка_колич_блоков_огражд!$E103*Малоэтажка_блоки_огражд!C$8</f>
        <v>56</v>
      </c>
      <c r="AI103" s="94">
        <f>Малоэтажка_колич_блоков_огражд!$E103*Малоэтажка_блоки_огражд!D$8</f>
        <v>34.680000000000007</v>
      </c>
      <c r="AJ103" s="94">
        <f>Малоэтажка_колич_блоков_огражд!$E103*Малоэтажка_блоки_огражд!E$8</f>
        <v>0</v>
      </c>
      <c r="AK103" s="94">
        <f>Малоэтажка_колич_блоков_огражд!$E103*Малоэтажка_блоки_огражд!F$8</f>
        <v>0</v>
      </c>
      <c r="AL103" s="127">
        <f>Малоэтажка_колич_блоков_огражд!$E103*Малоэтажка_блоки_огражд!G$8</f>
        <v>353.30000000000001</v>
      </c>
      <c r="AM103" s="125">
        <f>Малоэтажка_колич_блоков_огражд!$F103*Малоэтажка_блоки_огражд!B$9</f>
        <v>130.48000000000002</v>
      </c>
      <c r="AN103" s="125">
        <f>Малоэтажка_колич_блоков_огражд!$F103*Малоэтажка_блоки_огражд!C$9</f>
        <v>53.599999999999994</v>
      </c>
      <c r="AO103" s="125">
        <f>Малоэтажка_колич_блоков_огражд!$F103*Малоэтажка_блоки_огражд!D$9</f>
        <v>41.579999999999998</v>
      </c>
      <c r="AP103" s="125">
        <f>Малоэтажка_колич_блоков_огражд!$F103*Малоэтажка_блоки_огражд!E$9</f>
        <v>2.52</v>
      </c>
      <c r="AQ103" s="125">
        <f>Малоэтажка_колич_блоков_огражд!$F103*Малоэтажка_блоки_огражд!F$9</f>
        <v>353.30000000000001</v>
      </c>
      <c r="AR103" s="125">
        <f>Малоэтажка_колич_блоков_огражд!$F103*Малоэтажка_блоки_огражд!G$9</f>
        <v>0</v>
      </c>
      <c r="AS103" s="94">
        <f>Малоэтажка_колич_блоков_огражд!$F103*Малоэтажка_блоки_огражд!B$10</f>
        <v>130.60000000000002</v>
      </c>
      <c r="AT103" s="94">
        <f>Малоэтажка_колич_блоков_огражд!$F103*Малоэтажка_блоки_огражд!C$10</f>
        <v>56</v>
      </c>
      <c r="AU103" s="94">
        <f>Малоэтажка_колич_блоков_огражд!$F103*Малоэтажка_блоки_огражд!D$10</f>
        <v>41.579999999999998</v>
      </c>
      <c r="AV103" s="94">
        <f>Малоэтажка_колич_блоков_огражд!$F103*Малоэтажка_блоки_огражд!E$10</f>
        <v>0</v>
      </c>
      <c r="AW103" s="94">
        <f>Малоэтажка_колич_блоков_огражд!$F103*Малоэтажка_блоки_огражд!F$10</f>
        <v>0</v>
      </c>
      <c r="AX103" s="127">
        <f>Малоэтажка_колич_блоков_огражд!$F103*Малоэтажка_блоки_огражд!G$10</f>
        <v>353.30000000000001</v>
      </c>
      <c r="AY103" s="125">
        <f>Малоэтажка_колич_блоков_огражд!$G103*Малоэтажка_блоки_огражд!B$11</f>
        <v>0</v>
      </c>
      <c r="AZ103" s="125">
        <f>Малоэтажка_колич_блоков_огражд!$G103*Малоэтажка_блоки_огражд!C$11</f>
        <v>0</v>
      </c>
      <c r="BA103" s="125">
        <f>Малоэтажка_колич_блоков_огражд!$G103*Малоэтажка_блоки_огражд!D$11</f>
        <v>0</v>
      </c>
      <c r="BB103" s="125">
        <f>Малоэтажка_колич_блоков_огражд!$G103*Малоэтажка_блоки_огражд!E$11</f>
        <v>0</v>
      </c>
      <c r="BC103" s="125">
        <f>Малоэтажка_колич_блоков_огражд!$G103*Малоэтажка_блоки_огражд!F$11</f>
        <v>0</v>
      </c>
      <c r="BD103" s="125">
        <f>Малоэтажка_колич_блоков_огражд!$G103*Малоэтажка_блоки_огражд!G$11</f>
        <v>0</v>
      </c>
      <c r="BE103" s="94">
        <f>Малоэтажка_колич_блоков_огражд!$G103*Малоэтажка_блоки_огражд!B$12</f>
        <v>0</v>
      </c>
      <c r="BF103" s="94">
        <f>Малоэтажка_колич_блоков_огражд!$G103*Малоэтажка_блоки_огражд!C$12</f>
        <v>0</v>
      </c>
      <c r="BG103" s="94">
        <f>Малоэтажка_колич_блоков_огражд!$G103*Малоэтажка_блоки_огражд!D$12</f>
        <v>0</v>
      </c>
      <c r="BH103" s="94">
        <f>Малоэтажка_колич_блоков_огражд!$G103*Малоэтажка_блоки_огражд!E$12</f>
        <v>0</v>
      </c>
      <c r="BI103" s="94">
        <f>Малоэтажка_колич_блоков_огражд!$G103*Малоэтажка_блоки_огражд!F$12</f>
        <v>0</v>
      </c>
      <c r="BJ103" s="127">
        <f>Малоэтажка_колич_блоков_огражд!$G103*Малоэтажка_блоки_огражд!G$12</f>
        <v>0</v>
      </c>
      <c r="BK103" s="125">
        <f>Малоэтажка_колич_блоков_огражд!$H103*Малоэтажка_блоки_огражд!B$13</f>
        <v>0</v>
      </c>
      <c r="BL103" s="125">
        <f>Малоэтажка_колич_блоков_огражд!$H103*Малоэтажка_блоки_огражд!C$13</f>
        <v>0</v>
      </c>
      <c r="BM103" s="125">
        <f>Малоэтажка_колич_блоков_огражд!$H103*Малоэтажка_блоки_огражд!D$13</f>
        <v>0</v>
      </c>
      <c r="BN103" s="125">
        <f>Малоэтажка_колич_блоков_огражд!$H103*Малоэтажка_блоки_огражд!E$13</f>
        <v>0</v>
      </c>
      <c r="BO103" s="125">
        <f>Малоэтажка_колич_блоков_огражд!$H103*Малоэтажка_блоки_огражд!F$13</f>
        <v>0</v>
      </c>
      <c r="BP103" s="125">
        <f>Малоэтажка_колич_блоков_огражд!$H103*Малоэтажка_блоки_огражд!G$13</f>
        <v>0</v>
      </c>
      <c r="BQ103" s="94">
        <f>Малоэтажка_колич_блоков_огражд!$H103*Малоэтажка_блоки_огражд!B$14</f>
        <v>0</v>
      </c>
      <c r="BR103" s="94">
        <f>Малоэтажка_колич_блоков_огражд!$H103*Малоэтажка_блоки_огражд!C$14</f>
        <v>0</v>
      </c>
      <c r="BS103" s="94">
        <f>Малоэтажка_колич_блоков_огражд!$H103*Малоэтажка_блоки_огражд!D$14</f>
        <v>0</v>
      </c>
      <c r="BT103" s="94">
        <f>Малоэтажка_колич_блоков_огражд!$H103*Малоэтажка_блоки_огражд!E$14</f>
        <v>0</v>
      </c>
      <c r="BU103" s="94">
        <f>Малоэтажка_колич_блоков_огражд!$H103*Малоэтажка_блоки_огражд!F$14</f>
        <v>0</v>
      </c>
      <c r="BV103" s="94">
        <f>Малоэтажка_колич_блоков_огражд!$H103*Малоэтажка_блоки_огражд!G$14</f>
        <v>0</v>
      </c>
      <c r="BW103" s="109">
        <v>4</v>
      </c>
      <c r="BX103" s="128">
        <f t="shared" si="125"/>
        <v>1314.9200000000001</v>
      </c>
      <c r="BY103" s="128">
        <f t="shared" si="126"/>
        <v>608.79999999999995</v>
      </c>
      <c r="BZ103" s="128">
        <f t="shared" si="127"/>
        <v>469.07999999999998</v>
      </c>
      <c r="CA103" s="128">
        <f t="shared" si="128"/>
        <v>7.5600000000000005</v>
      </c>
      <c r="CB103" s="128">
        <f t="shared" si="129"/>
        <v>962.79999999999995</v>
      </c>
      <c r="CC103" s="128">
        <f t="shared" si="130"/>
        <v>962.79999999999995</v>
      </c>
      <c r="CD103">
        <v>22</v>
      </c>
      <c r="CE103">
        <v>-34</v>
      </c>
      <c r="CF103">
        <v>3.8499999999999752</v>
      </c>
      <c r="CG103">
        <v>0.46999999999999997</v>
      </c>
      <c r="CH103">
        <v>0.28000000000000003</v>
      </c>
      <c r="CI103">
        <v>0.46999999999999997</v>
      </c>
      <c r="CJ103">
        <v>1.3600000000000001</v>
      </c>
      <c r="CK103">
        <v>1.3600000000000001</v>
      </c>
      <c r="CL103" s="22">
        <f t="shared" si="131"/>
        <v>19126.109090909216</v>
      </c>
      <c r="CM103" s="22">
        <f t="shared" si="132"/>
        <v>72537.872340425529</v>
      </c>
      <c r="CN103" s="22">
        <f t="shared" si="133"/>
        <v>93815.999999999985</v>
      </c>
      <c r="CO103" s="22">
        <f t="shared" si="134"/>
        <v>900.76595744680867</v>
      </c>
      <c r="CP103" s="22">
        <f t="shared" si="135"/>
        <v>39644.705882352937</v>
      </c>
      <c r="CQ103" s="22">
        <f t="shared" si="136"/>
        <v>39644.705882352937</v>
      </c>
      <c r="CR103" s="129">
        <f t="shared" si="137"/>
        <v>265670.15915348742</v>
      </c>
      <c r="CW103" s="130">
        <v>348726.51000000001</v>
      </c>
      <c r="CX103">
        <f t="shared" si="138"/>
        <v>0.29985074599094996</v>
      </c>
      <c r="CY103">
        <f t="shared" si="139"/>
        <v>46.177014882606294</v>
      </c>
    </row>
    <row r="104">
      <c r="A104" s="25"/>
      <c r="B104" s="4" t="s">
        <v>109</v>
      </c>
      <c r="C104" s="125">
        <f>Малоэтажка_колич_блоков_огражд!$C104*Малоэтажка_блоки_огражд!B$3</f>
        <v>0</v>
      </c>
      <c r="D104" s="125">
        <f>Малоэтажка_колич_блоков_огражд!$C104*Малоэтажка_блоки_огражд!C$3</f>
        <v>0</v>
      </c>
      <c r="E104" s="125">
        <f>Малоэтажка_колич_блоков_огражд!$C104*Малоэтажка_блоки_огражд!D$3</f>
        <v>0</v>
      </c>
      <c r="F104" s="125">
        <f>Малоэтажка_колич_блоков_огражд!$C104*Малоэтажка_блоки_огражд!E$3</f>
        <v>0</v>
      </c>
      <c r="G104" s="125">
        <f>Малоэтажка_колич_блоков_огражд!$C104*Малоэтажка_блоки_огражд!F$3</f>
        <v>0</v>
      </c>
      <c r="H104" s="126">
        <f>Малоэтажка_колич_блоков_огражд!$C104*Малоэтажка_блоки_огражд!G$3</f>
        <v>0</v>
      </c>
      <c r="I104" s="94">
        <f>Малоэтажка_колич_блоков_огражд!$C104*Малоэтажка_блоки_огражд!B$4</f>
        <v>0</v>
      </c>
      <c r="J104" s="94">
        <f>Малоэтажка_колич_блоков_огражд!$C104*Малоэтажка_блоки_огражд!C$4</f>
        <v>0</v>
      </c>
      <c r="K104" s="94">
        <f>Малоэтажка_колич_блоков_огражд!$C104*Малоэтажка_блоки_огражд!D$4</f>
        <v>0</v>
      </c>
      <c r="L104" s="94">
        <f>Малоэтажка_колич_блоков_огражд!$C104*Малоэтажка_блоки_огражд!E$4</f>
        <v>0</v>
      </c>
      <c r="M104" s="94">
        <f>Малоэтажка_колич_блоков_огражд!$C104*Малоэтажка_блоки_огражд!F$4</f>
        <v>0</v>
      </c>
      <c r="N104" s="127">
        <f>Малоэтажка_колич_блоков_огражд!$C104*Малоэтажка_блоки_огражд!G$4</f>
        <v>0</v>
      </c>
      <c r="O104" s="125">
        <f>Малоэтажка_колич_блоков_огражд!$D104*Малоэтажка_блоки_огражд!B$5</f>
        <v>112.38</v>
      </c>
      <c r="P104" s="125">
        <f>Малоэтажка_колич_блоков_огражд!$D104*Малоэтажка_блоки_огражд!C$5</f>
        <v>39.600000000000001</v>
      </c>
      <c r="Q104" s="125">
        <f>Малоэтажка_колич_блоков_огражд!$D104*Малоэтажка_блоки_огражд!D$5</f>
        <v>41.009999999999998</v>
      </c>
      <c r="R104" s="125">
        <f>Малоэтажка_колич_блоков_огражд!$D104*Малоэтажка_блоки_огражд!E$5</f>
        <v>2.52</v>
      </c>
      <c r="S104" s="125">
        <f>Малоэтажка_колич_блоков_огражд!$D104*Малоэтажка_блоки_огражд!F$5</f>
        <v>256.19999999999999</v>
      </c>
      <c r="T104" s="125">
        <f>Малоэтажка_колич_блоков_огражд!$D104*Малоэтажка_блоки_огражд!G$5</f>
        <v>0</v>
      </c>
      <c r="U104" s="94">
        <f>Малоэтажка_колич_блоков_огражд!$D104*Малоэтажка_блоки_огражд!B$6</f>
        <v>112.5</v>
      </c>
      <c r="V104" s="94">
        <f>Малоэтажка_колич_блоков_огражд!$D104*Малоэтажка_блоки_огражд!C$6</f>
        <v>42</v>
      </c>
      <c r="W104" s="94">
        <f>Малоэтажка_колич_блоков_огражд!$D104*Малоэтажка_блоки_огражд!D$6</f>
        <v>41.009999999999998</v>
      </c>
      <c r="X104" s="94">
        <f>Малоэтажка_колич_блоков_огражд!$D104*Малоэтажка_блоки_огражд!E$6</f>
        <v>0</v>
      </c>
      <c r="Y104" s="94">
        <f>Малоэтажка_колич_блоков_огражд!$D104*Малоэтажка_блоки_огражд!F$6</f>
        <v>0</v>
      </c>
      <c r="Z104" s="127">
        <f>Малоэтажка_колич_блоков_огражд!$D104*Малоэтажка_блоки_огражд!G$6</f>
        <v>256.19999999999999</v>
      </c>
      <c r="AA104" s="125">
        <f>Малоэтажка_колич_блоков_огражд!$E104*Малоэтажка_блоки_огражд!B$7</f>
        <v>85.599999999999994</v>
      </c>
      <c r="AB104" s="125">
        <f>Малоэтажка_колич_блоков_огражд!$E104*Малоэтажка_блоки_огражд!C$7</f>
        <v>53.599999999999994</v>
      </c>
      <c r="AC104" s="125">
        <f>Малоэтажка_колич_блоков_огражд!$E104*Малоэтажка_блоки_огражд!D$7</f>
        <v>34.680000000000007</v>
      </c>
      <c r="AD104" s="125">
        <f>Малоэтажка_колич_блоков_огражд!$E104*Малоэтажка_блоки_огражд!E$7</f>
        <v>2.52</v>
      </c>
      <c r="AE104" s="125">
        <f>Малоэтажка_колич_блоков_огражд!$E104*Малоэтажка_блоки_огражд!F$7</f>
        <v>353.30000000000001</v>
      </c>
      <c r="AF104" s="125">
        <f>Малоэтажка_колич_блоков_огражд!$E104*Малоэтажка_блоки_огражд!G$7</f>
        <v>0</v>
      </c>
      <c r="AG104" s="94">
        <f>Малоэтажка_колич_блоков_огражд!$E104*Малоэтажка_блоки_огражд!B$8</f>
        <v>85.719999999999999</v>
      </c>
      <c r="AH104" s="94">
        <f>Малоэтажка_колич_блоков_огражд!$E104*Малоэтажка_блоки_огражд!C$8</f>
        <v>56</v>
      </c>
      <c r="AI104" s="94">
        <f>Малоэтажка_колич_блоков_огражд!$E104*Малоэтажка_блоки_огражд!D$8</f>
        <v>34.680000000000007</v>
      </c>
      <c r="AJ104" s="94">
        <f>Малоэтажка_колич_блоков_огражд!$E104*Малоэтажка_блоки_огражд!E$8</f>
        <v>0</v>
      </c>
      <c r="AK104" s="94">
        <f>Малоэтажка_колич_блоков_огражд!$E104*Малоэтажка_блоки_огражд!F$8</f>
        <v>0</v>
      </c>
      <c r="AL104" s="127">
        <f>Малоэтажка_колич_блоков_огражд!$E104*Малоэтажка_блоки_огражд!G$8</f>
        <v>353.30000000000001</v>
      </c>
      <c r="AM104" s="125">
        <f>Малоэтажка_колич_блоков_огражд!$F104*Малоэтажка_блоки_огражд!B$9</f>
        <v>130.48000000000002</v>
      </c>
      <c r="AN104" s="125">
        <f>Малоэтажка_колич_блоков_огражд!$F104*Малоэтажка_блоки_огражд!C$9</f>
        <v>53.599999999999994</v>
      </c>
      <c r="AO104" s="125">
        <f>Малоэтажка_колич_блоков_огражд!$F104*Малоэтажка_блоки_огражд!D$9</f>
        <v>41.579999999999998</v>
      </c>
      <c r="AP104" s="125">
        <f>Малоэтажка_колич_блоков_огражд!$F104*Малоэтажка_блоки_огражд!E$9</f>
        <v>2.52</v>
      </c>
      <c r="AQ104" s="125">
        <f>Малоэтажка_колич_блоков_огражд!$F104*Малоэтажка_блоки_огражд!F$9</f>
        <v>353.30000000000001</v>
      </c>
      <c r="AR104" s="125">
        <f>Малоэтажка_колич_блоков_огражд!$F104*Малоэтажка_блоки_огражд!G$9</f>
        <v>0</v>
      </c>
      <c r="AS104" s="94">
        <f>Малоэтажка_колич_блоков_огражд!$F104*Малоэтажка_блоки_огражд!B$10</f>
        <v>130.60000000000002</v>
      </c>
      <c r="AT104" s="94">
        <f>Малоэтажка_колич_блоков_огражд!$F104*Малоэтажка_блоки_огражд!C$10</f>
        <v>56</v>
      </c>
      <c r="AU104" s="94">
        <f>Малоэтажка_колич_блоков_огражд!$F104*Малоэтажка_блоки_огражд!D$10</f>
        <v>41.579999999999998</v>
      </c>
      <c r="AV104" s="94">
        <f>Малоэтажка_колич_блоков_огражд!$F104*Малоэтажка_блоки_огражд!E$10</f>
        <v>0</v>
      </c>
      <c r="AW104" s="94">
        <f>Малоэтажка_колич_блоков_огражд!$F104*Малоэтажка_блоки_огражд!F$10</f>
        <v>0</v>
      </c>
      <c r="AX104" s="127">
        <f>Малоэтажка_колич_блоков_огражд!$F104*Малоэтажка_блоки_огражд!G$10</f>
        <v>353.30000000000001</v>
      </c>
      <c r="AY104" s="125">
        <f>Малоэтажка_колич_блоков_огражд!$G104*Малоэтажка_блоки_огражд!B$11</f>
        <v>0</v>
      </c>
      <c r="AZ104" s="125">
        <f>Малоэтажка_колич_блоков_огражд!$G104*Малоэтажка_блоки_огражд!C$11</f>
        <v>0</v>
      </c>
      <c r="BA104" s="125">
        <f>Малоэтажка_колич_блоков_огражд!$G104*Малоэтажка_блоки_огражд!D$11</f>
        <v>0</v>
      </c>
      <c r="BB104" s="125">
        <f>Малоэтажка_колич_блоков_огражд!$G104*Малоэтажка_блоки_огражд!E$11</f>
        <v>0</v>
      </c>
      <c r="BC104" s="125">
        <f>Малоэтажка_колич_блоков_огражд!$G104*Малоэтажка_блоки_огражд!F$11</f>
        <v>0</v>
      </c>
      <c r="BD104" s="125">
        <f>Малоэтажка_колич_блоков_огражд!$G104*Малоэтажка_блоки_огражд!G$11</f>
        <v>0</v>
      </c>
      <c r="BE104" s="94">
        <f>Малоэтажка_колич_блоков_огражд!$G104*Малоэтажка_блоки_огражд!B$12</f>
        <v>0</v>
      </c>
      <c r="BF104" s="94">
        <f>Малоэтажка_колич_блоков_огражд!$G104*Малоэтажка_блоки_огражд!C$12</f>
        <v>0</v>
      </c>
      <c r="BG104" s="94">
        <f>Малоэтажка_колич_блоков_огражд!$G104*Малоэтажка_блоки_огражд!D$12</f>
        <v>0</v>
      </c>
      <c r="BH104" s="94">
        <f>Малоэтажка_колич_блоков_огражд!$G104*Малоэтажка_блоки_огражд!E$12</f>
        <v>0</v>
      </c>
      <c r="BI104" s="94">
        <f>Малоэтажка_колич_блоков_огражд!$G104*Малоэтажка_блоки_огражд!F$12</f>
        <v>0</v>
      </c>
      <c r="BJ104" s="127">
        <f>Малоэтажка_колич_блоков_огражд!$G104*Малоэтажка_блоки_огражд!G$12</f>
        <v>0</v>
      </c>
      <c r="BK104" s="125">
        <f>Малоэтажка_колич_блоков_огражд!$H104*Малоэтажка_блоки_огражд!B$13</f>
        <v>0</v>
      </c>
      <c r="BL104" s="125">
        <f>Малоэтажка_колич_блоков_огражд!$H104*Малоэтажка_блоки_огражд!C$13</f>
        <v>0</v>
      </c>
      <c r="BM104" s="125">
        <f>Малоэтажка_колич_блоков_огражд!$H104*Малоэтажка_блоки_огражд!D$13</f>
        <v>0</v>
      </c>
      <c r="BN104" s="125">
        <f>Малоэтажка_колич_блоков_огражд!$H104*Малоэтажка_блоки_огражд!E$13</f>
        <v>0</v>
      </c>
      <c r="BO104" s="125">
        <f>Малоэтажка_колич_блоков_огражд!$H104*Малоэтажка_блоки_огражд!F$13</f>
        <v>0</v>
      </c>
      <c r="BP104" s="125">
        <f>Малоэтажка_колич_блоков_огражд!$H104*Малоэтажка_блоки_огражд!G$13</f>
        <v>0</v>
      </c>
      <c r="BQ104" s="94">
        <f>Малоэтажка_колич_блоков_огражд!$H104*Малоэтажка_блоки_огражд!B$14</f>
        <v>0</v>
      </c>
      <c r="BR104" s="94">
        <f>Малоэтажка_колич_блоков_огражд!$H104*Малоэтажка_блоки_огражд!C$14</f>
        <v>0</v>
      </c>
      <c r="BS104" s="94">
        <f>Малоэтажка_колич_блоков_огражд!$H104*Малоэтажка_блоки_огражд!D$14</f>
        <v>0</v>
      </c>
      <c r="BT104" s="94">
        <f>Малоэтажка_колич_блоков_огражд!$H104*Малоэтажка_блоки_огражд!E$14</f>
        <v>0</v>
      </c>
      <c r="BU104" s="94">
        <f>Малоэтажка_колич_блоков_огражд!$H104*Малоэтажка_блоки_огражд!F$14</f>
        <v>0</v>
      </c>
      <c r="BV104" s="94">
        <f>Малоэтажка_колич_блоков_огражд!$H104*Малоэтажка_блоки_огражд!G$14</f>
        <v>0</v>
      </c>
      <c r="BW104" s="109">
        <v>4</v>
      </c>
      <c r="BX104" s="128">
        <f t="shared" si="125"/>
        <v>1314.9200000000001</v>
      </c>
      <c r="BY104" s="128">
        <f t="shared" si="126"/>
        <v>608.79999999999995</v>
      </c>
      <c r="BZ104" s="128">
        <f t="shared" si="127"/>
        <v>469.07999999999998</v>
      </c>
      <c r="CA104" s="128">
        <f t="shared" si="128"/>
        <v>7.5600000000000005</v>
      </c>
      <c r="CB104" s="128">
        <f t="shared" si="129"/>
        <v>962.79999999999995</v>
      </c>
      <c r="CC104" s="128">
        <f t="shared" si="130"/>
        <v>962.79999999999995</v>
      </c>
      <c r="CD104">
        <v>22</v>
      </c>
      <c r="CE104">
        <v>-34</v>
      </c>
      <c r="CF104">
        <v>3.8499999999999752</v>
      </c>
      <c r="CG104">
        <v>0.46999999999999997</v>
      </c>
      <c r="CH104">
        <v>0.28000000000000003</v>
      </c>
      <c r="CI104">
        <v>0.46999999999999997</v>
      </c>
      <c r="CJ104">
        <v>1.3600000000000001</v>
      </c>
      <c r="CK104">
        <v>1.3600000000000001</v>
      </c>
      <c r="CL104" s="22">
        <f t="shared" si="131"/>
        <v>19126.109090909216</v>
      </c>
      <c r="CM104" s="22">
        <f t="shared" si="132"/>
        <v>72537.872340425529</v>
      </c>
      <c r="CN104" s="22">
        <f t="shared" si="133"/>
        <v>93815.999999999985</v>
      </c>
      <c r="CO104" s="22">
        <f t="shared" si="134"/>
        <v>900.76595744680867</v>
      </c>
      <c r="CP104" s="22">
        <f t="shared" si="135"/>
        <v>39644.705882352937</v>
      </c>
      <c r="CQ104" s="22">
        <f t="shared" si="136"/>
        <v>39644.705882352937</v>
      </c>
      <c r="CR104" s="129">
        <f t="shared" si="137"/>
        <v>265670.15915348742</v>
      </c>
      <c r="CW104" s="130">
        <v>348726.51000000001</v>
      </c>
      <c r="CX104">
        <f t="shared" si="138"/>
        <v>0.29985074599094996</v>
      </c>
      <c r="CY104">
        <f t="shared" si="139"/>
        <v>46.177014882606294</v>
      </c>
    </row>
    <row r="105">
      <c r="A105" s="25"/>
      <c r="B105" s="4" t="s">
        <v>110</v>
      </c>
      <c r="C105" s="125">
        <f>Малоэтажка_колич_блоков_огражд!$C105*Малоэтажка_блоки_огражд!B$3</f>
        <v>0</v>
      </c>
      <c r="D105" s="125">
        <f>Малоэтажка_колич_блоков_огражд!$C105*Малоэтажка_блоки_огражд!C$3</f>
        <v>0</v>
      </c>
      <c r="E105" s="125">
        <f>Малоэтажка_колич_блоков_огражд!$C105*Малоэтажка_блоки_огражд!D$3</f>
        <v>0</v>
      </c>
      <c r="F105" s="125">
        <f>Малоэтажка_колич_блоков_огражд!$C105*Малоэтажка_блоки_огражд!E$3</f>
        <v>0</v>
      </c>
      <c r="G105" s="125">
        <f>Малоэтажка_колич_блоков_огражд!$C105*Малоэтажка_блоки_огражд!F$3</f>
        <v>0</v>
      </c>
      <c r="H105" s="126">
        <f>Малоэтажка_колич_блоков_огражд!$C105*Малоэтажка_блоки_огражд!G$3</f>
        <v>0</v>
      </c>
      <c r="I105" s="94">
        <f>Малоэтажка_колич_блоков_огражд!$C105*Малоэтажка_блоки_огражд!B$4</f>
        <v>0</v>
      </c>
      <c r="J105" s="94">
        <f>Малоэтажка_колич_блоков_огражд!$C105*Малоэтажка_блоки_огражд!C$4</f>
        <v>0</v>
      </c>
      <c r="K105" s="94">
        <f>Малоэтажка_колич_блоков_огражд!$C105*Малоэтажка_блоки_огражд!D$4</f>
        <v>0</v>
      </c>
      <c r="L105" s="94">
        <f>Малоэтажка_колич_блоков_огражд!$C105*Малоэтажка_блоки_огражд!E$4</f>
        <v>0</v>
      </c>
      <c r="M105" s="94">
        <f>Малоэтажка_колич_блоков_огражд!$C105*Малоэтажка_блоки_огражд!F$4</f>
        <v>0</v>
      </c>
      <c r="N105" s="127">
        <f>Малоэтажка_колич_блоков_огражд!$C105*Малоэтажка_блоки_огражд!G$4</f>
        <v>0</v>
      </c>
      <c r="O105" s="125">
        <f>Малоэтажка_колич_блоков_огражд!$D105*Малоэтажка_блоки_огражд!B$5</f>
        <v>112.38</v>
      </c>
      <c r="P105" s="125">
        <f>Малоэтажка_колич_блоков_огражд!$D105*Малоэтажка_блоки_огражд!C$5</f>
        <v>39.600000000000001</v>
      </c>
      <c r="Q105" s="125">
        <f>Малоэтажка_колич_блоков_огражд!$D105*Малоэтажка_блоки_огражд!D$5</f>
        <v>41.009999999999998</v>
      </c>
      <c r="R105" s="125">
        <f>Малоэтажка_колич_блоков_огражд!$D105*Малоэтажка_блоки_огражд!E$5</f>
        <v>2.52</v>
      </c>
      <c r="S105" s="125">
        <f>Малоэтажка_колич_блоков_огражд!$D105*Малоэтажка_блоки_огражд!F$5</f>
        <v>256.19999999999999</v>
      </c>
      <c r="T105" s="125">
        <f>Малоэтажка_колич_блоков_огражд!$D105*Малоэтажка_блоки_огражд!G$5</f>
        <v>0</v>
      </c>
      <c r="U105" s="94">
        <f>Малоэтажка_колич_блоков_огражд!$D105*Малоэтажка_блоки_огражд!B$6</f>
        <v>112.5</v>
      </c>
      <c r="V105" s="94">
        <f>Малоэтажка_колич_блоков_огражд!$D105*Малоэтажка_блоки_огражд!C$6</f>
        <v>42</v>
      </c>
      <c r="W105" s="94">
        <f>Малоэтажка_колич_блоков_огражд!$D105*Малоэтажка_блоки_огражд!D$6</f>
        <v>41.009999999999998</v>
      </c>
      <c r="X105" s="94">
        <f>Малоэтажка_колич_блоков_огражд!$D105*Малоэтажка_блоки_огражд!E$6</f>
        <v>0</v>
      </c>
      <c r="Y105" s="94">
        <f>Малоэтажка_колич_блоков_огражд!$D105*Малоэтажка_блоки_огражд!F$6</f>
        <v>0</v>
      </c>
      <c r="Z105" s="127">
        <f>Малоэтажка_колич_блоков_огражд!$D105*Малоэтажка_блоки_огражд!G$6</f>
        <v>256.19999999999999</v>
      </c>
      <c r="AA105" s="125">
        <f>Малоэтажка_колич_блоков_огражд!$E105*Малоэтажка_блоки_огражд!B$7</f>
        <v>85.599999999999994</v>
      </c>
      <c r="AB105" s="125">
        <f>Малоэтажка_колич_блоков_огражд!$E105*Малоэтажка_блоки_огражд!C$7</f>
        <v>53.599999999999994</v>
      </c>
      <c r="AC105" s="125">
        <f>Малоэтажка_колич_блоков_огражд!$E105*Малоэтажка_блоки_огражд!D$7</f>
        <v>34.680000000000007</v>
      </c>
      <c r="AD105" s="125">
        <f>Малоэтажка_колич_блоков_огражд!$E105*Малоэтажка_блоки_огражд!E$7</f>
        <v>2.52</v>
      </c>
      <c r="AE105" s="125">
        <f>Малоэтажка_колич_блоков_огражд!$E105*Малоэтажка_блоки_огражд!F$7</f>
        <v>353.30000000000001</v>
      </c>
      <c r="AF105" s="125">
        <f>Малоэтажка_колич_блоков_огражд!$E105*Малоэтажка_блоки_огражд!G$7</f>
        <v>0</v>
      </c>
      <c r="AG105" s="94">
        <f>Малоэтажка_колич_блоков_огражд!$E105*Малоэтажка_блоки_огражд!B$8</f>
        <v>85.719999999999999</v>
      </c>
      <c r="AH105" s="94">
        <f>Малоэтажка_колич_блоков_огражд!$E105*Малоэтажка_блоки_огражд!C$8</f>
        <v>56</v>
      </c>
      <c r="AI105" s="94">
        <f>Малоэтажка_колич_блоков_огражд!$E105*Малоэтажка_блоки_огражд!D$8</f>
        <v>34.680000000000007</v>
      </c>
      <c r="AJ105" s="94">
        <f>Малоэтажка_колич_блоков_огражд!$E105*Малоэтажка_блоки_огражд!E$8</f>
        <v>0</v>
      </c>
      <c r="AK105" s="94">
        <f>Малоэтажка_колич_блоков_огражд!$E105*Малоэтажка_блоки_огражд!F$8</f>
        <v>0</v>
      </c>
      <c r="AL105" s="127">
        <f>Малоэтажка_колич_блоков_огражд!$E105*Малоэтажка_блоки_огражд!G$8</f>
        <v>353.30000000000001</v>
      </c>
      <c r="AM105" s="125">
        <f>Малоэтажка_колич_блоков_огражд!$F105*Малоэтажка_блоки_огражд!B$9</f>
        <v>130.48000000000002</v>
      </c>
      <c r="AN105" s="125">
        <f>Малоэтажка_колич_блоков_огражд!$F105*Малоэтажка_блоки_огражд!C$9</f>
        <v>53.599999999999994</v>
      </c>
      <c r="AO105" s="125">
        <f>Малоэтажка_колич_блоков_огражд!$F105*Малоэтажка_блоки_огражд!D$9</f>
        <v>41.579999999999998</v>
      </c>
      <c r="AP105" s="125">
        <f>Малоэтажка_колич_блоков_огражд!$F105*Малоэтажка_блоки_огражд!E$9</f>
        <v>2.52</v>
      </c>
      <c r="AQ105" s="125">
        <f>Малоэтажка_колич_блоков_огражд!$F105*Малоэтажка_блоки_огражд!F$9</f>
        <v>353.30000000000001</v>
      </c>
      <c r="AR105" s="125">
        <f>Малоэтажка_колич_блоков_огражд!$F105*Малоэтажка_блоки_огражд!G$9</f>
        <v>0</v>
      </c>
      <c r="AS105" s="94">
        <f>Малоэтажка_колич_блоков_огражд!$F105*Малоэтажка_блоки_огражд!B$10</f>
        <v>130.60000000000002</v>
      </c>
      <c r="AT105" s="94">
        <f>Малоэтажка_колич_блоков_огражд!$F105*Малоэтажка_блоки_огражд!C$10</f>
        <v>56</v>
      </c>
      <c r="AU105" s="94">
        <f>Малоэтажка_колич_блоков_огражд!$F105*Малоэтажка_блоки_огражд!D$10</f>
        <v>41.579999999999998</v>
      </c>
      <c r="AV105" s="94">
        <f>Малоэтажка_колич_блоков_огражд!$F105*Малоэтажка_блоки_огражд!E$10</f>
        <v>0</v>
      </c>
      <c r="AW105" s="94">
        <f>Малоэтажка_колич_блоков_огражд!$F105*Малоэтажка_блоки_огражд!F$10</f>
        <v>0</v>
      </c>
      <c r="AX105" s="127">
        <f>Малоэтажка_колич_блоков_огражд!$F105*Малоэтажка_блоки_огражд!G$10</f>
        <v>353.30000000000001</v>
      </c>
      <c r="AY105" s="125">
        <f>Малоэтажка_колич_блоков_огражд!$G105*Малоэтажка_блоки_огражд!B$11</f>
        <v>0</v>
      </c>
      <c r="AZ105" s="125">
        <f>Малоэтажка_колич_блоков_огражд!$G105*Малоэтажка_блоки_огражд!C$11</f>
        <v>0</v>
      </c>
      <c r="BA105" s="125">
        <f>Малоэтажка_колич_блоков_огражд!$G105*Малоэтажка_блоки_огражд!D$11</f>
        <v>0</v>
      </c>
      <c r="BB105" s="125">
        <f>Малоэтажка_колич_блоков_огражд!$G105*Малоэтажка_блоки_огражд!E$11</f>
        <v>0</v>
      </c>
      <c r="BC105" s="125">
        <f>Малоэтажка_колич_блоков_огражд!$G105*Малоэтажка_блоки_огражд!F$11</f>
        <v>0</v>
      </c>
      <c r="BD105" s="125">
        <f>Малоэтажка_колич_блоков_огражд!$G105*Малоэтажка_блоки_огражд!G$11</f>
        <v>0</v>
      </c>
      <c r="BE105" s="94">
        <f>Малоэтажка_колич_блоков_огражд!$G105*Малоэтажка_блоки_огражд!B$12</f>
        <v>0</v>
      </c>
      <c r="BF105" s="94">
        <f>Малоэтажка_колич_блоков_огражд!$G105*Малоэтажка_блоки_огражд!C$12</f>
        <v>0</v>
      </c>
      <c r="BG105" s="94">
        <f>Малоэтажка_колич_блоков_огражд!$G105*Малоэтажка_блоки_огражд!D$12</f>
        <v>0</v>
      </c>
      <c r="BH105" s="94">
        <f>Малоэтажка_колич_блоков_огражд!$G105*Малоэтажка_блоки_огражд!E$12</f>
        <v>0</v>
      </c>
      <c r="BI105" s="94">
        <f>Малоэтажка_колич_блоков_огражд!$G105*Малоэтажка_блоки_огражд!F$12</f>
        <v>0</v>
      </c>
      <c r="BJ105" s="127">
        <f>Малоэтажка_колич_блоков_огражд!$G105*Малоэтажка_блоки_огражд!G$12</f>
        <v>0</v>
      </c>
      <c r="BK105" s="125">
        <f>Малоэтажка_колич_блоков_огражд!$H105*Малоэтажка_блоки_огражд!B$13</f>
        <v>0</v>
      </c>
      <c r="BL105" s="125">
        <f>Малоэтажка_колич_блоков_огражд!$H105*Малоэтажка_блоки_огражд!C$13</f>
        <v>0</v>
      </c>
      <c r="BM105" s="125">
        <f>Малоэтажка_колич_блоков_огражд!$H105*Малоэтажка_блоки_огражд!D$13</f>
        <v>0</v>
      </c>
      <c r="BN105" s="125">
        <f>Малоэтажка_колич_блоков_огражд!$H105*Малоэтажка_блоки_огражд!E$13</f>
        <v>0</v>
      </c>
      <c r="BO105" s="125">
        <f>Малоэтажка_колич_блоков_огражд!$H105*Малоэтажка_блоки_огражд!F$13</f>
        <v>0</v>
      </c>
      <c r="BP105" s="125">
        <f>Малоэтажка_колич_блоков_огражд!$H105*Малоэтажка_блоки_огражд!G$13</f>
        <v>0</v>
      </c>
      <c r="BQ105" s="94">
        <f>Малоэтажка_колич_блоков_огражд!$H105*Малоэтажка_блоки_огражд!B$14</f>
        <v>0</v>
      </c>
      <c r="BR105" s="94">
        <f>Малоэтажка_колич_блоков_огражд!$H105*Малоэтажка_блоки_огражд!C$14</f>
        <v>0</v>
      </c>
      <c r="BS105" s="94">
        <f>Малоэтажка_колич_блоков_огражд!$H105*Малоэтажка_блоки_огражд!D$14</f>
        <v>0</v>
      </c>
      <c r="BT105" s="94">
        <f>Малоэтажка_колич_блоков_огражд!$H105*Малоэтажка_блоки_огражд!E$14</f>
        <v>0</v>
      </c>
      <c r="BU105" s="94">
        <f>Малоэтажка_колич_блоков_огражд!$H105*Малоэтажка_блоки_огражд!F$14</f>
        <v>0</v>
      </c>
      <c r="BV105" s="94">
        <f>Малоэтажка_колич_блоков_огражд!$H105*Малоэтажка_блоки_огражд!G$14</f>
        <v>0</v>
      </c>
      <c r="BW105" s="109">
        <v>4</v>
      </c>
      <c r="BX105" s="128">
        <f t="shared" si="125"/>
        <v>1314.9200000000001</v>
      </c>
      <c r="BY105" s="128">
        <f t="shared" si="126"/>
        <v>608.79999999999995</v>
      </c>
      <c r="BZ105" s="128">
        <f t="shared" si="127"/>
        <v>469.07999999999998</v>
      </c>
      <c r="CA105" s="128">
        <f t="shared" si="128"/>
        <v>7.5600000000000005</v>
      </c>
      <c r="CB105" s="128">
        <f t="shared" si="129"/>
        <v>962.79999999999995</v>
      </c>
      <c r="CC105" s="128">
        <f t="shared" si="130"/>
        <v>962.79999999999995</v>
      </c>
      <c r="CD105">
        <v>22</v>
      </c>
      <c r="CE105">
        <v>-34</v>
      </c>
      <c r="CF105">
        <v>3.8499999999999748</v>
      </c>
      <c r="CG105">
        <v>0.46999999999999997</v>
      </c>
      <c r="CH105">
        <v>0.28000000000000003</v>
      </c>
      <c r="CI105">
        <v>0.46999999999999997</v>
      </c>
      <c r="CJ105">
        <v>1.3600000000000001</v>
      </c>
      <c r="CK105">
        <v>1.3600000000000001</v>
      </c>
      <c r="CL105" s="22">
        <f t="shared" si="131"/>
        <v>19126.109090909216</v>
      </c>
      <c r="CM105" s="22">
        <f t="shared" si="132"/>
        <v>72537.872340425529</v>
      </c>
      <c r="CN105" s="22">
        <f t="shared" si="133"/>
        <v>93815.999999999985</v>
      </c>
      <c r="CO105" s="22">
        <f t="shared" si="134"/>
        <v>900.76595744680867</v>
      </c>
      <c r="CP105" s="22">
        <f t="shared" si="135"/>
        <v>39644.705882352937</v>
      </c>
      <c r="CQ105" s="22">
        <f t="shared" si="136"/>
        <v>39644.705882352937</v>
      </c>
      <c r="CR105" s="129">
        <f t="shared" si="137"/>
        <v>265670.15915348742</v>
      </c>
      <c r="CW105" s="130">
        <v>348726.51000000001</v>
      </c>
      <c r="CX105">
        <f t="shared" si="138"/>
        <v>0.29985074599094996</v>
      </c>
      <c r="CY105">
        <f t="shared" si="139"/>
        <v>46.177014882606294</v>
      </c>
    </row>
    <row r="106">
      <c r="A106" s="25"/>
      <c r="B106" s="4" t="s">
        <v>111</v>
      </c>
      <c r="C106" s="125">
        <f>Малоэтажка_колич_блоков_огражд!$C106*Малоэтажка_блоки_огражд!B$3</f>
        <v>0</v>
      </c>
      <c r="D106" s="125">
        <f>Малоэтажка_колич_блоков_огражд!$C106*Малоэтажка_блоки_огражд!C$3</f>
        <v>0</v>
      </c>
      <c r="E106" s="125">
        <f>Малоэтажка_колич_блоков_огражд!$C106*Малоэтажка_блоки_огражд!D$3</f>
        <v>0</v>
      </c>
      <c r="F106" s="125">
        <f>Малоэтажка_колич_блоков_огражд!$C106*Малоэтажка_блоки_огражд!E$3</f>
        <v>0</v>
      </c>
      <c r="G106" s="125">
        <f>Малоэтажка_колич_блоков_огражд!$C106*Малоэтажка_блоки_огражд!F$3</f>
        <v>0</v>
      </c>
      <c r="H106" s="126">
        <f>Малоэтажка_колич_блоков_огражд!$C106*Малоэтажка_блоки_огражд!G$3</f>
        <v>0</v>
      </c>
      <c r="I106" s="94">
        <f>Малоэтажка_колич_блоков_огражд!$C106*Малоэтажка_блоки_огражд!B$4</f>
        <v>0</v>
      </c>
      <c r="J106" s="94">
        <f>Малоэтажка_колич_блоков_огражд!$C106*Малоэтажка_блоки_огражд!C$4</f>
        <v>0</v>
      </c>
      <c r="K106" s="94">
        <f>Малоэтажка_колич_блоков_огражд!$C106*Малоэтажка_блоки_огражд!D$4</f>
        <v>0</v>
      </c>
      <c r="L106" s="94">
        <f>Малоэтажка_колич_блоков_огражд!$C106*Малоэтажка_блоки_огражд!E$4</f>
        <v>0</v>
      </c>
      <c r="M106" s="94">
        <f>Малоэтажка_колич_блоков_огражд!$C106*Малоэтажка_блоки_огражд!F$4</f>
        <v>0</v>
      </c>
      <c r="N106" s="127">
        <f>Малоэтажка_колич_блоков_огражд!$C106*Малоэтажка_блоки_огражд!G$4</f>
        <v>0</v>
      </c>
      <c r="O106" s="125">
        <f>Малоэтажка_колич_блоков_огражд!$D106*Малоэтажка_блоки_огражд!B$5</f>
        <v>112.38</v>
      </c>
      <c r="P106" s="125">
        <f>Малоэтажка_колич_блоков_огражд!$D106*Малоэтажка_блоки_огражд!C$5</f>
        <v>39.600000000000001</v>
      </c>
      <c r="Q106" s="125">
        <f>Малоэтажка_колич_блоков_огражд!$D106*Малоэтажка_блоки_огражд!D$5</f>
        <v>41.009999999999998</v>
      </c>
      <c r="R106" s="125">
        <f>Малоэтажка_колич_блоков_огражд!$D106*Малоэтажка_блоки_огражд!E$5</f>
        <v>2.52</v>
      </c>
      <c r="S106" s="125">
        <f>Малоэтажка_колич_блоков_огражд!$D106*Малоэтажка_блоки_огражд!F$5</f>
        <v>256.19999999999999</v>
      </c>
      <c r="T106" s="125">
        <f>Малоэтажка_колич_блоков_огражд!$D106*Малоэтажка_блоки_огражд!G$5</f>
        <v>0</v>
      </c>
      <c r="U106" s="94">
        <f>Малоэтажка_колич_блоков_огражд!$D106*Малоэтажка_блоки_огражд!B$6</f>
        <v>112.5</v>
      </c>
      <c r="V106" s="94">
        <f>Малоэтажка_колич_блоков_огражд!$D106*Малоэтажка_блоки_огражд!C$6</f>
        <v>42</v>
      </c>
      <c r="W106" s="94">
        <f>Малоэтажка_колич_блоков_огражд!$D106*Малоэтажка_блоки_огражд!D$6</f>
        <v>41.009999999999998</v>
      </c>
      <c r="X106" s="94">
        <f>Малоэтажка_колич_блоков_огражд!$D106*Малоэтажка_блоки_огражд!E$6</f>
        <v>0</v>
      </c>
      <c r="Y106" s="94">
        <f>Малоэтажка_колич_блоков_огражд!$D106*Малоэтажка_блоки_огражд!F$6</f>
        <v>0</v>
      </c>
      <c r="Z106" s="127">
        <f>Малоэтажка_колич_блоков_огражд!$D106*Малоэтажка_блоки_огражд!G$6</f>
        <v>256.19999999999999</v>
      </c>
      <c r="AA106" s="125">
        <f>Малоэтажка_колич_блоков_огражд!$E106*Малоэтажка_блоки_огражд!B$7</f>
        <v>85.599999999999994</v>
      </c>
      <c r="AB106" s="125">
        <f>Малоэтажка_колич_блоков_огражд!$E106*Малоэтажка_блоки_огражд!C$7</f>
        <v>53.599999999999994</v>
      </c>
      <c r="AC106" s="125">
        <f>Малоэтажка_колич_блоков_огражд!$E106*Малоэтажка_блоки_огражд!D$7</f>
        <v>34.680000000000007</v>
      </c>
      <c r="AD106" s="125">
        <f>Малоэтажка_колич_блоков_огражд!$E106*Малоэтажка_блоки_огражд!E$7</f>
        <v>2.52</v>
      </c>
      <c r="AE106" s="125">
        <f>Малоэтажка_колич_блоков_огражд!$E106*Малоэтажка_блоки_огражд!F$7</f>
        <v>353.30000000000001</v>
      </c>
      <c r="AF106" s="125">
        <f>Малоэтажка_колич_блоков_огражд!$E106*Малоэтажка_блоки_огражд!G$7</f>
        <v>0</v>
      </c>
      <c r="AG106" s="94">
        <f>Малоэтажка_колич_блоков_огражд!$E106*Малоэтажка_блоки_огражд!B$8</f>
        <v>85.719999999999999</v>
      </c>
      <c r="AH106" s="94">
        <f>Малоэтажка_колич_блоков_огражд!$E106*Малоэтажка_блоки_огражд!C$8</f>
        <v>56</v>
      </c>
      <c r="AI106" s="94">
        <f>Малоэтажка_колич_блоков_огражд!$E106*Малоэтажка_блоки_огражд!D$8</f>
        <v>34.680000000000007</v>
      </c>
      <c r="AJ106" s="94">
        <f>Малоэтажка_колич_блоков_огражд!$E106*Малоэтажка_блоки_огражд!E$8</f>
        <v>0</v>
      </c>
      <c r="AK106" s="94">
        <f>Малоэтажка_колич_блоков_огражд!$E106*Малоэтажка_блоки_огражд!F$8</f>
        <v>0</v>
      </c>
      <c r="AL106" s="127">
        <f>Малоэтажка_колич_блоков_огражд!$E106*Малоэтажка_блоки_огражд!G$8</f>
        <v>353.30000000000001</v>
      </c>
      <c r="AM106" s="125">
        <f>Малоэтажка_колич_блоков_огражд!$F106*Малоэтажка_блоки_огражд!B$9</f>
        <v>130.48000000000002</v>
      </c>
      <c r="AN106" s="125">
        <f>Малоэтажка_колич_блоков_огражд!$F106*Малоэтажка_блоки_огражд!C$9</f>
        <v>53.599999999999994</v>
      </c>
      <c r="AO106" s="125">
        <f>Малоэтажка_колич_блоков_огражд!$F106*Малоэтажка_блоки_огражд!D$9</f>
        <v>41.579999999999998</v>
      </c>
      <c r="AP106" s="125">
        <f>Малоэтажка_колич_блоков_огражд!$F106*Малоэтажка_блоки_огражд!E$9</f>
        <v>2.52</v>
      </c>
      <c r="AQ106" s="125">
        <f>Малоэтажка_колич_блоков_огражд!$F106*Малоэтажка_блоки_огражд!F$9</f>
        <v>353.30000000000001</v>
      </c>
      <c r="AR106" s="125">
        <f>Малоэтажка_колич_блоков_огражд!$F106*Малоэтажка_блоки_огражд!G$9</f>
        <v>0</v>
      </c>
      <c r="AS106" s="94">
        <f>Малоэтажка_колич_блоков_огражд!$F106*Малоэтажка_блоки_огражд!B$10</f>
        <v>130.60000000000002</v>
      </c>
      <c r="AT106" s="94">
        <f>Малоэтажка_колич_блоков_огражд!$F106*Малоэтажка_блоки_огражд!C$10</f>
        <v>56</v>
      </c>
      <c r="AU106" s="94">
        <f>Малоэтажка_колич_блоков_огражд!$F106*Малоэтажка_блоки_огражд!D$10</f>
        <v>41.579999999999998</v>
      </c>
      <c r="AV106" s="94">
        <f>Малоэтажка_колич_блоков_огражд!$F106*Малоэтажка_блоки_огражд!E$10</f>
        <v>0</v>
      </c>
      <c r="AW106" s="94">
        <f>Малоэтажка_колич_блоков_огражд!$F106*Малоэтажка_блоки_огражд!F$10</f>
        <v>0</v>
      </c>
      <c r="AX106" s="127">
        <f>Малоэтажка_колич_блоков_огражд!$F106*Малоэтажка_блоки_огражд!G$10</f>
        <v>353.30000000000001</v>
      </c>
      <c r="AY106" s="125">
        <f>Малоэтажка_колич_блоков_огражд!$G106*Малоэтажка_блоки_огражд!B$11</f>
        <v>0</v>
      </c>
      <c r="AZ106" s="125">
        <f>Малоэтажка_колич_блоков_огражд!$G106*Малоэтажка_блоки_огражд!C$11</f>
        <v>0</v>
      </c>
      <c r="BA106" s="125">
        <f>Малоэтажка_колич_блоков_огражд!$G106*Малоэтажка_блоки_огражд!D$11</f>
        <v>0</v>
      </c>
      <c r="BB106" s="125">
        <f>Малоэтажка_колич_блоков_огражд!$G106*Малоэтажка_блоки_огражд!E$11</f>
        <v>0</v>
      </c>
      <c r="BC106" s="125">
        <f>Малоэтажка_колич_блоков_огражд!$G106*Малоэтажка_блоки_огражд!F$11</f>
        <v>0</v>
      </c>
      <c r="BD106" s="125">
        <f>Малоэтажка_колич_блоков_огражд!$G106*Малоэтажка_блоки_огражд!G$11</f>
        <v>0</v>
      </c>
      <c r="BE106" s="94">
        <f>Малоэтажка_колич_блоков_огражд!$G106*Малоэтажка_блоки_огражд!B$12</f>
        <v>0</v>
      </c>
      <c r="BF106" s="94">
        <f>Малоэтажка_колич_блоков_огражд!$G106*Малоэтажка_блоки_огражд!C$12</f>
        <v>0</v>
      </c>
      <c r="BG106" s="94">
        <f>Малоэтажка_колич_блоков_огражд!$G106*Малоэтажка_блоки_огражд!D$12</f>
        <v>0</v>
      </c>
      <c r="BH106" s="94">
        <f>Малоэтажка_колич_блоков_огражд!$G106*Малоэтажка_блоки_огражд!E$12</f>
        <v>0</v>
      </c>
      <c r="BI106" s="94">
        <f>Малоэтажка_колич_блоков_огражд!$G106*Малоэтажка_блоки_огражд!F$12</f>
        <v>0</v>
      </c>
      <c r="BJ106" s="127">
        <f>Малоэтажка_колич_блоков_огражд!$G106*Малоэтажка_блоки_огражд!G$12</f>
        <v>0</v>
      </c>
      <c r="BK106" s="125">
        <f>Малоэтажка_колич_блоков_огражд!$H106*Малоэтажка_блоки_огражд!B$13</f>
        <v>0</v>
      </c>
      <c r="BL106" s="125">
        <f>Малоэтажка_колич_блоков_огражд!$H106*Малоэтажка_блоки_огражд!C$13</f>
        <v>0</v>
      </c>
      <c r="BM106" s="125">
        <f>Малоэтажка_колич_блоков_огражд!$H106*Малоэтажка_блоки_огражд!D$13</f>
        <v>0</v>
      </c>
      <c r="BN106" s="125">
        <f>Малоэтажка_колич_блоков_огражд!$H106*Малоэтажка_блоки_огражд!E$13</f>
        <v>0</v>
      </c>
      <c r="BO106" s="125">
        <f>Малоэтажка_колич_блоков_огражд!$H106*Малоэтажка_блоки_огражд!F$13</f>
        <v>0</v>
      </c>
      <c r="BP106" s="125">
        <f>Малоэтажка_колич_блоков_огражд!$H106*Малоэтажка_блоки_огражд!G$13</f>
        <v>0</v>
      </c>
      <c r="BQ106" s="94">
        <f>Малоэтажка_колич_блоков_огражд!$H106*Малоэтажка_блоки_огражд!B$14</f>
        <v>0</v>
      </c>
      <c r="BR106" s="94">
        <f>Малоэтажка_колич_блоков_огражд!$H106*Малоэтажка_блоки_огражд!C$14</f>
        <v>0</v>
      </c>
      <c r="BS106" s="94">
        <f>Малоэтажка_колич_блоков_огражд!$H106*Малоэтажка_блоки_огражд!D$14</f>
        <v>0</v>
      </c>
      <c r="BT106" s="94">
        <f>Малоэтажка_колич_блоков_огражд!$H106*Малоэтажка_блоки_огражд!E$14</f>
        <v>0</v>
      </c>
      <c r="BU106" s="94">
        <f>Малоэтажка_колич_блоков_огражд!$H106*Малоэтажка_блоки_огражд!F$14</f>
        <v>0</v>
      </c>
      <c r="BV106" s="94">
        <f>Малоэтажка_колич_блоков_огражд!$H106*Малоэтажка_блоки_огражд!G$14</f>
        <v>0</v>
      </c>
      <c r="BW106" s="109">
        <v>4</v>
      </c>
      <c r="BX106" s="128">
        <f t="shared" si="125"/>
        <v>1314.9200000000001</v>
      </c>
      <c r="BY106" s="128">
        <f t="shared" si="126"/>
        <v>608.79999999999995</v>
      </c>
      <c r="BZ106" s="128">
        <f t="shared" si="127"/>
        <v>469.07999999999998</v>
      </c>
      <c r="CA106" s="128">
        <f t="shared" si="128"/>
        <v>7.5600000000000005</v>
      </c>
      <c r="CB106" s="128">
        <f t="shared" si="129"/>
        <v>962.79999999999995</v>
      </c>
      <c r="CC106" s="128">
        <f t="shared" si="130"/>
        <v>962.79999999999995</v>
      </c>
      <c r="CD106">
        <v>22</v>
      </c>
      <c r="CE106">
        <v>-34</v>
      </c>
      <c r="CF106">
        <v>3.8499999999999743</v>
      </c>
      <c r="CG106">
        <v>0.46999999999999997</v>
      </c>
      <c r="CH106">
        <v>0.28000000000000003</v>
      </c>
      <c r="CI106">
        <v>0.46999999999999997</v>
      </c>
      <c r="CJ106">
        <v>1.3600000000000001</v>
      </c>
      <c r="CK106">
        <v>1.3600000000000001</v>
      </c>
      <c r="CL106" s="22">
        <f t="shared" si="131"/>
        <v>19126.10909090922</v>
      </c>
      <c r="CM106" s="22">
        <f t="shared" si="132"/>
        <v>72537.872340425529</v>
      </c>
      <c r="CN106" s="22">
        <f t="shared" si="133"/>
        <v>93815.999999999985</v>
      </c>
      <c r="CO106" s="22">
        <f t="shared" si="134"/>
        <v>900.76595744680867</v>
      </c>
      <c r="CP106" s="22">
        <f t="shared" si="135"/>
        <v>39644.705882352937</v>
      </c>
      <c r="CQ106" s="22">
        <f t="shared" si="136"/>
        <v>39644.705882352937</v>
      </c>
      <c r="CR106" s="129">
        <f t="shared" si="137"/>
        <v>265670.15915348742</v>
      </c>
      <c r="CW106" s="130">
        <v>348726.51000000001</v>
      </c>
      <c r="CX106">
        <f t="shared" si="138"/>
        <v>0.29985074599094996</v>
      </c>
      <c r="CY106">
        <f t="shared" si="139"/>
        <v>46.177014882606294</v>
      </c>
    </row>
    <row r="107">
      <c r="A107" s="25"/>
      <c r="B107" s="4" t="s">
        <v>112</v>
      </c>
      <c r="C107" s="125">
        <f>Малоэтажка_колич_блоков_огражд!$C107*Малоэтажка_блоки_огражд!B$3</f>
        <v>0</v>
      </c>
      <c r="D107" s="125">
        <f>Малоэтажка_колич_блоков_огражд!$C107*Малоэтажка_блоки_огражд!C$3</f>
        <v>0</v>
      </c>
      <c r="E107" s="125">
        <f>Малоэтажка_колич_блоков_огражд!$C107*Малоэтажка_блоки_огражд!D$3</f>
        <v>0</v>
      </c>
      <c r="F107" s="125">
        <f>Малоэтажка_колич_блоков_огражд!$C107*Малоэтажка_блоки_огражд!E$3</f>
        <v>0</v>
      </c>
      <c r="G107" s="125">
        <f>Малоэтажка_колич_блоков_огражд!$C107*Малоэтажка_блоки_огражд!F$3</f>
        <v>0</v>
      </c>
      <c r="H107" s="126">
        <f>Малоэтажка_колич_блоков_огражд!$C107*Малоэтажка_блоки_огражд!G$3</f>
        <v>0</v>
      </c>
      <c r="I107" s="94">
        <f>Малоэтажка_колич_блоков_огражд!$C107*Малоэтажка_блоки_огражд!B$4</f>
        <v>0</v>
      </c>
      <c r="J107" s="94">
        <f>Малоэтажка_колич_блоков_огражд!$C107*Малоэтажка_блоки_огражд!C$4</f>
        <v>0</v>
      </c>
      <c r="K107" s="94">
        <f>Малоэтажка_колич_блоков_огражд!$C107*Малоэтажка_блоки_огражд!D$4</f>
        <v>0</v>
      </c>
      <c r="L107" s="94">
        <f>Малоэтажка_колич_блоков_огражд!$C107*Малоэтажка_блоки_огражд!E$4</f>
        <v>0</v>
      </c>
      <c r="M107" s="94">
        <f>Малоэтажка_колич_блоков_огражд!$C107*Малоэтажка_блоки_огражд!F$4</f>
        <v>0</v>
      </c>
      <c r="N107" s="127">
        <f>Малоэтажка_колич_блоков_огражд!$C107*Малоэтажка_блоки_огражд!G$4</f>
        <v>0</v>
      </c>
      <c r="O107" s="125">
        <f>Малоэтажка_колич_блоков_огражд!$D107*Малоэтажка_блоки_огражд!B$5</f>
        <v>112.38</v>
      </c>
      <c r="P107" s="125">
        <f>Малоэтажка_колич_блоков_огражд!$D107*Малоэтажка_блоки_огражд!C$5</f>
        <v>39.600000000000001</v>
      </c>
      <c r="Q107" s="125">
        <f>Малоэтажка_колич_блоков_огражд!$D107*Малоэтажка_блоки_огражд!D$5</f>
        <v>41.009999999999998</v>
      </c>
      <c r="R107" s="125">
        <f>Малоэтажка_колич_блоков_огражд!$D107*Малоэтажка_блоки_огражд!E$5</f>
        <v>2.52</v>
      </c>
      <c r="S107" s="125">
        <f>Малоэтажка_колич_блоков_огражд!$D107*Малоэтажка_блоки_огражд!F$5</f>
        <v>256.19999999999999</v>
      </c>
      <c r="T107" s="125">
        <f>Малоэтажка_колич_блоков_огражд!$D107*Малоэтажка_блоки_огражд!G$5</f>
        <v>0</v>
      </c>
      <c r="U107" s="94">
        <f>Малоэтажка_колич_блоков_огражд!$D107*Малоэтажка_блоки_огражд!B$6</f>
        <v>112.5</v>
      </c>
      <c r="V107" s="94">
        <f>Малоэтажка_колич_блоков_огражд!$D107*Малоэтажка_блоки_огражд!C$6</f>
        <v>42</v>
      </c>
      <c r="W107" s="94">
        <f>Малоэтажка_колич_блоков_огражд!$D107*Малоэтажка_блоки_огражд!D$6</f>
        <v>41.009999999999998</v>
      </c>
      <c r="X107" s="94">
        <f>Малоэтажка_колич_блоков_огражд!$D107*Малоэтажка_блоки_огражд!E$6</f>
        <v>0</v>
      </c>
      <c r="Y107" s="94">
        <f>Малоэтажка_колич_блоков_огражд!$D107*Малоэтажка_блоки_огражд!F$6</f>
        <v>0</v>
      </c>
      <c r="Z107" s="127">
        <f>Малоэтажка_колич_блоков_огражд!$D107*Малоэтажка_блоки_огражд!G$6</f>
        <v>256.19999999999999</v>
      </c>
      <c r="AA107" s="125">
        <f>Малоэтажка_колич_блоков_огражд!$E107*Малоэтажка_блоки_огражд!B$7</f>
        <v>85.599999999999994</v>
      </c>
      <c r="AB107" s="125">
        <f>Малоэтажка_колич_блоков_огражд!$E107*Малоэтажка_блоки_огражд!C$7</f>
        <v>53.599999999999994</v>
      </c>
      <c r="AC107" s="125">
        <f>Малоэтажка_колич_блоков_огражд!$E107*Малоэтажка_блоки_огражд!D$7</f>
        <v>34.680000000000007</v>
      </c>
      <c r="AD107" s="125">
        <f>Малоэтажка_колич_блоков_огражд!$E107*Малоэтажка_блоки_огражд!E$7</f>
        <v>2.52</v>
      </c>
      <c r="AE107" s="125">
        <f>Малоэтажка_колич_блоков_огражд!$E107*Малоэтажка_блоки_огражд!F$7</f>
        <v>353.30000000000001</v>
      </c>
      <c r="AF107" s="125">
        <f>Малоэтажка_колич_блоков_огражд!$E107*Малоэтажка_блоки_огражд!G$7</f>
        <v>0</v>
      </c>
      <c r="AG107" s="94">
        <f>Малоэтажка_колич_блоков_огражд!$E107*Малоэтажка_блоки_огражд!B$8</f>
        <v>85.719999999999999</v>
      </c>
      <c r="AH107" s="94">
        <f>Малоэтажка_колич_блоков_огражд!$E107*Малоэтажка_блоки_огражд!C$8</f>
        <v>56</v>
      </c>
      <c r="AI107" s="94">
        <f>Малоэтажка_колич_блоков_огражд!$E107*Малоэтажка_блоки_огражд!D$8</f>
        <v>34.680000000000007</v>
      </c>
      <c r="AJ107" s="94">
        <f>Малоэтажка_колич_блоков_огражд!$E107*Малоэтажка_блоки_огражд!E$8</f>
        <v>0</v>
      </c>
      <c r="AK107" s="94">
        <f>Малоэтажка_колич_блоков_огражд!$E107*Малоэтажка_блоки_огражд!F$8</f>
        <v>0</v>
      </c>
      <c r="AL107" s="127">
        <f>Малоэтажка_колич_блоков_огражд!$E107*Малоэтажка_блоки_огражд!G$8</f>
        <v>353.30000000000001</v>
      </c>
      <c r="AM107" s="125">
        <f>Малоэтажка_колич_блоков_огражд!$F107*Малоэтажка_блоки_огражд!B$9</f>
        <v>130.48000000000002</v>
      </c>
      <c r="AN107" s="125">
        <f>Малоэтажка_колич_блоков_огражд!$F107*Малоэтажка_блоки_огражд!C$9</f>
        <v>53.599999999999994</v>
      </c>
      <c r="AO107" s="125">
        <f>Малоэтажка_колич_блоков_огражд!$F107*Малоэтажка_блоки_огражд!D$9</f>
        <v>41.579999999999998</v>
      </c>
      <c r="AP107" s="125">
        <f>Малоэтажка_колич_блоков_огражд!$F107*Малоэтажка_блоки_огражд!E$9</f>
        <v>2.52</v>
      </c>
      <c r="AQ107" s="125">
        <f>Малоэтажка_колич_блоков_огражд!$F107*Малоэтажка_блоки_огражд!F$9</f>
        <v>353.30000000000001</v>
      </c>
      <c r="AR107" s="125">
        <f>Малоэтажка_колич_блоков_огражд!$F107*Малоэтажка_блоки_огражд!G$9</f>
        <v>0</v>
      </c>
      <c r="AS107" s="94">
        <f>Малоэтажка_колич_блоков_огражд!$F107*Малоэтажка_блоки_огражд!B$10</f>
        <v>130.60000000000002</v>
      </c>
      <c r="AT107" s="94">
        <f>Малоэтажка_колич_блоков_огражд!$F107*Малоэтажка_блоки_огражд!C$10</f>
        <v>56</v>
      </c>
      <c r="AU107" s="94">
        <f>Малоэтажка_колич_блоков_огражд!$F107*Малоэтажка_блоки_огражд!D$10</f>
        <v>41.579999999999998</v>
      </c>
      <c r="AV107" s="94">
        <f>Малоэтажка_колич_блоков_огражд!$F107*Малоэтажка_блоки_огражд!E$10</f>
        <v>0</v>
      </c>
      <c r="AW107" s="94">
        <f>Малоэтажка_колич_блоков_огражд!$F107*Малоэтажка_блоки_огражд!F$10</f>
        <v>0</v>
      </c>
      <c r="AX107" s="127">
        <f>Малоэтажка_колич_блоков_огражд!$F107*Малоэтажка_блоки_огражд!G$10</f>
        <v>353.30000000000001</v>
      </c>
      <c r="AY107" s="125">
        <f>Малоэтажка_колич_блоков_огражд!$G107*Малоэтажка_блоки_огражд!B$11</f>
        <v>0</v>
      </c>
      <c r="AZ107" s="125">
        <f>Малоэтажка_колич_блоков_огражд!$G107*Малоэтажка_блоки_огражд!C$11</f>
        <v>0</v>
      </c>
      <c r="BA107" s="125">
        <f>Малоэтажка_колич_блоков_огражд!$G107*Малоэтажка_блоки_огражд!D$11</f>
        <v>0</v>
      </c>
      <c r="BB107" s="125">
        <f>Малоэтажка_колич_блоков_огражд!$G107*Малоэтажка_блоки_огражд!E$11</f>
        <v>0</v>
      </c>
      <c r="BC107" s="125">
        <f>Малоэтажка_колич_блоков_огражд!$G107*Малоэтажка_блоки_огражд!F$11</f>
        <v>0</v>
      </c>
      <c r="BD107" s="125">
        <f>Малоэтажка_колич_блоков_огражд!$G107*Малоэтажка_блоки_огражд!G$11</f>
        <v>0</v>
      </c>
      <c r="BE107" s="94">
        <f>Малоэтажка_колич_блоков_огражд!$G107*Малоэтажка_блоки_огражд!B$12</f>
        <v>0</v>
      </c>
      <c r="BF107" s="94">
        <f>Малоэтажка_колич_блоков_огражд!$G107*Малоэтажка_блоки_огражд!C$12</f>
        <v>0</v>
      </c>
      <c r="BG107" s="94">
        <f>Малоэтажка_колич_блоков_огражд!$G107*Малоэтажка_блоки_огражд!D$12</f>
        <v>0</v>
      </c>
      <c r="BH107" s="94">
        <f>Малоэтажка_колич_блоков_огражд!$G107*Малоэтажка_блоки_огражд!E$12</f>
        <v>0</v>
      </c>
      <c r="BI107" s="94">
        <f>Малоэтажка_колич_блоков_огражд!$G107*Малоэтажка_блоки_огражд!F$12</f>
        <v>0</v>
      </c>
      <c r="BJ107" s="127">
        <f>Малоэтажка_колич_блоков_огражд!$G107*Малоэтажка_блоки_огражд!G$12</f>
        <v>0</v>
      </c>
      <c r="BK107" s="125">
        <f>Малоэтажка_колич_блоков_огражд!$H107*Малоэтажка_блоки_огражд!B$13</f>
        <v>0</v>
      </c>
      <c r="BL107" s="125">
        <f>Малоэтажка_колич_блоков_огражд!$H107*Малоэтажка_блоки_огражд!C$13</f>
        <v>0</v>
      </c>
      <c r="BM107" s="125">
        <f>Малоэтажка_колич_блоков_огражд!$H107*Малоэтажка_блоки_огражд!D$13</f>
        <v>0</v>
      </c>
      <c r="BN107" s="125">
        <f>Малоэтажка_колич_блоков_огражд!$H107*Малоэтажка_блоки_огражд!E$13</f>
        <v>0</v>
      </c>
      <c r="BO107" s="125">
        <f>Малоэтажка_колич_блоков_огражд!$H107*Малоэтажка_блоки_огражд!F$13</f>
        <v>0</v>
      </c>
      <c r="BP107" s="125">
        <f>Малоэтажка_колич_блоков_огражд!$H107*Малоэтажка_блоки_огражд!G$13</f>
        <v>0</v>
      </c>
      <c r="BQ107" s="94">
        <f>Малоэтажка_колич_блоков_огражд!$H107*Малоэтажка_блоки_огражд!B$14</f>
        <v>0</v>
      </c>
      <c r="BR107" s="94">
        <f>Малоэтажка_колич_блоков_огражд!$H107*Малоэтажка_блоки_огражд!C$14</f>
        <v>0</v>
      </c>
      <c r="BS107" s="94">
        <f>Малоэтажка_колич_блоков_огражд!$H107*Малоэтажка_блоки_огражд!D$14</f>
        <v>0</v>
      </c>
      <c r="BT107" s="94">
        <f>Малоэтажка_колич_блоков_огражд!$H107*Малоэтажка_блоки_огражд!E$14</f>
        <v>0</v>
      </c>
      <c r="BU107" s="94">
        <f>Малоэтажка_колич_блоков_огражд!$H107*Малоэтажка_блоки_огражд!F$14</f>
        <v>0</v>
      </c>
      <c r="BV107" s="94">
        <f>Малоэтажка_колич_блоков_огражд!$H107*Малоэтажка_блоки_огражд!G$14</f>
        <v>0</v>
      </c>
      <c r="BW107" s="109">
        <v>4</v>
      </c>
      <c r="BX107" s="128">
        <f t="shared" si="125"/>
        <v>1314.9200000000001</v>
      </c>
      <c r="BY107" s="128">
        <f t="shared" si="126"/>
        <v>608.79999999999995</v>
      </c>
      <c r="BZ107" s="128">
        <f t="shared" si="127"/>
        <v>469.07999999999998</v>
      </c>
      <c r="CA107" s="128">
        <f t="shared" si="128"/>
        <v>7.5600000000000005</v>
      </c>
      <c r="CB107" s="128">
        <f t="shared" si="129"/>
        <v>962.79999999999995</v>
      </c>
      <c r="CC107" s="128">
        <f t="shared" si="130"/>
        <v>962.79999999999995</v>
      </c>
      <c r="CD107">
        <v>22</v>
      </c>
      <c r="CE107">
        <v>-34</v>
      </c>
      <c r="CF107">
        <v>3.8499999999999743</v>
      </c>
      <c r="CG107">
        <v>0.46999999999999997</v>
      </c>
      <c r="CH107">
        <v>0.28000000000000003</v>
      </c>
      <c r="CI107">
        <v>0.46999999999999997</v>
      </c>
      <c r="CJ107">
        <v>1.3600000000000001</v>
      </c>
      <c r="CK107">
        <v>1.3600000000000001</v>
      </c>
      <c r="CL107" s="22">
        <f t="shared" si="131"/>
        <v>19126.10909090922</v>
      </c>
      <c r="CM107" s="22">
        <f t="shared" si="132"/>
        <v>72537.872340425529</v>
      </c>
      <c r="CN107" s="22">
        <f t="shared" si="133"/>
        <v>93815.999999999985</v>
      </c>
      <c r="CO107" s="22">
        <f t="shared" si="134"/>
        <v>900.76595744680867</v>
      </c>
      <c r="CP107" s="22">
        <f t="shared" si="135"/>
        <v>39644.705882352937</v>
      </c>
      <c r="CQ107" s="22">
        <f t="shared" si="136"/>
        <v>39644.705882352937</v>
      </c>
      <c r="CR107" s="129">
        <f t="shared" si="137"/>
        <v>265670.15915348742</v>
      </c>
      <c r="CW107" s="130">
        <v>348726.51000000001</v>
      </c>
      <c r="CX107">
        <f t="shared" si="138"/>
        <v>0.29985074599094996</v>
      </c>
      <c r="CY107">
        <f t="shared" si="139"/>
        <v>46.177014882606294</v>
      </c>
    </row>
    <row r="108">
      <c r="A108" s="25"/>
      <c r="B108" s="4" t="s">
        <v>113</v>
      </c>
      <c r="C108" s="125">
        <f>Малоэтажка_колич_блоков_огражд!$C108*Малоэтажка_блоки_огражд!B$3</f>
        <v>0</v>
      </c>
      <c r="D108" s="125">
        <f>Малоэтажка_колич_блоков_огражд!$C108*Малоэтажка_блоки_огражд!C$3</f>
        <v>0</v>
      </c>
      <c r="E108" s="125">
        <f>Малоэтажка_колич_блоков_огражд!$C108*Малоэтажка_блоки_огражд!D$3</f>
        <v>0</v>
      </c>
      <c r="F108" s="125">
        <f>Малоэтажка_колич_блоков_огражд!$C108*Малоэтажка_блоки_огражд!E$3</f>
        <v>0</v>
      </c>
      <c r="G108" s="125">
        <f>Малоэтажка_колич_блоков_огражд!$C108*Малоэтажка_блоки_огражд!F$3</f>
        <v>0</v>
      </c>
      <c r="H108" s="126">
        <f>Малоэтажка_колич_блоков_огражд!$C108*Малоэтажка_блоки_огражд!G$3</f>
        <v>0</v>
      </c>
      <c r="I108" s="94">
        <f>Малоэтажка_колич_блоков_огражд!$C108*Малоэтажка_блоки_огражд!B$4</f>
        <v>0</v>
      </c>
      <c r="J108" s="94">
        <f>Малоэтажка_колич_блоков_огражд!$C108*Малоэтажка_блоки_огражд!C$4</f>
        <v>0</v>
      </c>
      <c r="K108" s="94">
        <f>Малоэтажка_колич_блоков_огражд!$C108*Малоэтажка_блоки_огражд!D$4</f>
        <v>0</v>
      </c>
      <c r="L108" s="94">
        <f>Малоэтажка_колич_блоков_огражд!$C108*Малоэтажка_блоки_огражд!E$4</f>
        <v>0</v>
      </c>
      <c r="M108" s="94">
        <f>Малоэтажка_колич_блоков_огражд!$C108*Малоэтажка_блоки_огражд!F$4</f>
        <v>0</v>
      </c>
      <c r="N108" s="127">
        <f>Малоэтажка_колич_блоков_огражд!$C108*Малоэтажка_блоки_огражд!G$4</f>
        <v>0</v>
      </c>
      <c r="O108" s="125">
        <f>Малоэтажка_колич_блоков_огражд!$D108*Малоэтажка_блоки_огражд!B$5</f>
        <v>112.38</v>
      </c>
      <c r="P108" s="125">
        <f>Малоэтажка_колич_блоков_огражд!$D108*Малоэтажка_блоки_огражд!C$5</f>
        <v>39.600000000000001</v>
      </c>
      <c r="Q108" s="125">
        <f>Малоэтажка_колич_блоков_огражд!$D108*Малоэтажка_блоки_огражд!D$5</f>
        <v>41.009999999999998</v>
      </c>
      <c r="R108" s="125">
        <f>Малоэтажка_колич_блоков_огражд!$D108*Малоэтажка_блоки_огражд!E$5</f>
        <v>2.52</v>
      </c>
      <c r="S108" s="125">
        <f>Малоэтажка_колич_блоков_огражд!$D108*Малоэтажка_блоки_огражд!F$5</f>
        <v>256.19999999999999</v>
      </c>
      <c r="T108" s="125">
        <f>Малоэтажка_колич_блоков_огражд!$D108*Малоэтажка_блоки_огражд!G$5</f>
        <v>0</v>
      </c>
      <c r="U108" s="94">
        <f>Малоэтажка_колич_блоков_огражд!$D108*Малоэтажка_блоки_огражд!B$6</f>
        <v>112.5</v>
      </c>
      <c r="V108" s="94">
        <f>Малоэтажка_колич_блоков_огражд!$D108*Малоэтажка_блоки_огражд!C$6</f>
        <v>42</v>
      </c>
      <c r="W108" s="94">
        <f>Малоэтажка_колич_блоков_огражд!$D108*Малоэтажка_блоки_огражд!D$6</f>
        <v>41.009999999999998</v>
      </c>
      <c r="X108" s="94">
        <f>Малоэтажка_колич_блоков_огражд!$D108*Малоэтажка_блоки_огражд!E$6</f>
        <v>0</v>
      </c>
      <c r="Y108" s="94">
        <f>Малоэтажка_колич_блоков_огражд!$D108*Малоэтажка_блоки_огражд!F$6</f>
        <v>0</v>
      </c>
      <c r="Z108" s="127">
        <f>Малоэтажка_колич_блоков_огражд!$D108*Малоэтажка_блоки_огражд!G$6</f>
        <v>256.19999999999999</v>
      </c>
      <c r="AA108" s="125">
        <f>Малоэтажка_колич_блоков_огражд!$E108*Малоэтажка_блоки_огражд!B$7</f>
        <v>85.599999999999994</v>
      </c>
      <c r="AB108" s="125">
        <f>Малоэтажка_колич_блоков_огражд!$E108*Малоэтажка_блоки_огражд!C$7</f>
        <v>53.599999999999994</v>
      </c>
      <c r="AC108" s="125">
        <f>Малоэтажка_колич_блоков_огражд!$E108*Малоэтажка_блоки_огражд!D$7</f>
        <v>34.680000000000007</v>
      </c>
      <c r="AD108" s="125">
        <f>Малоэтажка_колич_блоков_огражд!$E108*Малоэтажка_блоки_огражд!E$7</f>
        <v>2.52</v>
      </c>
      <c r="AE108" s="125">
        <f>Малоэтажка_колич_блоков_огражд!$E108*Малоэтажка_блоки_огражд!F$7</f>
        <v>353.30000000000001</v>
      </c>
      <c r="AF108" s="125">
        <f>Малоэтажка_колич_блоков_огражд!$E108*Малоэтажка_блоки_огражд!G$7</f>
        <v>0</v>
      </c>
      <c r="AG108" s="94">
        <f>Малоэтажка_колич_блоков_огражд!$E108*Малоэтажка_блоки_огражд!B$8</f>
        <v>85.719999999999999</v>
      </c>
      <c r="AH108" s="94">
        <f>Малоэтажка_колич_блоков_огражд!$E108*Малоэтажка_блоки_огражд!C$8</f>
        <v>56</v>
      </c>
      <c r="AI108" s="94">
        <f>Малоэтажка_колич_блоков_огражд!$E108*Малоэтажка_блоки_огражд!D$8</f>
        <v>34.680000000000007</v>
      </c>
      <c r="AJ108" s="94">
        <f>Малоэтажка_колич_блоков_огражд!$E108*Малоэтажка_блоки_огражд!E$8</f>
        <v>0</v>
      </c>
      <c r="AK108" s="94">
        <f>Малоэтажка_колич_блоков_огражд!$E108*Малоэтажка_блоки_огражд!F$8</f>
        <v>0</v>
      </c>
      <c r="AL108" s="127">
        <f>Малоэтажка_колич_блоков_огражд!$E108*Малоэтажка_блоки_огражд!G$8</f>
        <v>353.30000000000001</v>
      </c>
      <c r="AM108" s="125">
        <f>Малоэтажка_колич_блоков_огражд!$F108*Малоэтажка_блоки_огражд!B$9</f>
        <v>130.48000000000002</v>
      </c>
      <c r="AN108" s="125">
        <f>Малоэтажка_колич_блоков_огражд!$F108*Малоэтажка_блоки_огражд!C$9</f>
        <v>53.599999999999994</v>
      </c>
      <c r="AO108" s="125">
        <f>Малоэтажка_колич_блоков_огражд!$F108*Малоэтажка_блоки_огражд!D$9</f>
        <v>41.579999999999998</v>
      </c>
      <c r="AP108" s="125">
        <f>Малоэтажка_колич_блоков_огражд!$F108*Малоэтажка_блоки_огражд!E$9</f>
        <v>2.52</v>
      </c>
      <c r="AQ108" s="125">
        <f>Малоэтажка_колич_блоков_огражд!$F108*Малоэтажка_блоки_огражд!F$9</f>
        <v>353.30000000000001</v>
      </c>
      <c r="AR108" s="125">
        <f>Малоэтажка_колич_блоков_огражд!$F108*Малоэтажка_блоки_огражд!G$9</f>
        <v>0</v>
      </c>
      <c r="AS108" s="94">
        <f>Малоэтажка_колич_блоков_огражд!$F108*Малоэтажка_блоки_огражд!B$10</f>
        <v>130.60000000000002</v>
      </c>
      <c r="AT108" s="94">
        <f>Малоэтажка_колич_блоков_огражд!$F108*Малоэтажка_блоки_огражд!C$10</f>
        <v>56</v>
      </c>
      <c r="AU108" s="94">
        <f>Малоэтажка_колич_блоков_огражд!$F108*Малоэтажка_блоки_огражд!D$10</f>
        <v>41.579999999999998</v>
      </c>
      <c r="AV108" s="94">
        <f>Малоэтажка_колич_блоков_огражд!$F108*Малоэтажка_блоки_огражд!E$10</f>
        <v>0</v>
      </c>
      <c r="AW108" s="94">
        <f>Малоэтажка_колич_блоков_огражд!$F108*Малоэтажка_блоки_огражд!F$10</f>
        <v>0</v>
      </c>
      <c r="AX108" s="127">
        <f>Малоэтажка_колич_блоков_огражд!$F108*Малоэтажка_блоки_огражд!G$10</f>
        <v>353.30000000000001</v>
      </c>
      <c r="AY108" s="125">
        <f>Малоэтажка_колич_блоков_огражд!$G108*Малоэтажка_блоки_огражд!B$11</f>
        <v>0</v>
      </c>
      <c r="AZ108" s="125">
        <f>Малоэтажка_колич_блоков_огражд!$G108*Малоэтажка_блоки_огражд!C$11</f>
        <v>0</v>
      </c>
      <c r="BA108" s="125">
        <f>Малоэтажка_колич_блоков_огражд!$G108*Малоэтажка_блоки_огражд!D$11</f>
        <v>0</v>
      </c>
      <c r="BB108" s="125">
        <f>Малоэтажка_колич_блоков_огражд!$G108*Малоэтажка_блоки_огражд!E$11</f>
        <v>0</v>
      </c>
      <c r="BC108" s="125">
        <f>Малоэтажка_колич_блоков_огражд!$G108*Малоэтажка_блоки_огражд!F$11</f>
        <v>0</v>
      </c>
      <c r="BD108" s="125">
        <f>Малоэтажка_колич_блоков_огражд!$G108*Малоэтажка_блоки_огражд!G$11</f>
        <v>0</v>
      </c>
      <c r="BE108" s="94">
        <f>Малоэтажка_колич_блоков_огражд!$G108*Малоэтажка_блоки_огражд!B$12</f>
        <v>0</v>
      </c>
      <c r="BF108" s="94">
        <f>Малоэтажка_колич_блоков_огражд!$G108*Малоэтажка_блоки_огражд!C$12</f>
        <v>0</v>
      </c>
      <c r="BG108" s="94">
        <f>Малоэтажка_колич_блоков_огражд!$G108*Малоэтажка_блоки_огражд!D$12</f>
        <v>0</v>
      </c>
      <c r="BH108" s="94">
        <f>Малоэтажка_колич_блоков_огражд!$G108*Малоэтажка_блоки_огражд!E$12</f>
        <v>0</v>
      </c>
      <c r="BI108" s="94">
        <f>Малоэтажка_колич_блоков_огражд!$G108*Малоэтажка_блоки_огражд!F$12</f>
        <v>0</v>
      </c>
      <c r="BJ108" s="127">
        <f>Малоэтажка_колич_блоков_огражд!$G108*Малоэтажка_блоки_огражд!G$12</f>
        <v>0</v>
      </c>
      <c r="BK108" s="125">
        <f>Малоэтажка_колич_блоков_огражд!$H108*Малоэтажка_блоки_огражд!B$13</f>
        <v>0</v>
      </c>
      <c r="BL108" s="125">
        <f>Малоэтажка_колич_блоков_огражд!$H108*Малоэтажка_блоки_огражд!C$13</f>
        <v>0</v>
      </c>
      <c r="BM108" s="125">
        <f>Малоэтажка_колич_блоков_огражд!$H108*Малоэтажка_блоки_огражд!D$13</f>
        <v>0</v>
      </c>
      <c r="BN108" s="125">
        <f>Малоэтажка_колич_блоков_огражд!$H108*Малоэтажка_блоки_огражд!E$13</f>
        <v>0</v>
      </c>
      <c r="BO108" s="125">
        <f>Малоэтажка_колич_блоков_огражд!$H108*Малоэтажка_блоки_огражд!F$13</f>
        <v>0</v>
      </c>
      <c r="BP108" s="125">
        <f>Малоэтажка_колич_блоков_огражд!$H108*Малоэтажка_блоки_огражд!G$13</f>
        <v>0</v>
      </c>
      <c r="BQ108" s="94">
        <f>Малоэтажка_колич_блоков_огражд!$H108*Малоэтажка_блоки_огражд!B$14</f>
        <v>0</v>
      </c>
      <c r="BR108" s="94">
        <f>Малоэтажка_колич_блоков_огражд!$H108*Малоэтажка_блоки_огражд!C$14</f>
        <v>0</v>
      </c>
      <c r="BS108" s="94">
        <f>Малоэтажка_колич_блоков_огражд!$H108*Малоэтажка_блоки_огражд!D$14</f>
        <v>0</v>
      </c>
      <c r="BT108" s="94">
        <f>Малоэтажка_колич_блоков_огражд!$H108*Малоэтажка_блоки_огражд!E$14</f>
        <v>0</v>
      </c>
      <c r="BU108" s="94">
        <f>Малоэтажка_колич_блоков_огражд!$H108*Малоэтажка_блоки_огражд!F$14</f>
        <v>0</v>
      </c>
      <c r="BV108" s="94">
        <f>Малоэтажка_колич_блоков_огражд!$H108*Малоэтажка_блоки_огражд!G$14</f>
        <v>0</v>
      </c>
      <c r="BW108" s="109">
        <v>4</v>
      </c>
      <c r="BX108" s="128">
        <f t="shared" si="125"/>
        <v>1314.9200000000001</v>
      </c>
      <c r="BY108" s="128">
        <f t="shared" si="126"/>
        <v>608.79999999999995</v>
      </c>
      <c r="BZ108" s="128">
        <f t="shared" si="127"/>
        <v>469.07999999999998</v>
      </c>
      <c r="CA108" s="128">
        <f t="shared" si="128"/>
        <v>7.5600000000000005</v>
      </c>
      <c r="CB108" s="128">
        <f t="shared" si="129"/>
        <v>962.79999999999995</v>
      </c>
      <c r="CC108" s="128">
        <f t="shared" si="130"/>
        <v>962.79999999999995</v>
      </c>
      <c r="CD108">
        <v>22</v>
      </c>
      <c r="CE108">
        <v>-34</v>
      </c>
      <c r="CF108">
        <v>3.8499999999999739</v>
      </c>
      <c r="CG108">
        <v>0.46999999999999997</v>
      </c>
      <c r="CH108">
        <v>0.28000000000000003</v>
      </c>
      <c r="CI108">
        <v>0.46999999999999997</v>
      </c>
      <c r="CJ108">
        <v>1.3600000000000001</v>
      </c>
      <c r="CK108">
        <v>1.3600000000000001</v>
      </c>
      <c r="CL108" s="22">
        <f t="shared" si="131"/>
        <v>19126.109090909224</v>
      </c>
      <c r="CM108" s="22">
        <f t="shared" si="132"/>
        <v>72537.872340425529</v>
      </c>
      <c r="CN108" s="22">
        <f t="shared" si="133"/>
        <v>93815.999999999985</v>
      </c>
      <c r="CO108" s="22">
        <f t="shared" si="134"/>
        <v>900.76595744680867</v>
      </c>
      <c r="CP108" s="22">
        <f t="shared" si="135"/>
        <v>39644.705882352937</v>
      </c>
      <c r="CQ108" s="22">
        <f t="shared" si="136"/>
        <v>39644.705882352937</v>
      </c>
      <c r="CR108" s="129">
        <f t="shared" si="137"/>
        <v>265670.15915348742</v>
      </c>
      <c r="CW108" s="130">
        <v>348726.51000000001</v>
      </c>
      <c r="CX108">
        <f t="shared" si="138"/>
        <v>0.29985074599094996</v>
      </c>
      <c r="CY108">
        <f t="shared" si="139"/>
        <v>46.177014882606294</v>
      </c>
    </row>
    <row r="109">
      <c r="A109" s="25"/>
      <c r="B109" s="4" t="s">
        <v>114</v>
      </c>
      <c r="C109" s="125">
        <f>Малоэтажка_колич_блоков_огражд!$C109*Малоэтажка_блоки_огражд!B$3</f>
        <v>0</v>
      </c>
      <c r="D109" s="125">
        <f>Малоэтажка_колич_блоков_огражд!$C109*Малоэтажка_блоки_огражд!C$3</f>
        <v>0</v>
      </c>
      <c r="E109" s="125">
        <f>Малоэтажка_колич_блоков_огражд!$C109*Малоэтажка_блоки_огражд!D$3</f>
        <v>0</v>
      </c>
      <c r="F109" s="125">
        <f>Малоэтажка_колич_блоков_огражд!$C109*Малоэтажка_блоки_огражд!E$3</f>
        <v>0</v>
      </c>
      <c r="G109" s="125">
        <f>Малоэтажка_колич_блоков_огражд!$C109*Малоэтажка_блоки_огражд!F$3</f>
        <v>0</v>
      </c>
      <c r="H109" s="126">
        <f>Малоэтажка_колич_блоков_огражд!$C109*Малоэтажка_блоки_огражд!G$3</f>
        <v>0</v>
      </c>
      <c r="I109" s="94">
        <f>Малоэтажка_колич_блоков_огражд!$C109*Малоэтажка_блоки_огражд!B$4</f>
        <v>0</v>
      </c>
      <c r="J109" s="94">
        <f>Малоэтажка_колич_блоков_огражд!$C109*Малоэтажка_блоки_огражд!C$4</f>
        <v>0</v>
      </c>
      <c r="K109" s="94">
        <f>Малоэтажка_колич_блоков_огражд!$C109*Малоэтажка_блоки_огражд!D$4</f>
        <v>0</v>
      </c>
      <c r="L109" s="94">
        <f>Малоэтажка_колич_блоков_огражд!$C109*Малоэтажка_блоки_огражд!E$4</f>
        <v>0</v>
      </c>
      <c r="M109" s="94">
        <f>Малоэтажка_колич_блоков_огражд!$C109*Малоэтажка_блоки_огражд!F$4</f>
        <v>0</v>
      </c>
      <c r="N109" s="127">
        <f>Малоэтажка_колич_блоков_огражд!$C109*Малоэтажка_блоки_огражд!G$4</f>
        <v>0</v>
      </c>
      <c r="O109" s="125">
        <f>Малоэтажка_колич_блоков_огражд!$D109*Малоэтажка_блоки_огражд!B$5</f>
        <v>112.38</v>
      </c>
      <c r="P109" s="125">
        <f>Малоэтажка_колич_блоков_огражд!$D109*Малоэтажка_блоки_огражд!C$5</f>
        <v>39.600000000000001</v>
      </c>
      <c r="Q109" s="125">
        <f>Малоэтажка_колич_блоков_огражд!$D109*Малоэтажка_блоки_огражд!D$5</f>
        <v>41.009999999999998</v>
      </c>
      <c r="R109" s="125">
        <f>Малоэтажка_колич_блоков_огражд!$D109*Малоэтажка_блоки_огражд!E$5</f>
        <v>2.52</v>
      </c>
      <c r="S109" s="125">
        <f>Малоэтажка_колич_блоков_огражд!$D109*Малоэтажка_блоки_огражд!F$5</f>
        <v>256.19999999999999</v>
      </c>
      <c r="T109" s="125">
        <f>Малоэтажка_колич_блоков_огражд!$D109*Малоэтажка_блоки_огражд!G$5</f>
        <v>0</v>
      </c>
      <c r="U109" s="94">
        <f>Малоэтажка_колич_блоков_огражд!$D109*Малоэтажка_блоки_огражд!B$6</f>
        <v>112.5</v>
      </c>
      <c r="V109" s="94">
        <f>Малоэтажка_колич_блоков_огражд!$D109*Малоэтажка_блоки_огражд!C$6</f>
        <v>42</v>
      </c>
      <c r="W109" s="94">
        <f>Малоэтажка_колич_блоков_огражд!$D109*Малоэтажка_блоки_огражд!D$6</f>
        <v>41.009999999999998</v>
      </c>
      <c r="X109" s="94">
        <f>Малоэтажка_колич_блоков_огражд!$D109*Малоэтажка_блоки_огражд!E$6</f>
        <v>0</v>
      </c>
      <c r="Y109" s="94">
        <f>Малоэтажка_колич_блоков_огражд!$D109*Малоэтажка_блоки_огражд!F$6</f>
        <v>0</v>
      </c>
      <c r="Z109" s="127">
        <f>Малоэтажка_колич_блоков_огражд!$D109*Малоэтажка_блоки_огражд!G$6</f>
        <v>256.19999999999999</v>
      </c>
      <c r="AA109" s="125">
        <f>Малоэтажка_колич_блоков_огражд!$E109*Малоэтажка_блоки_огражд!B$7</f>
        <v>85.599999999999994</v>
      </c>
      <c r="AB109" s="125">
        <f>Малоэтажка_колич_блоков_огражд!$E109*Малоэтажка_блоки_огражд!C$7</f>
        <v>53.599999999999994</v>
      </c>
      <c r="AC109" s="125">
        <f>Малоэтажка_колич_блоков_огражд!$E109*Малоэтажка_блоки_огражд!D$7</f>
        <v>34.680000000000007</v>
      </c>
      <c r="AD109" s="125">
        <f>Малоэтажка_колич_блоков_огражд!$E109*Малоэтажка_блоки_огражд!E$7</f>
        <v>2.52</v>
      </c>
      <c r="AE109" s="125">
        <f>Малоэтажка_колич_блоков_огражд!$E109*Малоэтажка_блоки_огражд!F$7</f>
        <v>353.30000000000001</v>
      </c>
      <c r="AF109" s="125">
        <f>Малоэтажка_колич_блоков_огражд!$E109*Малоэтажка_блоки_огражд!G$7</f>
        <v>0</v>
      </c>
      <c r="AG109" s="94">
        <f>Малоэтажка_колич_блоков_огражд!$E109*Малоэтажка_блоки_огражд!B$8</f>
        <v>85.719999999999999</v>
      </c>
      <c r="AH109" s="94">
        <f>Малоэтажка_колич_блоков_огражд!$E109*Малоэтажка_блоки_огражд!C$8</f>
        <v>56</v>
      </c>
      <c r="AI109" s="94">
        <f>Малоэтажка_колич_блоков_огражд!$E109*Малоэтажка_блоки_огражд!D$8</f>
        <v>34.680000000000007</v>
      </c>
      <c r="AJ109" s="94">
        <f>Малоэтажка_колич_блоков_огражд!$E109*Малоэтажка_блоки_огражд!E$8</f>
        <v>0</v>
      </c>
      <c r="AK109" s="94">
        <f>Малоэтажка_колич_блоков_огражд!$E109*Малоэтажка_блоки_огражд!F$8</f>
        <v>0</v>
      </c>
      <c r="AL109" s="127">
        <f>Малоэтажка_колич_блоков_огражд!$E109*Малоэтажка_блоки_огражд!G$8</f>
        <v>353.30000000000001</v>
      </c>
      <c r="AM109" s="125">
        <f>Малоэтажка_колич_блоков_огражд!$F109*Малоэтажка_блоки_огражд!B$9</f>
        <v>130.48000000000002</v>
      </c>
      <c r="AN109" s="125">
        <f>Малоэтажка_колич_блоков_огражд!$F109*Малоэтажка_блоки_огражд!C$9</f>
        <v>53.599999999999994</v>
      </c>
      <c r="AO109" s="125">
        <f>Малоэтажка_колич_блоков_огражд!$F109*Малоэтажка_блоки_огражд!D$9</f>
        <v>41.579999999999998</v>
      </c>
      <c r="AP109" s="125">
        <f>Малоэтажка_колич_блоков_огражд!$F109*Малоэтажка_блоки_огражд!E$9</f>
        <v>2.52</v>
      </c>
      <c r="AQ109" s="125">
        <f>Малоэтажка_колич_блоков_огражд!$F109*Малоэтажка_блоки_огражд!F$9</f>
        <v>353.30000000000001</v>
      </c>
      <c r="AR109" s="125">
        <f>Малоэтажка_колич_блоков_огражд!$F109*Малоэтажка_блоки_огражд!G$9</f>
        <v>0</v>
      </c>
      <c r="AS109" s="94">
        <f>Малоэтажка_колич_блоков_огражд!$F109*Малоэтажка_блоки_огражд!B$10</f>
        <v>130.60000000000002</v>
      </c>
      <c r="AT109" s="94">
        <f>Малоэтажка_колич_блоков_огражд!$F109*Малоэтажка_блоки_огражд!C$10</f>
        <v>56</v>
      </c>
      <c r="AU109" s="94">
        <f>Малоэтажка_колич_блоков_огражд!$F109*Малоэтажка_блоки_огражд!D$10</f>
        <v>41.579999999999998</v>
      </c>
      <c r="AV109" s="94">
        <f>Малоэтажка_колич_блоков_огражд!$F109*Малоэтажка_блоки_огражд!E$10</f>
        <v>0</v>
      </c>
      <c r="AW109" s="94">
        <f>Малоэтажка_колич_блоков_огражд!$F109*Малоэтажка_блоки_огражд!F$10</f>
        <v>0</v>
      </c>
      <c r="AX109" s="127">
        <f>Малоэтажка_колич_блоков_огражд!$F109*Малоэтажка_блоки_огражд!G$10</f>
        <v>353.30000000000001</v>
      </c>
      <c r="AY109" s="125">
        <f>Малоэтажка_колич_блоков_огражд!$G109*Малоэтажка_блоки_огражд!B$11</f>
        <v>0</v>
      </c>
      <c r="AZ109" s="125">
        <f>Малоэтажка_колич_блоков_огражд!$G109*Малоэтажка_блоки_огражд!C$11</f>
        <v>0</v>
      </c>
      <c r="BA109" s="125">
        <f>Малоэтажка_колич_блоков_огражд!$G109*Малоэтажка_блоки_огражд!D$11</f>
        <v>0</v>
      </c>
      <c r="BB109" s="125">
        <f>Малоэтажка_колич_блоков_огражд!$G109*Малоэтажка_блоки_огражд!E$11</f>
        <v>0</v>
      </c>
      <c r="BC109" s="125">
        <f>Малоэтажка_колич_блоков_огражд!$G109*Малоэтажка_блоки_огражд!F$11</f>
        <v>0</v>
      </c>
      <c r="BD109" s="125">
        <f>Малоэтажка_колич_блоков_огражд!$G109*Малоэтажка_блоки_огражд!G$11</f>
        <v>0</v>
      </c>
      <c r="BE109" s="94">
        <f>Малоэтажка_колич_блоков_огражд!$G109*Малоэтажка_блоки_огражд!B$12</f>
        <v>0</v>
      </c>
      <c r="BF109" s="94">
        <f>Малоэтажка_колич_блоков_огражд!$G109*Малоэтажка_блоки_огражд!C$12</f>
        <v>0</v>
      </c>
      <c r="BG109" s="94">
        <f>Малоэтажка_колич_блоков_огражд!$G109*Малоэтажка_блоки_огражд!D$12</f>
        <v>0</v>
      </c>
      <c r="BH109" s="94">
        <f>Малоэтажка_колич_блоков_огражд!$G109*Малоэтажка_блоки_огражд!E$12</f>
        <v>0</v>
      </c>
      <c r="BI109" s="94">
        <f>Малоэтажка_колич_блоков_огражд!$G109*Малоэтажка_блоки_огражд!F$12</f>
        <v>0</v>
      </c>
      <c r="BJ109" s="127">
        <f>Малоэтажка_колич_блоков_огражд!$G109*Малоэтажка_блоки_огражд!G$12</f>
        <v>0</v>
      </c>
      <c r="BK109" s="125">
        <f>Малоэтажка_колич_блоков_огражд!$H109*Малоэтажка_блоки_огражд!B$13</f>
        <v>0</v>
      </c>
      <c r="BL109" s="125">
        <f>Малоэтажка_колич_блоков_огражд!$H109*Малоэтажка_блоки_огражд!C$13</f>
        <v>0</v>
      </c>
      <c r="BM109" s="125">
        <f>Малоэтажка_колич_блоков_огражд!$H109*Малоэтажка_блоки_огражд!D$13</f>
        <v>0</v>
      </c>
      <c r="BN109" s="125">
        <f>Малоэтажка_колич_блоков_огражд!$H109*Малоэтажка_блоки_огражд!E$13</f>
        <v>0</v>
      </c>
      <c r="BO109" s="125">
        <f>Малоэтажка_колич_блоков_огражд!$H109*Малоэтажка_блоки_огражд!F$13</f>
        <v>0</v>
      </c>
      <c r="BP109" s="125">
        <f>Малоэтажка_колич_блоков_огражд!$H109*Малоэтажка_блоки_огражд!G$13</f>
        <v>0</v>
      </c>
      <c r="BQ109" s="94">
        <f>Малоэтажка_колич_блоков_огражд!$H109*Малоэтажка_блоки_огражд!B$14</f>
        <v>0</v>
      </c>
      <c r="BR109" s="94">
        <f>Малоэтажка_колич_блоков_огражд!$H109*Малоэтажка_блоки_огражд!C$14</f>
        <v>0</v>
      </c>
      <c r="BS109" s="94">
        <f>Малоэтажка_колич_блоков_огражд!$H109*Малоэтажка_блоки_огражд!D$14</f>
        <v>0</v>
      </c>
      <c r="BT109" s="94">
        <f>Малоэтажка_колич_блоков_огражд!$H109*Малоэтажка_блоки_огражд!E$14</f>
        <v>0</v>
      </c>
      <c r="BU109" s="94">
        <f>Малоэтажка_колич_блоков_огражд!$H109*Малоэтажка_блоки_огражд!F$14</f>
        <v>0</v>
      </c>
      <c r="BV109" s="94">
        <f>Малоэтажка_колич_блоков_огражд!$H109*Малоэтажка_блоки_огражд!G$14</f>
        <v>0</v>
      </c>
      <c r="BW109" s="109">
        <v>4</v>
      </c>
      <c r="BX109" s="128">
        <f t="shared" si="125"/>
        <v>1314.9200000000001</v>
      </c>
      <c r="BY109" s="128">
        <f t="shared" si="126"/>
        <v>608.79999999999995</v>
      </c>
      <c r="BZ109" s="128">
        <f t="shared" si="127"/>
        <v>469.07999999999998</v>
      </c>
      <c r="CA109" s="128">
        <f t="shared" si="128"/>
        <v>7.5600000000000005</v>
      </c>
      <c r="CB109" s="128">
        <f t="shared" si="129"/>
        <v>962.79999999999995</v>
      </c>
      <c r="CC109" s="128">
        <f t="shared" si="130"/>
        <v>962.79999999999995</v>
      </c>
      <c r="CD109">
        <v>22</v>
      </c>
      <c r="CE109">
        <v>-34</v>
      </c>
      <c r="CF109">
        <v>3.8499999999999734</v>
      </c>
      <c r="CG109">
        <v>0.46999999999999997</v>
      </c>
      <c r="CH109">
        <v>0.28000000000000003</v>
      </c>
      <c r="CI109">
        <v>0.46999999999999997</v>
      </c>
      <c r="CJ109">
        <v>1.3600000000000001</v>
      </c>
      <c r="CK109">
        <v>1.3600000000000001</v>
      </c>
      <c r="CL109" s="22">
        <f t="shared" si="131"/>
        <v>19126.109090909224</v>
      </c>
      <c r="CM109" s="22">
        <f t="shared" si="132"/>
        <v>72537.872340425529</v>
      </c>
      <c r="CN109" s="22">
        <f t="shared" si="133"/>
        <v>93815.999999999985</v>
      </c>
      <c r="CO109" s="22">
        <f t="shared" si="134"/>
        <v>900.76595744680867</v>
      </c>
      <c r="CP109" s="22">
        <f t="shared" si="135"/>
        <v>39644.705882352937</v>
      </c>
      <c r="CQ109" s="22">
        <f t="shared" si="136"/>
        <v>39644.705882352937</v>
      </c>
      <c r="CR109" s="129">
        <f t="shared" si="137"/>
        <v>265670.15915348742</v>
      </c>
      <c r="CW109" s="130">
        <v>348726.51000000001</v>
      </c>
      <c r="CX109">
        <f t="shared" si="138"/>
        <v>0.29985074599094996</v>
      </c>
      <c r="CY109">
        <f t="shared" si="139"/>
        <v>46.177014882606294</v>
      </c>
    </row>
    <row r="110">
      <c r="A110" s="25"/>
      <c r="B110" s="4" t="s">
        <v>115</v>
      </c>
      <c r="C110" s="125">
        <f>Малоэтажка_колич_блоков_огражд!$C110*Малоэтажка_блоки_огражд!B$3</f>
        <v>0</v>
      </c>
      <c r="D110" s="125">
        <f>Малоэтажка_колич_блоков_огражд!$C110*Малоэтажка_блоки_огражд!C$3</f>
        <v>0</v>
      </c>
      <c r="E110" s="125">
        <f>Малоэтажка_колич_блоков_огражд!$C110*Малоэтажка_блоки_огражд!D$3</f>
        <v>0</v>
      </c>
      <c r="F110" s="125">
        <f>Малоэтажка_колич_блоков_огражд!$C110*Малоэтажка_блоки_огражд!E$3</f>
        <v>0</v>
      </c>
      <c r="G110" s="125">
        <f>Малоэтажка_колич_блоков_огражд!$C110*Малоэтажка_блоки_огражд!F$3</f>
        <v>0</v>
      </c>
      <c r="H110" s="126">
        <f>Малоэтажка_колич_блоков_огражд!$C110*Малоэтажка_блоки_огражд!G$3</f>
        <v>0</v>
      </c>
      <c r="I110" s="94">
        <f>Малоэтажка_колич_блоков_огражд!$C110*Малоэтажка_блоки_огражд!B$4</f>
        <v>0</v>
      </c>
      <c r="J110" s="94">
        <f>Малоэтажка_колич_блоков_огражд!$C110*Малоэтажка_блоки_огражд!C$4</f>
        <v>0</v>
      </c>
      <c r="K110" s="94">
        <f>Малоэтажка_колич_блоков_огражд!$C110*Малоэтажка_блоки_огражд!D$4</f>
        <v>0</v>
      </c>
      <c r="L110" s="94">
        <f>Малоэтажка_колич_блоков_огражд!$C110*Малоэтажка_блоки_огражд!E$4</f>
        <v>0</v>
      </c>
      <c r="M110" s="94">
        <f>Малоэтажка_колич_блоков_огражд!$C110*Малоэтажка_блоки_огражд!F$4</f>
        <v>0</v>
      </c>
      <c r="N110" s="127">
        <f>Малоэтажка_колич_блоков_огражд!$C110*Малоэтажка_блоки_огражд!G$4</f>
        <v>0</v>
      </c>
      <c r="O110" s="125">
        <f>Малоэтажка_колич_блоков_огражд!$D110*Малоэтажка_блоки_огражд!B$5</f>
        <v>112.38</v>
      </c>
      <c r="P110" s="125">
        <f>Малоэтажка_колич_блоков_огражд!$D110*Малоэтажка_блоки_огражд!C$5</f>
        <v>39.600000000000001</v>
      </c>
      <c r="Q110" s="125">
        <f>Малоэтажка_колич_блоков_огражд!$D110*Малоэтажка_блоки_огражд!D$5</f>
        <v>41.009999999999998</v>
      </c>
      <c r="R110" s="125">
        <f>Малоэтажка_колич_блоков_огражд!$D110*Малоэтажка_блоки_огражд!E$5</f>
        <v>2.52</v>
      </c>
      <c r="S110" s="125">
        <f>Малоэтажка_колич_блоков_огражд!$D110*Малоэтажка_блоки_огражд!F$5</f>
        <v>256.19999999999999</v>
      </c>
      <c r="T110" s="125">
        <f>Малоэтажка_колич_блоков_огражд!$D110*Малоэтажка_блоки_огражд!G$5</f>
        <v>0</v>
      </c>
      <c r="U110" s="94">
        <f>Малоэтажка_колич_блоков_огражд!$D110*Малоэтажка_блоки_огражд!B$6</f>
        <v>112.5</v>
      </c>
      <c r="V110" s="94">
        <f>Малоэтажка_колич_блоков_огражд!$D110*Малоэтажка_блоки_огражд!C$6</f>
        <v>42</v>
      </c>
      <c r="W110" s="94">
        <f>Малоэтажка_колич_блоков_огражд!$D110*Малоэтажка_блоки_огражд!D$6</f>
        <v>41.009999999999998</v>
      </c>
      <c r="X110" s="94">
        <f>Малоэтажка_колич_блоков_огражд!$D110*Малоэтажка_блоки_огражд!E$6</f>
        <v>0</v>
      </c>
      <c r="Y110" s="94">
        <f>Малоэтажка_колич_блоков_огражд!$D110*Малоэтажка_блоки_огражд!F$6</f>
        <v>0</v>
      </c>
      <c r="Z110" s="127">
        <f>Малоэтажка_колич_блоков_огражд!$D110*Малоэтажка_блоки_огражд!G$6</f>
        <v>256.19999999999999</v>
      </c>
      <c r="AA110" s="125">
        <f>Малоэтажка_колич_блоков_огражд!$E110*Малоэтажка_блоки_огражд!B$7</f>
        <v>85.599999999999994</v>
      </c>
      <c r="AB110" s="125">
        <f>Малоэтажка_колич_блоков_огражд!$E110*Малоэтажка_блоки_огражд!C$7</f>
        <v>53.599999999999994</v>
      </c>
      <c r="AC110" s="125">
        <f>Малоэтажка_колич_блоков_огражд!$E110*Малоэтажка_блоки_огражд!D$7</f>
        <v>34.680000000000007</v>
      </c>
      <c r="AD110" s="125">
        <f>Малоэтажка_колич_блоков_огражд!$E110*Малоэтажка_блоки_огражд!E$7</f>
        <v>2.52</v>
      </c>
      <c r="AE110" s="125">
        <f>Малоэтажка_колич_блоков_огражд!$E110*Малоэтажка_блоки_огражд!F$7</f>
        <v>353.30000000000001</v>
      </c>
      <c r="AF110" s="125">
        <f>Малоэтажка_колич_блоков_огражд!$E110*Малоэтажка_блоки_огражд!G$7</f>
        <v>0</v>
      </c>
      <c r="AG110" s="94">
        <f>Малоэтажка_колич_блоков_огражд!$E110*Малоэтажка_блоки_огражд!B$8</f>
        <v>85.719999999999999</v>
      </c>
      <c r="AH110" s="94">
        <f>Малоэтажка_колич_блоков_огражд!$E110*Малоэтажка_блоки_огражд!C$8</f>
        <v>56</v>
      </c>
      <c r="AI110" s="94">
        <f>Малоэтажка_колич_блоков_огражд!$E110*Малоэтажка_блоки_огражд!D$8</f>
        <v>34.680000000000007</v>
      </c>
      <c r="AJ110" s="94">
        <f>Малоэтажка_колич_блоков_огражд!$E110*Малоэтажка_блоки_огражд!E$8</f>
        <v>0</v>
      </c>
      <c r="AK110" s="94">
        <f>Малоэтажка_колич_блоков_огражд!$E110*Малоэтажка_блоки_огражд!F$8</f>
        <v>0</v>
      </c>
      <c r="AL110" s="127">
        <f>Малоэтажка_колич_блоков_огражд!$E110*Малоэтажка_блоки_огражд!G$8</f>
        <v>353.30000000000001</v>
      </c>
      <c r="AM110" s="125">
        <f>Малоэтажка_колич_блоков_огражд!$F110*Малоэтажка_блоки_огражд!B$9</f>
        <v>130.48000000000002</v>
      </c>
      <c r="AN110" s="125">
        <f>Малоэтажка_колич_блоков_огражд!$F110*Малоэтажка_блоки_огражд!C$9</f>
        <v>53.599999999999994</v>
      </c>
      <c r="AO110" s="125">
        <f>Малоэтажка_колич_блоков_огражд!$F110*Малоэтажка_блоки_огражд!D$9</f>
        <v>41.579999999999998</v>
      </c>
      <c r="AP110" s="125">
        <f>Малоэтажка_колич_блоков_огражд!$F110*Малоэтажка_блоки_огражд!E$9</f>
        <v>2.52</v>
      </c>
      <c r="AQ110" s="125">
        <f>Малоэтажка_колич_блоков_огражд!$F110*Малоэтажка_блоки_огражд!F$9</f>
        <v>353.30000000000001</v>
      </c>
      <c r="AR110" s="125">
        <f>Малоэтажка_колич_блоков_огражд!$F110*Малоэтажка_блоки_огражд!G$9</f>
        <v>0</v>
      </c>
      <c r="AS110" s="94">
        <f>Малоэтажка_колич_блоков_огражд!$F110*Малоэтажка_блоки_огражд!B$10</f>
        <v>130.60000000000002</v>
      </c>
      <c r="AT110" s="94">
        <f>Малоэтажка_колич_блоков_огражд!$F110*Малоэтажка_блоки_огражд!C$10</f>
        <v>56</v>
      </c>
      <c r="AU110" s="94">
        <f>Малоэтажка_колич_блоков_огражд!$F110*Малоэтажка_блоки_огражд!D$10</f>
        <v>41.579999999999998</v>
      </c>
      <c r="AV110" s="94">
        <f>Малоэтажка_колич_блоков_огражд!$F110*Малоэтажка_блоки_огражд!E$10</f>
        <v>0</v>
      </c>
      <c r="AW110" s="94">
        <f>Малоэтажка_колич_блоков_огражд!$F110*Малоэтажка_блоки_огражд!F$10</f>
        <v>0</v>
      </c>
      <c r="AX110" s="127">
        <f>Малоэтажка_колич_блоков_огражд!$F110*Малоэтажка_блоки_огражд!G$10</f>
        <v>353.30000000000001</v>
      </c>
      <c r="AY110" s="125">
        <f>Малоэтажка_колич_блоков_огражд!$G110*Малоэтажка_блоки_огражд!B$11</f>
        <v>0</v>
      </c>
      <c r="AZ110" s="125">
        <f>Малоэтажка_колич_блоков_огражд!$G110*Малоэтажка_блоки_огражд!C$11</f>
        <v>0</v>
      </c>
      <c r="BA110" s="125">
        <f>Малоэтажка_колич_блоков_огражд!$G110*Малоэтажка_блоки_огражд!D$11</f>
        <v>0</v>
      </c>
      <c r="BB110" s="125">
        <f>Малоэтажка_колич_блоков_огражд!$G110*Малоэтажка_блоки_огражд!E$11</f>
        <v>0</v>
      </c>
      <c r="BC110" s="125">
        <f>Малоэтажка_колич_блоков_огражд!$G110*Малоэтажка_блоки_огражд!F$11</f>
        <v>0</v>
      </c>
      <c r="BD110" s="125">
        <f>Малоэтажка_колич_блоков_огражд!$G110*Малоэтажка_блоки_огражд!G$11</f>
        <v>0</v>
      </c>
      <c r="BE110" s="94">
        <f>Малоэтажка_колич_блоков_огражд!$G110*Малоэтажка_блоки_огражд!B$12</f>
        <v>0</v>
      </c>
      <c r="BF110" s="94">
        <f>Малоэтажка_колич_блоков_огражд!$G110*Малоэтажка_блоки_огражд!C$12</f>
        <v>0</v>
      </c>
      <c r="BG110" s="94">
        <f>Малоэтажка_колич_блоков_огражд!$G110*Малоэтажка_блоки_огражд!D$12</f>
        <v>0</v>
      </c>
      <c r="BH110" s="94">
        <f>Малоэтажка_колич_блоков_огражд!$G110*Малоэтажка_блоки_огражд!E$12</f>
        <v>0</v>
      </c>
      <c r="BI110" s="94">
        <f>Малоэтажка_колич_блоков_огражд!$G110*Малоэтажка_блоки_огражд!F$12</f>
        <v>0</v>
      </c>
      <c r="BJ110" s="127">
        <f>Малоэтажка_колич_блоков_огражд!$G110*Малоэтажка_блоки_огражд!G$12</f>
        <v>0</v>
      </c>
      <c r="BK110" s="125">
        <f>Малоэтажка_колич_блоков_огражд!$H110*Малоэтажка_блоки_огражд!B$13</f>
        <v>0</v>
      </c>
      <c r="BL110" s="125">
        <f>Малоэтажка_колич_блоков_огражд!$H110*Малоэтажка_блоки_огражд!C$13</f>
        <v>0</v>
      </c>
      <c r="BM110" s="125">
        <f>Малоэтажка_колич_блоков_огражд!$H110*Малоэтажка_блоки_огражд!D$13</f>
        <v>0</v>
      </c>
      <c r="BN110" s="125">
        <f>Малоэтажка_колич_блоков_огражд!$H110*Малоэтажка_блоки_огражд!E$13</f>
        <v>0</v>
      </c>
      <c r="BO110" s="125">
        <f>Малоэтажка_колич_блоков_огражд!$H110*Малоэтажка_блоки_огражд!F$13</f>
        <v>0</v>
      </c>
      <c r="BP110" s="125">
        <f>Малоэтажка_колич_блоков_огражд!$H110*Малоэтажка_блоки_огражд!G$13</f>
        <v>0</v>
      </c>
      <c r="BQ110" s="94">
        <f>Малоэтажка_колич_блоков_огражд!$H110*Малоэтажка_блоки_огражд!B$14</f>
        <v>0</v>
      </c>
      <c r="BR110" s="94">
        <f>Малоэтажка_колич_блоков_огражд!$H110*Малоэтажка_блоки_огражд!C$14</f>
        <v>0</v>
      </c>
      <c r="BS110" s="94">
        <f>Малоэтажка_колич_блоков_огражд!$H110*Малоэтажка_блоки_огражд!D$14</f>
        <v>0</v>
      </c>
      <c r="BT110" s="94">
        <f>Малоэтажка_колич_блоков_огражд!$H110*Малоэтажка_блоки_огражд!E$14</f>
        <v>0</v>
      </c>
      <c r="BU110" s="94">
        <f>Малоэтажка_колич_блоков_огражд!$H110*Малоэтажка_блоки_огражд!F$14</f>
        <v>0</v>
      </c>
      <c r="BV110" s="94">
        <f>Малоэтажка_колич_блоков_огражд!$H110*Малоэтажка_блоки_огражд!G$14</f>
        <v>0</v>
      </c>
      <c r="BW110" s="109">
        <v>4</v>
      </c>
      <c r="BX110" s="128">
        <f t="shared" si="125"/>
        <v>1314.9200000000001</v>
      </c>
      <c r="BY110" s="128">
        <f t="shared" si="126"/>
        <v>608.79999999999995</v>
      </c>
      <c r="BZ110" s="128">
        <f t="shared" si="127"/>
        <v>469.07999999999998</v>
      </c>
      <c r="CA110" s="128">
        <f t="shared" si="128"/>
        <v>7.5600000000000005</v>
      </c>
      <c r="CB110" s="128">
        <f t="shared" si="129"/>
        <v>962.79999999999995</v>
      </c>
      <c r="CC110" s="128">
        <f t="shared" si="130"/>
        <v>962.79999999999995</v>
      </c>
      <c r="CD110">
        <v>22</v>
      </c>
      <c r="CE110">
        <v>-34</v>
      </c>
      <c r="CF110">
        <v>3.8499999999999734</v>
      </c>
      <c r="CG110">
        <v>0.46999999999999997</v>
      </c>
      <c r="CH110">
        <v>0.28000000000000003</v>
      </c>
      <c r="CI110">
        <v>0.46999999999999997</v>
      </c>
      <c r="CJ110">
        <v>1.3600000000000001</v>
      </c>
      <c r="CK110">
        <v>1.3600000000000001</v>
      </c>
      <c r="CL110" s="22">
        <f t="shared" si="131"/>
        <v>19126.109090909224</v>
      </c>
      <c r="CM110" s="22">
        <f t="shared" si="132"/>
        <v>72537.872340425529</v>
      </c>
      <c r="CN110" s="22">
        <f t="shared" si="133"/>
        <v>93815.999999999985</v>
      </c>
      <c r="CO110" s="22">
        <f t="shared" si="134"/>
        <v>900.76595744680867</v>
      </c>
      <c r="CP110" s="22">
        <f t="shared" si="135"/>
        <v>39644.705882352937</v>
      </c>
      <c r="CQ110" s="22">
        <f t="shared" si="136"/>
        <v>39644.705882352937</v>
      </c>
      <c r="CR110" s="129">
        <f t="shared" si="137"/>
        <v>265670.15915348742</v>
      </c>
      <c r="CW110" s="130">
        <v>348726.51000000001</v>
      </c>
      <c r="CX110">
        <f t="shared" si="138"/>
        <v>0.29985074599094996</v>
      </c>
      <c r="CY110">
        <f t="shared" si="139"/>
        <v>46.177014882606294</v>
      </c>
    </row>
    <row r="111">
      <c r="A111" s="25"/>
      <c r="B111" s="4" t="s">
        <v>116</v>
      </c>
      <c r="C111" s="125">
        <f>Малоэтажка_колич_блоков_огражд!$C111*Малоэтажка_блоки_огражд!B$3</f>
        <v>0</v>
      </c>
      <c r="D111" s="125">
        <f>Малоэтажка_колич_блоков_огражд!$C111*Малоэтажка_блоки_огражд!C$3</f>
        <v>0</v>
      </c>
      <c r="E111" s="125">
        <f>Малоэтажка_колич_блоков_огражд!$C111*Малоэтажка_блоки_огражд!D$3</f>
        <v>0</v>
      </c>
      <c r="F111" s="125">
        <f>Малоэтажка_колич_блоков_огражд!$C111*Малоэтажка_блоки_огражд!E$3</f>
        <v>0</v>
      </c>
      <c r="G111" s="125">
        <f>Малоэтажка_колич_блоков_огражд!$C111*Малоэтажка_блоки_огражд!F$3</f>
        <v>0</v>
      </c>
      <c r="H111" s="126">
        <f>Малоэтажка_колич_блоков_огражд!$C111*Малоэтажка_блоки_огражд!G$3</f>
        <v>0</v>
      </c>
      <c r="I111" s="94">
        <f>Малоэтажка_колич_блоков_огражд!$C111*Малоэтажка_блоки_огражд!B$4</f>
        <v>0</v>
      </c>
      <c r="J111" s="94">
        <f>Малоэтажка_колич_блоков_огражд!$C111*Малоэтажка_блоки_огражд!C$4</f>
        <v>0</v>
      </c>
      <c r="K111" s="94">
        <f>Малоэтажка_колич_блоков_огражд!$C111*Малоэтажка_блоки_огражд!D$4</f>
        <v>0</v>
      </c>
      <c r="L111" s="94">
        <f>Малоэтажка_колич_блоков_огражд!$C111*Малоэтажка_блоки_огражд!E$4</f>
        <v>0</v>
      </c>
      <c r="M111" s="94">
        <f>Малоэтажка_колич_блоков_огражд!$C111*Малоэтажка_блоки_огражд!F$4</f>
        <v>0</v>
      </c>
      <c r="N111" s="127">
        <f>Малоэтажка_колич_блоков_огражд!$C111*Малоэтажка_блоки_огражд!G$4</f>
        <v>0</v>
      </c>
      <c r="O111" s="125">
        <f>Малоэтажка_колич_блоков_огражд!$D111*Малоэтажка_блоки_огражд!B$5</f>
        <v>112.38</v>
      </c>
      <c r="P111" s="125">
        <f>Малоэтажка_колич_блоков_огражд!$D111*Малоэтажка_блоки_огражд!C$5</f>
        <v>39.600000000000001</v>
      </c>
      <c r="Q111" s="125">
        <f>Малоэтажка_колич_блоков_огражд!$D111*Малоэтажка_блоки_огражд!D$5</f>
        <v>41.009999999999998</v>
      </c>
      <c r="R111" s="125">
        <f>Малоэтажка_колич_блоков_огражд!$D111*Малоэтажка_блоки_огражд!E$5</f>
        <v>2.52</v>
      </c>
      <c r="S111" s="125">
        <f>Малоэтажка_колич_блоков_огражд!$D111*Малоэтажка_блоки_огражд!F$5</f>
        <v>256.19999999999999</v>
      </c>
      <c r="T111" s="125">
        <f>Малоэтажка_колич_блоков_огражд!$D111*Малоэтажка_блоки_огражд!G$5</f>
        <v>0</v>
      </c>
      <c r="U111" s="94">
        <f>Малоэтажка_колич_блоков_огражд!$D111*Малоэтажка_блоки_огражд!B$6</f>
        <v>112.5</v>
      </c>
      <c r="V111" s="94">
        <f>Малоэтажка_колич_блоков_огражд!$D111*Малоэтажка_блоки_огражд!C$6</f>
        <v>42</v>
      </c>
      <c r="W111" s="94">
        <f>Малоэтажка_колич_блоков_огражд!$D111*Малоэтажка_блоки_огражд!D$6</f>
        <v>41.009999999999998</v>
      </c>
      <c r="X111" s="94">
        <f>Малоэтажка_колич_блоков_огражд!$D111*Малоэтажка_блоки_огражд!E$6</f>
        <v>0</v>
      </c>
      <c r="Y111" s="94">
        <f>Малоэтажка_колич_блоков_огражд!$D111*Малоэтажка_блоки_огражд!F$6</f>
        <v>0</v>
      </c>
      <c r="Z111" s="127">
        <f>Малоэтажка_колич_блоков_огражд!$D111*Малоэтажка_блоки_огражд!G$6</f>
        <v>256.19999999999999</v>
      </c>
      <c r="AA111" s="125">
        <f>Малоэтажка_колич_блоков_огражд!$E111*Малоэтажка_блоки_огражд!B$7</f>
        <v>85.599999999999994</v>
      </c>
      <c r="AB111" s="125">
        <f>Малоэтажка_колич_блоков_огражд!$E111*Малоэтажка_блоки_огражд!C$7</f>
        <v>53.599999999999994</v>
      </c>
      <c r="AC111" s="125">
        <f>Малоэтажка_колич_блоков_огражд!$E111*Малоэтажка_блоки_огражд!D$7</f>
        <v>34.680000000000007</v>
      </c>
      <c r="AD111" s="125">
        <f>Малоэтажка_колич_блоков_огражд!$E111*Малоэтажка_блоки_огражд!E$7</f>
        <v>2.52</v>
      </c>
      <c r="AE111" s="125">
        <f>Малоэтажка_колич_блоков_огражд!$E111*Малоэтажка_блоки_огражд!F$7</f>
        <v>353.30000000000001</v>
      </c>
      <c r="AF111" s="125">
        <f>Малоэтажка_колич_блоков_огражд!$E111*Малоэтажка_блоки_огражд!G$7</f>
        <v>0</v>
      </c>
      <c r="AG111" s="94">
        <f>Малоэтажка_колич_блоков_огражд!$E111*Малоэтажка_блоки_огражд!B$8</f>
        <v>85.719999999999999</v>
      </c>
      <c r="AH111" s="94">
        <f>Малоэтажка_колич_блоков_огражд!$E111*Малоэтажка_блоки_огражд!C$8</f>
        <v>56</v>
      </c>
      <c r="AI111" s="94">
        <f>Малоэтажка_колич_блоков_огражд!$E111*Малоэтажка_блоки_огражд!D$8</f>
        <v>34.680000000000007</v>
      </c>
      <c r="AJ111" s="94">
        <f>Малоэтажка_колич_блоков_огражд!$E111*Малоэтажка_блоки_огражд!E$8</f>
        <v>0</v>
      </c>
      <c r="AK111" s="94">
        <f>Малоэтажка_колич_блоков_огражд!$E111*Малоэтажка_блоки_огражд!F$8</f>
        <v>0</v>
      </c>
      <c r="AL111" s="127">
        <f>Малоэтажка_колич_блоков_огражд!$E111*Малоэтажка_блоки_огражд!G$8</f>
        <v>353.30000000000001</v>
      </c>
      <c r="AM111" s="125">
        <f>Малоэтажка_колич_блоков_огражд!$F111*Малоэтажка_блоки_огражд!B$9</f>
        <v>130.48000000000002</v>
      </c>
      <c r="AN111" s="125">
        <f>Малоэтажка_колич_блоков_огражд!$F111*Малоэтажка_блоки_огражд!C$9</f>
        <v>53.599999999999994</v>
      </c>
      <c r="AO111" s="125">
        <f>Малоэтажка_колич_блоков_огражд!$F111*Малоэтажка_блоки_огражд!D$9</f>
        <v>41.579999999999998</v>
      </c>
      <c r="AP111" s="125">
        <f>Малоэтажка_колич_блоков_огражд!$F111*Малоэтажка_блоки_огражд!E$9</f>
        <v>2.52</v>
      </c>
      <c r="AQ111" s="125">
        <f>Малоэтажка_колич_блоков_огражд!$F111*Малоэтажка_блоки_огражд!F$9</f>
        <v>353.30000000000001</v>
      </c>
      <c r="AR111" s="125">
        <f>Малоэтажка_колич_блоков_огражд!$F111*Малоэтажка_блоки_огражд!G$9</f>
        <v>0</v>
      </c>
      <c r="AS111" s="94">
        <f>Малоэтажка_колич_блоков_огражд!$F111*Малоэтажка_блоки_огражд!B$10</f>
        <v>130.60000000000002</v>
      </c>
      <c r="AT111" s="94">
        <f>Малоэтажка_колич_блоков_огражд!$F111*Малоэтажка_блоки_огражд!C$10</f>
        <v>56</v>
      </c>
      <c r="AU111" s="94">
        <f>Малоэтажка_колич_блоков_огражд!$F111*Малоэтажка_блоки_огражд!D$10</f>
        <v>41.579999999999998</v>
      </c>
      <c r="AV111" s="94">
        <f>Малоэтажка_колич_блоков_огражд!$F111*Малоэтажка_блоки_огражд!E$10</f>
        <v>0</v>
      </c>
      <c r="AW111" s="94">
        <f>Малоэтажка_колич_блоков_огражд!$F111*Малоэтажка_блоки_огражд!F$10</f>
        <v>0</v>
      </c>
      <c r="AX111" s="127">
        <f>Малоэтажка_колич_блоков_огражд!$F111*Малоэтажка_блоки_огражд!G$10</f>
        <v>353.30000000000001</v>
      </c>
      <c r="AY111" s="125">
        <f>Малоэтажка_колич_блоков_огражд!$G111*Малоэтажка_блоки_огражд!B$11</f>
        <v>0</v>
      </c>
      <c r="AZ111" s="125">
        <f>Малоэтажка_колич_блоков_огражд!$G111*Малоэтажка_блоки_огражд!C$11</f>
        <v>0</v>
      </c>
      <c r="BA111" s="125">
        <f>Малоэтажка_колич_блоков_огражд!$G111*Малоэтажка_блоки_огражд!D$11</f>
        <v>0</v>
      </c>
      <c r="BB111" s="125">
        <f>Малоэтажка_колич_блоков_огражд!$G111*Малоэтажка_блоки_огражд!E$11</f>
        <v>0</v>
      </c>
      <c r="BC111" s="125">
        <f>Малоэтажка_колич_блоков_огражд!$G111*Малоэтажка_блоки_огражд!F$11</f>
        <v>0</v>
      </c>
      <c r="BD111" s="125">
        <f>Малоэтажка_колич_блоков_огражд!$G111*Малоэтажка_блоки_огражд!G$11</f>
        <v>0</v>
      </c>
      <c r="BE111" s="94">
        <f>Малоэтажка_колич_блоков_огражд!$G111*Малоэтажка_блоки_огражд!B$12</f>
        <v>0</v>
      </c>
      <c r="BF111" s="94">
        <f>Малоэтажка_колич_блоков_огражд!$G111*Малоэтажка_блоки_огражд!C$12</f>
        <v>0</v>
      </c>
      <c r="BG111" s="94">
        <f>Малоэтажка_колич_блоков_огражд!$G111*Малоэтажка_блоки_огражд!D$12</f>
        <v>0</v>
      </c>
      <c r="BH111" s="94">
        <f>Малоэтажка_колич_блоков_огражд!$G111*Малоэтажка_блоки_огражд!E$12</f>
        <v>0</v>
      </c>
      <c r="BI111" s="94">
        <f>Малоэтажка_колич_блоков_огражд!$G111*Малоэтажка_блоки_огражд!F$12</f>
        <v>0</v>
      </c>
      <c r="BJ111" s="127">
        <f>Малоэтажка_колич_блоков_огражд!$G111*Малоэтажка_блоки_огражд!G$12</f>
        <v>0</v>
      </c>
      <c r="BK111" s="125">
        <f>Малоэтажка_колич_блоков_огражд!$H111*Малоэтажка_блоки_огражд!B$13</f>
        <v>0</v>
      </c>
      <c r="BL111" s="125">
        <f>Малоэтажка_колич_блоков_огражд!$H111*Малоэтажка_блоки_огражд!C$13</f>
        <v>0</v>
      </c>
      <c r="BM111" s="125">
        <f>Малоэтажка_колич_блоков_огражд!$H111*Малоэтажка_блоки_огражд!D$13</f>
        <v>0</v>
      </c>
      <c r="BN111" s="125">
        <f>Малоэтажка_колич_блоков_огражд!$H111*Малоэтажка_блоки_огражд!E$13</f>
        <v>0</v>
      </c>
      <c r="BO111" s="125">
        <f>Малоэтажка_колич_блоков_огражд!$H111*Малоэтажка_блоки_огражд!F$13</f>
        <v>0</v>
      </c>
      <c r="BP111" s="125">
        <f>Малоэтажка_колич_блоков_огражд!$H111*Малоэтажка_блоки_огражд!G$13</f>
        <v>0</v>
      </c>
      <c r="BQ111" s="94">
        <f>Малоэтажка_колич_блоков_огражд!$H111*Малоэтажка_блоки_огражд!B$14</f>
        <v>0</v>
      </c>
      <c r="BR111" s="94">
        <f>Малоэтажка_колич_блоков_огражд!$H111*Малоэтажка_блоки_огражд!C$14</f>
        <v>0</v>
      </c>
      <c r="BS111" s="94">
        <f>Малоэтажка_колич_блоков_огражд!$H111*Малоэтажка_блоки_огражд!D$14</f>
        <v>0</v>
      </c>
      <c r="BT111" s="94">
        <f>Малоэтажка_колич_блоков_огражд!$H111*Малоэтажка_блоки_огражд!E$14</f>
        <v>0</v>
      </c>
      <c r="BU111" s="94">
        <f>Малоэтажка_колич_блоков_огражд!$H111*Малоэтажка_блоки_огражд!F$14</f>
        <v>0</v>
      </c>
      <c r="BV111" s="94">
        <f>Малоэтажка_колич_блоков_огражд!$H111*Малоэтажка_блоки_огражд!G$14</f>
        <v>0</v>
      </c>
      <c r="BW111" s="109">
        <v>4</v>
      </c>
      <c r="BX111" s="128">
        <f t="shared" si="125"/>
        <v>1314.9200000000001</v>
      </c>
      <c r="BY111" s="128">
        <f t="shared" si="126"/>
        <v>608.79999999999995</v>
      </c>
      <c r="BZ111" s="128">
        <f t="shared" si="127"/>
        <v>469.07999999999998</v>
      </c>
      <c r="CA111" s="128">
        <f t="shared" si="128"/>
        <v>7.5600000000000005</v>
      </c>
      <c r="CB111" s="128">
        <f t="shared" si="129"/>
        <v>962.79999999999995</v>
      </c>
      <c r="CC111" s="128">
        <f t="shared" si="130"/>
        <v>962.79999999999995</v>
      </c>
      <c r="CD111">
        <v>22</v>
      </c>
      <c r="CE111">
        <v>-34</v>
      </c>
      <c r="CF111">
        <v>3.849999999999973</v>
      </c>
      <c r="CG111">
        <v>0.46999999999999997</v>
      </c>
      <c r="CH111">
        <v>0.28000000000000003</v>
      </c>
      <c r="CI111">
        <v>0.46999999999999997</v>
      </c>
      <c r="CJ111">
        <v>1.3600000000000001</v>
      </c>
      <c r="CK111">
        <v>1.3600000000000001</v>
      </c>
      <c r="CL111" s="22">
        <f t="shared" si="131"/>
        <v>19126.109090909227</v>
      </c>
      <c r="CM111" s="22">
        <f t="shared" si="132"/>
        <v>72537.872340425529</v>
      </c>
      <c r="CN111" s="22">
        <f t="shared" si="133"/>
        <v>93815.999999999985</v>
      </c>
      <c r="CO111" s="22">
        <f t="shared" si="134"/>
        <v>900.76595744680867</v>
      </c>
      <c r="CP111" s="22">
        <f t="shared" si="135"/>
        <v>39644.705882352937</v>
      </c>
      <c r="CQ111" s="22">
        <f t="shared" si="136"/>
        <v>39644.705882352937</v>
      </c>
      <c r="CR111" s="129">
        <f t="shared" si="137"/>
        <v>265670.15915348742</v>
      </c>
      <c r="CW111" s="130">
        <v>348726.51000000001</v>
      </c>
      <c r="CX111">
        <f t="shared" si="138"/>
        <v>0.29985074599094996</v>
      </c>
      <c r="CY111">
        <f t="shared" si="139"/>
        <v>46.177014882606294</v>
      </c>
    </row>
    <row r="112">
      <c r="A112" s="29"/>
      <c r="B112" s="30" t="s">
        <v>117</v>
      </c>
      <c r="C112" s="131">
        <f>Малоэтажка_колич_блоков_огражд!$C112*Малоэтажка_блоки_огражд!B$3</f>
        <v>0</v>
      </c>
      <c r="D112" s="131">
        <f>Малоэтажка_колич_блоков_огражд!$C112*Малоэтажка_блоки_огражд!C$3</f>
        <v>0</v>
      </c>
      <c r="E112" s="131">
        <f>Малоэтажка_колич_блоков_огражд!$C112*Малоэтажка_блоки_огражд!D$3</f>
        <v>0</v>
      </c>
      <c r="F112" s="131">
        <f>Малоэтажка_колич_блоков_огражд!$C112*Малоэтажка_блоки_огражд!E$3</f>
        <v>0</v>
      </c>
      <c r="G112" s="131">
        <f>Малоэтажка_колич_блоков_огражд!$C112*Малоэтажка_блоки_огражд!F$3</f>
        <v>0</v>
      </c>
      <c r="H112" s="132">
        <f>Малоэтажка_колич_блоков_огражд!$C112*Малоэтажка_блоки_огражд!G$3</f>
        <v>0</v>
      </c>
      <c r="I112" s="133">
        <f>Малоэтажка_колич_блоков_огражд!$C112*Малоэтажка_блоки_огражд!B$4</f>
        <v>0</v>
      </c>
      <c r="J112" s="133">
        <f>Малоэтажка_колич_блоков_огражд!$C112*Малоэтажка_блоки_огражд!C$4</f>
        <v>0</v>
      </c>
      <c r="K112" s="133">
        <f>Малоэтажка_колич_блоков_огражд!$C112*Малоэтажка_блоки_огражд!D$4</f>
        <v>0</v>
      </c>
      <c r="L112" s="133">
        <f>Малоэтажка_колич_блоков_огражд!$C112*Малоэтажка_блоки_огражд!E$4</f>
        <v>0</v>
      </c>
      <c r="M112" s="133">
        <f>Малоэтажка_колич_блоков_огражд!$C112*Малоэтажка_блоки_огражд!F$4</f>
        <v>0</v>
      </c>
      <c r="N112" s="134">
        <f>Малоэтажка_колич_блоков_огражд!$C112*Малоэтажка_блоки_огражд!G$4</f>
        <v>0</v>
      </c>
      <c r="O112" s="131">
        <f>Малоэтажка_колич_блоков_огражд!$D112*Малоэтажка_блоки_огражд!B$5</f>
        <v>112.38</v>
      </c>
      <c r="P112" s="131">
        <f>Малоэтажка_колич_блоков_огражд!$D112*Малоэтажка_блоки_огражд!C$5</f>
        <v>39.600000000000001</v>
      </c>
      <c r="Q112" s="131">
        <f>Малоэтажка_колич_блоков_огражд!$D112*Малоэтажка_блоки_огражд!D$5</f>
        <v>41.009999999999998</v>
      </c>
      <c r="R112" s="131">
        <f>Малоэтажка_колич_блоков_огражд!$D112*Малоэтажка_блоки_огражд!E$5</f>
        <v>2.52</v>
      </c>
      <c r="S112" s="131">
        <f>Малоэтажка_колич_блоков_огражд!$D112*Малоэтажка_блоки_огражд!F$5</f>
        <v>256.19999999999999</v>
      </c>
      <c r="T112" s="131">
        <f>Малоэтажка_колич_блоков_огражд!$D112*Малоэтажка_блоки_огражд!G$5</f>
        <v>0</v>
      </c>
      <c r="U112" s="133">
        <f>Малоэтажка_колич_блоков_огражд!$D112*Малоэтажка_блоки_огражд!B$6</f>
        <v>112.5</v>
      </c>
      <c r="V112" s="133">
        <f>Малоэтажка_колич_блоков_огражд!$D112*Малоэтажка_блоки_огражд!C$6</f>
        <v>42</v>
      </c>
      <c r="W112" s="133">
        <f>Малоэтажка_колич_блоков_огражд!$D112*Малоэтажка_блоки_огражд!D$6</f>
        <v>41.009999999999998</v>
      </c>
      <c r="X112" s="133">
        <f>Малоэтажка_колич_блоков_огражд!$D112*Малоэтажка_блоки_огражд!E$6</f>
        <v>0</v>
      </c>
      <c r="Y112" s="133">
        <f>Малоэтажка_колич_блоков_огражд!$D112*Малоэтажка_блоки_огражд!F$6</f>
        <v>0</v>
      </c>
      <c r="Z112" s="134">
        <f>Малоэтажка_колич_блоков_огражд!$D112*Малоэтажка_блоки_огражд!G$6</f>
        <v>256.19999999999999</v>
      </c>
      <c r="AA112" s="131">
        <f>Малоэтажка_колич_блоков_огражд!$E112*Малоэтажка_блоки_огражд!B$7</f>
        <v>85.599999999999994</v>
      </c>
      <c r="AB112" s="131">
        <f>Малоэтажка_колич_блоков_огражд!$E112*Малоэтажка_блоки_огражд!C$7</f>
        <v>53.599999999999994</v>
      </c>
      <c r="AC112" s="131">
        <f>Малоэтажка_колич_блоков_огражд!$E112*Малоэтажка_блоки_огражд!D$7</f>
        <v>34.680000000000007</v>
      </c>
      <c r="AD112" s="131">
        <f>Малоэтажка_колич_блоков_огражд!$E112*Малоэтажка_блоки_огражд!E$7</f>
        <v>2.52</v>
      </c>
      <c r="AE112" s="131">
        <f>Малоэтажка_колич_блоков_огражд!$E112*Малоэтажка_блоки_огражд!F$7</f>
        <v>353.30000000000001</v>
      </c>
      <c r="AF112" s="131">
        <f>Малоэтажка_колич_блоков_огражд!$E112*Малоэтажка_блоки_огражд!G$7</f>
        <v>0</v>
      </c>
      <c r="AG112" s="133">
        <f>Малоэтажка_колич_блоков_огражд!$E112*Малоэтажка_блоки_огражд!B$8</f>
        <v>85.719999999999999</v>
      </c>
      <c r="AH112" s="133">
        <f>Малоэтажка_колич_блоков_огражд!$E112*Малоэтажка_блоки_огражд!C$8</f>
        <v>56</v>
      </c>
      <c r="AI112" s="133">
        <f>Малоэтажка_колич_блоков_огражд!$E112*Малоэтажка_блоки_огражд!D$8</f>
        <v>34.680000000000007</v>
      </c>
      <c r="AJ112" s="133">
        <f>Малоэтажка_колич_блоков_огражд!$E112*Малоэтажка_блоки_огражд!E$8</f>
        <v>0</v>
      </c>
      <c r="AK112" s="133">
        <f>Малоэтажка_колич_блоков_огражд!$E112*Малоэтажка_блоки_огражд!F$8</f>
        <v>0</v>
      </c>
      <c r="AL112" s="134">
        <f>Малоэтажка_колич_блоков_огражд!$E112*Малоэтажка_блоки_огражд!G$8</f>
        <v>353.30000000000001</v>
      </c>
      <c r="AM112" s="131">
        <f>Малоэтажка_колич_блоков_огражд!$F112*Малоэтажка_блоки_огражд!B$9</f>
        <v>130.48000000000002</v>
      </c>
      <c r="AN112" s="131">
        <f>Малоэтажка_колич_блоков_огражд!$F112*Малоэтажка_блоки_огражд!C$9</f>
        <v>53.599999999999994</v>
      </c>
      <c r="AO112" s="131">
        <f>Малоэтажка_колич_блоков_огражд!$F112*Малоэтажка_блоки_огражд!D$9</f>
        <v>41.579999999999998</v>
      </c>
      <c r="AP112" s="131">
        <f>Малоэтажка_колич_блоков_огражд!$F112*Малоэтажка_блоки_огражд!E$9</f>
        <v>2.52</v>
      </c>
      <c r="AQ112" s="131">
        <f>Малоэтажка_колич_блоков_огражд!$F112*Малоэтажка_блоки_огражд!F$9</f>
        <v>353.30000000000001</v>
      </c>
      <c r="AR112" s="131">
        <f>Малоэтажка_колич_блоков_огражд!$F112*Малоэтажка_блоки_огражд!G$9</f>
        <v>0</v>
      </c>
      <c r="AS112" s="133">
        <f>Малоэтажка_колич_блоков_огражд!$F112*Малоэтажка_блоки_огражд!B$10</f>
        <v>130.60000000000002</v>
      </c>
      <c r="AT112" s="133">
        <f>Малоэтажка_колич_блоков_огражд!$F112*Малоэтажка_блоки_огражд!C$10</f>
        <v>56</v>
      </c>
      <c r="AU112" s="133">
        <f>Малоэтажка_колич_блоков_огражд!$F112*Малоэтажка_блоки_огражд!D$10</f>
        <v>41.579999999999998</v>
      </c>
      <c r="AV112" s="133">
        <f>Малоэтажка_колич_блоков_огражд!$F112*Малоэтажка_блоки_огражд!E$10</f>
        <v>0</v>
      </c>
      <c r="AW112" s="133">
        <f>Малоэтажка_колич_блоков_огражд!$F112*Малоэтажка_блоки_огражд!F$10</f>
        <v>0</v>
      </c>
      <c r="AX112" s="134">
        <f>Малоэтажка_колич_блоков_огражд!$F112*Малоэтажка_блоки_огражд!G$10</f>
        <v>353.30000000000001</v>
      </c>
      <c r="AY112" s="131">
        <f>Малоэтажка_колич_блоков_огражд!$G112*Малоэтажка_блоки_огражд!B$11</f>
        <v>0</v>
      </c>
      <c r="AZ112" s="131">
        <f>Малоэтажка_колич_блоков_огражд!$G112*Малоэтажка_блоки_огражд!C$11</f>
        <v>0</v>
      </c>
      <c r="BA112" s="131">
        <f>Малоэтажка_колич_блоков_огражд!$G112*Малоэтажка_блоки_огражд!D$11</f>
        <v>0</v>
      </c>
      <c r="BB112" s="131">
        <f>Малоэтажка_колич_блоков_огражд!$G112*Малоэтажка_блоки_огражд!E$11</f>
        <v>0</v>
      </c>
      <c r="BC112" s="131">
        <f>Малоэтажка_колич_блоков_огражд!$G112*Малоэтажка_блоки_огражд!F$11</f>
        <v>0</v>
      </c>
      <c r="BD112" s="131">
        <f>Малоэтажка_колич_блоков_огражд!$G112*Малоэтажка_блоки_огражд!G$11</f>
        <v>0</v>
      </c>
      <c r="BE112" s="133">
        <f>Малоэтажка_колич_блоков_огражд!$G112*Малоэтажка_блоки_огражд!B$12</f>
        <v>0</v>
      </c>
      <c r="BF112" s="133">
        <f>Малоэтажка_колич_блоков_огражд!$G112*Малоэтажка_блоки_огражд!C$12</f>
        <v>0</v>
      </c>
      <c r="BG112" s="133">
        <f>Малоэтажка_колич_блоков_огражд!$G112*Малоэтажка_блоки_огражд!D$12</f>
        <v>0</v>
      </c>
      <c r="BH112" s="133">
        <f>Малоэтажка_колич_блоков_огражд!$G112*Малоэтажка_блоки_огражд!E$12</f>
        <v>0</v>
      </c>
      <c r="BI112" s="133">
        <f>Малоэтажка_колич_блоков_огражд!$G112*Малоэтажка_блоки_огражд!F$12</f>
        <v>0</v>
      </c>
      <c r="BJ112" s="134">
        <f>Малоэтажка_колич_блоков_огражд!$G112*Малоэтажка_блоки_огражд!G$12</f>
        <v>0</v>
      </c>
      <c r="BK112" s="131">
        <f>Малоэтажка_колич_блоков_огражд!$H112*Малоэтажка_блоки_огражд!B$13</f>
        <v>0</v>
      </c>
      <c r="BL112" s="131">
        <f>Малоэтажка_колич_блоков_огражд!$H112*Малоэтажка_блоки_огражд!C$13</f>
        <v>0</v>
      </c>
      <c r="BM112" s="131">
        <f>Малоэтажка_колич_блоков_огражд!$H112*Малоэтажка_блоки_огражд!D$13</f>
        <v>0</v>
      </c>
      <c r="BN112" s="131">
        <f>Малоэтажка_колич_блоков_огражд!$H112*Малоэтажка_блоки_огражд!E$13</f>
        <v>0</v>
      </c>
      <c r="BO112" s="131">
        <f>Малоэтажка_колич_блоков_огражд!$H112*Малоэтажка_блоки_огражд!F$13</f>
        <v>0</v>
      </c>
      <c r="BP112" s="131">
        <f>Малоэтажка_колич_блоков_огражд!$H112*Малоэтажка_блоки_огражд!G$13</f>
        <v>0</v>
      </c>
      <c r="BQ112" s="133">
        <f>Малоэтажка_колич_блоков_огражд!$H112*Малоэтажка_блоки_огражд!B$14</f>
        <v>0</v>
      </c>
      <c r="BR112" s="133">
        <f>Малоэтажка_колич_блоков_огражд!$H112*Малоэтажка_блоки_огражд!C$14</f>
        <v>0</v>
      </c>
      <c r="BS112" s="133">
        <f>Малоэтажка_колич_блоков_огражд!$H112*Малоэтажка_блоки_огражд!D$14</f>
        <v>0</v>
      </c>
      <c r="BT112" s="133">
        <f>Малоэтажка_колич_блоков_огражд!$H112*Малоэтажка_блоки_огражд!E$14</f>
        <v>0</v>
      </c>
      <c r="BU112" s="133">
        <f>Малоэтажка_колич_блоков_огражд!$H112*Малоэтажка_блоки_огражд!F$14</f>
        <v>0</v>
      </c>
      <c r="BV112" s="133">
        <f>Малоэтажка_колич_блоков_огражд!$H112*Малоэтажка_блоки_огражд!G$14</f>
        <v>0</v>
      </c>
      <c r="BW112" s="135">
        <v>4</v>
      </c>
      <c r="BX112" s="136">
        <f t="shared" si="125"/>
        <v>1314.9200000000001</v>
      </c>
      <c r="BY112" s="136">
        <f t="shared" si="126"/>
        <v>608.79999999999995</v>
      </c>
      <c r="BZ112" s="136">
        <f t="shared" si="127"/>
        <v>469.07999999999998</v>
      </c>
      <c r="CA112" s="136">
        <f t="shared" si="128"/>
        <v>7.5600000000000005</v>
      </c>
      <c r="CB112" s="136">
        <f t="shared" si="129"/>
        <v>962.79999999999995</v>
      </c>
      <c r="CC112" s="136">
        <f t="shared" si="130"/>
        <v>962.79999999999995</v>
      </c>
      <c r="CD112" s="34">
        <v>22</v>
      </c>
      <c r="CE112">
        <v>-34</v>
      </c>
      <c r="CF112" s="34">
        <v>3.849999999999973</v>
      </c>
      <c r="CG112" s="34">
        <v>0.46999999999999997</v>
      </c>
      <c r="CH112" s="34">
        <v>0.28000000000000003</v>
      </c>
      <c r="CI112" s="34">
        <v>0.46999999999999997</v>
      </c>
      <c r="CJ112" s="34">
        <v>1.3600000000000001</v>
      </c>
      <c r="CK112" s="34">
        <v>1.3600000000000001</v>
      </c>
      <c r="CL112" s="22">
        <f t="shared" si="131"/>
        <v>19126.109090909227</v>
      </c>
      <c r="CM112" s="22">
        <f t="shared" si="132"/>
        <v>72537.872340425529</v>
      </c>
      <c r="CN112" s="22">
        <f t="shared" si="133"/>
        <v>93815.999999999985</v>
      </c>
      <c r="CO112" s="22">
        <f t="shared" si="134"/>
        <v>900.76595744680867</v>
      </c>
      <c r="CP112" s="22">
        <f t="shared" si="135"/>
        <v>39644.705882352937</v>
      </c>
      <c r="CQ112" s="22">
        <f t="shared" si="136"/>
        <v>39644.705882352937</v>
      </c>
      <c r="CR112" s="137">
        <f t="shared" si="137"/>
        <v>265670.15915348742</v>
      </c>
      <c r="CS112" s="138">
        <f>SUM(CR91:CR112)</f>
        <v>5844743.5013767248</v>
      </c>
      <c r="CT112">
        <f>CS112*0.859845</f>
        <v>5025573.4759412697</v>
      </c>
      <c r="CU112">
        <f>CT112*0.000001</f>
        <v>5.0255734759412691</v>
      </c>
      <c r="CV112">
        <f>CU112*128</f>
        <v>643.27340492048245</v>
      </c>
      <c r="CW112" s="130">
        <v>348726.51000000001</v>
      </c>
      <c r="CX112">
        <f t="shared" si="138"/>
        <v>0.29985074599094996</v>
      </c>
      <c r="CY112">
        <f t="shared" si="139"/>
        <v>46.177014882606294</v>
      </c>
      <c r="CZ112">
        <f>SUM(CY91:CY112)</f>
        <v>1015.8943274173381</v>
      </c>
      <c r="DA112">
        <f>SUM(CW91:CW112)*0.000001</f>
        <v>7.6719832199999969</v>
      </c>
    </row>
    <row r="113">
      <c r="A113" s="18">
        <v>9</v>
      </c>
      <c r="B113" s="19" t="s">
        <v>118</v>
      </c>
      <c r="C113" s="118">
        <f>Малоэтажка_колич_блоков_огражд!$C113*Малоэтажка_блоки_огражд!B$3</f>
        <v>0</v>
      </c>
      <c r="D113" s="118">
        <f>Малоэтажка_колич_блоков_огражд!$C113*Малоэтажка_блоки_огражд!C$3</f>
        <v>0</v>
      </c>
      <c r="E113" s="118">
        <f>Малоэтажка_колич_блоков_огражд!$C113*Малоэтажка_блоки_огражд!D$3</f>
        <v>0</v>
      </c>
      <c r="F113" s="118">
        <f>Малоэтажка_колич_блоков_огражд!$C113*Малоэтажка_блоки_огражд!E$3</f>
        <v>0</v>
      </c>
      <c r="G113" s="118">
        <f>Малоэтажка_колич_блоков_огражд!$C113*Малоэтажка_блоки_огражд!F$3</f>
        <v>0</v>
      </c>
      <c r="H113" s="119">
        <f>Малоэтажка_колич_блоков_огражд!$C113*Малоэтажка_блоки_огражд!G$3</f>
        <v>0</v>
      </c>
      <c r="I113" s="120">
        <f>Малоэтажка_колич_блоков_огражд!$C113*Малоэтажка_блоки_огражд!B$4</f>
        <v>0</v>
      </c>
      <c r="J113" s="120">
        <f>Малоэтажка_колич_блоков_огражд!$C113*Малоэтажка_блоки_огражд!C$4</f>
        <v>0</v>
      </c>
      <c r="K113" s="120">
        <f>Малоэтажка_колич_блоков_огражд!$C113*Малоэтажка_блоки_огражд!D$4</f>
        <v>0</v>
      </c>
      <c r="L113" s="120">
        <f>Малоэтажка_колич_блоков_огражд!$C113*Малоэтажка_блоки_огражд!E$4</f>
        <v>0</v>
      </c>
      <c r="M113" s="120">
        <f>Малоэтажка_колич_блоков_огражд!$C113*Малоэтажка_блоки_огражд!F$4</f>
        <v>0</v>
      </c>
      <c r="N113" s="121">
        <f>Малоэтажка_колич_блоков_огражд!$C113*Малоэтажка_блоки_огражд!G$4</f>
        <v>0</v>
      </c>
      <c r="O113" s="118">
        <f>Малоэтажка_колич_блоков_огражд!$D113*Малоэтажка_блоки_огражд!B$5</f>
        <v>112.38</v>
      </c>
      <c r="P113" s="118">
        <f>Малоэтажка_колич_блоков_огражд!$D113*Малоэтажка_блоки_огражд!C$5</f>
        <v>39.600000000000001</v>
      </c>
      <c r="Q113" s="118">
        <f>Малоэтажка_колич_блоков_огражд!$D113*Малоэтажка_блоки_огражд!D$5</f>
        <v>41.009999999999998</v>
      </c>
      <c r="R113" s="118">
        <f>Малоэтажка_колич_блоков_огражд!$D113*Малоэтажка_блоки_огражд!E$5</f>
        <v>2.52</v>
      </c>
      <c r="S113" s="118">
        <f>Малоэтажка_колич_блоков_огражд!$D113*Малоэтажка_блоки_огражд!F$5</f>
        <v>256.19999999999999</v>
      </c>
      <c r="T113" s="118">
        <f>Малоэтажка_колич_блоков_огражд!$D113*Малоэтажка_блоки_огражд!G$5</f>
        <v>0</v>
      </c>
      <c r="U113" s="120">
        <f>Малоэтажка_колич_блоков_огражд!$D113*Малоэтажка_блоки_огражд!B$6</f>
        <v>112.5</v>
      </c>
      <c r="V113" s="120">
        <f>Малоэтажка_колич_блоков_огражд!$D113*Малоэтажка_блоки_огражд!C$6</f>
        <v>42</v>
      </c>
      <c r="W113" s="120">
        <f>Малоэтажка_колич_блоков_огражд!$D113*Малоэтажка_блоки_огражд!D$6</f>
        <v>41.009999999999998</v>
      </c>
      <c r="X113" s="120">
        <f>Малоэтажка_колич_блоков_огражд!$D113*Малоэтажка_блоки_огражд!E$6</f>
        <v>0</v>
      </c>
      <c r="Y113" s="120">
        <f>Малоэтажка_колич_блоков_огражд!$D113*Малоэтажка_блоки_огражд!F$6</f>
        <v>0</v>
      </c>
      <c r="Z113" s="121">
        <f>Малоэтажка_колич_блоков_огражд!$D113*Малоэтажка_блоки_огражд!G$6</f>
        <v>256.19999999999999</v>
      </c>
      <c r="AA113" s="118">
        <f>Малоэтажка_колич_блоков_огражд!$E113*Малоэтажка_блоки_огражд!B$7</f>
        <v>85.599999999999994</v>
      </c>
      <c r="AB113" s="118">
        <f>Малоэтажка_колич_блоков_огражд!$E113*Малоэтажка_блоки_огражд!C$7</f>
        <v>53.599999999999994</v>
      </c>
      <c r="AC113" s="118">
        <f>Малоэтажка_колич_блоков_огражд!$E113*Малоэтажка_блоки_огражд!D$7</f>
        <v>34.680000000000007</v>
      </c>
      <c r="AD113" s="118">
        <f>Малоэтажка_колич_блоков_огражд!$E113*Малоэтажка_блоки_огражд!E$7</f>
        <v>2.52</v>
      </c>
      <c r="AE113" s="118">
        <f>Малоэтажка_колич_блоков_огражд!$E113*Малоэтажка_блоки_огражд!F$7</f>
        <v>353.30000000000001</v>
      </c>
      <c r="AF113" s="118">
        <f>Малоэтажка_колич_блоков_огражд!$E113*Малоэтажка_блоки_огражд!G$7</f>
        <v>0</v>
      </c>
      <c r="AG113" s="120">
        <f>Малоэтажка_колич_блоков_огражд!$E113*Малоэтажка_блоки_огражд!B$8</f>
        <v>85.719999999999999</v>
      </c>
      <c r="AH113" s="120">
        <f>Малоэтажка_колич_блоков_огражд!$E113*Малоэтажка_блоки_огражд!C$8</f>
        <v>56</v>
      </c>
      <c r="AI113" s="120">
        <f>Малоэтажка_колич_блоков_огражд!$E113*Малоэтажка_блоки_огражд!D$8</f>
        <v>34.680000000000007</v>
      </c>
      <c r="AJ113" s="120">
        <f>Малоэтажка_колич_блоков_огражд!$E113*Малоэтажка_блоки_огражд!E$8</f>
        <v>0</v>
      </c>
      <c r="AK113" s="120">
        <f>Малоэтажка_колич_блоков_огражд!$E113*Малоэтажка_блоки_огражд!F$8</f>
        <v>0</v>
      </c>
      <c r="AL113" s="121">
        <f>Малоэтажка_колич_блоков_огражд!$E113*Малоэтажка_блоки_огражд!G$8</f>
        <v>353.30000000000001</v>
      </c>
      <c r="AM113" s="118">
        <f>Малоэтажка_колич_блоков_огражд!$F113*Малоэтажка_блоки_огражд!B$9</f>
        <v>130.48000000000002</v>
      </c>
      <c r="AN113" s="118">
        <f>Малоэтажка_колич_блоков_огражд!$F113*Малоэтажка_блоки_огражд!C$9</f>
        <v>53.599999999999994</v>
      </c>
      <c r="AO113" s="118">
        <f>Малоэтажка_колич_блоков_огражд!$F113*Малоэтажка_блоки_огражд!D$9</f>
        <v>41.579999999999998</v>
      </c>
      <c r="AP113" s="118">
        <f>Малоэтажка_колич_блоков_огражд!$F113*Малоэтажка_блоки_огражд!E$9</f>
        <v>2.52</v>
      </c>
      <c r="AQ113" s="118">
        <f>Малоэтажка_колич_блоков_огражд!$F113*Малоэтажка_блоки_огражд!F$9</f>
        <v>353.30000000000001</v>
      </c>
      <c r="AR113" s="118">
        <f>Малоэтажка_колич_блоков_огражд!$F113*Малоэтажка_блоки_огражд!G$9</f>
        <v>0</v>
      </c>
      <c r="AS113" s="120">
        <f>Малоэтажка_колич_блоков_огражд!$F113*Малоэтажка_блоки_огражд!B$10</f>
        <v>130.60000000000002</v>
      </c>
      <c r="AT113" s="120">
        <f>Малоэтажка_колич_блоков_огражд!$F113*Малоэтажка_блоки_огражд!C$10</f>
        <v>56</v>
      </c>
      <c r="AU113" s="120">
        <f>Малоэтажка_колич_блоков_огражд!$F113*Малоэтажка_блоки_огражд!D$10</f>
        <v>41.579999999999998</v>
      </c>
      <c r="AV113" s="120">
        <f>Малоэтажка_колич_блоков_огражд!$F113*Малоэтажка_блоки_огражд!E$10</f>
        <v>0</v>
      </c>
      <c r="AW113" s="120">
        <f>Малоэтажка_колич_блоков_огражд!$F113*Малоэтажка_блоки_огражд!F$10</f>
        <v>0</v>
      </c>
      <c r="AX113" s="121">
        <f>Малоэтажка_колич_блоков_огражд!$F113*Малоэтажка_блоки_огражд!G$10</f>
        <v>353.30000000000001</v>
      </c>
      <c r="AY113" s="118">
        <f>Малоэтажка_колич_блоков_огражд!$G113*Малоэтажка_блоки_огражд!B$11</f>
        <v>0</v>
      </c>
      <c r="AZ113" s="118">
        <f>Малоэтажка_колич_блоков_огражд!$G113*Малоэтажка_блоки_огражд!C$11</f>
        <v>0</v>
      </c>
      <c r="BA113" s="118">
        <f>Малоэтажка_колич_блоков_огражд!$G113*Малоэтажка_блоки_огражд!D$11</f>
        <v>0</v>
      </c>
      <c r="BB113" s="118">
        <f>Малоэтажка_колич_блоков_огражд!$G113*Малоэтажка_блоки_огражд!E$11</f>
        <v>0</v>
      </c>
      <c r="BC113" s="118">
        <f>Малоэтажка_колич_блоков_огражд!$G113*Малоэтажка_блоки_огражд!F$11</f>
        <v>0</v>
      </c>
      <c r="BD113" s="118">
        <f>Малоэтажка_колич_блоков_огражд!$G113*Малоэтажка_блоки_огражд!G$11</f>
        <v>0</v>
      </c>
      <c r="BE113" s="120">
        <f>Малоэтажка_колич_блоков_огражд!$G113*Малоэтажка_блоки_огражд!B$12</f>
        <v>0</v>
      </c>
      <c r="BF113" s="120">
        <f>Малоэтажка_колич_блоков_огражд!$G113*Малоэтажка_блоки_огражд!C$12</f>
        <v>0</v>
      </c>
      <c r="BG113" s="120">
        <f>Малоэтажка_колич_блоков_огражд!$G113*Малоэтажка_блоки_огражд!D$12</f>
        <v>0</v>
      </c>
      <c r="BH113" s="120">
        <f>Малоэтажка_колич_блоков_огражд!$G113*Малоэтажка_блоки_огражд!E$12</f>
        <v>0</v>
      </c>
      <c r="BI113" s="120">
        <f>Малоэтажка_колич_блоков_огражд!$G113*Малоэтажка_блоки_огражд!F$12</f>
        <v>0</v>
      </c>
      <c r="BJ113" s="121">
        <f>Малоэтажка_колич_блоков_огражд!$G113*Малоэтажка_блоки_огражд!G$12</f>
        <v>0</v>
      </c>
      <c r="BK113" s="118">
        <f>Малоэтажка_колич_блоков_огражд!$H113*Малоэтажка_блоки_огражд!B$13</f>
        <v>0</v>
      </c>
      <c r="BL113" s="118">
        <f>Малоэтажка_колич_блоков_огражд!$H113*Малоэтажка_блоки_огражд!C$13</f>
        <v>0</v>
      </c>
      <c r="BM113" s="118">
        <f>Малоэтажка_колич_блоков_огражд!$H113*Малоэтажка_блоки_огражд!D$13</f>
        <v>0</v>
      </c>
      <c r="BN113" s="118">
        <f>Малоэтажка_колич_блоков_огражд!$H113*Малоэтажка_блоки_огражд!E$13</f>
        <v>0</v>
      </c>
      <c r="BO113" s="118">
        <f>Малоэтажка_колич_блоков_огражд!$H113*Малоэтажка_блоки_огражд!F$13</f>
        <v>0</v>
      </c>
      <c r="BP113" s="118">
        <f>Малоэтажка_колич_блоков_огражд!$H113*Малоэтажка_блоки_огражд!G$13</f>
        <v>0</v>
      </c>
      <c r="BQ113" s="120">
        <f>Малоэтажка_колич_блоков_огражд!$H113*Малоэтажка_блоки_огражд!B$14</f>
        <v>0</v>
      </c>
      <c r="BR113" s="120">
        <f>Малоэтажка_колич_блоков_огражд!$H113*Малоэтажка_блоки_огражд!C$14</f>
        <v>0</v>
      </c>
      <c r="BS113" s="120">
        <f>Малоэтажка_колич_блоков_огражд!$H113*Малоэтажка_блоки_огражд!D$14</f>
        <v>0</v>
      </c>
      <c r="BT113" s="120">
        <f>Малоэтажка_колич_блоков_огражд!$H113*Малоэтажка_блоки_огражд!E$14</f>
        <v>0</v>
      </c>
      <c r="BU113" s="120">
        <f>Малоэтажка_колич_блоков_огражд!$H113*Малоэтажка_блоки_огражд!F$14</f>
        <v>0</v>
      </c>
      <c r="BV113" s="120">
        <f>Малоэтажка_колич_блоков_огражд!$H113*Малоэтажка_блоки_огражд!G$14</f>
        <v>0</v>
      </c>
      <c r="BW113" s="122">
        <v>4</v>
      </c>
      <c r="BX113" s="123">
        <f t="shared" si="125"/>
        <v>1314.9200000000001</v>
      </c>
      <c r="BY113" s="123">
        <f t="shared" si="126"/>
        <v>608.79999999999995</v>
      </c>
      <c r="BZ113" s="123">
        <f t="shared" si="127"/>
        <v>469.07999999999998</v>
      </c>
      <c r="CA113" s="123">
        <f t="shared" si="128"/>
        <v>7.5600000000000005</v>
      </c>
      <c r="CB113" s="123">
        <f t="shared" si="129"/>
        <v>962.79999999999995</v>
      </c>
      <c r="CC113" s="123">
        <f t="shared" si="130"/>
        <v>962.79999999999995</v>
      </c>
      <c r="CD113" s="23">
        <v>22</v>
      </c>
      <c r="CE113">
        <v>-34</v>
      </c>
      <c r="CF113" s="23">
        <v>3.8499999999999726</v>
      </c>
      <c r="CG113" s="23">
        <v>0.46999999999999997</v>
      </c>
      <c r="CH113" s="23">
        <v>0.28000000000000003</v>
      </c>
      <c r="CI113" s="23">
        <v>0.46999999999999997</v>
      </c>
      <c r="CJ113" s="23">
        <v>1.3600000000000001</v>
      </c>
      <c r="CK113" s="23">
        <v>1.3600000000000001</v>
      </c>
      <c r="CL113" s="22">
        <f t="shared" si="131"/>
        <v>19126.109090909231</v>
      </c>
      <c r="CM113" s="22">
        <f t="shared" si="132"/>
        <v>72537.872340425529</v>
      </c>
      <c r="CN113" s="22">
        <f t="shared" si="133"/>
        <v>93815.999999999985</v>
      </c>
      <c r="CO113" s="22">
        <f t="shared" si="134"/>
        <v>900.76595744680867</v>
      </c>
      <c r="CP113" s="22">
        <f t="shared" si="135"/>
        <v>39644.705882352937</v>
      </c>
      <c r="CQ113" s="22">
        <f t="shared" si="136"/>
        <v>39644.705882352937</v>
      </c>
      <c r="CR113" s="124">
        <f t="shared" si="137"/>
        <v>265670.15915348742</v>
      </c>
      <c r="CW113" s="130">
        <v>348726.51000000001</v>
      </c>
      <c r="CX113">
        <f t="shared" si="138"/>
        <v>0.29985074599094996</v>
      </c>
      <c r="CY113">
        <f t="shared" si="139"/>
        <v>46.177014882606294</v>
      </c>
    </row>
    <row r="114">
      <c r="A114" s="25"/>
      <c r="B114" s="4" t="s">
        <v>119</v>
      </c>
      <c r="C114" s="125">
        <f>Малоэтажка_колич_блоков_огражд!$C114*Малоэтажка_блоки_огражд!B$3</f>
        <v>0</v>
      </c>
      <c r="D114" s="125">
        <f>Малоэтажка_колич_блоков_огражд!$C114*Малоэтажка_блоки_огражд!C$3</f>
        <v>0</v>
      </c>
      <c r="E114" s="125">
        <f>Малоэтажка_колич_блоков_огражд!$C114*Малоэтажка_блоки_огражд!D$3</f>
        <v>0</v>
      </c>
      <c r="F114" s="125">
        <f>Малоэтажка_колич_блоков_огражд!$C114*Малоэтажка_блоки_огражд!E$3</f>
        <v>0</v>
      </c>
      <c r="G114" s="125">
        <f>Малоэтажка_колич_блоков_огражд!$C114*Малоэтажка_блоки_огражд!F$3</f>
        <v>0</v>
      </c>
      <c r="H114" s="126">
        <f>Малоэтажка_колич_блоков_огражд!$C114*Малоэтажка_блоки_огражд!G$3</f>
        <v>0</v>
      </c>
      <c r="I114" s="94">
        <f>Малоэтажка_колич_блоков_огражд!$C114*Малоэтажка_блоки_огражд!B$4</f>
        <v>0</v>
      </c>
      <c r="J114" s="94">
        <f>Малоэтажка_колич_блоков_огражд!$C114*Малоэтажка_блоки_огражд!C$4</f>
        <v>0</v>
      </c>
      <c r="K114" s="94">
        <f>Малоэтажка_колич_блоков_огражд!$C114*Малоэтажка_блоки_огражд!D$4</f>
        <v>0</v>
      </c>
      <c r="L114" s="94">
        <f>Малоэтажка_колич_блоков_огражд!$C114*Малоэтажка_блоки_огражд!E$4</f>
        <v>0</v>
      </c>
      <c r="M114" s="94">
        <f>Малоэтажка_колич_блоков_огражд!$C114*Малоэтажка_блоки_огражд!F$4</f>
        <v>0</v>
      </c>
      <c r="N114" s="127">
        <f>Малоэтажка_колич_блоков_огражд!$C114*Малоэтажка_блоки_огражд!G$4</f>
        <v>0</v>
      </c>
      <c r="O114" s="125">
        <f>Малоэтажка_колич_блоков_огражд!$D114*Малоэтажка_блоки_огражд!B$5</f>
        <v>112.38</v>
      </c>
      <c r="P114" s="125">
        <f>Малоэтажка_колич_блоков_огражд!$D114*Малоэтажка_блоки_огражд!C$5</f>
        <v>39.600000000000001</v>
      </c>
      <c r="Q114" s="125">
        <f>Малоэтажка_колич_блоков_огражд!$D114*Малоэтажка_блоки_огражд!D$5</f>
        <v>41.009999999999998</v>
      </c>
      <c r="R114" s="125">
        <f>Малоэтажка_колич_блоков_огражд!$D114*Малоэтажка_блоки_огражд!E$5</f>
        <v>2.52</v>
      </c>
      <c r="S114" s="125">
        <f>Малоэтажка_колич_блоков_огражд!$D114*Малоэтажка_блоки_огражд!F$5</f>
        <v>256.19999999999999</v>
      </c>
      <c r="T114" s="125">
        <f>Малоэтажка_колич_блоков_огражд!$D114*Малоэтажка_блоки_огражд!G$5</f>
        <v>0</v>
      </c>
      <c r="U114" s="94">
        <f>Малоэтажка_колич_блоков_огражд!$D114*Малоэтажка_блоки_огражд!B$6</f>
        <v>112.5</v>
      </c>
      <c r="V114" s="94">
        <f>Малоэтажка_колич_блоков_огражд!$D114*Малоэтажка_блоки_огражд!C$6</f>
        <v>42</v>
      </c>
      <c r="W114" s="94">
        <f>Малоэтажка_колич_блоков_огражд!$D114*Малоэтажка_блоки_огражд!D$6</f>
        <v>41.009999999999998</v>
      </c>
      <c r="X114" s="94">
        <f>Малоэтажка_колич_блоков_огражд!$D114*Малоэтажка_блоки_огражд!E$6</f>
        <v>0</v>
      </c>
      <c r="Y114" s="94">
        <f>Малоэтажка_колич_блоков_огражд!$D114*Малоэтажка_блоки_огражд!F$6</f>
        <v>0</v>
      </c>
      <c r="Z114" s="127">
        <f>Малоэтажка_колич_блоков_огражд!$D114*Малоэтажка_блоки_огражд!G$6</f>
        <v>256.19999999999999</v>
      </c>
      <c r="AA114" s="125">
        <f>Малоэтажка_колич_блоков_огражд!$E114*Малоэтажка_блоки_огражд!B$7</f>
        <v>85.599999999999994</v>
      </c>
      <c r="AB114" s="125">
        <f>Малоэтажка_колич_блоков_огражд!$E114*Малоэтажка_блоки_огражд!C$7</f>
        <v>53.599999999999994</v>
      </c>
      <c r="AC114" s="125">
        <f>Малоэтажка_колич_блоков_огражд!$E114*Малоэтажка_блоки_огражд!D$7</f>
        <v>34.680000000000007</v>
      </c>
      <c r="AD114" s="125">
        <f>Малоэтажка_колич_блоков_огражд!$E114*Малоэтажка_блоки_огражд!E$7</f>
        <v>2.52</v>
      </c>
      <c r="AE114" s="125">
        <f>Малоэтажка_колич_блоков_огражд!$E114*Малоэтажка_блоки_огражд!F$7</f>
        <v>353.30000000000001</v>
      </c>
      <c r="AF114" s="125">
        <f>Малоэтажка_колич_блоков_огражд!$E114*Малоэтажка_блоки_огражд!G$7</f>
        <v>0</v>
      </c>
      <c r="AG114" s="94">
        <f>Малоэтажка_колич_блоков_огражд!$E114*Малоэтажка_блоки_огражд!B$8</f>
        <v>85.719999999999999</v>
      </c>
      <c r="AH114" s="94">
        <f>Малоэтажка_колич_блоков_огражд!$E114*Малоэтажка_блоки_огражд!C$8</f>
        <v>56</v>
      </c>
      <c r="AI114" s="94">
        <f>Малоэтажка_колич_блоков_огражд!$E114*Малоэтажка_блоки_огражд!D$8</f>
        <v>34.680000000000007</v>
      </c>
      <c r="AJ114" s="94">
        <f>Малоэтажка_колич_блоков_огражд!$E114*Малоэтажка_блоки_огражд!E$8</f>
        <v>0</v>
      </c>
      <c r="AK114" s="94">
        <f>Малоэтажка_колич_блоков_огражд!$E114*Малоэтажка_блоки_огражд!F$8</f>
        <v>0</v>
      </c>
      <c r="AL114" s="127">
        <f>Малоэтажка_колич_блоков_огражд!$E114*Малоэтажка_блоки_огражд!G$8</f>
        <v>353.30000000000001</v>
      </c>
      <c r="AM114" s="125">
        <f>Малоэтажка_колич_блоков_огражд!$F114*Малоэтажка_блоки_огражд!B$9</f>
        <v>130.48000000000002</v>
      </c>
      <c r="AN114" s="125">
        <f>Малоэтажка_колич_блоков_огражд!$F114*Малоэтажка_блоки_огражд!C$9</f>
        <v>53.599999999999994</v>
      </c>
      <c r="AO114" s="125">
        <f>Малоэтажка_колич_блоков_огражд!$F114*Малоэтажка_блоки_огражд!D$9</f>
        <v>41.579999999999998</v>
      </c>
      <c r="AP114" s="125">
        <f>Малоэтажка_колич_блоков_огражд!$F114*Малоэтажка_блоки_огражд!E$9</f>
        <v>2.52</v>
      </c>
      <c r="AQ114" s="125">
        <f>Малоэтажка_колич_блоков_огражд!$F114*Малоэтажка_блоки_огражд!F$9</f>
        <v>353.30000000000001</v>
      </c>
      <c r="AR114" s="125">
        <f>Малоэтажка_колич_блоков_огражд!$F114*Малоэтажка_блоки_огражд!G$9</f>
        <v>0</v>
      </c>
      <c r="AS114" s="94">
        <f>Малоэтажка_колич_блоков_огражд!$F114*Малоэтажка_блоки_огражд!B$10</f>
        <v>130.60000000000002</v>
      </c>
      <c r="AT114" s="94">
        <f>Малоэтажка_колич_блоков_огражд!$F114*Малоэтажка_блоки_огражд!C$10</f>
        <v>56</v>
      </c>
      <c r="AU114" s="94">
        <f>Малоэтажка_колич_блоков_огражд!$F114*Малоэтажка_блоки_огражд!D$10</f>
        <v>41.579999999999998</v>
      </c>
      <c r="AV114" s="94">
        <f>Малоэтажка_колич_блоков_огражд!$F114*Малоэтажка_блоки_огражд!E$10</f>
        <v>0</v>
      </c>
      <c r="AW114" s="94">
        <f>Малоэтажка_колич_блоков_огражд!$F114*Малоэтажка_блоки_огражд!F$10</f>
        <v>0</v>
      </c>
      <c r="AX114" s="127">
        <f>Малоэтажка_колич_блоков_огражд!$F114*Малоэтажка_блоки_огражд!G$10</f>
        <v>353.30000000000001</v>
      </c>
      <c r="AY114" s="125">
        <f>Малоэтажка_колич_блоков_огражд!$G114*Малоэтажка_блоки_огражд!B$11</f>
        <v>0</v>
      </c>
      <c r="AZ114" s="125">
        <f>Малоэтажка_колич_блоков_огражд!$G114*Малоэтажка_блоки_огражд!C$11</f>
        <v>0</v>
      </c>
      <c r="BA114" s="125">
        <f>Малоэтажка_колич_блоков_огражд!$G114*Малоэтажка_блоки_огражд!D$11</f>
        <v>0</v>
      </c>
      <c r="BB114" s="125">
        <f>Малоэтажка_колич_блоков_огражд!$G114*Малоэтажка_блоки_огражд!E$11</f>
        <v>0</v>
      </c>
      <c r="BC114" s="125">
        <f>Малоэтажка_колич_блоков_огражд!$G114*Малоэтажка_блоки_огражд!F$11</f>
        <v>0</v>
      </c>
      <c r="BD114" s="125">
        <f>Малоэтажка_колич_блоков_огражд!$G114*Малоэтажка_блоки_огражд!G$11</f>
        <v>0</v>
      </c>
      <c r="BE114" s="94">
        <f>Малоэтажка_колич_блоков_огражд!$G114*Малоэтажка_блоки_огражд!B$12</f>
        <v>0</v>
      </c>
      <c r="BF114" s="94">
        <f>Малоэтажка_колич_блоков_огражд!$G114*Малоэтажка_блоки_огражд!C$12</f>
        <v>0</v>
      </c>
      <c r="BG114" s="94">
        <f>Малоэтажка_колич_блоков_огражд!$G114*Малоэтажка_блоки_огражд!D$12</f>
        <v>0</v>
      </c>
      <c r="BH114" s="94">
        <f>Малоэтажка_колич_блоков_огражд!$G114*Малоэтажка_блоки_огражд!E$12</f>
        <v>0</v>
      </c>
      <c r="BI114" s="94">
        <f>Малоэтажка_колич_блоков_огражд!$G114*Малоэтажка_блоки_огражд!F$12</f>
        <v>0</v>
      </c>
      <c r="BJ114" s="127">
        <f>Малоэтажка_колич_блоков_огражд!$G114*Малоэтажка_блоки_огражд!G$12</f>
        <v>0</v>
      </c>
      <c r="BK114" s="125">
        <f>Малоэтажка_колич_блоков_огражд!$H114*Малоэтажка_блоки_огражд!B$13</f>
        <v>0</v>
      </c>
      <c r="BL114" s="125">
        <f>Малоэтажка_колич_блоков_огражд!$H114*Малоэтажка_блоки_огражд!C$13</f>
        <v>0</v>
      </c>
      <c r="BM114" s="125">
        <f>Малоэтажка_колич_блоков_огражд!$H114*Малоэтажка_блоки_огражд!D$13</f>
        <v>0</v>
      </c>
      <c r="BN114" s="125">
        <f>Малоэтажка_колич_блоков_огражд!$H114*Малоэтажка_блоки_огражд!E$13</f>
        <v>0</v>
      </c>
      <c r="BO114" s="125">
        <f>Малоэтажка_колич_блоков_огражд!$H114*Малоэтажка_блоки_огражд!F$13</f>
        <v>0</v>
      </c>
      <c r="BP114" s="125">
        <f>Малоэтажка_колич_блоков_огражд!$H114*Малоэтажка_блоки_огражд!G$13</f>
        <v>0</v>
      </c>
      <c r="BQ114" s="94">
        <f>Малоэтажка_колич_блоков_огражд!$H114*Малоэтажка_блоки_огражд!B$14</f>
        <v>0</v>
      </c>
      <c r="BR114" s="94">
        <f>Малоэтажка_колич_блоков_огражд!$H114*Малоэтажка_блоки_огражд!C$14</f>
        <v>0</v>
      </c>
      <c r="BS114" s="94">
        <f>Малоэтажка_колич_блоков_огражд!$H114*Малоэтажка_блоки_огражд!D$14</f>
        <v>0</v>
      </c>
      <c r="BT114" s="94">
        <f>Малоэтажка_колич_блоков_огражд!$H114*Малоэтажка_блоки_огражд!E$14</f>
        <v>0</v>
      </c>
      <c r="BU114" s="94">
        <f>Малоэтажка_колич_блоков_огражд!$H114*Малоэтажка_блоки_огражд!F$14</f>
        <v>0</v>
      </c>
      <c r="BV114" s="94">
        <f>Малоэтажка_колич_блоков_огражд!$H114*Малоэтажка_блоки_огражд!G$14</f>
        <v>0</v>
      </c>
      <c r="BW114" s="109">
        <v>4</v>
      </c>
      <c r="BX114" s="128">
        <f t="shared" si="125"/>
        <v>1314.9200000000001</v>
      </c>
      <c r="BY114" s="128">
        <f t="shared" si="126"/>
        <v>608.79999999999995</v>
      </c>
      <c r="BZ114" s="128">
        <f t="shared" si="127"/>
        <v>469.07999999999998</v>
      </c>
      <c r="CA114" s="128">
        <f t="shared" si="128"/>
        <v>7.5600000000000005</v>
      </c>
      <c r="CB114" s="128">
        <f t="shared" si="129"/>
        <v>962.79999999999995</v>
      </c>
      <c r="CC114" s="128">
        <f t="shared" si="130"/>
        <v>962.79999999999995</v>
      </c>
      <c r="CD114">
        <v>22</v>
      </c>
      <c r="CE114">
        <v>-34</v>
      </c>
      <c r="CF114">
        <v>3.8499999999999721</v>
      </c>
      <c r="CG114">
        <v>0.46999999999999997</v>
      </c>
      <c r="CH114">
        <v>0.28000000000000003</v>
      </c>
      <c r="CI114">
        <v>0.46999999999999997</v>
      </c>
      <c r="CJ114">
        <v>1.3600000000000001</v>
      </c>
      <c r="CK114">
        <v>1.3600000000000001</v>
      </c>
      <c r="CL114" s="22">
        <f t="shared" si="131"/>
        <v>19126.109090909231</v>
      </c>
      <c r="CM114" s="22">
        <f t="shared" si="132"/>
        <v>72537.872340425529</v>
      </c>
      <c r="CN114" s="22">
        <f t="shared" si="133"/>
        <v>93815.999999999985</v>
      </c>
      <c r="CO114" s="22">
        <f t="shared" si="134"/>
        <v>900.76595744680867</v>
      </c>
      <c r="CP114" s="22">
        <f t="shared" si="135"/>
        <v>39644.705882352937</v>
      </c>
      <c r="CQ114" s="22">
        <f t="shared" si="136"/>
        <v>39644.705882352937</v>
      </c>
      <c r="CR114" s="129">
        <f t="shared" si="137"/>
        <v>265670.15915348742</v>
      </c>
      <c r="CW114" s="130">
        <v>348726.51000000001</v>
      </c>
      <c r="CX114">
        <f t="shared" si="138"/>
        <v>0.29985074599094996</v>
      </c>
      <c r="CY114">
        <f t="shared" si="139"/>
        <v>46.177014882606294</v>
      </c>
    </row>
    <row r="115">
      <c r="A115" s="25"/>
      <c r="B115" s="4" t="s">
        <v>120</v>
      </c>
      <c r="C115" s="125">
        <f>Малоэтажка_колич_блоков_огражд!$C115*Малоэтажка_блоки_огражд!B$3</f>
        <v>0</v>
      </c>
      <c r="D115" s="125">
        <f>Малоэтажка_колич_блоков_огражд!$C115*Малоэтажка_блоки_огражд!C$3</f>
        <v>0</v>
      </c>
      <c r="E115" s="125">
        <f>Малоэтажка_колич_блоков_огражд!$C115*Малоэтажка_блоки_огражд!D$3</f>
        <v>0</v>
      </c>
      <c r="F115" s="125">
        <f>Малоэтажка_колич_блоков_огражд!$C115*Малоэтажка_блоки_огражд!E$3</f>
        <v>0</v>
      </c>
      <c r="G115" s="125">
        <f>Малоэтажка_колич_блоков_огражд!$C115*Малоэтажка_блоки_огражд!F$3</f>
        <v>0</v>
      </c>
      <c r="H115" s="126">
        <f>Малоэтажка_колич_блоков_огражд!$C115*Малоэтажка_блоки_огражд!G$3</f>
        <v>0</v>
      </c>
      <c r="I115" s="94">
        <f>Малоэтажка_колич_блоков_огражд!$C115*Малоэтажка_блоки_огражд!B$4</f>
        <v>0</v>
      </c>
      <c r="J115" s="94">
        <f>Малоэтажка_колич_блоков_огражд!$C115*Малоэтажка_блоки_огражд!C$4</f>
        <v>0</v>
      </c>
      <c r="K115" s="94">
        <f>Малоэтажка_колич_блоков_огражд!$C115*Малоэтажка_блоки_огражд!D$4</f>
        <v>0</v>
      </c>
      <c r="L115" s="94">
        <f>Малоэтажка_колич_блоков_огражд!$C115*Малоэтажка_блоки_огражд!E$4</f>
        <v>0</v>
      </c>
      <c r="M115" s="94">
        <f>Малоэтажка_колич_блоков_огражд!$C115*Малоэтажка_блоки_огражд!F$4</f>
        <v>0</v>
      </c>
      <c r="N115" s="127">
        <f>Малоэтажка_колич_блоков_огражд!$C115*Малоэтажка_блоки_огражд!G$4</f>
        <v>0</v>
      </c>
      <c r="O115" s="125">
        <f>Малоэтажка_колич_блоков_огражд!$D115*Малоэтажка_блоки_огражд!B$5</f>
        <v>112.38</v>
      </c>
      <c r="P115" s="125">
        <f>Малоэтажка_колич_блоков_огражд!$D115*Малоэтажка_блоки_огражд!C$5</f>
        <v>39.600000000000001</v>
      </c>
      <c r="Q115" s="125">
        <f>Малоэтажка_колич_блоков_огражд!$D115*Малоэтажка_блоки_огражд!D$5</f>
        <v>41.009999999999998</v>
      </c>
      <c r="R115" s="125">
        <f>Малоэтажка_колич_блоков_огражд!$D115*Малоэтажка_блоки_огражд!E$5</f>
        <v>2.52</v>
      </c>
      <c r="S115" s="125">
        <f>Малоэтажка_колич_блоков_огражд!$D115*Малоэтажка_блоки_огражд!F$5</f>
        <v>256.19999999999999</v>
      </c>
      <c r="T115" s="125">
        <f>Малоэтажка_колич_блоков_огражд!$D115*Малоэтажка_блоки_огражд!G$5</f>
        <v>0</v>
      </c>
      <c r="U115" s="94">
        <f>Малоэтажка_колич_блоков_огражд!$D115*Малоэтажка_блоки_огражд!B$6</f>
        <v>112.5</v>
      </c>
      <c r="V115" s="94">
        <f>Малоэтажка_колич_блоков_огражд!$D115*Малоэтажка_блоки_огражд!C$6</f>
        <v>42</v>
      </c>
      <c r="W115" s="94">
        <f>Малоэтажка_колич_блоков_огражд!$D115*Малоэтажка_блоки_огражд!D$6</f>
        <v>41.009999999999998</v>
      </c>
      <c r="X115" s="94">
        <f>Малоэтажка_колич_блоков_огражд!$D115*Малоэтажка_блоки_огражд!E$6</f>
        <v>0</v>
      </c>
      <c r="Y115" s="94">
        <f>Малоэтажка_колич_блоков_огражд!$D115*Малоэтажка_блоки_огражд!F$6</f>
        <v>0</v>
      </c>
      <c r="Z115" s="127">
        <f>Малоэтажка_колич_блоков_огражд!$D115*Малоэтажка_блоки_огражд!G$6</f>
        <v>256.19999999999999</v>
      </c>
      <c r="AA115" s="125">
        <f>Малоэтажка_колич_блоков_огражд!$E115*Малоэтажка_блоки_огражд!B$7</f>
        <v>85.599999999999994</v>
      </c>
      <c r="AB115" s="125">
        <f>Малоэтажка_колич_блоков_огражд!$E115*Малоэтажка_блоки_огражд!C$7</f>
        <v>53.599999999999994</v>
      </c>
      <c r="AC115" s="125">
        <f>Малоэтажка_колич_блоков_огражд!$E115*Малоэтажка_блоки_огражд!D$7</f>
        <v>34.680000000000007</v>
      </c>
      <c r="AD115" s="125">
        <f>Малоэтажка_колич_блоков_огражд!$E115*Малоэтажка_блоки_огражд!E$7</f>
        <v>2.52</v>
      </c>
      <c r="AE115" s="125">
        <f>Малоэтажка_колич_блоков_огражд!$E115*Малоэтажка_блоки_огражд!F$7</f>
        <v>353.30000000000001</v>
      </c>
      <c r="AF115" s="125">
        <f>Малоэтажка_колич_блоков_огражд!$E115*Малоэтажка_блоки_огражд!G$7</f>
        <v>0</v>
      </c>
      <c r="AG115" s="94">
        <f>Малоэтажка_колич_блоков_огражд!$E115*Малоэтажка_блоки_огражд!B$8</f>
        <v>85.719999999999999</v>
      </c>
      <c r="AH115" s="94">
        <f>Малоэтажка_колич_блоков_огражд!$E115*Малоэтажка_блоки_огражд!C$8</f>
        <v>56</v>
      </c>
      <c r="AI115" s="94">
        <f>Малоэтажка_колич_блоков_огражд!$E115*Малоэтажка_блоки_огражд!D$8</f>
        <v>34.680000000000007</v>
      </c>
      <c r="AJ115" s="94">
        <f>Малоэтажка_колич_блоков_огражд!$E115*Малоэтажка_блоки_огражд!E$8</f>
        <v>0</v>
      </c>
      <c r="AK115" s="94">
        <f>Малоэтажка_колич_блоков_огражд!$E115*Малоэтажка_блоки_огражд!F$8</f>
        <v>0</v>
      </c>
      <c r="AL115" s="127">
        <f>Малоэтажка_колич_блоков_огражд!$E115*Малоэтажка_блоки_огражд!G$8</f>
        <v>353.30000000000001</v>
      </c>
      <c r="AM115" s="125">
        <f>Малоэтажка_колич_блоков_огражд!$F115*Малоэтажка_блоки_огражд!B$9</f>
        <v>130.48000000000002</v>
      </c>
      <c r="AN115" s="125">
        <f>Малоэтажка_колич_блоков_огражд!$F115*Малоэтажка_блоки_огражд!C$9</f>
        <v>53.599999999999994</v>
      </c>
      <c r="AO115" s="125">
        <f>Малоэтажка_колич_блоков_огражд!$F115*Малоэтажка_блоки_огражд!D$9</f>
        <v>41.579999999999998</v>
      </c>
      <c r="AP115" s="125">
        <f>Малоэтажка_колич_блоков_огражд!$F115*Малоэтажка_блоки_огражд!E$9</f>
        <v>2.52</v>
      </c>
      <c r="AQ115" s="125">
        <f>Малоэтажка_колич_блоков_огражд!$F115*Малоэтажка_блоки_огражд!F$9</f>
        <v>353.30000000000001</v>
      </c>
      <c r="AR115" s="125">
        <f>Малоэтажка_колич_блоков_огражд!$F115*Малоэтажка_блоки_огражд!G$9</f>
        <v>0</v>
      </c>
      <c r="AS115" s="94">
        <f>Малоэтажка_колич_блоков_огражд!$F115*Малоэтажка_блоки_огражд!B$10</f>
        <v>130.60000000000002</v>
      </c>
      <c r="AT115" s="94">
        <f>Малоэтажка_колич_блоков_огражд!$F115*Малоэтажка_блоки_огражд!C$10</f>
        <v>56</v>
      </c>
      <c r="AU115" s="94">
        <f>Малоэтажка_колич_блоков_огражд!$F115*Малоэтажка_блоки_огражд!D$10</f>
        <v>41.579999999999998</v>
      </c>
      <c r="AV115" s="94">
        <f>Малоэтажка_колич_блоков_огражд!$F115*Малоэтажка_блоки_огражд!E$10</f>
        <v>0</v>
      </c>
      <c r="AW115" s="94">
        <f>Малоэтажка_колич_блоков_огражд!$F115*Малоэтажка_блоки_огражд!F$10</f>
        <v>0</v>
      </c>
      <c r="AX115" s="127">
        <f>Малоэтажка_колич_блоков_огражд!$F115*Малоэтажка_блоки_огражд!G$10</f>
        <v>353.30000000000001</v>
      </c>
      <c r="AY115" s="125">
        <f>Малоэтажка_колич_блоков_огражд!$G115*Малоэтажка_блоки_огражд!B$11</f>
        <v>0</v>
      </c>
      <c r="AZ115" s="125">
        <f>Малоэтажка_колич_блоков_огражд!$G115*Малоэтажка_блоки_огражд!C$11</f>
        <v>0</v>
      </c>
      <c r="BA115" s="125">
        <f>Малоэтажка_колич_блоков_огражд!$G115*Малоэтажка_блоки_огражд!D$11</f>
        <v>0</v>
      </c>
      <c r="BB115" s="125">
        <f>Малоэтажка_колич_блоков_огражд!$G115*Малоэтажка_блоки_огражд!E$11</f>
        <v>0</v>
      </c>
      <c r="BC115" s="125">
        <f>Малоэтажка_колич_блоков_огражд!$G115*Малоэтажка_блоки_огражд!F$11</f>
        <v>0</v>
      </c>
      <c r="BD115" s="125">
        <f>Малоэтажка_колич_блоков_огражд!$G115*Малоэтажка_блоки_огражд!G$11</f>
        <v>0</v>
      </c>
      <c r="BE115" s="94">
        <f>Малоэтажка_колич_блоков_огражд!$G115*Малоэтажка_блоки_огражд!B$12</f>
        <v>0</v>
      </c>
      <c r="BF115" s="94">
        <f>Малоэтажка_колич_блоков_огражд!$G115*Малоэтажка_блоки_огражд!C$12</f>
        <v>0</v>
      </c>
      <c r="BG115" s="94">
        <f>Малоэтажка_колич_блоков_огражд!$G115*Малоэтажка_блоки_огражд!D$12</f>
        <v>0</v>
      </c>
      <c r="BH115" s="94">
        <f>Малоэтажка_колич_блоков_огражд!$G115*Малоэтажка_блоки_огражд!E$12</f>
        <v>0</v>
      </c>
      <c r="BI115" s="94">
        <f>Малоэтажка_колич_блоков_огражд!$G115*Малоэтажка_блоки_огражд!F$12</f>
        <v>0</v>
      </c>
      <c r="BJ115" s="127">
        <f>Малоэтажка_колич_блоков_огражд!$G115*Малоэтажка_блоки_огражд!G$12</f>
        <v>0</v>
      </c>
      <c r="BK115" s="125">
        <f>Малоэтажка_колич_блоков_огражд!$H115*Малоэтажка_блоки_огражд!B$13</f>
        <v>0</v>
      </c>
      <c r="BL115" s="125">
        <f>Малоэтажка_колич_блоков_огражд!$H115*Малоэтажка_блоки_огражд!C$13</f>
        <v>0</v>
      </c>
      <c r="BM115" s="125">
        <f>Малоэтажка_колич_блоков_огражд!$H115*Малоэтажка_блоки_огражд!D$13</f>
        <v>0</v>
      </c>
      <c r="BN115" s="125">
        <f>Малоэтажка_колич_блоков_огражд!$H115*Малоэтажка_блоки_огражд!E$13</f>
        <v>0</v>
      </c>
      <c r="BO115" s="125">
        <f>Малоэтажка_колич_блоков_огражд!$H115*Малоэтажка_блоки_огражд!F$13</f>
        <v>0</v>
      </c>
      <c r="BP115" s="125">
        <f>Малоэтажка_колич_блоков_огражд!$H115*Малоэтажка_блоки_огражд!G$13</f>
        <v>0</v>
      </c>
      <c r="BQ115" s="94">
        <f>Малоэтажка_колич_блоков_огражд!$H115*Малоэтажка_блоки_огражд!B$14</f>
        <v>0</v>
      </c>
      <c r="BR115" s="94">
        <f>Малоэтажка_колич_блоков_огражд!$H115*Малоэтажка_блоки_огражд!C$14</f>
        <v>0</v>
      </c>
      <c r="BS115" s="94">
        <f>Малоэтажка_колич_блоков_огражд!$H115*Малоэтажка_блоки_огражд!D$14</f>
        <v>0</v>
      </c>
      <c r="BT115" s="94">
        <f>Малоэтажка_колич_блоков_огражд!$H115*Малоэтажка_блоки_огражд!E$14</f>
        <v>0</v>
      </c>
      <c r="BU115" s="94">
        <f>Малоэтажка_колич_блоков_огражд!$H115*Малоэтажка_блоки_огражд!F$14</f>
        <v>0</v>
      </c>
      <c r="BV115" s="94">
        <f>Малоэтажка_колич_блоков_огражд!$H115*Малоэтажка_блоки_огражд!G$14</f>
        <v>0</v>
      </c>
      <c r="BW115" s="109">
        <v>4</v>
      </c>
      <c r="BX115" s="128">
        <f t="shared" si="125"/>
        <v>1314.9200000000001</v>
      </c>
      <c r="BY115" s="128">
        <f t="shared" si="126"/>
        <v>608.79999999999995</v>
      </c>
      <c r="BZ115" s="128">
        <f t="shared" si="127"/>
        <v>469.07999999999998</v>
      </c>
      <c r="CA115" s="128">
        <f t="shared" si="128"/>
        <v>7.5600000000000005</v>
      </c>
      <c r="CB115" s="128">
        <f t="shared" si="129"/>
        <v>962.79999999999995</v>
      </c>
      <c r="CC115" s="128">
        <f t="shared" si="130"/>
        <v>962.79999999999995</v>
      </c>
      <c r="CD115">
        <v>22</v>
      </c>
      <c r="CE115">
        <v>-34</v>
      </c>
      <c r="CF115">
        <v>3.8499999999999721</v>
      </c>
      <c r="CG115">
        <v>0.46999999999999997</v>
      </c>
      <c r="CH115">
        <v>0.28000000000000003</v>
      </c>
      <c r="CI115">
        <v>0.46999999999999997</v>
      </c>
      <c r="CJ115">
        <v>1.3600000000000001</v>
      </c>
      <c r="CK115">
        <v>1.3600000000000001</v>
      </c>
      <c r="CL115" s="22">
        <f t="shared" si="131"/>
        <v>19126.109090909231</v>
      </c>
      <c r="CM115" s="22">
        <f t="shared" si="132"/>
        <v>72537.872340425529</v>
      </c>
      <c r="CN115" s="22">
        <f t="shared" si="133"/>
        <v>93815.999999999985</v>
      </c>
      <c r="CO115" s="22">
        <f t="shared" si="134"/>
        <v>900.76595744680867</v>
      </c>
      <c r="CP115" s="22">
        <f t="shared" si="135"/>
        <v>39644.705882352937</v>
      </c>
      <c r="CQ115" s="22">
        <f t="shared" si="136"/>
        <v>39644.705882352937</v>
      </c>
      <c r="CR115" s="129">
        <f t="shared" si="137"/>
        <v>265670.15915348742</v>
      </c>
      <c r="CW115" s="130">
        <v>348726.51000000001</v>
      </c>
      <c r="CX115">
        <f t="shared" si="138"/>
        <v>0.29985074599094996</v>
      </c>
      <c r="CY115">
        <f t="shared" si="139"/>
        <v>46.177014882606294</v>
      </c>
    </row>
    <row r="116">
      <c r="A116" s="25"/>
      <c r="B116" s="4" t="s">
        <v>121</v>
      </c>
      <c r="C116" s="125">
        <f>Малоэтажка_колич_блоков_огражд!$C116*Малоэтажка_блоки_огражд!B$3</f>
        <v>0</v>
      </c>
      <c r="D116" s="125">
        <f>Малоэтажка_колич_блоков_огражд!$C116*Малоэтажка_блоки_огражд!C$3</f>
        <v>0</v>
      </c>
      <c r="E116" s="125">
        <f>Малоэтажка_колич_блоков_огражд!$C116*Малоэтажка_блоки_огражд!D$3</f>
        <v>0</v>
      </c>
      <c r="F116" s="125">
        <f>Малоэтажка_колич_блоков_огражд!$C116*Малоэтажка_блоки_огражд!E$3</f>
        <v>0</v>
      </c>
      <c r="G116" s="125">
        <f>Малоэтажка_колич_блоков_огражд!$C116*Малоэтажка_блоки_огражд!F$3</f>
        <v>0</v>
      </c>
      <c r="H116" s="126">
        <f>Малоэтажка_колич_блоков_огражд!$C116*Малоэтажка_блоки_огражд!G$3</f>
        <v>0</v>
      </c>
      <c r="I116" s="94">
        <f>Малоэтажка_колич_блоков_огражд!$C116*Малоэтажка_блоки_огражд!B$4</f>
        <v>0</v>
      </c>
      <c r="J116" s="94">
        <f>Малоэтажка_колич_блоков_огражд!$C116*Малоэтажка_блоки_огражд!C$4</f>
        <v>0</v>
      </c>
      <c r="K116" s="94">
        <f>Малоэтажка_колич_блоков_огражд!$C116*Малоэтажка_блоки_огражд!D$4</f>
        <v>0</v>
      </c>
      <c r="L116" s="94">
        <f>Малоэтажка_колич_блоков_огражд!$C116*Малоэтажка_блоки_огражд!E$4</f>
        <v>0</v>
      </c>
      <c r="M116" s="94">
        <f>Малоэтажка_колич_блоков_огражд!$C116*Малоэтажка_блоки_огражд!F$4</f>
        <v>0</v>
      </c>
      <c r="N116" s="127">
        <f>Малоэтажка_колич_блоков_огражд!$C116*Малоэтажка_блоки_огражд!G$4</f>
        <v>0</v>
      </c>
      <c r="O116" s="125">
        <f>Малоэтажка_колич_блоков_огражд!$D116*Малоэтажка_блоки_огражд!B$5</f>
        <v>112.38</v>
      </c>
      <c r="P116" s="125">
        <f>Малоэтажка_колич_блоков_огражд!$D116*Малоэтажка_блоки_огражд!C$5</f>
        <v>39.600000000000001</v>
      </c>
      <c r="Q116" s="125">
        <f>Малоэтажка_колич_блоков_огражд!$D116*Малоэтажка_блоки_огражд!D$5</f>
        <v>41.009999999999998</v>
      </c>
      <c r="R116" s="125">
        <f>Малоэтажка_колич_блоков_огражд!$D116*Малоэтажка_блоки_огражд!E$5</f>
        <v>2.52</v>
      </c>
      <c r="S116" s="125">
        <f>Малоэтажка_колич_блоков_огражд!$D116*Малоэтажка_блоки_огражд!F$5</f>
        <v>256.19999999999999</v>
      </c>
      <c r="T116" s="125">
        <f>Малоэтажка_колич_блоков_огражд!$D116*Малоэтажка_блоки_огражд!G$5</f>
        <v>0</v>
      </c>
      <c r="U116" s="94">
        <f>Малоэтажка_колич_блоков_огражд!$D116*Малоэтажка_блоки_огражд!B$6</f>
        <v>112.5</v>
      </c>
      <c r="V116" s="94">
        <f>Малоэтажка_колич_блоков_огражд!$D116*Малоэтажка_блоки_огражд!C$6</f>
        <v>42</v>
      </c>
      <c r="W116" s="94">
        <f>Малоэтажка_колич_блоков_огражд!$D116*Малоэтажка_блоки_огражд!D$6</f>
        <v>41.009999999999998</v>
      </c>
      <c r="X116" s="94">
        <f>Малоэтажка_колич_блоков_огражд!$D116*Малоэтажка_блоки_огражд!E$6</f>
        <v>0</v>
      </c>
      <c r="Y116" s="94">
        <f>Малоэтажка_колич_блоков_огражд!$D116*Малоэтажка_блоки_огражд!F$6</f>
        <v>0</v>
      </c>
      <c r="Z116" s="127">
        <f>Малоэтажка_колич_блоков_огражд!$D116*Малоэтажка_блоки_огражд!G$6</f>
        <v>256.19999999999999</v>
      </c>
      <c r="AA116" s="125">
        <f>Малоэтажка_колич_блоков_огражд!$E116*Малоэтажка_блоки_огражд!B$7</f>
        <v>85.599999999999994</v>
      </c>
      <c r="AB116" s="125">
        <f>Малоэтажка_колич_блоков_огражд!$E116*Малоэтажка_блоки_огражд!C$7</f>
        <v>53.599999999999994</v>
      </c>
      <c r="AC116" s="125">
        <f>Малоэтажка_колич_блоков_огражд!$E116*Малоэтажка_блоки_огражд!D$7</f>
        <v>34.680000000000007</v>
      </c>
      <c r="AD116" s="125">
        <f>Малоэтажка_колич_блоков_огражд!$E116*Малоэтажка_блоки_огражд!E$7</f>
        <v>2.52</v>
      </c>
      <c r="AE116" s="125">
        <f>Малоэтажка_колич_блоков_огражд!$E116*Малоэтажка_блоки_огражд!F$7</f>
        <v>353.30000000000001</v>
      </c>
      <c r="AF116" s="125">
        <f>Малоэтажка_колич_блоков_огражд!$E116*Малоэтажка_блоки_огражд!G$7</f>
        <v>0</v>
      </c>
      <c r="AG116" s="94">
        <f>Малоэтажка_колич_блоков_огражд!$E116*Малоэтажка_блоки_огражд!B$8</f>
        <v>85.719999999999999</v>
      </c>
      <c r="AH116" s="94">
        <f>Малоэтажка_колич_блоков_огражд!$E116*Малоэтажка_блоки_огражд!C$8</f>
        <v>56</v>
      </c>
      <c r="AI116" s="94">
        <f>Малоэтажка_колич_блоков_огражд!$E116*Малоэтажка_блоки_огражд!D$8</f>
        <v>34.680000000000007</v>
      </c>
      <c r="AJ116" s="94">
        <f>Малоэтажка_колич_блоков_огражд!$E116*Малоэтажка_блоки_огражд!E$8</f>
        <v>0</v>
      </c>
      <c r="AK116" s="94">
        <f>Малоэтажка_колич_блоков_огражд!$E116*Малоэтажка_блоки_огражд!F$8</f>
        <v>0</v>
      </c>
      <c r="AL116" s="127">
        <f>Малоэтажка_колич_блоков_огражд!$E116*Малоэтажка_блоки_огражд!G$8</f>
        <v>353.30000000000001</v>
      </c>
      <c r="AM116" s="125">
        <f>Малоэтажка_колич_блоков_огражд!$F116*Малоэтажка_блоки_огражд!B$9</f>
        <v>130.48000000000002</v>
      </c>
      <c r="AN116" s="125">
        <f>Малоэтажка_колич_блоков_огражд!$F116*Малоэтажка_блоки_огражд!C$9</f>
        <v>53.599999999999994</v>
      </c>
      <c r="AO116" s="125">
        <f>Малоэтажка_колич_блоков_огражд!$F116*Малоэтажка_блоки_огражд!D$9</f>
        <v>41.579999999999998</v>
      </c>
      <c r="AP116" s="125">
        <f>Малоэтажка_колич_блоков_огражд!$F116*Малоэтажка_блоки_огражд!E$9</f>
        <v>2.52</v>
      </c>
      <c r="AQ116" s="125">
        <f>Малоэтажка_колич_блоков_огражд!$F116*Малоэтажка_блоки_огражд!F$9</f>
        <v>353.30000000000001</v>
      </c>
      <c r="AR116" s="125">
        <f>Малоэтажка_колич_блоков_огражд!$F116*Малоэтажка_блоки_огражд!G$9</f>
        <v>0</v>
      </c>
      <c r="AS116" s="94">
        <f>Малоэтажка_колич_блоков_огражд!$F116*Малоэтажка_блоки_огражд!B$10</f>
        <v>130.60000000000002</v>
      </c>
      <c r="AT116" s="94">
        <f>Малоэтажка_колич_блоков_огражд!$F116*Малоэтажка_блоки_огражд!C$10</f>
        <v>56</v>
      </c>
      <c r="AU116" s="94">
        <f>Малоэтажка_колич_блоков_огражд!$F116*Малоэтажка_блоки_огражд!D$10</f>
        <v>41.579999999999998</v>
      </c>
      <c r="AV116" s="94">
        <f>Малоэтажка_колич_блоков_огражд!$F116*Малоэтажка_блоки_огражд!E$10</f>
        <v>0</v>
      </c>
      <c r="AW116" s="94">
        <f>Малоэтажка_колич_блоков_огражд!$F116*Малоэтажка_блоки_огражд!F$10</f>
        <v>0</v>
      </c>
      <c r="AX116" s="127">
        <f>Малоэтажка_колич_блоков_огражд!$F116*Малоэтажка_блоки_огражд!G$10</f>
        <v>353.30000000000001</v>
      </c>
      <c r="AY116" s="125">
        <f>Малоэтажка_колич_блоков_огражд!$G116*Малоэтажка_блоки_огражд!B$11</f>
        <v>0</v>
      </c>
      <c r="AZ116" s="125">
        <f>Малоэтажка_колич_блоков_огражд!$G116*Малоэтажка_блоки_огражд!C$11</f>
        <v>0</v>
      </c>
      <c r="BA116" s="125">
        <f>Малоэтажка_колич_блоков_огражд!$G116*Малоэтажка_блоки_огражд!D$11</f>
        <v>0</v>
      </c>
      <c r="BB116" s="125">
        <f>Малоэтажка_колич_блоков_огражд!$G116*Малоэтажка_блоки_огражд!E$11</f>
        <v>0</v>
      </c>
      <c r="BC116" s="125">
        <f>Малоэтажка_колич_блоков_огражд!$G116*Малоэтажка_блоки_огражд!F$11</f>
        <v>0</v>
      </c>
      <c r="BD116" s="125">
        <f>Малоэтажка_колич_блоков_огражд!$G116*Малоэтажка_блоки_огражд!G$11</f>
        <v>0</v>
      </c>
      <c r="BE116" s="94">
        <f>Малоэтажка_колич_блоков_огражд!$G116*Малоэтажка_блоки_огражд!B$12</f>
        <v>0</v>
      </c>
      <c r="BF116" s="94">
        <f>Малоэтажка_колич_блоков_огражд!$G116*Малоэтажка_блоки_огражд!C$12</f>
        <v>0</v>
      </c>
      <c r="BG116" s="94">
        <f>Малоэтажка_колич_блоков_огражд!$G116*Малоэтажка_блоки_огражд!D$12</f>
        <v>0</v>
      </c>
      <c r="BH116" s="94">
        <f>Малоэтажка_колич_блоков_огражд!$G116*Малоэтажка_блоки_огражд!E$12</f>
        <v>0</v>
      </c>
      <c r="BI116" s="94">
        <f>Малоэтажка_колич_блоков_огражд!$G116*Малоэтажка_блоки_огражд!F$12</f>
        <v>0</v>
      </c>
      <c r="BJ116" s="127">
        <f>Малоэтажка_колич_блоков_огражд!$G116*Малоэтажка_блоки_огражд!G$12</f>
        <v>0</v>
      </c>
      <c r="BK116" s="125">
        <f>Малоэтажка_колич_блоков_огражд!$H116*Малоэтажка_блоки_огражд!B$13</f>
        <v>0</v>
      </c>
      <c r="BL116" s="125">
        <f>Малоэтажка_колич_блоков_огражд!$H116*Малоэтажка_блоки_огражд!C$13</f>
        <v>0</v>
      </c>
      <c r="BM116" s="125">
        <f>Малоэтажка_колич_блоков_огражд!$H116*Малоэтажка_блоки_огражд!D$13</f>
        <v>0</v>
      </c>
      <c r="BN116" s="125">
        <f>Малоэтажка_колич_блоков_огражд!$H116*Малоэтажка_блоки_огражд!E$13</f>
        <v>0</v>
      </c>
      <c r="BO116" s="125">
        <f>Малоэтажка_колич_блоков_огражд!$H116*Малоэтажка_блоки_огражд!F$13</f>
        <v>0</v>
      </c>
      <c r="BP116" s="125">
        <f>Малоэтажка_колич_блоков_огражд!$H116*Малоэтажка_блоки_огражд!G$13</f>
        <v>0</v>
      </c>
      <c r="BQ116" s="94">
        <f>Малоэтажка_колич_блоков_огражд!$H116*Малоэтажка_блоки_огражд!B$14</f>
        <v>0</v>
      </c>
      <c r="BR116" s="94">
        <f>Малоэтажка_колич_блоков_огражд!$H116*Малоэтажка_блоки_огражд!C$14</f>
        <v>0</v>
      </c>
      <c r="BS116" s="94">
        <f>Малоэтажка_колич_блоков_огражд!$H116*Малоэтажка_блоки_огражд!D$14</f>
        <v>0</v>
      </c>
      <c r="BT116" s="94">
        <f>Малоэтажка_колич_блоков_огражд!$H116*Малоэтажка_блоки_огражд!E$14</f>
        <v>0</v>
      </c>
      <c r="BU116" s="94">
        <f>Малоэтажка_колич_блоков_огражд!$H116*Малоэтажка_блоки_огражд!F$14</f>
        <v>0</v>
      </c>
      <c r="BV116" s="94">
        <f>Малоэтажка_колич_блоков_огражд!$H116*Малоэтажка_блоки_огражд!G$14</f>
        <v>0</v>
      </c>
      <c r="BW116" s="109">
        <v>2</v>
      </c>
      <c r="BX116" s="128">
        <f t="shared" si="125"/>
        <v>657.28000000000009</v>
      </c>
      <c r="BY116" s="128">
        <f t="shared" si="126"/>
        <v>300.79999999999995</v>
      </c>
      <c r="BZ116" s="128">
        <f t="shared" si="127"/>
        <v>234.53999999999996</v>
      </c>
      <c r="CA116" s="128">
        <f t="shared" si="128"/>
        <v>7.5600000000000005</v>
      </c>
      <c r="CB116" s="128">
        <f t="shared" si="129"/>
        <v>962.79999999999995</v>
      </c>
      <c r="CC116" s="128">
        <f t="shared" si="130"/>
        <v>962.79999999999995</v>
      </c>
      <c r="CD116">
        <v>22</v>
      </c>
      <c r="CE116">
        <v>-34</v>
      </c>
      <c r="CF116">
        <v>3.8499999999999717</v>
      </c>
      <c r="CG116">
        <v>0.46999999999999997</v>
      </c>
      <c r="CH116">
        <v>0.28000000000000003</v>
      </c>
      <c r="CI116">
        <v>0.46999999999999997</v>
      </c>
      <c r="CJ116">
        <v>1.3600000000000001</v>
      </c>
      <c r="CK116">
        <v>1.3600000000000001</v>
      </c>
      <c r="CL116" s="22">
        <f t="shared" si="131"/>
        <v>9560.436363636436</v>
      </c>
      <c r="CM116" s="22">
        <f t="shared" si="132"/>
        <v>35840</v>
      </c>
      <c r="CN116" s="22">
        <f t="shared" si="133"/>
        <v>46907.999999999985</v>
      </c>
      <c r="CO116" s="22">
        <f t="shared" si="134"/>
        <v>900.76595744680867</v>
      </c>
      <c r="CP116" s="22">
        <f t="shared" si="135"/>
        <v>39644.705882352937</v>
      </c>
      <c r="CQ116" s="22">
        <f t="shared" si="136"/>
        <v>39644.705882352937</v>
      </c>
      <c r="CR116" s="129">
        <f t="shared" si="137"/>
        <v>172498.61408578913</v>
      </c>
      <c r="CW116" s="130">
        <v>171753.01999999999</v>
      </c>
      <c r="CX116">
        <f t="shared" si="138"/>
        <v>0.14768097548189998</v>
      </c>
      <c r="CY116">
        <f t="shared" si="139"/>
        <v>22.742870224212599</v>
      </c>
    </row>
    <row r="117">
      <c r="A117" s="25"/>
      <c r="B117" s="4" t="s">
        <v>122</v>
      </c>
      <c r="C117" s="125">
        <f>Малоэтажка_колич_блоков_огражд!$C117*Малоэтажка_блоки_огражд!B$3</f>
        <v>0</v>
      </c>
      <c r="D117" s="125">
        <f>Малоэтажка_колич_блоков_огражд!$C117*Малоэтажка_блоки_огражд!C$3</f>
        <v>0</v>
      </c>
      <c r="E117" s="125">
        <f>Малоэтажка_колич_блоков_огражд!$C117*Малоэтажка_блоки_огражд!D$3</f>
        <v>0</v>
      </c>
      <c r="F117" s="125">
        <f>Малоэтажка_колич_блоков_огражд!$C117*Малоэтажка_блоки_огражд!E$3</f>
        <v>0</v>
      </c>
      <c r="G117" s="125">
        <f>Малоэтажка_колич_блоков_огражд!$C117*Малоэтажка_блоки_огражд!F$3</f>
        <v>0</v>
      </c>
      <c r="H117" s="126">
        <f>Малоэтажка_колич_блоков_огражд!$C117*Малоэтажка_блоки_огражд!G$3</f>
        <v>0</v>
      </c>
      <c r="I117" s="94">
        <f>Малоэтажка_колич_блоков_огражд!$C117*Малоэтажка_блоки_огражд!B$4</f>
        <v>0</v>
      </c>
      <c r="J117" s="94">
        <f>Малоэтажка_колич_блоков_огражд!$C117*Малоэтажка_блоки_огражд!C$4</f>
        <v>0</v>
      </c>
      <c r="K117" s="94">
        <f>Малоэтажка_колич_блоков_огражд!$C117*Малоэтажка_блоки_огражд!D$4</f>
        <v>0</v>
      </c>
      <c r="L117" s="94">
        <f>Малоэтажка_колич_блоков_огражд!$C117*Малоэтажка_блоки_огражд!E$4</f>
        <v>0</v>
      </c>
      <c r="M117" s="94">
        <f>Малоэтажка_колич_блоков_огражд!$C117*Малоэтажка_блоки_огражд!F$4</f>
        <v>0</v>
      </c>
      <c r="N117" s="127">
        <f>Малоэтажка_колич_блоков_огражд!$C117*Малоэтажка_блоки_огражд!G$4</f>
        <v>0</v>
      </c>
      <c r="O117" s="125">
        <f>Малоэтажка_колич_блоков_огражд!$D117*Малоэтажка_блоки_огражд!B$5</f>
        <v>112.38</v>
      </c>
      <c r="P117" s="125">
        <f>Малоэтажка_колич_блоков_огражд!$D117*Малоэтажка_блоки_огражд!C$5</f>
        <v>39.600000000000001</v>
      </c>
      <c r="Q117" s="125">
        <f>Малоэтажка_колич_блоков_огражд!$D117*Малоэтажка_блоки_огражд!D$5</f>
        <v>41.009999999999998</v>
      </c>
      <c r="R117" s="125">
        <f>Малоэтажка_колич_блоков_огражд!$D117*Малоэтажка_блоки_огражд!E$5</f>
        <v>2.52</v>
      </c>
      <c r="S117" s="125">
        <f>Малоэтажка_колич_блоков_огражд!$D117*Малоэтажка_блоки_огражд!F$5</f>
        <v>256.19999999999999</v>
      </c>
      <c r="T117" s="125">
        <f>Малоэтажка_колич_блоков_огражд!$D117*Малоэтажка_блоки_огражд!G$5</f>
        <v>0</v>
      </c>
      <c r="U117" s="94">
        <f>Малоэтажка_колич_блоков_огражд!$D117*Малоэтажка_блоки_огражд!B$6</f>
        <v>112.5</v>
      </c>
      <c r="V117" s="94">
        <f>Малоэтажка_колич_блоков_огражд!$D117*Малоэтажка_блоки_огражд!C$6</f>
        <v>42</v>
      </c>
      <c r="W117" s="94">
        <f>Малоэтажка_колич_блоков_огражд!$D117*Малоэтажка_блоки_огражд!D$6</f>
        <v>41.009999999999998</v>
      </c>
      <c r="X117" s="94">
        <f>Малоэтажка_колич_блоков_огражд!$D117*Малоэтажка_блоки_огражд!E$6</f>
        <v>0</v>
      </c>
      <c r="Y117" s="94">
        <f>Малоэтажка_колич_блоков_огражд!$D117*Малоэтажка_блоки_огражд!F$6</f>
        <v>0</v>
      </c>
      <c r="Z117" s="127">
        <f>Малоэтажка_колич_блоков_огражд!$D117*Малоэтажка_блоки_огражд!G$6</f>
        <v>256.19999999999999</v>
      </c>
      <c r="AA117" s="125">
        <f>Малоэтажка_колич_блоков_огражд!$E117*Малоэтажка_блоки_огражд!B$7</f>
        <v>85.599999999999994</v>
      </c>
      <c r="AB117" s="125">
        <f>Малоэтажка_колич_блоков_огражд!$E117*Малоэтажка_блоки_огражд!C$7</f>
        <v>53.599999999999994</v>
      </c>
      <c r="AC117" s="125">
        <f>Малоэтажка_колич_блоков_огражд!$E117*Малоэтажка_блоки_огражд!D$7</f>
        <v>34.680000000000007</v>
      </c>
      <c r="AD117" s="125">
        <f>Малоэтажка_колич_блоков_огражд!$E117*Малоэтажка_блоки_огражд!E$7</f>
        <v>2.52</v>
      </c>
      <c r="AE117" s="125">
        <f>Малоэтажка_колич_блоков_огражд!$E117*Малоэтажка_блоки_огражд!F$7</f>
        <v>353.30000000000001</v>
      </c>
      <c r="AF117" s="125">
        <f>Малоэтажка_колич_блоков_огражд!$E117*Малоэтажка_блоки_огражд!G$7</f>
        <v>0</v>
      </c>
      <c r="AG117" s="94">
        <f>Малоэтажка_колич_блоков_огражд!$E117*Малоэтажка_блоки_огражд!B$8</f>
        <v>85.719999999999999</v>
      </c>
      <c r="AH117" s="94">
        <f>Малоэтажка_колич_блоков_огражд!$E117*Малоэтажка_блоки_огражд!C$8</f>
        <v>56</v>
      </c>
      <c r="AI117" s="94">
        <f>Малоэтажка_колич_блоков_огражд!$E117*Малоэтажка_блоки_огражд!D$8</f>
        <v>34.680000000000007</v>
      </c>
      <c r="AJ117" s="94">
        <f>Малоэтажка_колич_блоков_огражд!$E117*Малоэтажка_блоки_огражд!E$8</f>
        <v>0</v>
      </c>
      <c r="AK117" s="94">
        <f>Малоэтажка_колич_блоков_огражд!$E117*Малоэтажка_блоки_огражд!F$8</f>
        <v>0</v>
      </c>
      <c r="AL117" s="127">
        <f>Малоэтажка_колич_блоков_огражд!$E117*Малоэтажка_блоки_огражд!G$8</f>
        <v>353.30000000000001</v>
      </c>
      <c r="AM117" s="125">
        <f>Малоэтажка_колич_блоков_огражд!$F117*Малоэтажка_блоки_огражд!B$9</f>
        <v>130.48000000000002</v>
      </c>
      <c r="AN117" s="125">
        <f>Малоэтажка_колич_блоков_огражд!$F117*Малоэтажка_блоки_огражд!C$9</f>
        <v>53.599999999999994</v>
      </c>
      <c r="AO117" s="125">
        <f>Малоэтажка_колич_блоков_огражд!$F117*Малоэтажка_блоки_огражд!D$9</f>
        <v>41.579999999999998</v>
      </c>
      <c r="AP117" s="125">
        <f>Малоэтажка_колич_блоков_огражд!$F117*Малоэтажка_блоки_огражд!E$9</f>
        <v>2.52</v>
      </c>
      <c r="AQ117" s="125">
        <f>Малоэтажка_колич_блоков_огражд!$F117*Малоэтажка_блоки_огражд!F$9</f>
        <v>353.30000000000001</v>
      </c>
      <c r="AR117" s="125">
        <f>Малоэтажка_колич_блоков_огражд!$F117*Малоэтажка_блоки_огражд!G$9</f>
        <v>0</v>
      </c>
      <c r="AS117" s="94">
        <f>Малоэтажка_колич_блоков_огражд!$F117*Малоэтажка_блоки_огражд!B$10</f>
        <v>130.60000000000002</v>
      </c>
      <c r="AT117" s="94">
        <f>Малоэтажка_колич_блоков_огражд!$F117*Малоэтажка_блоки_огражд!C$10</f>
        <v>56</v>
      </c>
      <c r="AU117" s="94">
        <f>Малоэтажка_колич_блоков_огражд!$F117*Малоэтажка_блоки_огражд!D$10</f>
        <v>41.579999999999998</v>
      </c>
      <c r="AV117" s="94">
        <f>Малоэтажка_колич_блоков_огражд!$F117*Малоэтажка_блоки_огражд!E$10</f>
        <v>0</v>
      </c>
      <c r="AW117" s="94">
        <f>Малоэтажка_колич_блоков_огражд!$F117*Малоэтажка_блоки_огражд!F$10</f>
        <v>0</v>
      </c>
      <c r="AX117" s="127">
        <f>Малоэтажка_колич_блоков_огражд!$F117*Малоэтажка_блоки_огражд!G$10</f>
        <v>353.30000000000001</v>
      </c>
      <c r="AY117" s="125">
        <f>Малоэтажка_колич_блоков_огражд!$G117*Малоэтажка_блоки_огражд!B$11</f>
        <v>0</v>
      </c>
      <c r="AZ117" s="125">
        <f>Малоэтажка_колич_блоков_огражд!$G117*Малоэтажка_блоки_огражд!C$11</f>
        <v>0</v>
      </c>
      <c r="BA117" s="125">
        <f>Малоэтажка_колич_блоков_огражд!$G117*Малоэтажка_блоки_огражд!D$11</f>
        <v>0</v>
      </c>
      <c r="BB117" s="125">
        <f>Малоэтажка_колич_блоков_огражд!$G117*Малоэтажка_блоки_огражд!E$11</f>
        <v>0</v>
      </c>
      <c r="BC117" s="125">
        <f>Малоэтажка_колич_блоков_огражд!$G117*Малоэтажка_блоки_огражд!F$11</f>
        <v>0</v>
      </c>
      <c r="BD117" s="125">
        <f>Малоэтажка_колич_блоков_огражд!$G117*Малоэтажка_блоки_огражд!G$11</f>
        <v>0</v>
      </c>
      <c r="BE117" s="94">
        <f>Малоэтажка_колич_блоков_огражд!$G117*Малоэтажка_блоки_огражд!B$12</f>
        <v>0</v>
      </c>
      <c r="BF117" s="94">
        <f>Малоэтажка_колич_блоков_огражд!$G117*Малоэтажка_блоки_огражд!C$12</f>
        <v>0</v>
      </c>
      <c r="BG117" s="94">
        <f>Малоэтажка_колич_блоков_огражд!$G117*Малоэтажка_блоки_огражд!D$12</f>
        <v>0</v>
      </c>
      <c r="BH117" s="94">
        <f>Малоэтажка_колич_блоков_огражд!$G117*Малоэтажка_блоки_огражд!E$12</f>
        <v>0</v>
      </c>
      <c r="BI117" s="94">
        <f>Малоэтажка_колич_блоков_огражд!$G117*Малоэтажка_блоки_огражд!F$12</f>
        <v>0</v>
      </c>
      <c r="BJ117" s="127">
        <f>Малоэтажка_колич_блоков_огражд!$G117*Малоэтажка_блоки_огражд!G$12</f>
        <v>0</v>
      </c>
      <c r="BK117" s="125">
        <f>Малоэтажка_колич_блоков_огражд!$H117*Малоэтажка_блоки_огражд!B$13</f>
        <v>0</v>
      </c>
      <c r="BL117" s="125">
        <f>Малоэтажка_колич_блоков_огражд!$H117*Малоэтажка_блоки_огражд!C$13</f>
        <v>0</v>
      </c>
      <c r="BM117" s="125">
        <f>Малоэтажка_колич_блоков_огражд!$H117*Малоэтажка_блоки_огражд!D$13</f>
        <v>0</v>
      </c>
      <c r="BN117" s="125">
        <f>Малоэтажка_колич_блоков_огражд!$H117*Малоэтажка_блоки_огражд!E$13</f>
        <v>0</v>
      </c>
      <c r="BO117" s="125">
        <f>Малоэтажка_колич_блоков_огражд!$H117*Малоэтажка_блоки_огражд!F$13</f>
        <v>0</v>
      </c>
      <c r="BP117" s="125">
        <f>Малоэтажка_колич_блоков_огражд!$H117*Малоэтажка_блоки_огражд!G$13</f>
        <v>0</v>
      </c>
      <c r="BQ117" s="94">
        <f>Малоэтажка_колич_блоков_огражд!$H117*Малоэтажка_блоки_огражд!B$14</f>
        <v>0</v>
      </c>
      <c r="BR117" s="94">
        <f>Малоэтажка_колич_блоков_огражд!$H117*Малоэтажка_блоки_огражд!C$14</f>
        <v>0</v>
      </c>
      <c r="BS117" s="94">
        <f>Малоэтажка_колич_блоков_огражд!$H117*Малоэтажка_блоки_огражд!D$14</f>
        <v>0</v>
      </c>
      <c r="BT117" s="94">
        <f>Малоэтажка_колич_блоков_огражд!$H117*Малоэтажка_блоки_огражд!E$14</f>
        <v>0</v>
      </c>
      <c r="BU117" s="94">
        <f>Малоэтажка_колич_блоков_огражд!$H117*Малоэтажка_блоки_огражд!F$14</f>
        <v>0</v>
      </c>
      <c r="BV117" s="94">
        <f>Малоэтажка_колич_блоков_огражд!$H117*Малоэтажка_блоки_огражд!G$14</f>
        <v>0</v>
      </c>
      <c r="BW117" s="109">
        <v>2</v>
      </c>
      <c r="BX117" s="128">
        <f t="shared" si="125"/>
        <v>657.28000000000009</v>
      </c>
      <c r="BY117" s="128">
        <f t="shared" si="126"/>
        <v>300.79999999999995</v>
      </c>
      <c r="BZ117" s="128">
        <f t="shared" si="127"/>
        <v>234.53999999999996</v>
      </c>
      <c r="CA117" s="128">
        <f t="shared" si="128"/>
        <v>7.5600000000000005</v>
      </c>
      <c r="CB117" s="128">
        <f t="shared" si="129"/>
        <v>962.79999999999995</v>
      </c>
      <c r="CC117" s="128">
        <f t="shared" si="130"/>
        <v>962.79999999999995</v>
      </c>
      <c r="CD117">
        <v>22</v>
      </c>
      <c r="CE117">
        <v>-34</v>
      </c>
      <c r="CF117">
        <v>3.8499999999999712</v>
      </c>
      <c r="CG117">
        <v>0.46999999999999997</v>
      </c>
      <c r="CH117">
        <v>0.28000000000000003</v>
      </c>
      <c r="CI117">
        <v>0.46999999999999997</v>
      </c>
      <c r="CJ117">
        <v>1.3600000000000001</v>
      </c>
      <c r="CK117">
        <v>1.3600000000000001</v>
      </c>
      <c r="CL117" s="22">
        <f t="shared" si="131"/>
        <v>9560.436363636436</v>
      </c>
      <c r="CM117" s="22">
        <f t="shared" si="132"/>
        <v>35840</v>
      </c>
      <c r="CN117" s="22">
        <f t="shared" si="133"/>
        <v>46907.999999999985</v>
      </c>
      <c r="CO117" s="22">
        <f t="shared" si="134"/>
        <v>900.76595744680867</v>
      </c>
      <c r="CP117" s="22">
        <f t="shared" si="135"/>
        <v>39644.705882352937</v>
      </c>
      <c r="CQ117" s="22">
        <f t="shared" si="136"/>
        <v>39644.705882352937</v>
      </c>
      <c r="CR117" s="129">
        <f t="shared" si="137"/>
        <v>172498.61408578913</v>
      </c>
      <c r="CW117" s="130">
        <v>171753.01999999999</v>
      </c>
      <c r="CX117">
        <f t="shared" si="138"/>
        <v>0.14768097548189998</v>
      </c>
      <c r="CY117">
        <f t="shared" si="139"/>
        <v>22.742870224212599</v>
      </c>
    </row>
    <row r="118">
      <c r="A118" s="25"/>
      <c r="B118" s="4" t="s">
        <v>123</v>
      </c>
      <c r="C118" s="125">
        <f>Малоэтажка_колич_блоков_огражд!$C118*Малоэтажка_блоки_огражд!B$3</f>
        <v>0</v>
      </c>
      <c r="D118" s="125">
        <f>Малоэтажка_колич_блоков_огражд!$C118*Малоэтажка_блоки_огражд!C$3</f>
        <v>0</v>
      </c>
      <c r="E118" s="125">
        <f>Малоэтажка_колич_блоков_огражд!$C118*Малоэтажка_блоки_огражд!D$3</f>
        <v>0</v>
      </c>
      <c r="F118" s="125">
        <f>Малоэтажка_колич_блоков_огражд!$C118*Малоэтажка_блоки_огражд!E$3</f>
        <v>0</v>
      </c>
      <c r="G118" s="125">
        <f>Малоэтажка_колич_блоков_огражд!$C118*Малоэтажка_блоки_огражд!F$3</f>
        <v>0</v>
      </c>
      <c r="H118" s="126">
        <f>Малоэтажка_колич_блоков_огражд!$C118*Малоэтажка_блоки_огражд!G$3</f>
        <v>0</v>
      </c>
      <c r="I118" s="94">
        <f>Малоэтажка_колич_блоков_огражд!$C118*Малоэтажка_блоки_огражд!B$4</f>
        <v>0</v>
      </c>
      <c r="J118" s="94">
        <f>Малоэтажка_колич_блоков_огражд!$C118*Малоэтажка_блоки_огражд!C$4</f>
        <v>0</v>
      </c>
      <c r="K118" s="94">
        <f>Малоэтажка_колич_блоков_огражд!$C118*Малоэтажка_блоки_огражд!D$4</f>
        <v>0</v>
      </c>
      <c r="L118" s="94">
        <f>Малоэтажка_колич_блоков_огражд!$C118*Малоэтажка_блоки_огражд!E$4</f>
        <v>0</v>
      </c>
      <c r="M118" s="94">
        <f>Малоэтажка_колич_блоков_огражд!$C118*Малоэтажка_блоки_огражд!F$4</f>
        <v>0</v>
      </c>
      <c r="N118" s="127">
        <f>Малоэтажка_колич_блоков_огражд!$C118*Малоэтажка_блоки_огражд!G$4</f>
        <v>0</v>
      </c>
      <c r="O118" s="125">
        <f>Малоэтажка_колич_блоков_огражд!$D118*Малоэтажка_блоки_огражд!B$5</f>
        <v>112.38</v>
      </c>
      <c r="P118" s="125">
        <f>Малоэтажка_колич_блоков_огражд!$D118*Малоэтажка_блоки_огражд!C$5</f>
        <v>39.600000000000001</v>
      </c>
      <c r="Q118" s="125">
        <f>Малоэтажка_колич_блоков_огражд!$D118*Малоэтажка_блоки_огражд!D$5</f>
        <v>41.009999999999998</v>
      </c>
      <c r="R118" s="125">
        <f>Малоэтажка_колич_блоков_огражд!$D118*Малоэтажка_блоки_огражд!E$5</f>
        <v>2.52</v>
      </c>
      <c r="S118" s="125">
        <f>Малоэтажка_колич_блоков_огражд!$D118*Малоэтажка_блоки_огражд!F$5</f>
        <v>256.19999999999999</v>
      </c>
      <c r="T118" s="125">
        <f>Малоэтажка_колич_блоков_огражд!$D118*Малоэтажка_блоки_огражд!G$5</f>
        <v>0</v>
      </c>
      <c r="U118" s="94">
        <f>Малоэтажка_колич_блоков_огражд!$D118*Малоэтажка_блоки_огражд!B$6</f>
        <v>112.5</v>
      </c>
      <c r="V118" s="94">
        <f>Малоэтажка_колич_блоков_огражд!$D118*Малоэтажка_блоки_огражд!C$6</f>
        <v>42</v>
      </c>
      <c r="W118" s="94">
        <f>Малоэтажка_колич_блоков_огражд!$D118*Малоэтажка_блоки_огражд!D$6</f>
        <v>41.009999999999998</v>
      </c>
      <c r="X118" s="94">
        <f>Малоэтажка_колич_блоков_огражд!$D118*Малоэтажка_блоки_огражд!E$6</f>
        <v>0</v>
      </c>
      <c r="Y118" s="94">
        <f>Малоэтажка_колич_блоков_огражд!$D118*Малоэтажка_блоки_огражд!F$6</f>
        <v>0</v>
      </c>
      <c r="Z118" s="127">
        <f>Малоэтажка_колич_блоков_огражд!$D118*Малоэтажка_блоки_огражд!G$6</f>
        <v>256.19999999999999</v>
      </c>
      <c r="AA118" s="125">
        <f>Малоэтажка_колич_блоков_огражд!$E118*Малоэтажка_блоки_огражд!B$7</f>
        <v>85.599999999999994</v>
      </c>
      <c r="AB118" s="125">
        <f>Малоэтажка_колич_блоков_огражд!$E118*Малоэтажка_блоки_огражд!C$7</f>
        <v>53.599999999999994</v>
      </c>
      <c r="AC118" s="125">
        <f>Малоэтажка_колич_блоков_огражд!$E118*Малоэтажка_блоки_огражд!D$7</f>
        <v>34.680000000000007</v>
      </c>
      <c r="AD118" s="125">
        <f>Малоэтажка_колич_блоков_огражд!$E118*Малоэтажка_блоки_огражд!E$7</f>
        <v>2.52</v>
      </c>
      <c r="AE118" s="125">
        <f>Малоэтажка_колич_блоков_огражд!$E118*Малоэтажка_блоки_огражд!F$7</f>
        <v>353.30000000000001</v>
      </c>
      <c r="AF118" s="125">
        <f>Малоэтажка_колич_блоков_огражд!$E118*Малоэтажка_блоки_огражд!G$7</f>
        <v>0</v>
      </c>
      <c r="AG118" s="94">
        <f>Малоэтажка_колич_блоков_огражд!$E118*Малоэтажка_блоки_огражд!B$8</f>
        <v>85.719999999999999</v>
      </c>
      <c r="AH118" s="94">
        <f>Малоэтажка_колич_блоков_огражд!$E118*Малоэтажка_блоки_огражд!C$8</f>
        <v>56</v>
      </c>
      <c r="AI118" s="94">
        <f>Малоэтажка_колич_блоков_огражд!$E118*Малоэтажка_блоки_огражд!D$8</f>
        <v>34.680000000000007</v>
      </c>
      <c r="AJ118" s="94">
        <f>Малоэтажка_колич_блоков_огражд!$E118*Малоэтажка_блоки_огражд!E$8</f>
        <v>0</v>
      </c>
      <c r="AK118" s="94">
        <f>Малоэтажка_колич_блоков_огражд!$E118*Малоэтажка_блоки_огражд!F$8</f>
        <v>0</v>
      </c>
      <c r="AL118" s="127">
        <f>Малоэтажка_колич_блоков_огражд!$E118*Малоэтажка_блоки_огражд!G$8</f>
        <v>353.30000000000001</v>
      </c>
      <c r="AM118" s="125">
        <f>Малоэтажка_колич_блоков_огражд!$F118*Малоэтажка_блоки_огражд!B$9</f>
        <v>130.48000000000002</v>
      </c>
      <c r="AN118" s="125">
        <f>Малоэтажка_колич_блоков_огражд!$F118*Малоэтажка_блоки_огражд!C$9</f>
        <v>53.599999999999994</v>
      </c>
      <c r="AO118" s="125">
        <f>Малоэтажка_колич_блоков_огражд!$F118*Малоэтажка_блоки_огражд!D$9</f>
        <v>41.579999999999998</v>
      </c>
      <c r="AP118" s="125">
        <f>Малоэтажка_колич_блоков_огражд!$F118*Малоэтажка_блоки_огражд!E$9</f>
        <v>2.52</v>
      </c>
      <c r="AQ118" s="125">
        <f>Малоэтажка_колич_блоков_огражд!$F118*Малоэтажка_блоки_огражд!F$9</f>
        <v>353.30000000000001</v>
      </c>
      <c r="AR118" s="125">
        <f>Малоэтажка_колич_блоков_огражд!$F118*Малоэтажка_блоки_огражд!G$9</f>
        <v>0</v>
      </c>
      <c r="AS118" s="94">
        <f>Малоэтажка_колич_блоков_огражд!$F118*Малоэтажка_блоки_огражд!B$10</f>
        <v>130.60000000000002</v>
      </c>
      <c r="AT118" s="94">
        <f>Малоэтажка_колич_блоков_огражд!$F118*Малоэтажка_блоки_огражд!C$10</f>
        <v>56</v>
      </c>
      <c r="AU118" s="94">
        <f>Малоэтажка_колич_блоков_огражд!$F118*Малоэтажка_блоки_огражд!D$10</f>
        <v>41.579999999999998</v>
      </c>
      <c r="AV118" s="94">
        <f>Малоэтажка_колич_блоков_огражд!$F118*Малоэтажка_блоки_огражд!E$10</f>
        <v>0</v>
      </c>
      <c r="AW118" s="94">
        <f>Малоэтажка_колич_блоков_огражд!$F118*Малоэтажка_блоки_огражд!F$10</f>
        <v>0</v>
      </c>
      <c r="AX118" s="127">
        <f>Малоэтажка_колич_блоков_огражд!$F118*Малоэтажка_блоки_огражд!G$10</f>
        <v>353.30000000000001</v>
      </c>
      <c r="AY118" s="125">
        <f>Малоэтажка_колич_блоков_огражд!$G118*Малоэтажка_блоки_огражд!B$11</f>
        <v>0</v>
      </c>
      <c r="AZ118" s="125">
        <f>Малоэтажка_колич_блоков_огражд!$G118*Малоэтажка_блоки_огражд!C$11</f>
        <v>0</v>
      </c>
      <c r="BA118" s="125">
        <f>Малоэтажка_колич_блоков_огражд!$G118*Малоэтажка_блоки_огражд!D$11</f>
        <v>0</v>
      </c>
      <c r="BB118" s="125">
        <f>Малоэтажка_колич_блоков_огражд!$G118*Малоэтажка_блоки_огражд!E$11</f>
        <v>0</v>
      </c>
      <c r="BC118" s="125">
        <f>Малоэтажка_колич_блоков_огражд!$G118*Малоэтажка_блоки_огражд!F$11</f>
        <v>0</v>
      </c>
      <c r="BD118" s="125">
        <f>Малоэтажка_колич_блоков_огражд!$G118*Малоэтажка_блоки_огражд!G$11</f>
        <v>0</v>
      </c>
      <c r="BE118" s="94">
        <f>Малоэтажка_колич_блоков_огражд!$G118*Малоэтажка_блоки_огражд!B$12</f>
        <v>0</v>
      </c>
      <c r="BF118" s="94">
        <f>Малоэтажка_колич_блоков_огражд!$G118*Малоэтажка_блоки_огражд!C$12</f>
        <v>0</v>
      </c>
      <c r="BG118" s="94">
        <f>Малоэтажка_колич_блоков_огражд!$G118*Малоэтажка_блоки_огражд!D$12</f>
        <v>0</v>
      </c>
      <c r="BH118" s="94">
        <f>Малоэтажка_колич_блоков_огражд!$G118*Малоэтажка_блоки_огражд!E$12</f>
        <v>0</v>
      </c>
      <c r="BI118" s="94">
        <f>Малоэтажка_колич_блоков_огражд!$G118*Малоэтажка_блоки_огражд!F$12</f>
        <v>0</v>
      </c>
      <c r="BJ118" s="127">
        <f>Малоэтажка_колич_блоков_огражд!$G118*Малоэтажка_блоки_огражд!G$12</f>
        <v>0</v>
      </c>
      <c r="BK118" s="125">
        <f>Малоэтажка_колич_блоков_огражд!$H118*Малоэтажка_блоки_огражд!B$13</f>
        <v>0</v>
      </c>
      <c r="BL118" s="125">
        <f>Малоэтажка_колич_блоков_огражд!$H118*Малоэтажка_блоки_огражд!C$13</f>
        <v>0</v>
      </c>
      <c r="BM118" s="125">
        <f>Малоэтажка_колич_блоков_огражд!$H118*Малоэтажка_блоки_огражд!D$13</f>
        <v>0</v>
      </c>
      <c r="BN118" s="125">
        <f>Малоэтажка_колич_блоков_огражд!$H118*Малоэтажка_блоки_огражд!E$13</f>
        <v>0</v>
      </c>
      <c r="BO118" s="125">
        <f>Малоэтажка_колич_блоков_огражд!$H118*Малоэтажка_блоки_огражд!F$13</f>
        <v>0</v>
      </c>
      <c r="BP118" s="125">
        <f>Малоэтажка_колич_блоков_огражд!$H118*Малоэтажка_блоки_огражд!G$13</f>
        <v>0</v>
      </c>
      <c r="BQ118" s="94">
        <f>Малоэтажка_колич_блоков_огражд!$H118*Малоэтажка_блоки_огражд!B$14</f>
        <v>0</v>
      </c>
      <c r="BR118" s="94">
        <f>Малоэтажка_колич_блоков_огражд!$H118*Малоэтажка_блоки_огражд!C$14</f>
        <v>0</v>
      </c>
      <c r="BS118" s="94">
        <f>Малоэтажка_колич_блоков_огражд!$H118*Малоэтажка_блоки_огражд!D$14</f>
        <v>0</v>
      </c>
      <c r="BT118" s="94">
        <f>Малоэтажка_колич_блоков_огражд!$H118*Малоэтажка_блоки_огражд!E$14</f>
        <v>0</v>
      </c>
      <c r="BU118" s="94">
        <f>Малоэтажка_колич_блоков_огражд!$H118*Малоэтажка_блоки_огражд!F$14</f>
        <v>0</v>
      </c>
      <c r="BV118" s="94">
        <f>Малоэтажка_колич_блоков_огражд!$H118*Малоэтажка_блоки_огражд!G$14</f>
        <v>0</v>
      </c>
      <c r="BW118" s="109">
        <v>2</v>
      </c>
      <c r="BX118" s="128">
        <f t="shared" si="125"/>
        <v>657.28000000000009</v>
      </c>
      <c r="BY118" s="128">
        <f t="shared" si="126"/>
        <v>300.79999999999995</v>
      </c>
      <c r="BZ118" s="128">
        <f t="shared" si="127"/>
        <v>234.53999999999996</v>
      </c>
      <c r="CA118" s="128">
        <f t="shared" si="128"/>
        <v>7.5600000000000005</v>
      </c>
      <c r="CB118" s="128">
        <f t="shared" si="129"/>
        <v>962.79999999999995</v>
      </c>
      <c r="CC118" s="128">
        <f t="shared" si="130"/>
        <v>962.79999999999995</v>
      </c>
      <c r="CD118">
        <v>22</v>
      </c>
      <c r="CE118">
        <v>-34</v>
      </c>
      <c r="CF118">
        <v>3.8499999999999712</v>
      </c>
      <c r="CG118">
        <v>0.46999999999999997</v>
      </c>
      <c r="CH118">
        <v>0.28000000000000003</v>
      </c>
      <c r="CI118">
        <v>0.46999999999999997</v>
      </c>
      <c r="CJ118">
        <v>1.3600000000000001</v>
      </c>
      <c r="CK118">
        <v>1.3600000000000001</v>
      </c>
      <c r="CL118" s="22">
        <f t="shared" si="131"/>
        <v>9560.436363636436</v>
      </c>
      <c r="CM118" s="22">
        <f t="shared" si="132"/>
        <v>35840</v>
      </c>
      <c r="CN118" s="22">
        <f t="shared" si="133"/>
        <v>46907.999999999985</v>
      </c>
      <c r="CO118" s="22">
        <f t="shared" si="134"/>
        <v>900.76595744680867</v>
      </c>
      <c r="CP118" s="22">
        <f t="shared" si="135"/>
        <v>39644.705882352937</v>
      </c>
      <c r="CQ118" s="22">
        <f t="shared" si="136"/>
        <v>39644.705882352937</v>
      </c>
      <c r="CR118" s="129">
        <f t="shared" si="137"/>
        <v>172498.61408578913</v>
      </c>
      <c r="CW118" s="130">
        <v>171753.01999999999</v>
      </c>
      <c r="CX118">
        <f t="shared" si="138"/>
        <v>0.14768097548189998</v>
      </c>
      <c r="CY118">
        <f t="shared" si="139"/>
        <v>22.742870224212599</v>
      </c>
    </row>
    <row r="119">
      <c r="A119" s="25"/>
      <c r="B119" s="4" t="s">
        <v>124</v>
      </c>
      <c r="C119" s="125">
        <f>Малоэтажка_колич_блоков_огражд!$C119*Малоэтажка_блоки_огражд!B$3</f>
        <v>0</v>
      </c>
      <c r="D119" s="125">
        <f>Малоэтажка_колич_блоков_огражд!$C119*Малоэтажка_блоки_огражд!C$3</f>
        <v>0</v>
      </c>
      <c r="E119" s="125">
        <f>Малоэтажка_колич_блоков_огражд!$C119*Малоэтажка_блоки_огражд!D$3</f>
        <v>0</v>
      </c>
      <c r="F119" s="125">
        <f>Малоэтажка_колич_блоков_огражд!$C119*Малоэтажка_блоки_огражд!E$3</f>
        <v>0</v>
      </c>
      <c r="G119" s="125">
        <f>Малоэтажка_колич_блоков_огражд!$C119*Малоэтажка_блоки_огражд!F$3</f>
        <v>0</v>
      </c>
      <c r="H119" s="126">
        <f>Малоэтажка_колич_блоков_огражд!$C119*Малоэтажка_блоки_огражд!G$3</f>
        <v>0</v>
      </c>
      <c r="I119" s="94">
        <f>Малоэтажка_колич_блоков_огражд!$C119*Малоэтажка_блоки_огражд!B$4</f>
        <v>0</v>
      </c>
      <c r="J119" s="94">
        <f>Малоэтажка_колич_блоков_огражд!$C119*Малоэтажка_блоки_огражд!C$4</f>
        <v>0</v>
      </c>
      <c r="K119" s="94">
        <f>Малоэтажка_колич_блоков_огражд!$C119*Малоэтажка_блоки_огражд!D$4</f>
        <v>0</v>
      </c>
      <c r="L119" s="94">
        <f>Малоэтажка_колич_блоков_огражд!$C119*Малоэтажка_блоки_огражд!E$4</f>
        <v>0</v>
      </c>
      <c r="M119" s="94">
        <f>Малоэтажка_колич_блоков_огражд!$C119*Малоэтажка_блоки_огражд!F$4</f>
        <v>0</v>
      </c>
      <c r="N119" s="127">
        <f>Малоэтажка_колич_блоков_огражд!$C119*Малоэтажка_блоки_огражд!G$4</f>
        <v>0</v>
      </c>
      <c r="O119" s="125">
        <f>Малоэтажка_колич_блоков_огражд!$D119*Малоэтажка_блоки_огражд!B$5</f>
        <v>112.38</v>
      </c>
      <c r="P119" s="125">
        <f>Малоэтажка_колич_блоков_огражд!$D119*Малоэтажка_блоки_огражд!C$5</f>
        <v>39.600000000000001</v>
      </c>
      <c r="Q119" s="125">
        <f>Малоэтажка_колич_блоков_огражд!$D119*Малоэтажка_блоки_огражд!D$5</f>
        <v>41.009999999999998</v>
      </c>
      <c r="R119" s="125">
        <f>Малоэтажка_колич_блоков_огражд!$D119*Малоэтажка_блоки_огражд!E$5</f>
        <v>2.52</v>
      </c>
      <c r="S119" s="125">
        <f>Малоэтажка_колич_блоков_огражд!$D119*Малоэтажка_блоки_огражд!F$5</f>
        <v>256.19999999999999</v>
      </c>
      <c r="T119" s="125">
        <f>Малоэтажка_колич_блоков_огражд!$D119*Малоэтажка_блоки_огражд!G$5</f>
        <v>0</v>
      </c>
      <c r="U119" s="94">
        <f>Малоэтажка_колич_блоков_огражд!$D119*Малоэтажка_блоки_огражд!B$6</f>
        <v>112.5</v>
      </c>
      <c r="V119" s="94">
        <f>Малоэтажка_колич_блоков_огражд!$D119*Малоэтажка_блоки_огражд!C$6</f>
        <v>42</v>
      </c>
      <c r="W119" s="94">
        <f>Малоэтажка_колич_блоков_огражд!$D119*Малоэтажка_блоки_огражд!D$6</f>
        <v>41.009999999999998</v>
      </c>
      <c r="X119" s="94">
        <f>Малоэтажка_колич_блоков_огражд!$D119*Малоэтажка_блоки_огражд!E$6</f>
        <v>0</v>
      </c>
      <c r="Y119" s="94">
        <f>Малоэтажка_колич_блоков_огражд!$D119*Малоэтажка_блоки_огражд!F$6</f>
        <v>0</v>
      </c>
      <c r="Z119" s="127">
        <f>Малоэтажка_колич_блоков_огражд!$D119*Малоэтажка_блоки_огражд!G$6</f>
        <v>256.19999999999999</v>
      </c>
      <c r="AA119" s="125">
        <f>Малоэтажка_колич_блоков_огражд!$E119*Малоэтажка_блоки_огражд!B$7</f>
        <v>85.599999999999994</v>
      </c>
      <c r="AB119" s="125">
        <f>Малоэтажка_колич_блоков_огражд!$E119*Малоэтажка_блоки_огражд!C$7</f>
        <v>53.599999999999994</v>
      </c>
      <c r="AC119" s="125">
        <f>Малоэтажка_колич_блоков_огражд!$E119*Малоэтажка_блоки_огражд!D$7</f>
        <v>34.680000000000007</v>
      </c>
      <c r="AD119" s="125">
        <f>Малоэтажка_колич_блоков_огражд!$E119*Малоэтажка_блоки_огражд!E$7</f>
        <v>2.52</v>
      </c>
      <c r="AE119" s="125">
        <f>Малоэтажка_колич_блоков_огражд!$E119*Малоэтажка_блоки_огражд!F$7</f>
        <v>353.30000000000001</v>
      </c>
      <c r="AF119" s="125">
        <f>Малоэтажка_колич_блоков_огражд!$E119*Малоэтажка_блоки_огражд!G$7</f>
        <v>0</v>
      </c>
      <c r="AG119" s="94">
        <f>Малоэтажка_колич_блоков_огражд!$E119*Малоэтажка_блоки_огражд!B$8</f>
        <v>85.719999999999999</v>
      </c>
      <c r="AH119" s="94">
        <f>Малоэтажка_колич_блоков_огражд!$E119*Малоэтажка_блоки_огражд!C$8</f>
        <v>56</v>
      </c>
      <c r="AI119" s="94">
        <f>Малоэтажка_колич_блоков_огражд!$E119*Малоэтажка_блоки_огражд!D$8</f>
        <v>34.680000000000007</v>
      </c>
      <c r="AJ119" s="94">
        <f>Малоэтажка_колич_блоков_огражд!$E119*Малоэтажка_блоки_огражд!E$8</f>
        <v>0</v>
      </c>
      <c r="AK119" s="94">
        <f>Малоэтажка_колич_блоков_огражд!$E119*Малоэтажка_блоки_огражд!F$8</f>
        <v>0</v>
      </c>
      <c r="AL119" s="127">
        <f>Малоэтажка_колич_блоков_огражд!$E119*Малоэтажка_блоки_огражд!G$8</f>
        <v>353.30000000000001</v>
      </c>
      <c r="AM119" s="125">
        <f>Малоэтажка_колич_блоков_огражд!$F119*Малоэтажка_блоки_огражд!B$9</f>
        <v>130.48000000000002</v>
      </c>
      <c r="AN119" s="125">
        <f>Малоэтажка_колич_блоков_огражд!$F119*Малоэтажка_блоки_огражд!C$9</f>
        <v>53.599999999999994</v>
      </c>
      <c r="AO119" s="125">
        <f>Малоэтажка_колич_блоков_огражд!$F119*Малоэтажка_блоки_огражд!D$9</f>
        <v>41.579999999999998</v>
      </c>
      <c r="AP119" s="125">
        <f>Малоэтажка_колич_блоков_огражд!$F119*Малоэтажка_блоки_огражд!E$9</f>
        <v>2.52</v>
      </c>
      <c r="AQ119" s="125">
        <f>Малоэтажка_колич_блоков_огражд!$F119*Малоэтажка_блоки_огражд!F$9</f>
        <v>353.30000000000001</v>
      </c>
      <c r="AR119" s="125">
        <f>Малоэтажка_колич_блоков_огражд!$F119*Малоэтажка_блоки_огражд!G$9</f>
        <v>0</v>
      </c>
      <c r="AS119" s="94">
        <f>Малоэтажка_колич_блоков_огражд!$F119*Малоэтажка_блоки_огражд!B$10</f>
        <v>130.60000000000002</v>
      </c>
      <c r="AT119" s="94">
        <f>Малоэтажка_колич_блоков_огражд!$F119*Малоэтажка_блоки_огражд!C$10</f>
        <v>56</v>
      </c>
      <c r="AU119" s="94">
        <f>Малоэтажка_колич_блоков_огражд!$F119*Малоэтажка_блоки_огражд!D$10</f>
        <v>41.579999999999998</v>
      </c>
      <c r="AV119" s="94">
        <f>Малоэтажка_колич_блоков_огражд!$F119*Малоэтажка_блоки_огражд!E$10</f>
        <v>0</v>
      </c>
      <c r="AW119" s="94">
        <f>Малоэтажка_колич_блоков_огражд!$F119*Малоэтажка_блоки_огражд!F$10</f>
        <v>0</v>
      </c>
      <c r="AX119" s="127">
        <f>Малоэтажка_колич_блоков_огражд!$F119*Малоэтажка_блоки_огражд!G$10</f>
        <v>353.30000000000001</v>
      </c>
      <c r="AY119" s="125">
        <f>Малоэтажка_колич_блоков_огражд!$G119*Малоэтажка_блоки_огражд!B$11</f>
        <v>0</v>
      </c>
      <c r="AZ119" s="125">
        <f>Малоэтажка_колич_блоков_огражд!$G119*Малоэтажка_блоки_огражд!C$11</f>
        <v>0</v>
      </c>
      <c r="BA119" s="125">
        <f>Малоэтажка_колич_блоков_огражд!$G119*Малоэтажка_блоки_огражд!D$11</f>
        <v>0</v>
      </c>
      <c r="BB119" s="125">
        <f>Малоэтажка_колич_блоков_огражд!$G119*Малоэтажка_блоки_огражд!E$11</f>
        <v>0</v>
      </c>
      <c r="BC119" s="125">
        <f>Малоэтажка_колич_блоков_огражд!$G119*Малоэтажка_блоки_огражд!F$11</f>
        <v>0</v>
      </c>
      <c r="BD119" s="125">
        <f>Малоэтажка_колич_блоков_огражд!$G119*Малоэтажка_блоки_огражд!G$11</f>
        <v>0</v>
      </c>
      <c r="BE119" s="94">
        <f>Малоэтажка_колич_блоков_огражд!$G119*Малоэтажка_блоки_огражд!B$12</f>
        <v>0</v>
      </c>
      <c r="BF119" s="94">
        <f>Малоэтажка_колич_блоков_огражд!$G119*Малоэтажка_блоки_огражд!C$12</f>
        <v>0</v>
      </c>
      <c r="BG119" s="94">
        <f>Малоэтажка_колич_блоков_огражд!$G119*Малоэтажка_блоки_огражд!D$12</f>
        <v>0</v>
      </c>
      <c r="BH119" s="94">
        <f>Малоэтажка_колич_блоков_огражд!$G119*Малоэтажка_блоки_огражд!E$12</f>
        <v>0</v>
      </c>
      <c r="BI119" s="94">
        <f>Малоэтажка_колич_блоков_огражд!$G119*Малоэтажка_блоки_огражд!F$12</f>
        <v>0</v>
      </c>
      <c r="BJ119" s="127">
        <f>Малоэтажка_колич_блоков_огражд!$G119*Малоэтажка_блоки_огражд!G$12</f>
        <v>0</v>
      </c>
      <c r="BK119" s="125">
        <f>Малоэтажка_колич_блоков_огражд!$H119*Малоэтажка_блоки_огражд!B$13</f>
        <v>0</v>
      </c>
      <c r="BL119" s="125">
        <f>Малоэтажка_колич_блоков_огражд!$H119*Малоэтажка_блоки_огражд!C$13</f>
        <v>0</v>
      </c>
      <c r="BM119" s="125">
        <f>Малоэтажка_колич_блоков_огражд!$H119*Малоэтажка_блоки_огражд!D$13</f>
        <v>0</v>
      </c>
      <c r="BN119" s="125">
        <f>Малоэтажка_колич_блоков_огражд!$H119*Малоэтажка_блоки_огражд!E$13</f>
        <v>0</v>
      </c>
      <c r="BO119" s="125">
        <f>Малоэтажка_колич_блоков_огражд!$H119*Малоэтажка_блоки_огражд!F$13</f>
        <v>0</v>
      </c>
      <c r="BP119" s="125">
        <f>Малоэтажка_колич_блоков_огражд!$H119*Малоэтажка_блоки_огражд!G$13</f>
        <v>0</v>
      </c>
      <c r="BQ119" s="94">
        <f>Малоэтажка_колич_блоков_огражд!$H119*Малоэтажка_блоки_огражд!B$14</f>
        <v>0</v>
      </c>
      <c r="BR119" s="94">
        <f>Малоэтажка_колич_блоков_огражд!$H119*Малоэтажка_блоки_огражд!C$14</f>
        <v>0</v>
      </c>
      <c r="BS119" s="94">
        <f>Малоэтажка_колич_блоков_огражд!$H119*Малоэтажка_блоки_огражд!D$14</f>
        <v>0</v>
      </c>
      <c r="BT119" s="94">
        <f>Малоэтажка_колич_блоков_огражд!$H119*Малоэтажка_блоки_огражд!E$14</f>
        <v>0</v>
      </c>
      <c r="BU119" s="94">
        <f>Малоэтажка_колич_блоков_огражд!$H119*Малоэтажка_блоки_огражд!F$14</f>
        <v>0</v>
      </c>
      <c r="BV119" s="94">
        <f>Малоэтажка_колич_блоков_огражд!$H119*Малоэтажка_блоки_огражд!G$14</f>
        <v>0</v>
      </c>
      <c r="BW119" s="109">
        <v>4</v>
      </c>
      <c r="BX119" s="128">
        <f t="shared" si="125"/>
        <v>1314.9200000000001</v>
      </c>
      <c r="BY119" s="128">
        <f t="shared" si="126"/>
        <v>608.79999999999995</v>
      </c>
      <c r="BZ119" s="128">
        <f t="shared" si="127"/>
        <v>469.07999999999998</v>
      </c>
      <c r="CA119" s="128">
        <f t="shared" si="128"/>
        <v>7.5600000000000005</v>
      </c>
      <c r="CB119" s="128">
        <f t="shared" si="129"/>
        <v>962.79999999999995</v>
      </c>
      <c r="CC119" s="128">
        <f t="shared" si="130"/>
        <v>962.79999999999995</v>
      </c>
      <c r="CD119">
        <v>22</v>
      </c>
      <c r="CE119">
        <v>-34</v>
      </c>
      <c r="CF119">
        <v>3.8499999999999708</v>
      </c>
      <c r="CG119">
        <v>0.46999999999999997</v>
      </c>
      <c r="CH119">
        <v>0.28000000000000003</v>
      </c>
      <c r="CI119">
        <v>0.46999999999999997</v>
      </c>
      <c r="CJ119">
        <v>1.3600000000000001</v>
      </c>
      <c r="CK119">
        <v>1.3600000000000001</v>
      </c>
      <c r="CL119" s="22">
        <f t="shared" si="131"/>
        <v>19126.109090909235</v>
      </c>
      <c r="CM119" s="22">
        <f t="shared" si="132"/>
        <v>72537.872340425529</v>
      </c>
      <c r="CN119" s="22">
        <f t="shared" si="133"/>
        <v>93815.999999999985</v>
      </c>
      <c r="CO119" s="22">
        <f t="shared" si="134"/>
        <v>900.76595744680867</v>
      </c>
      <c r="CP119" s="22">
        <f t="shared" si="135"/>
        <v>39644.705882352937</v>
      </c>
      <c r="CQ119" s="22">
        <f t="shared" si="136"/>
        <v>39644.705882352937</v>
      </c>
      <c r="CR119" s="129">
        <f t="shared" si="137"/>
        <v>265670.15915348742</v>
      </c>
      <c r="CW119" s="130">
        <v>348726.51000000001</v>
      </c>
      <c r="CX119">
        <f t="shared" si="138"/>
        <v>0.29985074599094996</v>
      </c>
      <c r="CY119">
        <f t="shared" si="139"/>
        <v>46.177014882606294</v>
      </c>
    </row>
    <row r="120">
      <c r="A120" s="25"/>
      <c r="B120" s="4" t="s">
        <v>125</v>
      </c>
      <c r="C120" s="125">
        <f>Малоэтажка_колич_блоков_огражд!$C120*Малоэтажка_блоки_огражд!B$3</f>
        <v>0</v>
      </c>
      <c r="D120" s="125">
        <f>Малоэтажка_колич_блоков_огражд!$C120*Малоэтажка_блоки_огражд!C$3</f>
        <v>0</v>
      </c>
      <c r="E120" s="125">
        <f>Малоэтажка_колич_блоков_огражд!$C120*Малоэтажка_блоки_огражд!D$3</f>
        <v>0</v>
      </c>
      <c r="F120" s="125">
        <f>Малоэтажка_колич_блоков_огражд!$C120*Малоэтажка_блоки_огражд!E$3</f>
        <v>0</v>
      </c>
      <c r="G120" s="125">
        <f>Малоэтажка_колич_блоков_огражд!$C120*Малоэтажка_блоки_огражд!F$3</f>
        <v>0</v>
      </c>
      <c r="H120" s="126">
        <f>Малоэтажка_колич_блоков_огражд!$C120*Малоэтажка_блоки_огражд!G$3</f>
        <v>0</v>
      </c>
      <c r="I120" s="94">
        <f>Малоэтажка_колич_блоков_огражд!$C120*Малоэтажка_блоки_огражд!B$4</f>
        <v>0</v>
      </c>
      <c r="J120" s="94">
        <f>Малоэтажка_колич_блоков_огражд!$C120*Малоэтажка_блоки_огражд!C$4</f>
        <v>0</v>
      </c>
      <c r="K120" s="94">
        <f>Малоэтажка_колич_блоков_огражд!$C120*Малоэтажка_блоки_огражд!D$4</f>
        <v>0</v>
      </c>
      <c r="L120" s="94">
        <f>Малоэтажка_колич_блоков_огражд!$C120*Малоэтажка_блоки_огражд!E$4</f>
        <v>0</v>
      </c>
      <c r="M120" s="94">
        <f>Малоэтажка_колич_блоков_огражд!$C120*Малоэтажка_блоки_огражд!F$4</f>
        <v>0</v>
      </c>
      <c r="N120" s="127">
        <f>Малоэтажка_колич_блоков_огражд!$C120*Малоэтажка_блоки_огражд!G$4</f>
        <v>0</v>
      </c>
      <c r="O120" s="125">
        <f>Малоэтажка_колич_блоков_огражд!$D120*Малоэтажка_блоки_огражд!B$5</f>
        <v>112.38</v>
      </c>
      <c r="P120" s="125">
        <f>Малоэтажка_колич_блоков_огражд!$D120*Малоэтажка_блоки_огражд!C$5</f>
        <v>39.600000000000001</v>
      </c>
      <c r="Q120" s="125">
        <f>Малоэтажка_колич_блоков_огражд!$D120*Малоэтажка_блоки_огражд!D$5</f>
        <v>41.009999999999998</v>
      </c>
      <c r="R120" s="125">
        <f>Малоэтажка_колич_блоков_огражд!$D120*Малоэтажка_блоки_огражд!E$5</f>
        <v>2.52</v>
      </c>
      <c r="S120" s="125">
        <f>Малоэтажка_колич_блоков_огражд!$D120*Малоэтажка_блоки_огражд!F$5</f>
        <v>256.19999999999999</v>
      </c>
      <c r="T120" s="125">
        <f>Малоэтажка_колич_блоков_огражд!$D120*Малоэтажка_блоки_огражд!G$5</f>
        <v>0</v>
      </c>
      <c r="U120" s="94">
        <f>Малоэтажка_колич_блоков_огражд!$D120*Малоэтажка_блоки_огражд!B$6</f>
        <v>112.5</v>
      </c>
      <c r="V120" s="94">
        <f>Малоэтажка_колич_блоков_огражд!$D120*Малоэтажка_блоки_огражд!C$6</f>
        <v>42</v>
      </c>
      <c r="W120" s="94">
        <f>Малоэтажка_колич_блоков_огражд!$D120*Малоэтажка_блоки_огражд!D$6</f>
        <v>41.009999999999998</v>
      </c>
      <c r="X120" s="94">
        <f>Малоэтажка_колич_блоков_огражд!$D120*Малоэтажка_блоки_огражд!E$6</f>
        <v>0</v>
      </c>
      <c r="Y120" s="94">
        <f>Малоэтажка_колич_блоков_огражд!$D120*Малоэтажка_блоки_огражд!F$6</f>
        <v>0</v>
      </c>
      <c r="Z120" s="127">
        <f>Малоэтажка_колич_блоков_огражд!$D120*Малоэтажка_блоки_огражд!G$6</f>
        <v>256.19999999999999</v>
      </c>
      <c r="AA120" s="125">
        <f>Малоэтажка_колич_блоков_огражд!$E120*Малоэтажка_блоки_огражд!B$7</f>
        <v>85.599999999999994</v>
      </c>
      <c r="AB120" s="125">
        <f>Малоэтажка_колич_блоков_огражд!$E120*Малоэтажка_блоки_огражд!C$7</f>
        <v>53.599999999999994</v>
      </c>
      <c r="AC120" s="125">
        <f>Малоэтажка_колич_блоков_огражд!$E120*Малоэтажка_блоки_огражд!D$7</f>
        <v>34.680000000000007</v>
      </c>
      <c r="AD120" s="125">
        <f>Малоэтажка_колич_блоков_огражд!$E120*Малоэтажка_блоки_огражд!E$7</f>
        <v>2.52</v>
      </c>
      <c r="AE120" s="125">
        <f>Малоэтажка_колич_блоков_огражд!$E120*Малоэтажка_блоки_огражд!F$7</f>
        <v>353.30000000000001</v>
      </c>
      <c r="AF120" s="125">
        <f>Малоэтажка_колич_блоков_огражд!$E120*Малоэтажка_блоки_огражд!G$7</f>
        <v>0</v>
      </c>
      <c r="AG120" s="94">
        <f>Малоэтажка_колич_блоков_огражд!$E120*Малоэтажка_блоки_огражд!B$8</f>
        <v>85.719999999999999</v>
      </c>
      <c r="AH120" s="94">
        <f>Малоэтажка_колич_блоков_огражд!$E120*Малоэтажка_блоки_огражд!C$8</f>
        <v>56</v>
      </c>
      <c r="AI120" s="94">
        <f>Малоэтажка_колич_блоков_огражд!$E120*Малоэтажка_блоки_огражд!D$8</f>
        <v>34.680000000000007</v>
      </c>
      <c r="AJ120" s="94">
        <f>Малоэтажка_колич_блоков_огражд!$E120*Малоэтажка_блоки_огражд!E$8</f>
        <v>0</v>
      </c>
      <c r="AK120" s="94">
        <f>Малоэтажка_колич_блоков_огражд!$E120*Малоэтажка_блоки_огражд!F$8</f>
        <v>0</v>
      </c>
      <c r="AL120" s="127">
        <f>Малоэтажка_колич_блоков_огражд!$E120*Малоэтажка_блоки_огражд!G$8</f>
        <v>353.30000000000001</v>
      </c>
      <c r="AM120" s="125">
        <f>Малоэтажка_колич_блоков_огражд!$F120*Малоэтажка_блоки_огражд!B$9</f>
        <v>130.48000000000002</v>
      </c>
      <c r="AN120" s="125">
        <f>Малоэтажка_колич_блоков_огражд!$F120*Малоэтажка_блоки_огражд!C$9</f>
        <v>53.599999999999994</v>
      </c>
      <c r="AO120" s="125">
        <f>Малоэтажка_колич_блоков_огражд!$F120*Малоэтажка_блоки_огражд!D$9</f>
        <v>41.579999999999998</v>
      </c>
      <c r="AP120" s="125">
        <f>Малоэтажка_колич_блоков_огражд!$F120*Малоэтажка_блоки_огражд!E$9</f>
        <v>2.52</v>
      </c>
      <c r="AQ120" s="125">
        <f>Малоэтажка_колич_блоков_огражд!$F120*Малоэтажка_блоки_огражд!F$9</f>
        <v>353.30000000000001</v>
      </c>
      <c r="AR120" s="125">
        <f>Малоэтажка_колич_блоков_огражд!$F120*Малоэтажка_блоки_огражд!G$9</f>
        <v>0</v>
      </c>
      <c r="AS120" s="94">
        <f>Малоэтажка_колич_блоков_огражд!$F120*Малоэтажка_блоки_огражд!B$10</f>
        <v>130.60000000000002</v>
      </c>
      <c r="AT120" s="94">
        <f>Малоэтажка_колич_блоков_огражд!$F120*Малоэтажка_блоки_огражд!C$10</f>
        <v>56</v>
      </c>
      <c r="AU120" s="94">
        <f>Малоэтажка_колич_блоков_огражд!$F120*Малоэтажка_блоки_огражд!D$10</f>
        <v>41.579999999999998</v>
      </c>
      <c r="AV120" s="94">
        <f>Малоэтажка_колич_блоков_огражд!$F120*Малоэтажка_блоки_огражд!E$10</f>
        <v>0</v>
      </c>
      <c r="AW120" s="94">
        <f>Малоэтажка_колич_блоков_огражд!$F120*Малоэтажка_блоки_огражд!F$10</f>
        <v>0</v>
      </c>
      <c r="AX120" s="127">
        <f>Малоэтажка_колич_блоков_огражд!$F120*Малоэтажка_блоки_огражд!G$10</f>
        <v>353.30000000000001</v>
      </c>
      <c r="AY120" s="125">
        <f>Малоэтажка_колич_блоков_огражд!$G120*Малоэтажка_блоки_огражд!B$11</f>
        <v>0</v>
      </c>
      <c r="AZ120" s="125">
        <f>Малоэтажка_колич_блоков_огражд!$G120*Малоэтажка_блоки_огражд!C$11</f>
        <v>0</v>
      </c>
      <c r="BA120" s="125">
        <f>Малоэтажка_колич_блоков_огражд!$G120*Малоэтажка_блоки_огражд!D$11</f>
        <v>0</v>
      </c>
      <c r="BB120" s="125">
        <f>Малоэтажка_колич_блоков_огражд!$G120*Малоэтажка_блоки_огражд!E$11</f>
        <v>0</v>
      </c>
      <c r="BC120" s="125">
        <f>Малоэтажка_колич_блоков_огражд!$G120*Малоэтажка_блоки_огражд!F$11</f>
        <v>0</v>
      </c>
      <c r="BD120" s="125">
        <f>Малоэтажка_колич_блоков_огражд!$G120*Малоэтажка_блоки_огражд!G$11</f>
        <v>0</v>
      </c>
      <c r="BE120" s="94">
        <f>Малоэтажка_колич_блоков_огражд!$G120*Малоэтажка_блоки_огражд!B$12</f>
        <v>0</v>
      </c>
      <c r="BF120" s="94">
        <f>Малоэтажка_колич_блоков_огражд!$G120*Малоэтажка_блоки_огражд!C$12</f>
        <v>0</v>
      </c>
      <c r="BG120" s="94">
        <f>Малоэтажка_колич_блоков_огражд!$G120*Малоэтажка_блоки_огражд!D$12</f>
        <v>0</v>
      </c>
      <c r="BH120" s="94">
        <f>Малоэтажка_колич_блоков_огражд!$G120*Малоэтажка_блоки_огражд!E$12</f>
        <v>0</v>
      </c>
      <c r="BI120" s="94">
        <f>Малоэтажка_колич_блоков_огражд!$G120*Малоэтажка_блоки_огражд!F$12</f>
        <v>0</v>
      </c>
      <c r="BJ120" s="127">
        <f>Малоэтажка_колич_блоков_огражд!$G120*Малоэтажка_блоки_огражд!G$12</f>
        <v>0</v>
      </c>
      <c r="BK120" s="125">
        <f>Малоэтажка_колич_блоков_огражд!$H120*Малоэтажка_блоки_огражд!B$13</f>
        <v>0</v>
      </c>
      <c r="BL120" s="125">
        <f>Малоэтажка_колич_блоков_огражд!$H120*Малоэтажка_блоки_огражд!C$13</f>
        <v>0</v>
      </c>
      <c r="BM120" s="125">
        <f>Малоэтажка_колич_блоков_огражд!$H120*Малоэтажка_блоки_огражд!D$13</f>
        <v>0</v>
      </c>
      <c r="BN120" s="125">
        <f>Малоэтажка_колич_блоков_огражд!$H120*Малоэтажка_блоки_огражд!E$13</f>
        <v>0</v>
      </c>
      <c r="BO120" s="125">
        <f>Малоэтажка_колич_блоков_огражд!$H120*Малоэтажка_блоки_огражд!F$13</f>
        <v>0</v>
      </c>
      <c r="BP120" s="125">
        <f>Малоэтажка_колич_блоков_огражд!$H120*Малоэтажка_блоки_огражд!G$13</f>
        <v>0</v>
      </c>
      <c r="BQ120" s="94">
        <f>Малоэтажка_колич_блоков_огражд!$H120*Малоэтажка_блоки_огражд!B$14</f>
        <v>0</v>
      </c>
      <c r="BR120" s="94">
        <f>Малоэтажка_колич_блоков_огражд!$H120*Малоэтажка_блоки_огражд!C$14</f>
        <v>0</v>
      </c>
      <c r="BS120" s="94">
        <f>Малоэтажка_колич_блоков_огражд!$H120*Малоэтажка_блоки_огражд!D$14</f>
        <v>0</v>
      </c>
      <c r="BT120" s="94">
        <f>Малоэтажка_колич_блоков_огражд!$H120*Малоэтажка_блоки_огражд!E$14</f>
        <v>0</v>
      </c>
      <c r="BU120" s="94">
        <f>Малоэтажка_колич_блоков_огражд!$H120*Малоэтажка_блоки_огражд!F$14</f>
        <v>0</v>
      </c>
      <c r="BV120" s="94">
        <f>Малоэтажка_колич_блоков_огражд!$H120*Малоэтажка_блоки_огражд!G$14</f>
        <v>0</v>
      </c>
      <c r="BW120" s="109">
        <v>4</v>
      </c>
      <c r="BX120" s="128">
        <f t="shared" si="125"/>
        <v>1314.9200000000001</v>
      </c>
      <c r="BY120" s="128">
        <f t="shared" si="126"/>
        <v>608.79999999999995</v>
      </c>
      <c r="BZ120" s="128">
        <f t="shared" si="127"/>
        <v>469.07999999999998</v>
      </c>
      <c r="CA120" s="128">
        <f t="shared" si="128"/>
        <v>7.5600000000000005</v>
      </c>
      <c r="CB120" s="128">
        <f t="shared" si="129"/>
        <v>962.79999999999995</v>
      </c>
      <c r="CC120" s="128">
        <f t="shared" si="130"/>
        <v>962.79999999999995</v>
      </c>
      <c r="CD120">
        <v>22</v>
      </c>
      <c r="CE120">
        <v>-34</v>
      </c>
      <c r="CF120">
        <v>3.8499999999999703</v>
      </c>
      <c r="CG120">
        <v>0.46999999999999997</v>
      </c>
      <c r="CH120">
        <v>0.28000000000000003</v>
      </c>
      <c r="CI120">
        <v>0.46999999999999997</v>
      </c>
      <c r="CJ120">
        <v>1.3600000000000001</v>
      </c>
      <c r="CK120">
        <v>1.3600000000000001</v>
      </c>
      <c r="CL120" s="22">
        <f t="shared" si="131"/>
        <v>19126.109090909238</v>
      </c>
      <c r="CM120" s="22">
        <f t="shared" si="132"/>
        <v>72537.872340425529</v>
      </c>
      <c r="CN120" s="22">
        <f t="shared" si="133"/>
        <v>93815.999999999985</v>
      </c>
      <c r="CO120" s="22">
        <f t="shared" si="134"/>
        <v>900.76595744680867</v>
      </c>
      <c r="CP120" s="22">
        <f t="shared" si="135"/>
        <v>39644.705882352937</v>
      </c>
      <c r="CQ120" s="22">
        <f t="shared" si="136"/>
        <v>39644.705882352937</v>
      </c>
      <c r="CR120" s="129">
        <f t="shared" si="137"/>
        <v>265670.15915348742</v>
      </c>
      <c r="CW120" s="130">
        <v>348726.51000000001</v>
      </c>
      <c r="CX120">
        <f t="shared" si="138"/>
        <v>0.29985074599094996</v>
      </c>
      <c r="CY120">
        <f t="shared" si="139"/>
        <v>46.177014882606294</v>
      </c>
    </row>
    <row r="121">
      <c r="A121" s="25"/>
      <c r="B121" s="4" t="s">
        <v>126</v>
      </c>
      <c r="C121" s="125">
        <f>Малоэтажка_колич_блоков_огражд!$C121*Малоэтажка_блоки_огражд!B$3</f>
        <v>0</v>
      </c>
      <c r="D121" s="125">
        <f>Малоэтажка_колич_блоков_огражд!$C121*Малоэтажка_блоки_огражд!C$3</f>
        <v>0</v>
      </c>
      <c r="E121" s="125">
        <f>Малоэтажка_колич_блоков_огражд!$C121*Малоэтажка_блоки_огражд!D$3</f>
        <v>0</v>
      </c>
      <c r="F121" s="125">
        <f>Малоэтажка_колич_блоков_огражд!$C121*Малоэтажка_блоки_огражд!E$3</f>
        <v>0</v>
      </c>
      <c r="G121" s="125">
        <f>Малоэтажка_колич_блоков_огражд!$C121*Малоэтажка_блоки_огражд!F$3</f>
        <v>0</v>
      </c>
      <c r="H121" s="126">
        <f>Малоэтажка_колич_блоков_огражд!$C121*Малоэтажка_блоки_огражд!G$3</f>
        <v>0</v>
      </c>
      <c r="I121" s="94">
        <f>Малоэтажка_колич_блоков_огражд!$C121*Малоэтажка_блоки_огражд!B$4</f>
        <v>0</v>
      </c>
      <c r="J121" s="94">
        <f>Малоэтажка_колич_блоков_огражд!$C121*Малоэтажка_блоки_огражд!C$4</f>
        <v>0</v>
      </c>
      <c r="K121" s="94">
        <f>Малоэтажка_колич_блоков_огражд!$C121*Малоэтажка_блоки_огражд!D$4</f>
        <v>0</v>
      </c>
      <c r="L121" s="94">
        <f>Малоэтажка_колич_блоков_огражд!$C121*Малоэтажка_блоки_огражд!E$4</f>
        <v>0</v>
      </c>
      <c r="M121" s="94">
        <f>Малоэтажка_колич_блоков_огражд!$C121*Малоэтажка_блоки_огражд!F$4</f>
        <v>0</v>
      </c>
      <c r="N121" s="127">
        <f>Малоэтажка_колич_блоков_огражд!$C121*Малоэтажка_блоки_огражд!G$4</f>
        <v>0</v>
      </c>
      <c r="O121" s="125">
        <f>Малоэтажка_колич_блоков_огражд!$D121*Малоэтажка_блоки_огражд!B$5</f>
        <v>112.38</v>
      </c>
      <c r="P121" s="125">
        <f>Малоэтажка_колич_блоков_огражд!$D121*Малоэтажка_блоки_огражд!C$5</f>
        <v>39.600000000000001</v>
      </c>
      <c r="Q121" s="125">
        <f>Малоэтажка_колич_блоков_огражд!$D121*Малоэтажка_блоки_огражд!D$5</f>
        <v>41.009999999999998</v>
      </c>
      <c r="R121" s="125">
        <f>Малоэтажка_колич_блоков_огражд!$D121*Малоэтажка_блоки_огражд!E$5</f>
        <v>2.52</v>
      </c>
      <c r="S121" s="125">
        <f>Малоэтажка_колич_блоков_огражд!$D121*Малоэтажка_блоки_огражд!F$5</f>
        <v>256.19999999999999</v>
      </c>
      <c r="T121" s="125">
        <f>Малоэтажка_колич_блоков_огражд!$D121*Малоэтажка_блоки_огражд!G$5</f>
        <v>0</v>
      </c>
      <c r="U121" s="94">
        <f>Малоэтажка_колич_блоков_огражд!$D121*Малоэтажка_блоки_огражд!B$6</f>
        <v>112.5</v>
      </c>
      <c r="V121" s="94">
        <f>Малоэтажка_колич_блоков_огражд!$D121*Малоэтажка_блоки_огражд!C$6</f>
        <v>42</v>
      </c>
      <c r="W121" s="94">
        <f>Малоэтажка_колич_блоков_огражд!$D121*Малоэтажка_блоки_огражд!D$6</f>
        <v>41.009999999999998</v>
      </c>
      <c r="X121" s="94">
        <f>Малоэтажка_колич_блоков_огражд!$D121*Малоэтажка_блоки_огражд!E$6</f>
        <v>0</v>
      </c>
      <c r="Y121" s="94">
        <f>Малоэтажка_колич_блоков_огражд!$D121*Малоэтажка_блоки_огражд!F$6</f>
        <v>0</v>
      </c>
      <c r="Z121" s="127">
        <f>Малоэтажка_колич_блоков_огражд!$D121*Малоэтажка_блоки_огражд!G$6</f>
        <v>256.19999999999999</v>
      </c>
      <c r="AA121" s="125">
        <f>Малоэтажка_колич_блоков_огражд!$E121*Малоэтажка_блоки_огражд!B$7</f>
        <v>85.599999999999994</v>
      </c>
      <c r="AB121" s="125">
        <f>Малоэтажка_колич_блоков_огражд!$E121*Малоэтажка_блоки_огражд!C$7</f>
        <v>53.599999999999994</v>
      </c>
      <c r="AC121" s="125">
        <f>Малоэтажка_колич_блоков_огражд!$E121*Малоэтажка_блоки_огражд!D$7</f>
        <v>34.680000000000007</v>
      </c>
      <c r="AD121" s="125">
        <f>Малоэтажка_колич_блоков_огражд!$E121*Малоэтажка_блоки_огражд!E$7</f>
        <v>2.52</v>
      </c>
      <c r="AE121" s="125">
        <f>Малоэтажка_колич_блоков_огражд!$E121*Малоэтажка_блоки_огражд!F$7</f>
        <v>353.30000000000001</v>
      </c>
      <c r="AF121" s="125">
        <f>Малоэтажка_колич_блоков_огражд!$E121*Малоэтажка_блоки_огражд!G$7</f>
        <v>0</v>
      </c>
      <c r="AG121" s="94">
        <f>Малоэтажка_колич_блоков_огражд!$E121*Малоэтажка_блоки_огражд!B$8</f>
        <v>85.719999999999999</v>
      </c>
      <c r="AH121" s="94">
        <f>Малоэтажка_колич_блоков_огражд!$E121*Малоэтажка_блоки_огражд!C$8</f>
        <v>56</v>
      </c>
      <c r="AI121" s="94">
        <f>Малоэтажка_колич_блоков_огражд!$E121*Малоэтажка_блоки_огражд!D$8</f>
        <v>34.680000000000007</v>
      </c>
      <c r="AJ121" s="94">
        <f>Малоэтажка_колич_блоков_огражд!$E121*Малоэтажка_блоки_огражд!E$8</f>
        <v>0</v>
      </c>
      <c r="AK121" s="94">
        <f>Малоэтажка_колич_блоков_огражд!$E121*Малоэтажка_блоки_огражд!F$8</f>
        <v>0</v>
      </c>
      <c r="AL121" s="127">
        <f>Малоэтажка_колич_блоков_огражд!$E121*Малоэтажка_блоки_огражд!G$8</f>
        <v>353.30000000000001</v>
      </c>
      <c r="AM121" s="125">
        <f>Малоэтажка_колич_блоков_огражд!$F121*Малоэтажка_блоки_огражд!B$9</f>
        <v>130.48000000000002</v>
      </c>
      <c r="AN121" s="125">
        <f>Малоэтажка_колич_блоков_огражд!$F121*Малоэтажка_блоки_огражд!C$9</f>
        <v>53.599999999999994</v>
      </c>
      <c r="AO121" s="125">
        <f>Малоэтажка_колич_блоков_огражд!$F121*Малоэтажка_блоки_огражд!D$9</f>
        <v>41.579999999999998</v>
      </c>
      <c r="AP121" s="125">
        <f>Малоэтажка_колич_блоков_огражд!$F121*Малоэтажка_блоки_огражд!E$9</f>
        <v>2.52</v>
      </c>
      <c r="AQ121" s="125">
        <f>Малоэтажка_колич_блоков_огражд!$F121*Малоэтажка_блоки_огражд!F$9</f>
        <v>353.30000000000001</v>
      </c>
      <c r="AR121" s="125">
        <f>Малоэтажка_колич_блоков_огражд!$F121*Малоэтажка_блоки_огражд!G$9</f>
        <v>0</v>
      </c>
      <c r="AS121" s="94">
        <f>Малоэтажка_колич_блоков_огражд!$F121*Малоэтажка_блоки_огражд!B$10</f>
        <v>130.60000000000002</v>
      </c>
      <c r="AT121" s="94">
        <f>Малоэтажка_колич_блоков_огражд!$F121*Малоэтажка_блоки_огражд!C$10</f>
        <v>56</v>
      </c>
      <c r="AU121" s="94">
        <f>Малоэтажка_колич_блоков_огражд!$F121*Малоэтажка_блоки_огражд!D$10</f>
        <v>41.579999999999998</v>
      </c>
      <c r="AV121" s="94">
        <f>Малоэтажка_колич_блоков_огражд!$F121*Малоэтажка_блоки_огражд!E$10</f>
        <v>0</v>
      </c>
      <c r="AW121" s="94">
        <f>Малоэтажка_колич_блоков_огражд!$F121*Малоэтажка_блоки_огражд!F$10</f>
        <v>0</v>
      </c>
      <c r="AX121" s="127">
        <f>Малоэтажка_колич_блоков_огражд!$F121*Малоэтажка_блоки_огражд!G$10</f>
        <v>353.30000000000001</v>
      </c>
      <c r="AY121" s="125">
        <f>Малоэтажка_колич_блоков_огражд!$G121*Малоэтажка_блоки_огражд!B$11</f>
        <v>0</v>
      </c>
      <c r="AZ121" s="125">
        <f>Малоэтажка_колич_блоков_огражд!$G121*Малоэтажка_блоки_огражд!C$11</f>
        <v>0</v>
      </c>
      <c r="BA121" s="125">
        <f>Малоэтажка_колич_блоков_огражд!$G121*Малоэтажка_блоки_огражд!D$11</f>
        <v>0</v>
      </c>
      <c r="BB121" s="125">
        <f>Малоэтажка_колич_блоков_огражд!$G121*Малоэтажка_блоки_огражд!E$11</f>
        <v>0</v>
      </c>
      <c r="BC121" s="125">
        <f>Малоэтажка_колич_блоков_огражд!$G121*Малоэтажка_блоки_огражд!F$11</f>
        <v>0</v>
      </c>
      <c r="BD121" s="125">
        <f>Малоэтажка_колич_блоков_огражд!$G121*Малоэтажка_блоки_огражд!G$11</f>
        <v>0</v>
      </c>
      <c r="BE121" s="94">
        <f>Малоэтажка_колич_блоков_огражд!$G121*Малоэтажка_блоки_огражд!B$12</f>
        <v>0</v>
      </c>
      <c r="BF121" s="94">
        <f>Малоэтажка_колич_блоков_огражд!$G121*Малоэтажка_блоки_огражд!C$12</f>
        <v>0</v>
      </c>
      <c r="BG121" s="94">
        <f>Малоэтажка_колич_блоков_огражд!$G121*Малоэтажка_блоки_огражд!D$12</f>
        <v>0</v>
      </c>
      <c r="BH121" s="94">
        <f>Малоэтажка_колич_блоков_огражд!$G121*Малоэтажка_блоки_огражд!E$12</f>
        <v>0</v>
      </c>
      <c r="BI121" s="94">
        <f>Малоэтажка_колич_блоков_огражд!$G121*Малоэтажка_блоки_огражд!F$12</f>
        <v>0</v>
      </c>
      <c r="BJ121" s="127">
        <f>Малоэтажка_колич_блоков_огражд!$G121*Малоэтажка_блоки_огражд!G$12</f>
        <v>0</v>
      </c>
      <c r="BK121" s="125">
        <f>Малоэтажка_колич_блоков_огражд!$H121*Малоэтажка_блоки_огражд!B$13</f>
        <v>0</v>
      </c>
      <c r="BL121" s="125">
        <f>Малоэтажка_колич_блоков_огражд!$H121*Малоэтажка_блоки_огражд!C$13</f>
        <v>0</v>
      </c>
      <c r="BM121" s="125">
        <f>Малоэтажка_колич_блоков_огражд!$H121*Малоэтажка_блоки_огражд!D$13</f>
        <v>0</v>
      </c>
      <c r="BN121" s="125">
        <f>Малоэтажка_колич_блоков_огражд!$H121*Малоэтажка_блоки_огражд!E$13</f>
        <v>0</v>
      </c>
      <c r="BO121" s="125">
        <f>Малоэтажка_колич_блоков_огражд!$H121*Малоэтажка_блоки_огражд!F$13</f>
        <v>0</v>
      </c>
      <c r="BP121" s="125">
        <f>Малоэтажка_колич_блоков_огражд!$H121*Малоэтажка_блоки_огражд!G$13</f>
        <v>0</v>
      </c>
      <c r="BQ121" s="94">
        <f>Малоэтажка_колич_блоков_огражд!$H121*Малоэтажка_блоки_огражд!B$14</f>
        <v>0</v>
      </c>
      <c r="BR121" s="94">
        <f>Малоэтажка_колич_блоков_огражд!$H121*Малоэтажка_блоки_огражд!C$14</f>
        <v>0</v>
      </c>
      <c r="BS121" s="94">
        <f>Малоэтажка_колич_блоков_огражд!$H121*Малоэтажка_блоки_огражд!D$14</f>
        <v>0</v>
      </c>
      <c r="BT121" s="94">
        <f>Малоэтажка_колич_блоков_огражд!$H121*Малоэтажка_блоки_огражд!E$14</f>
        <v>0</v>
      </c>
      <c r="BU121" s="94">
        <f>Малоэтажка_колич_блоков_огражд!$H121*Малоэтажка_блоки_огражд!F$14</f>
        <v>0</v>
      </c>
      <c r="BV121" s="94">
        <f>Малоэтажка_колич_блоков_огражд!$H121*Малоэтажка_блоки_огражд!G$14</f>
        <v>0</v>
      </c>
      <c r="BW121" s="109">
        <v>2</v>
      </c>
      <c r="BX121" s="128">
        <f t="shared" si="125"/>
        <v>657.28000000000009</v>
      </c>
      <c r="BY121" s="128">
        <f t="shared" si="126"/>
        <v>300.79999999999995</v>
      </c>
      <c r="BZ121" s="128">
        <f t="shared" si="127"/>
        <v>234.53999999999996</v>
      </c>
      <c r="CA121" s="128">
        <f t="shared" si="128"/>
        <v>7.5600000000000005</v>
      </c>
      <c r="CB121" s="128">
        <f t="shared" si="129"/>
        <v>962.79999999999995</v>
      </c>
      <c r="CC121" s="128">
        <f t="shared" si="130"/>
        <v>962.79999999999995</v>
      </c>
      <c r="CD121">
        <v>22</v>
      </c>
      <c r="CE121">
        <v>-34</v>
      </c>
      <c r="CF121">
        <v>3.8499999999999703</v>
      </c>
      <c r="CG121">
        <v>0.46999999999999997</v>
      </c>
      <c r="CH121">
        <v>0.28000000000000003</v>
      </c>
      <c r="CI121">
        <v>0.46999999999999997</v>
      </c>
      <c r="CJ121">
        <v>1.3600000000000001</v>
      </c>
      <c r="CK121">
        <v>1.3600000000000001</v>
      </c>
      <c r="CL121" s="22">
        <f t="shared" si="131"/>
        <v>9560.4363636364378</v>
      </c>
      <c r="CM121" s="22">
        <f t="shared" si="132"/>
        <v>35840</v>
      </c>
      <c r="CN121" s="22">
        <f t="shared" si="133"/>
        <v>46907.999999999985</v>
      </c>
      <c r="CO121" s="22">
        <f t="shared" si="134"/>
        <v>900.76595744680867</v>
      </c>
      <c r="CP121" s="22">
        <f t="shared" si="135"/>
        <v>39644.705882352937</v>
      </c>
      <c r="CQ121" s="22">
        <f t="shared" si="136"/>
        <v>39644.705882352937</v>
      </c>
      <c r="CR121" s="129">
        <f t="shared" si="137"/>
        <v>172498.61408578913</v>
      </c>
      <c r="CW121" s="130">
        <v>171753.01999999999</v>
      </c>
      <c r="CX121">
        <f t="shared" si="138"/>
        <v>0.14768097548189998</v>
      </c>
      <c r="CY121">
        <f t="shared" si="139"/>
        <v>22.742870224212599</v>
      </c>
    </row>
    <row r="122">
      <c r="A122" s="29"/>
      <c r="B122" s="30" t="s">
        <v>127</v>
      </c>
      <c r="C122" s="131">
        <f>Малоэтажка_колич_блоков_огражд!$C122*Малоэтажка_блоки_огражд!B$3</f>
        <v>0</v>
      </c>
      <c r="D122" s="131">
        <f>Малоэтажка_колич_блоков_огражд!$C122*Малоэтажка_блоки_огражд!C$3</f>
        <v>0</v>
      </c>
      <c r="E122" s="131">
        <f>Малоэтажка_колич_блоков_огражд!$C122*Малоэтажка_блоки_огражд!D$3</f>
        <v>0</v>
      </c>
      <c r="F122" s="131">
        <f>Малоэтажка_колич_блоков_огражд!$C122*Малоэтажка_блоки_огражд!E$3</f>
        <v>0</v>
      </c>
      <c r="G122" s="131">
        <f>Малоэтажка_колич_блоков_огражд!$C122*Малоэтажка_блоки_огражд!F$3</f>
        <v>0</v>
      </c>
      <c r="H122" s="132">
        <f>Малоэтажка_колич_блоков_огражд!$C122*Малоэтажка_блоки_огражд!G$3</f>
        <v>0</v>
      </c>
      <c r="I122" s="133">
        <f>Малоэтажка_колич_блоков_огражд!$C122*Малоэтажка_блоки_огражд!B$4</f>
        <v>0</v>
      </c>
      <c r="J122" s="133">
        <f>Малоэтажка_колич_блоков_огражд!$C122*Малоэтажка_блоки_огражд!C$4</f>
        <v>0</v>
      </c>
      <c r="K122" s="133">
        <f>Малоэтажка_колич_блоков_огражд!$C122*Малоэтажка_блоки_огражд!D$4</f>
        <v>0</v>
      </c>
      <c r="L122" s="133">
        <f>Малоэтажка_колич_блоков_огражд!$C122*Малоэтажка_блоки_огражд!E$4</f>
        <v>0</v>
      </c>
      <c r="M122" s="133">
        <f>Малоэтажка_колич_блоков_огражд!$C122*Малоэтажка_блоки_огражд!F$4</f>
        <v>0</v>
      </c>
      <c r="N122" s="134">
        <f>Малоэтажка_колич_блоков_огражд!$C122*Малоэтажка_блоки_огражд!G$4</f>
        <v>0</v>
      </c>
      <c r="O122" s="131">
        <f>Малоэтажка_колич_блоков_огражд!$D122*Малоэтажка_блоки_огражд!B$5</f>
        <v>112.38</v>
      </c>
      <c r="P122" s="131">
        <f>Малоэтажка_колич_блоков_огражд!$D122*Малоэтажка_блоки_огражд!C$5</f>
        <v>39.600000000000001</v>
      </c>
      <c r="Q122" s="131">
        <f>Малоэтажка_колич_блоков_огражд!$D122*Малоэтажка_блоки_огражд!D$5</f>
        <v>41.009999999999998</v>
      </c>
      <c r="R122" s="131">
        <f>Малоэтажка_колич_блоков_огражд!$D122*Малоэтажка_блоки_огражд!E$5</f>
        <v>2.52</v>
      </c>
      <c r="S122" s="131">
        <f>Малоэтажка_колич_блоков_огражд!$D122*Малоэтажка_блоки_огражд!F$5</f>
        <v>256.19999999999999</v>
      </c>
      <c r="T122" s="131">
        <f>Малоэтажка_колич_блоков_огражд!$D122*Малоэтажка_блоки_огражд!G$5</f>
        <v>0</v>
      </c>
      <c r="U122" s="133">
        <f>Малоэтажка_колич_блоков_огражд!$D122*Малоэтажка_блоки_огражд!B$6</f>
        <v>112.5</v>
      </c>
      <c r="V122" s="133">
        <f>Малоэтажка_колич_блоков_огражд!$D122*Малоэтажка_блоки_огражд!C$6</f>
        <v>42</v>
      </c>
      <c r="W122" s="133">
        <f>Малоэтажка_колич_блоков_огражд!$D122*Малоэтажка_блоки_огражд!D$6</f>
        <v>41.009999999999998</v>
      </c>
      <c r="X122" s="133">
        <f>Малоэтажка_колич_блоков_огражд!$D122*Малоэтажка_блоки_огражд!E$6</f>
        <v>0</v>
      </c>
      <c r="Y122" s="133">
        <f>Малоэтажка_колич_блоков_огражд!$D122*Малоэтажка_блоки_огражд!F$6</f>
        <v>0</v>
      </c>
      <c r="Z122" s="134">
        <f>Малоэтажка_колич_блоков_огражд!$D122*Малоэтажка_блоки_огражд!G$6</f>
        <v>256.19999999999999</v>
      </c>
      <c r="AA122" s="131">
        <f>Малоэтажка_колич_блоков_огражд!$E122*Малоэтажка_блоки_огражд!B$7</f>
        <v>85.599999999999994</v>
      </c>
      <c r="AB122" s="131">
        <f>Малоэтажка_колич_блоков_огражд!$E122*Малоэтажка_блоки_огражд!C$7</f>
        <v>53.599999999999994</v>
      </c>
      <c r="AC122" s="131">
        <f>Малоэтажка_колич_блоков_огражд!$E122*Малоэтажка_блоки_огражд!D$7</f>
        <v>34.680000000000007</v>
      </c>
      <c r="AD122" s="131">
        <f>Малоэтажка_колич_блоков_огражд!$E122*Малоэтажка_блоки_огражд!E$7</f>
        <v>2.52</v>
      </c>
      <c r="AE122" s="131">
        <f>Малоэтажка_колич_блоков_огражд!$E122*Малоэтажка_блоки_огражд!F$7</f>
        <v>353.30000000000001</v>
      </c>
      <c r="AF122" s="131">
        <f>Малоэтажка_колич_блоков_огражд!$E122*Малоэтажка_блоки_огражд!G$7</f>
        <v>0</v>
      </c>
      <c r="AG122" s="133">
        <f>Малоэтажка_колич_блоков_огражд!$E122*Малоэтажка_блоки_огражд!B$8</f>
        <v>85.719999999999999</v>
      </c>
      <c r="AH122" s="133">
        <f>Малоэтажка_колич_блоков_огражд!$E122*Малоэтажка_блоки_огражд!C$8</f>
        <v>56</v>
      </c>
      <c r="AI122" s="133">
        <f>Малоэтажка_колич_блоков_огражд!$E122*Малоэтажка_блоки_огражд!D$8</f>
        <v>34.680000000000007</v>
      </c>
      <c r="AJ122" s="133">
        <f>Малоэтажка_колич_блоков_огражд!$E122*Малоэтажка_блоки_огражд!E$8</f>
        <v>0</v>
      </c>
      <c r="AK122" s="133">
        <f>Малоэтажка_колич_блоков_огражд!$E122*Малоэтажка_блоки_огражд!F$8</f>
        <v>0</v>
      </c>
      <c r="AL122" s="134">
        <f>Малоэтажка_колич_блоков_огражд!$E122*Малоэтажка_блоки_огражд!G$8</f>
        <v>353.30000000000001</v>
      </c>
      <c r="AM122" s="131">
        <f>Малоэтажка_колич_блоков_огражд!$F122*Малоэтажка_блоки_огражд!B$9</f>
        <v>130.48000000000002</v>
      </c>
      <c r="AN122" s="131">
        <f>Малоэтажка_колич_блоков_огражд!$F122*Малоэтажка_блоки_огражд!C$9</f>
        <v>53.599999999999994</v>
      </c>
      <c r="AO122" s="131">
        <f>Малоэтажка_колич_блоков_огражд!$F122*Малоэтажка_блоки_огражд!D$9</f>
        <v>41.579999999999998</v>
      </c>
      <c r="AP122" s="131">
        <f>Малоэтажка_колич_блоков_огражд!$F122*Малоэтажка_блоки_огражд!E$9</f>
        <v>2.52</v>
      </c>
      <c r="AQ122" s="131">
        <f>Малоэтажка_колич_блоков_огражд!$F122*Малоэтажка_блоки_огражд!F$9</f>
        <v>353.30000000000001</v>
      </c>
      <c r="AR122" s="131">
        <f>Малоэтажка_колич_блоков_огражд!$F122*Малоэтажка_блоки_огражд!G$9</f>
        <v>0</v>
      </c>
      <c r="AS122" s="133">
        <f>Малоэтажка_колич_блоков_огражд!$F122*Малоэтажка_блоки_огражд!B$10</f>
        <v>130.60000000000002</v>
      </c>
      <c r="AT122" s="133">
        <f>Малоэтажка_колич_блоков_огражд!$F122*Малоэтажка_блоки_огражд!C$10</f>
        <v>56</v>
      </c>
      <c r="AU122" s="133">
        <f>Малоэтажка_колич_блоков_огражд!$F122*Малоэтажка_блоки_огражд!D$10</f>
        <v>41.579999999999998</v>
      </c>
      <c r="AV122" s="133">
        <f>Малоэтажка_колич_блоков_огражд!$F122*Малоэтажка_блоки_огражд!E$10</f>
        <v>0</v>
      </c>
      <c r="AW122" s="133">
        <f>Малоэтажка_колич_блоков_огражд!$F122*Малоэтажка_блоки_огражд!F$10</f>
        <v>0</v>
      </c>
      <c r="AX122" s="134">
        <f>Малоэтажка_колич_блоков_огражд!$F122*Малоэтажка_блоки_огражд!G$10</f>
        <v>353.30000000000001</v>
      </c>
      <c r="AY122" s="131">
        <f>Малоэтажка_колич_блоков_огражд!$G122*Малоэтажка_блоки_огражд!B$11</f>
        <v>0</v>
      </c>
      <c r="AZ122" s="131">
        <f>Малоэтажка_колич_блоков_огражд!$G122*Малоэтажка_блоки_огражд!C$11</f>
        <v>0</v>
      </c>
      <c r="BA122" s="131">
        <f>Малоэтажка_колич_блоков_огражд!$G122*Малоэтажка_блоки_огражд!D$11</f>
        <v>0</v>
      </c>
      <c r="BB122" s="131">
        <f>Малоэтажка_колич_блоков_огражд!$G122*Малоэтажка_блоки_огражд!E$11</f>
        <v>0</v>
      </c>
      <c r="BC122" s="131">
        <f>Малоэтажка_колич_блоков_огражд!$G122*Малоэтажка_блоки_огражд!F$11</f>
        <v>0</v>
      </c>
      <c r="BD122" s="131">
        <f>Малоэтажка_колич_блоков_огражд!$G122*Малоэтажка_блоки_огражд!G$11</f>
        <v>0</v>
      </c>
      <c r="BE122" s="133">
        <f>Малоэтажка_колич_блоков_огражд!$G122*Малоэтажка_блоки_огражд!B$12</f>
        <v>0</v>
      </c>
      <c r="BF122" s="133">
        <f>Малоэтажка_колич_блоков_огражд!$G122*Малоэтажка_блоки_огражд!C$12</f>
        <v>0</v>
      </c>
      <c r="BG122" s="133">
        <f>Малоэтажка_колич_блоков_огражд!$G122*Малоэтажка_блоки_огражд!D$12</f>
        <v>0</v>
      </c>
      <c r="BH122" s="133">
        <f>Малоэтажка_колич_блоков_огражд!$G122*Малоэтажка_блоки_огражд!E$12</f>
        <v>0</v>
      </c>
      <c r="BI122" s="133">
        <f>Малоэтажка_колич_блоков_огражд!$G122*Малоэтажка_блоки_огражд!F$12</f>
        <v>0</v>
      </c>
      <c r="BJ122" s="134">
        <f>Малоэтажка_колич_блоков_огражд!$G122*Малоэтажка_блоки_огражд!G$12</f>
        <v>0</v>
      </c>
      <c r="BK122" s="131">
        <f>Малоэтажка_колич_блоков_огражд!$H122*Малоэтажка_блоки_огражд!B$13</f>
        <v>0</v>
      </c>
      <c r="BL122" s="131">
        <f>Малоэтажка_колич_блоков_огражд!$H122*Малоэтажка_блоки_огражд!C$13</f>
        <v>0</v>
      </c>
      <c r="BM122" s="131">
        <f>Малоэтажка_колич_блоков_огражд!$H122*Малоэтажка_блоки_огражд!D$13</f>
        <v>0</v>
      </c>
      <c r="BN122" s="131">
        <f>Малоэтажка_колич_блоков_огражд!$H122*Малоэтажка_блоки_огражд!E$13</f>
        <v>0</v>
      </c>
      <c r="BO122" s="131">
        <f>Малоэтажка_колич_блоков_огражд!$H122*Малоэтажка_блоки_огражд!F$13</f>
        <v>0</v>
      </c>
      <c r="BP122" s="131">
        <f>Малоэтажка_колич_блоков_огражд!$H122*Малоэтажка_блоки_огражд!G$13</f>
        <v>0</v>
      </c>
      <c r="BQ122" s="133">
        <f>Малоэтажка_колич_блоков_огражд!$H122*Малоэтажка_блоки_огражд!B$14</f>
        <v>0</v>
      </c>
      <c r="BR122" s="133">
        <f>Малоэтажка_колич_блоков_огражд!$H122*Малоэтажка_блоки_огражд!C$14</f>
        <v>0</v>
      </c>
      <c r="BS122" s="133">
        <f>Малоэтажка_колич_блоков_огражд!$H122*Малоэтажка_блоки_огражд!D$14</f>
        <v>0</v>
      </c>
      <c r="BT122" s="133">
        <f>Малоэтажка_колич_блоков_огражд!$H122*Малоэтажка_блоки_огражд!E$14</f>
        <v>0</v>
      </c>
      <c r="BU122" s="133">
        <f>Малоэтажка_колич_блоков_огражд!$H122*Малоэтажка_блоки_огражд!F$14</f>
        <v>0</v>
      </c>
      <c r="BV122" s="133">
        <f>Малоэтажка_колич_блоков_огражд!$H122*Малоэтажка_блоки_огражд!G$14</f>
        <v>0</v>
      </c>
      <c r="BW122" s="135">
        <v>2</v>
      </c>
      <c r="BX122" s="136">
        <f t="shared" si="125"/>
        <v>657.28000000000009</v>
      </c>
      <c r="BY122" s="136">
        <f t="shared" si="126"/>
        <v>300.79999999999995</v>
      </c>
      <c r="BZ122" s="136">
        <f t="shared" si="127"/>
        <v>234.53999999999996</v>
      </c>
      <c r="CA122" s="136">
        <f t="shared" si="128"/>
        <v>7.5600000000000005</v>
      </c>
      <c r="CB122" s="136">
        <f t="shared" si="129"/>
        <v>962.79999999999995</v>
      </c>
      <c r="CC122" s="136">
        <f t="shared" si="130"/>
        <v>962.79999999999995</v>
      </c>
      <c r="CD122" s="34">
        <v>22</v>
      </c>
      <c r="CE122">
        <v>-34</v>
      </c>
      <c r="CF122" s="34">
        <v>3.8499999999999699</v>
      </c>
      <c r="CG122" s="34">
        <v>0.46999999999999997</v>
      </c>
      <c r="CH122" s="34">
        <v>0.28000000000000003</v>
      </c>
      <c r="CI122" s="34">
        <v>0.46999999999999997</v>
      </c>
      <c r="CJ122" s="34">
        <v>1.3600000000000001</v>
      </c>
      <c r="CK122" s="34">
        <v>1.3600000000000001</v>
      </c>
      <c r="CL122" s="22">
        <f t="shared" si="131"/>
        <v>9560.4363636364396</v>
      </c>
      <c r="CM122" s="22">
        <f t="shared" si="132"/>
        <v>35840</v>
      </c>
      <c r="CN122" s="22">
        <f t="shared" si="133"/>
        <v>46907.999999999985</v>
      </c>
      <c r="CO122" s="22">
        <f t="shared" si="134"/>
        <v>900.76595744680867</v>
      </c>
      <c r="CP122" s="22">
        <f t="shared" si="135"/>
        <v>39644.705882352937</v>
      </c>
      <c r="CQ122" s="22">
        <f t="shared" si="136"/>
        <v>39644.705882352937</v>
      </c>
      <c r="CR122" s="137">
        <f t="shared" si="137"/>
        <v>172498.61408578913</v>
      </c>
      <c r="CS122" s="138">
        <f>SUM(CR113:CR122)</f>
        <v>2190843.8661963828</v>
      </c>
      <c r="CT122">
        <f t="shared" ref="CT122:CT123" si="140">CS122*0.859845</f>
        <v>1883786.1441296288</v>
      </c>
      <c r="CU122">
        <f t="shared" ref="CU122:CU123" si="141">CT122*0.000001</f>
        <v>1.8837861441296286</v>
      </c>
      <c r="CV122">
        <f t="shared" ref="CV122:CV123" si="142">CU122*128</f>
        <v>241.12462644859247</v>
      </c>
      <c r="CW122" s="130">
        <v>171753.01999999999</v>
      </c>
      <c r="CX122">
        <f t="shared" si="138"/>
        <v>0.14768097548189998</v>
      </c>
      <c r="CY122">
        <f t="shared" si="139"/>
        <v>22.742870224212599</v>
      </c>
      <c r="CZ122">
        <f>SUM(CY113:CY122)</f>
        <v>344.59942553409445</v>
      </c>
      <c r="DA122">
        <f>SUM(CW113:CW122)*0.000001</f>
        <v>2.6023976500000003</v>
      </c>
    </row>
    <row r="123">
      <c r="BX123" s="138">
        <f>SUM(BX4:BX122)</f>
        <v>152429.88</v>
      </c>
      <c r="BY123" s="138">
        <f>SUM(BY4:BY122)</f>
        <v>70380.240000000165</v>
      </c>
      <c r="BZ123" s="138">
        <f>SUM(BZ4:BZ122)</f>
        <v>54180.060000000136</v>
      </c>
      <c r="CA123" s="138">
        <f>SUM(CA4:CA122)</f>
        <v>892.07999999999731</v>
      </c>
      <c r="CB123" s="138">
        <f>SUM(CB4:CB122)</f>
        <v>113807.10000000022</v>
      </c>
      <c r="CC123" s="138">
        <f>SUM(CC4:CC122)</f>
        <v>113807.10000000022</v>
      </c>
      <c r="CL123">
        <f>SUM(CL4:CL122)</f>
        <v>2217161.8909090962</v>
      </c>
      <c r="CR123" s="139">
        <f>SUM(CR4:CR122)</f>
        <v>30917544.409056798</v>
      </c>
      <c r="CS123" s="138">
        <f>SUM(CS12:CS122)</f>
        <v>30917544.409056786</v>
      </c>
      <c r="CT123">
        <f t="shared" si="140"/>
        <v>26584295.97240543</v>
      </c>
      <c r="CU123">
        <f t="shared" si="141"/>
        <v>26.584295972405428</v>
      </c>
      <c r="CV123">
        <f t="shared" si="142"/>
        <v>3402.7898844678948</v>
      </c>
      <c r="CW123">
        <f>SUM(CW4:CW122)</f>
        <v>40286254.760000058</v>
      </c>
      <c r="CX123">
        <f>SUM(CX4:CX122)</f>
        <v>34.639934724112109</v>
      </c>
      <c r="CY123">
        <f>SUM(CY4:CY122)</f>
        <v>5334.5499475132747</v>
      </c>
      <c r="CZ123">
        <f>SUM(CZ5:CZ122)</f>
        <v>5334.5499475132774</v>
      </c>
    </row>
    <row r="124" ht="14.25"/>
    <row r="125" ht="14.25"/>
    <row r="126" ht="14.25"/>
    <row r="127" ht="14.25"/>
    <row r="133" ht="14.25">
      <c r="D133">
        <v>827959</v>
      </c>
    </row>
    <row r="134" ht="14.25">
      <c r="D134">
        <v>119</v>
      </c>
    </row>
    <row r="135" ht="14.25">
      <c r="D135">
        <f>D133*D134</f>
        <v>98527121</v>
      </c>
    </row>
  </sheetData>
  <mergeCells count="37">
    <mergeCell ref="A1:A3"/>
    <mergeCell ref="B1:B3"/>
    <mergeCell ref="C1:N1"/>
    <mergeCell ref="O1:Z1"/>
    <mergeCell ref="AA1:AL1"/>
    <mergeCell ref="AM1:AX1"/>
    <mergeCell ref="AY1:BJ1"/>
    <mergeCell ref="BK1:BV1"/>
    <mergeCell ref="BW1:BW3"/>
    <mergeCell ref="BX1:CC2"/>
    <mergeCell ref="CD1:CD3"/>
    <mergeCell ref="CE1:CE3"/>
    <mergeCell ref="CF1:CK2"/>
    <mergeCell ref="CL1:CR2"/>
    <mergeCell ref="CW1:CX2"/>
    <mergeCell ref="CY1:CY2"/>
    <mergeCell ref="C2:H2"/>
    <mergeCell ref="I2:N2"/>
    <mergeCell ref="O2:T2"/>
    <mergeCell ref="U2:Z2"/>
    <mergeCell ref="AA2:AF2"/>
    <mergeCell ref="AG2:AL2"/>
    <mergeCell ref="AM2:AR2"/>
    <mergeCell ref="AS2:AX2"/>
    <mergeCell ref="AY2:BD2"/>
    <mergeCell ref="BE2:BJ2"/>
    <mergeCell ref="BK2:BP2"/>
    <mergeCell ref="BQ2:BV2"/>
    <mergeCell ref="A4:A12"/>
    <mergeCell ref="A13:A26"/>
    <mergeCell ref="A27:A31"/>
    <mergeCell ref="A32:A38"/>
    <mergeCell ref="A39:A57"/>
    <mergeCell ref="A58:A68"/>
    <mergeCell ref="A69:A90"/>
    <mergeCell ref="A91:A112"/>
    <mergeCell ref="A113:A122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customWidth="1" min="1" max="1" width="36.421875"/>
    <col customWidth="1" min="2" max="2" style="9" width="12.855468643610299"/>
    <col customWidth="1" min="3" max="4" style="9" width="15.57421875"/>
    <col customWidth="1" min="5" max="5" style="9" width="12.855468643610299"/>
    <col customWidth="1" min="6" max="6" width="16.7109375"/>
    <col bestFit="1" customWidth="1" min="7" max="7" width="18.8515625"/>
  </cols>
  <sheetData>
    <row r="1">
      <c r="A1" s="1" t="s">
        <v>128</v>
      </c>
      <c r="B1" s="140" t="s">
        <v>193</v>
      </c>
      <c r="C1" s="141"/>
      <c r="D1" s="141"/>
      <c r="E1" s="141"/>
      <c r="F1" s="11"/>
      <c r="G1" s="11"/>
    </row>
    <row r="2">
      <c r="A2" s="3"/>
      <c r="B2" s="140" t="s">
        <v>180</v>
      </c>
      <c r="C2" s="140" t="s">
        <v>181</v>
      </c>
      <c r="D2" s="140" t="s">
        <v>182</v>
      </c>
      <c r="E2" s="140" t="s">
        <v>183</v>
      </c>
      <c r="F2" s="142" t="s">
        <v>184</v>
      </c>
      <c r="G2" s="142" t="s">
        <v>185</v>
      </c>
    </row>
    <row r="3">
      <c r="A3" s="143" t="s">
        <v>194</v>
      </c>
      <c r="B3" s="5">
        <f>'1тип(3кв)'!F58</f>
        <v>67.5</v>
      </c>
      <c r="C3" s="5">
        <f>'1тип(3кв)'!F18-'1тип(3кв)'!F14-'1тип(3кв)'!F15-'1тип(3кв)'!F16-'1тип(3кв)'!F17-'1тип(3кв)'!F10</f>
        <v>39.599999999999987</v>
      </c>
      <c r="D3" s="5">
        <f>SUM('1тип(3кв)'!F44:F47)</f>
        <v>37.590000000000003</v>
      </c>
      <c r="E3" s="5">
        <f>'1тип(3кв)'!F23</f>
        <v>2.52</v>
      </c>
      <c r="F3" s="13">
        <f>'1тип(3кв)'!B66</f>
        <v>256.19999999999999</v>
      </c>
      <c r="G3" s="13">
        <v>0</v>
      </c>
    </row>
    <row r="4">
      <c r="A4" s="143" t="s">
        <v>195</v>
      </c>
      <c r="B4" s="5">
        <f>'1тип(3кв)'!F63</f>
        <v>67.620000000000005</v>
      </c>
      <c r="C4" s="5">
        <f>SUM('1тип(3кв)'!F10:F13)</f>
        <v>42</v>
      </c>
      <c r="D4" s="5">
        <f>D3</f>
        <v>37.590000000000003</v>
      </c>
      <c r="E4" s="5">
        <v>0</v>
      </c>
      <c r="F4" s="13">
        <v>0</v>
      </c>
      <c r="G4" s="13">
        <f>'1тип(3кв)'!B66</f>
        <v>256.19999999999999</v>
      </c>
    </row>
    <row r="5">
      <c r="A5" s="143" t="s">
        <v>196</v>
      </c>
      <c r="B5" s="5">
        <f>'1тип(3кв)'!F28</f>
        <v>112.38</v>
      </c>
      <c r="C5" s="5">
        <f>SUM('1тип(3кв)'!F11:F13)</f>
        <v>39.600000000000001</v>
      </c>
      <c r="D5" s="5">
        <f>SUM('1тип(3кв)'!F14:F17)</f>
        <v>41.009999999999998</v>
      </c>
      <c r="E5" s="5">
        <f>'1тип(3кв)'!F23</f>
        <v>2.52</v>
      </c>
      <c r="F5" s="13">
        <f>'1тип(3кв)'!B66</f>
        <v>256.19999999999999</v>
      </c>
      <c r="G5" s="13">
        <v>0</v>
      </c>
    </row>
    <row r="6">
      <c r="A6" s="143" t="s">
        <v>197</v>
      </c>
      <c r="B6" s="5">
        <f>'1тип(3кв)'!F33</f>
        <v>112.5</v>
      </c>
      <c r="C6" s="5">
        <f>SUM('1тип(3кв)'!F10:F13)</f>
        <v>42</v>
      </c>
      <c r="D6" s="5">
        <f>SUM('1тип(3кв)'!F14:F17)</f>
        <v>41.009999999999998</v>
      </c>
      <c r="E6" s="5">
        <v>0</v>
      </c>
      <c r="F6" s="13">
        <v>0</v>
      </c>
      <c r="G6" s="13">
        <f>'1тип(3кв)'!B66</f>
        <v>256.19999999999999</v>
      </c>
    </row>
    <row r="7">
      <c r="A7" s="143" t="s">
        <v>198</v>
      </c>
      <c r="B7" s="5">
        <f>'2тип(4кв)'!F54</f>
        <v>85.599999999999994</v>
      </c>
      <c r="C7" s="5">
        <f>SUM('2тип(4кв)'!F40:F41)</f>
        <v>53.599999999999994</v>
      </c>
      <c r="D7" s="5">
        <f>SUM('2тип(4кв)'!F42:F43)</f>
        <v>34.680000000000007</v>
      </c>
      <c r="E7" s="5">
        <v>2.52</v>
      </c>
      <c r="F7" s="13">
        <f>'2тип(4кв)'!B62</f>
        <v>353.30000000000001</v>
      </c>
      <c r="G7" s="13">
        <v>0</v>
      </c>
    </row>
    <row r="8">
      <c r="A8" s="143" t="s">
        <v>199</v>
      </c>
      <c r="B8" s="5">
        <f>'2тип(4кв)'!F59</f>
        <v>85.719999999999999</v>
      </c>
      <c r="C8" s="5">
        <f>SUM('2тип(4кв)'!F39:F41)</f>
        <v>56</v>
      </c>
      <c r="D8" s="5">
        <f>D7</f>
        <v>34.680000000000007</v>
      </c>
      <c r="E8" s="5">
        <v>0</v>
      </c>
      <c r="F8" s="13">
        <v>0</v>
      </c>
      <c r="G8" s="13">
        <f>F7</f>
        <v>353.30000000000001</v>
      </c>
    </row>
    <row r="9">
      <c r="A9" s="143" t="s">
        <v>200</v>
      </c>
      <c r="B9" s="5">
        <f>'2тип(4кв)'!F27</f>
        <v>130.48000000000002</v>
      </c>
      <c r="C9" s="5">
        <f>SUM('2тип(4кв)'!F13:F14)</f>
        <v>53.599999999999994</v>
      </c>
      <c r="D9" s="5">
        <f>SUM('2тип(4кв)'!F15:F16)</f>
        <v>41.579999999999998</v>
      </c>
      <c r="E9" s="5">
        <v>2.52</v>
      </c>
      <c r="F9" s="13">
        <f>F7</f>
        <v>353.30000000000001</v>
      </c>
      <c r="G9" s="13">
        <v>0</v>
      </c>
    </row>
    <row r="10">
      <c r="A10" s="143" t="s">
        <v>201</v>
      </c>
      <c r="B10" s="5">
        <f>'2тип(4кв)'!F32</f>
        <v>130.60000000000002</v>
      </c>
      <c r="C10" s="5">
        <f>SUM('2тип(4кв)'!F12:F14)</f>
        <v>56</v>
      </c>
      <c r="D10" s="5">
        <f>D9</f>
        <v>41.579999999999998</v>
      </c>
      <c r="E10" s="5">
        <v>0</v>
      </c>
      <c r="F10" s="13">
        <v>0</v>
      </c>
      <c r="G10" s="13">
        <f>G8</f>
        <v>353.30000000000001</v>
      </c>
    </row>
    <row r="11">
      <c r="A11" s="143" t="s">
        <v>202</v>
      </c>
      <c r="B11" s="5">
        <f>'У_1тип(3кв)'!F60</f>
        <v>107.41999999999999</v>
      </c>
      <c r="C11" s="5">
        <f>SUM('У_1тип(3кв)'!F11,'У_1тип(3кв)'!F13:F16)</f>
        <v>44.560000000000002</v>
      </c>
      <c r="D11" s="5">
        <f>SUM('У_1тип(3кв)'!F17:F19)</f>
        <v>30.420000000000002</v>
      </c>
      <c r="E11" s="5">
        <v>2.52</v>
      </c>
      <c r="F11" s="13">
        <f>'У_1тип(3кв)'!B68</f>
        <v>355.80000000000001</v>
      </c>
      <c r="G11" s="13">
        <v>0</v>
      </c>
    </row>
    <row r="12">
      <c r="A12" s="143" t="s">
        <v>203</v>
      </c>
      <c r="B12" s="5">
        <f>'У_1тип(3кв)'!F65</f>
        <v>105.53999999999999</v>
      </c>
      <c r="C12" s="5">
        <f>SUM('У_1тип(3кв)'!F11:F16)</f>
        <v>48.960000000000001</v>
      </c>
      <c r="D12" s="5">
        <f>D11</f>
        <v>30.420000000000002</v>
      </c>
      <c r="E12" s="5">
        <v>0</v>
      </c>
      <c r="F12" s="13">
        <v>0</v>
      </c>
      <c r="G12" s="13">
        <v>355.80000000000001</v>
      </c>
    </row>
    <row r="13">
      <c r="A13" s="143" t="s">
        <v>204</v>
      </c>
      <c r="B13" s="5">
        <f>'У_1тип(3кв)'!F30</f>
        <v>145.39999999999998</v>
      </c>
      <c r="C13" s="5">
        <f t="shared" ref="C13:C14" si="143">C11</f>
        <v>44.560000000000002</v>
      </c>
      <c r="D13" s="5">
        <f>SUM('У_1тип(3кв)'!F47:F49)</f>
        <v>26.970000000000002</v>
      </c>
      <c r="E13" s="5">
        <v>2.52</v>
      </c>
      <c r="F13" s="13">
        <v>355.80000000000001</v>
      </c>
      <c r="G13" s="13">
        <v>0</v>
      </c>
    </row>
    <row r="14">
      <c r="A14" s="143" t="s">
        <v>205</v>
      </c>
      <c r="B14" s="5">
        <f>'У_1тип(3кв)'!F35</f>
        <v>143.51999999999998</v>
      </c>
      <c r="C14" s="5">
        <f t="shared" si="143"/>
        <v>48.960000000000001</v>
      </c>
      <c r="D14" s="5">
        <f>D13</f>
        <v>26.970000000000002</v>
      </c>
      <c r="E14" s="5">
        <v>0</v>
      </c>
      <c r="F14" s="13">
        <v>0</v>
      </c>
      <c r="G14" s="13">
        <v>355.80000000000001</v>
      </c>
    </row>
    <row r="15" ht="14.25">
      <c r="B15" s="9"/>
      <c r="C15" s="9"/>
      <c r="D15" s="9"/>
      <c r="E15" s="9"/>
    </row>
    <row r="16" ht="14.25">
      <c r="B16" s="9"/>
      <c r="C16" s="9"/>
      <c r="D16" s="9"/>
      <c r="E16" s="9"/>
    </row>
    <row r="17" ht="14.25">
      <c r="B17" s="9"/>
      <c r="C17" s="9"/>
      <c r="D17" s="9"/>
      <c r="E17" s="9"/>
    </row>
    <row r="18" ht="14.25">
      <c r="B18" s="9"/>
      <c r="C18" s="9"/>
      <c r="D18" s="9"/>
      <c r="E18" s="9"/>
    </row>
    <row r="19" ht="14.25">
      <c r="B19" s="9"/>
      <c r="C19" s="9"/>
      <c r="D19" s="9"/>
      <c r="E19" s="9"/>
    </row>
    <row r="20" ht="14.25">
      <c r="B20" s="9"/>
      <c r="C20" s="9"/>
      <c r="D20" s="9"/>
      <c r="E20" s="9"/>
    </row>
    <row r="21" ht="14.25">
      <c r="B21" s="9"/>
      <c r="C21" s="9"/>
      <c r="D21" s="9"/>
      <c r="E21" s="9"/>
    </row>
    <row r="22" ht="14.25">
      <c r="B22" s="9"/>
      <c r="C22" s="9"/>
      <c r="D22" s="9"/>
      <c r="E22" s="9"/>
    </row>
    <row r="23" ht="14.25">
      <c r="B23" s="9"/>
      <c r="C23" s="9"/>
      <c r="D23" s="9"/>
      <c r="E23" s="9"/>
    </row>
    <row r="24" ht="14.25">
      <c r="B24" s="9"/>
      <c r="C24" s="9"/>
      <c r="D24" s="9"/>
      <c r="E24" s="9"/>
    </row>
    <row r="25" ht="14.25">
      <c r="B25" s="9"/>
      <c r="C25" s="9"/>
      <c r="D25" s="9"/>
      <c r="E25" s="9"/>
    </row>
    <row r="26" ht="14.25">
      <c r="B26" s="9"/>
      <c r="C26" s="9"/>
      <c r="D26" s="9"/>
      <c r="E26" s="9"/>
    </row>
    <row r="27" ht="14.25">
      <c r="B27" s="9"/>
      <c r="C27" s="9"/>
      <c r="D27" s="9"/>
      <c r="E27" s="9"/>
    </row>
    <row r="28" ht="14.25">
      <c r="B28" s="9"/>
      <c r="C28" s="9"/>
      <c r="D28" s="9"/>
      <c r="E28" s="9"/>
    </row>
    <row r="29" ht="14.25">
      <c r="B29" s="9"/>
      <c r="C29" s="9"/>
      <c r="D29" s="9"/>
      <c r="E29" s="9"/>
    </row>
    <row r="30" ht="14.25">
      <c r="B30" s="9"/>
      <c r="C30" s="9"/>
      <c r="D30" s="9"/>
      <c r="E30" s="9"/>
    </row>
    <row r="31" ht="14.25">
      <c r="B31" s="9"/>
      <c r="C31" s="9"/>
      <c r="D31" s="9"/>
      <c r="E31" s="9"/>
    </row>
    <row r="32" ht="14.25">
      <c r="B32" s="9"/>
      <c r="C32" s="9"/>
      <c r="D32" s="9"/>
      <c r="E32" s="9"/>
    </row>
    <row r="33" ht="14.25">
      <c r="B33" s="9"/>
      <c r="C33" s="9"/>
      <c r="D33" s="9"/>
      <c r="E33" s="9"/>
    </row>
    <row r="34" ht="14.25">
      <c r="B34" s="9"/>
      <c r="C34" s="9"/>
      <c r="D34" s="9"/>
      <c r="E34" s="9"/>
    </row>
    <row r="35" ht="14.25">
      <c r="B35" s="9"/>
      <c r="C35" s="9"/>
      <c r="D35" s="9"/>
      <c r="E35" s="9"/>
    </row>
    <row r="36" ht="14.25">
      <c r="B36" s="9"/>
      <c r="C36" s="9"/>
      <c r="D36" s="9"/>
      <c r="E36" s="9"/>
    </row>
    <row r="37" ht="14.25">
      <c r="B37" s="9"/>
      <c r="C37" s="9"/>
      <c r="D37" s="9"/>
      <c r="E37" s="9"/>
    </row>
    <row r="38" ht="14.25">
      <c r="B38" s="9"/>
      <c r="C38" s="9"/>
      <c r="D38" s="9"/>
      <c r="E38" s="9"/>
    </row>
    <row r="39" ht="14.25">
      <c r="B39" s="9"/>
      <c r="C39" s="9"/>
      <c r="D39" s="9"/>
      <c r="E39" s="9"/>
    </row>
    <row r="40" ht="14.25">
      <c r="B40" s="9"/>
      <c r="C40" s="9"/>
      <c r="D40" s="9"/>
      <c r="E40" s="9"/>
    </row>
    <row r="41" ht="14.25">
      <c r="B41" s="9"/>
      <c r="C41" s="9"/>
      <c r="D41" s="9"/>
      <c r="E41" s="9"/>
    </row>
    <row r="42" ht="14.25">
      <c r="B42" s="9"/>
      <c r="C42" s="9"/>
      <c r="D42" s="9"/>
      <c r="E42" s="9"/>
    </row>
    <row r="43" ht="14.25">
      <c r="B43" s="9"/>
      <c r="C43" s="9"/>
      <c r="D43" s="9"/>
      <c r="E43" s="9"/>
    </row>
    <row r="44" ht="14.25">
      <c r="B44" s="9"/>
      <c r="C44" s="9"/>
      <c r="D44" s="9"/>
      <c r="E44" s="9"/>
    </row>
    <row r="45" ht="14.25">
      <c r="B45" s="9"/>
      <c r="C45" s="9"/>
      <c r="D45" s="9"/>
      <c r="E45" s="9"/>
    </row>
    <row r="46" ht="14.25">
      <c r="B46" s="9"/>
      <c r="C46" s="9"/>
      <c r="D46" s="9"/>
      <c r="E46" s="9"/>
    </row>
    <row r="47" ht="14.25">
      <c r="B47" s="9"/>
      <c r="C47" s="9"/>
      <c r="D47" s="9"/>
      <c r="E47" s="9"/>
    </row>
    <row r="48" ht="14.25">
      <c r="B48" s="9"/>
      <c r="C48" s="9"/>
      <c r="D48" s="9"/>
      <c r="E48" s="9"/>
    </row>
    <row r="49" ht="14.25">
      <c r="B49" s="9"/>
      <c r="C49" s="9"/>
      <c r="D49" s="9"/>
      <c r="E49" s="9"/>
    </row>
    <row r="50" ht="14.25">
      <c r="B50" s="9"/>
      <c r="C50" s="9"/>
      <c r="D50" s="9"/>
      <c r="E50" s="9"/>
    </row>
    <row r="51" ht="14.25">
      <c r="B51" s="9"/>
      <c r="C51" s="9"/>
      <c r="D51" s="9"/>
      <c r="E51" s="9"/>
    </row>
    <row r="52" ht="14.25">
      <c r="B52" s="9"/>
      <c r="C52" s="9"/>
      <c r="D52" s="9"/>
      <c r="E52" s="9"/>
    </row>
    <row r="53" ht="14.25">
      <c r="B53" s="9"/>
      <c r="C53" s="9"/>
      <c r="D53" s="9"/>
      <c r="E53" s="9"/>
    </row>
    <row r="54" ht="14.25">
      <c r="B54" s="9"/>
      <c r="C54" s="9"/>
      <c r="D54" s="9"/>
      <c r="E54" s="9"/>
    </row>
    <row r="55" ht="14.25">
      <c r="B55" s="9"/>
      <c r="C55" s="9"/>
      <c r="D55" s="9"/>
      <c r="E55" s="9"/>
    </row>
    <row r="56" ht="14.25">
      <c r="B56" s="9"/>
      <c r="C56" s="9"/>
      <c r="D56" s="9"/>
      <c r="E56" s="9"/>
    </row>
    <row r="57" ht="14.25">
      <c r="B57" s="9"/>
      <c r="C57" s="9"/>
      <c r="D57" s="9"/>
      <c r="E57" s="9"/>
    </row>
    <row r="58" ht="14.25">
      <c r="B58" s="9"/>
      <c r="C58" s="9"/>
      <c r="D58" s="9"/>
      <c r="E58" s="9"/>
    </row>
    <row r="59" ht="14.25">
      <c r="B59" s="9"/>
      <c r="C59" s="9"/>
      <c r="D59" s="9"/>
      <c r="E59" s="9"/>
    </row>
    <row r="60" ht="14.25">
      <c r="B60" s="9"/>
      <c r="C60" s="9"/>
      <c r="D60" s="9"/>
      <c r="E60" s="9"/>
    </row>
    <row r="61" ht="14.25">
      <c r="B61" s="9"/>
      <c r="C61" s="9"/>
      <c r="D61" s="9"/>
      <c r="E61" s="9"/>
    </row>
    <row r="62" ht="14.25">
      <c r="B62" s="9"/>
      <c r="C62" s="9"/>
      <c r="D62" s="9"/>
      <c r="E62" s="9"/>
    </row>
    <row r="63" ht="14.25">
      <c r="B63" s="9"/>
      <c r="C63" s="9"/>
      <c r="D63" s="9"/>
      <c r="E63" s="9"/>
    </row>
    <row r="64" ht="14.25">
      <c r="B64" s="9"/>
      <c r="C64" s="9"/>
      <c r="D64" s="9"/>
      <c r="E64" s="9"/>
    </row>
    <row r="65" ht="14.25">
      <c r="B65" s="9"/>
      <c r="C65" s="9"/>
      <c r="D65" s="9"/>
      <c r="E65" s="9"/>
    </row>
    <row r="66" ht="14.25">
      <c r="B66" s="9"/>
      <c r="C66" s="9"/>
      <c r="D66" s="9"/>
      <c r="E66" s="9"/>
    </row>
    <row r="67" ht="14.25">
      <c r="B67" s="9"/>
      <c r="C67" s="9"/>
      <c r="D67" s="9"/>
      <c r="E67" s="9"/>
    </row>
    <row r="68" ht="14.25">
      <c r="B68" s="9"/>
      <c r="C68" s="9"/>
      <c r="D68" s="9"/>
      <c r="E68" s="9"/>
    </row>
    <row r="69" ht="14.25">
      <c r="B69" s="9"/>
      <c r="C69" s="9"/>
      <c r="D69" s="9"/>
      <c r="E69" s="9"/>
    </row>
    <row r="70" ht="14.25">
      <c r="B70" s="9"/>
      <c r="C70" s="9"/>
      <c r="D70" s="9"/>
      <c r="E70" s="9"/>
    </row>
    <row r="71" ht="14.25">
      <c r="B71" s="9"/>
      <c r="C71" s="9"/>
      <c r="D71" s="9"/>
      <c r="E71" s="9"/>
    </row>
    <row r="72" ht="14.25">
      <c r="B72" s="9"/>
      <c r="C72" s="9"/>
      <c r="D72" s="9"/>
      <c r="E72" s="9"/>
    </row>
    <row r="73" ht="14.25">
      <c r="B73" s="9"/>
      <c r="C73" s="9"/>
      <c r="D73" s="9"/>
      <c r="E73" s="9"/>
    </row>
    <row r="74" ht="14.25">
      <c r="B74" s="9"/>
      <c r="C74" s="9"/>
      <c r="D74" s="9"/>
      <c r="E74" s="9"/>
    </row>
    <row r="75" ht="14.25">
      <c r="B75" s="9"/>
      <c r="C75" s="9"/>
      <c r="D75" s="9"/>
      <c r="E75" s="9"/>
    </row>
    <row r="76" ht="14.25">
      <c r="B76" s="9"/>
      <c r="C76" s="9"/>
      <c r="D76" s="9"/>
      <c r="E76" s="9"/>
    </row>
    <row r="77" ht="14.25">
      <c r="B77" s="9"/>
      <c r="C77" s="9"/>
      <c r="D77" s="9"/>
      <c r="E77" s="9"/>
    </row>
    <row r="78" ht="14.25">
      <c r="B78" s="9"/>
      <c r="C78" s="9"/>
      <c r="D78" s="9"/>
      <c r="E78" s="9"/>
    </row>
    <row r="79" ht="14.25">
      <c r="B79" s="9"/>
      <c r="C79" s="9"/>
      <c r="D79" s="9"/>
      <c r="E79" s="9"/>
    </row>
    <row r="80" ht="14.25">
      <c r="B80" s="9"/>
      <c r="C80" s="9"/>
      <c r="D80" s="9"/>
      <c r="E80" s="9"/>
    </row>
    <row r="81" ht="14.25">
      <c r="B81" s="9"/>
      <c r="C81" s="9"/>
      <c r="D81" s="9"/>
      <c r="E81" s="9"/>
    </row>
    <row r="82" ht="14.25">
      <c r="B82" s="9"/>
      <c r="C82" s="9"/>
      <c r="D82" s="9"/>
      <c r="E82" s="9"/>
    </row>
    <row r="83" ht="14.25">
      <c r="B83" s="9"/>
      <c r="C83" s="9"/>
      <c r="D83" s="9"/>
      <c r="E83" s="9"/>
    </row>
    <row r="84" ht="14.25">
      <c r="B84" s="9"/>
      <c r="C84" s="9"/>
      <c r="D84" s="9"/>
      <c r="E84" s="9"/>
    </row>
    <row r="85" ht="14.25">
      <c r="B85" s="9"/>
      <c r="C85" s="9"/>
      <c r="D85" s="9"/>
      <c r="E85" s="9"/>
    </row>
    <row r="86" ht="14.25">
      <c r="B86" s="9"/>
      <c r="C86" s="9"/>
      <c r="D86" s="9"/>
      <c r="E86" s="9"/>
    </row>
    <row r="87" ht="14.25">
      <c r="B87" s="9"/>
      <c r="C87" s="9"/>
      <c r="D87" s="9"/>
      <c r="E87" s="9"/>
    </row>
    <row r="88" ht="14.25">
      <c r="B88" s="9"/>
      <c r="C88" s="9"/>
      <c r="D88" s="9"/>
      <c r="E88" s="9"/>
    </row>
    <row r="89" ht="14.25">
      <c r="B89" s="9"/>
      <c r="C89" s="9"/>
      <c r="D89" s="9"/>
      <c r="E89" s="9"/>
    </row>
    <row r="90" ht="14.25">
      <c r="B90" s="9"/>
      <c r="C90" s="9"/>
      <c r="D90" s="9"/>
      <c r="E90" s="9"/>
    </row>
    <row r="91" ht="14.25">
      <c r="B91" s="9"/>
      <c r="C91" s="9"/>
      <c r="D91" s="9"/>
      <c r="E91" s="9"/>
    </row>
    <row r="92" ht="14.25">
      <c r="B92" s="9"/>
      <c r="C92" s="9"/>
      <c r="D92" s="9"/>
      <c r="E92" s="9"/>
    </row>
    <row r="93" ht="14.25">
      <c r="B93" s="9"/>
      <c r="C93" s="9"/>
      <c r="D93" s="9"/>
      <c r="E93" s="9"/>
    </row>
    <row r="94" ht="14.25">
      <c r="B94" s="9"/>
      <c r="C94" s="9"/>
      <c r="D94" s="9"/>
      <c r="E94" s="9"/>
    </row>
    <row r="95" ht="14.25">
      <c r="B95" s="9"/>
      <c r="C95" s="9"/>
      <c r="D95" s="9"/>
      <c r="E95" s="9"/>
    </row>
    <row r="96" ht="14.25">
      <c r="B96" s="9"/>
      <c r="C96" s="9"/>
      <c r="D96" s="9"/>
      <c r="E96" s="9"/>
    </row>
    <row r="97" ht="14.25">
      <c r="B97" s="9"/>
      <c r="C97" s="9"/>
      <c r="D97" s="9"/>
      <c r="E97" s="9"/>
    </row>
    <row r="98" ht="14.25">
      <c r="B98" s="9"/>
      <c r="C98" s="9"/>
      <c r="D98" s="9"/>
      <c r="E98" s="9"/>
    </row>
    <row r="99" ht="14.25">
      <c r="B99" s="9"/>
      <c r="C99" s="9"/>
      <c r="D99" s="9"/>
      <c r="E99" s="9"/>
    </row>
    <row r="100" ht="14.25">
      <c r="B100" s="9"/>
      <c r="C100" s="9"/>
      <c r="D100" s="9"/>
      <c r="E100" s="9"/>
    </row>
    <row r="101" ht="14.25">
      <c r="B101" s="9"/>
      <c r="C101" s="9"/>
      <c r="D101" s="9"/>
      <c r="E101" s="9"/>
    </row>
    <row r="102" ht="14.25">
      <c r="B102" s="9"/>
      <c r="C102" s="9"/>
      <c r="D102" s="9"/>
      <c r="E102" s="9"/>
    </row>
    <row r="103" ht="14.25">
      <c r="B103" s="9"/>
      <c r="C103" s="9"/>
      <c r="D103" s="9"/>
      <c r="E103" s="9"/>
    </row>
    <row r="104" ht="14.25">
      <c r="B104" s="9"/>
      <c r="C104" s="9"/>
      <c r="D104" s="9"/>
      <c r="E104" s="9"/>
    </row>
    <row r="105" ht="14.25">
      <c r="B105" s="9"/>
      <c r="C105" s="9"/>
      <c r="D105" s="9"/>
      <c r="E105" s="9"/>
    </row>
    <row r="106" ht="14.25">
      <c r="B106" s="9"/>
      <c r="C106" s="9"/>
      <c r="D106" s="9"/>
      <c r="E106" s="9"/>
    </row>
    <row r="107" ht="14.25">
      <c r="B107" s="9"/>
      <c r="C107" s="9"/>
      <c r="D107" s="9"/>
      <c r="E107" s="9"/>
    </row>
    <row r="108" ht="14.25">
      <c r="B108" s="9"/>
      <c r="C108" s="9"/>
      <c r="D108" s="9"/>
      <c r="E108" s="9"/>
    </row>
    <row r="109" ht="14.25">
      <c r="B109" s="9"/>
      <c r="C109" s="9"/>
      <c r="D109" s="9"/>
      <c r="E109" s="9"/>
    </row>
    <row r="110" ht="14.25">
      <c r="B110" s="9"/>
      <c r="C110" s="9"/>
      <c r="D110" s="9"/>
      <c r="E110" s="9"/>
    </row>
    <row r="111" ht="14.25">
      <c r="B111" s="9"/>
      <c r="C111" s="9"/>
      <c r="D111" s="9"/>
      <c r="E111" s="9"/>
    </row>
    <row r="112" ht="14.25">
      <c r="B112" s="9"/>
      <c r="C112" s="9"/>
      <c r="D112" s="9"/>
      <c r="E112" s="9"/>
    </row>
    <row r="113" ht="14.25">
      <c r="B113" s="9"/>
      <c r="C113" s="9"/>
      <c r="D113" s="9"/>
      <c r="E113" s="9"/>
    </row>
    <row r="114" ht="14.25">
      <c r="B114" s="9"/>
      <c r="C114" s="9"/>
      <c r="D114" s="9"/>
      <c r="E114" s="9"/>
    </row>
    <row r="115" ht="14.25">
      <c r="B115" s="9"/>
      <c r="C115" s="9"/>
      <c r="D115" s="9"/>
      <c r="E115" s="9"/>
    </row>
    <row r="116" ht="14.25">
      <c r="B116" s="9"/>
      <c r="C116" s="9"/>
      <c r="D116" s="9"/>
      <c r="E116" s="9"/>
    </row>
    <row r="117" ht="14.25">
      <c r="B117" s="9"/>
      <c r="C117" s="9"/>
      <c r="D117" s="9"/>
      <c r="E117" s="9"/>
    </row>
    <row r="118" ht="14.25">
      <c r="B118" s="9"/>
      <c r="C118" s="9"/>
      <c r="D118" s="9"/>
      <c r="E118" s="9"/>
    </row>
    <row r="119" ht="14.25">
      <c r="B119" s="9"/>
      <c r="C119" s="9"/>
      <c r="D119" s="9"/>
      <c r="E119" s="9"/>
    </row>
    <row r="120" ht="14.25">
      <c r="B120" s="9"/>
      <c r="C120" s="9"/>
      <c r="D120" s="9"/>
      <c r="E120" s="9"/>
    </row>
    <row r="121" ht="14.25">
      <c r="B121" s="9"/>
      <c r="C121" s="9"/>
      <c r="D121" s="9"/>
      <c r="E121" s="9"/>
    </row>
    <row r="122" ht="14.25">
      <c r="B122" s="9"/>
      <c r="C122" s="9"/>
      <c r="D122" s="9"/>
      <c r="E122" s="9"/>
    </row>
    <row r="123" ht="14.25">
      <c r="B123" s="9"/>
      <c r="C123" s="9"/>
      <c r="D123" s="9"/>
      <c r="E123" s="9"/>
    </row>
    <row r="124" ht="14.25">
      <c r="B124" s="9"/>
      <c r="C124" s="9"/>
      <c r="D124" s="9"/>
      <c r="E124" s="9"/>
    </row>
    <row r="125" ht="14.25"/>
  </sheetData>
  <mergeCells count="2">
    <mergeCell ref="A1:A2"/>
    <mergeCell ref="B1:G1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pane xSplit="18" ySplit="3" topLeftCell="S4" activePane="bottomRight" state="frozen"/>
      <selection activeCell="A1" activeCellId="0" sqref="A1"/>
    </sheetView>
  </sheetViews>
  <sheetFormatPr baseColWidth="8" defaultColWidth="9.1406253092569294" defaultRowHeight="14.25"/>
  <cols>
    <col bestFit="1" customWidth="1" min="1" max="1" style="9" width="20.855468643610301"/>
    <col customWidth="1" min="2" max="2" style="9" width="20.855468643610301"/>
    <col bestFit="1" customWidth="1" min="3" max="3" style="9" width="9.8554688127765093"/>
    <col bestFit="1" customWidth="1" min="4" max="4" style="9" width="12.5703126546285"/>
    <col customWidth="1" min="5" max="5" style="9" width="12.5703126546285"/>
    <col bestFit="1" customWidth="1" min="6" max="6" style="9" width="9.8554688127765093"/>
    <col bestFit="1" customWidth="1" min="7" max="7" style="9" width="12.5703126546285"/>
    <col customWidth="1" min="8" max="8" style="9" width="12.5703126546285"/>
    <col bestFit="1" customWidth="1" min="9" max="9" style="9" width="9.8554688127765093"/>
    <col bestFit="1" customWidth="1" min="10" max="10" style="9" width="12.5703126546285"/>
    <col customWidth="1" min="11" max="11" style="9" width="12.5703126546285"/>
    <col bestFit="1" customWidth="1" min="12" max="12" style="9" width="9.8554688127765093"/>
    <col bestFit="1" customWidth="1" min="13" max="13" style="9" width="12.5703126546285"/>
    <col customWidth="1" min="14" max="14" style="9" width="12.5703126546285"/>
    <col customWidth="1" min="15" max="15" style="9" width="10.5703123162961"/>
    <col bestFit="1" customWidth="1" min="16" max="16" style="9" width="9.8554688127765093"/>
    <col bestFit="1" customWidth="1" min="17" max="17" style="9" width="9.1406253092569294"/>
    <col bestFit="1" customWidth="1" min="18" max="18" style="9" width="12.4257811290726"/>
    <col bestFit="1" customWidth="1" min="19" max="16384" style="9" width="9.1406253092569294"/>
  </cols>
  <sheetData>
    <row r="1">
      <c r="A1" s="1" t="s">
        <v>128</v>
      </c>
      <c r="B1" s="1" t="s">
        <v>206</v>
      </c>
      <c r="C1" s="144" t="s">
        <v>207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</row>
    <row r="2" ht="48" customHeight="1">
      <c r="A2" s="7"/>
      <c r="B2" s="7"/>
      <c r="C2" s="146" t="s">
        <v>208</v>
      </c>
      <c r="D2" s="147"/>
      <c r="E2" s="148"/>
      <c r="F2" s="146" t="s">
        <v>209</v>
      </c>
      <c r="G2" s="147"/>
      <c r="H2" s="148"/>
      <c r="I2" s="146" t="s">
        <v>210</v>
      </c>
      <c r="J2" s="147"/>
      <c r="K2" s="148"/>
      <c r="L2" s="146" t="s">
        <v>211</v>
      </c>
      <c r="M2" s="147"/>
      <c r="N2" s="148"/>
      <c r="O2" s="149" t="s">
        <v>212</v>
      </c>
      <c r="P2" s="149" t="s">
        <v>213</v>
      </c>
      <c r="R2" s="9" t="s">
        <v>214</v>
      </c>
    </row>
    <row r="3">
      <c r="A3" s="3"/>
      <c r="B3" s="3"/>
      <c r="C3" s="5" t="s">
        <v>215</v>
      </c>
      <c r="D3" s="5" t="s">
        <v>216</v>
      </c>
      <c r="E3" s="5" t="s">
        <v>217</v>
      </c>
      <c r="F3" s="5" t="s">
        <v>215</v>
      </c>
      <c r="G3" s="5" t="s">
        <v>216</v>
      </c>
      <c r="H3" s="5" t="s">
        <v>217</v>
      </c>
      <c r="I3" s="5" t="s">
        <v>215</v>
      </c>
      <c r="J3" s="5" t="s">
        <v>216</v>
      </c>
      <c r="K3" s="5" t="s">
        <v>217</v>
      </c>
      <c r="L3" s="5" t="s">
        <v>215</v>
      </c>
      <c r="M3" s="5" t="s">
        <v>216</v>
      </c>
      <c r="N3" s="5" t="s">
        <v>217</v>
      </c>
      <c r="O3" s="150"/>
      <c r="P3" s="150"/>
    </row>
    <row r="4">
      <c r="A4" s="1">
        <v>1</v>
      </c>
      <c r="B4" s="4" t="s">
        <v>9</v>
      </c>
      <c r="C4" s="5">
        <v>0.69999999999999996</v>
      </c>
      <c r="D4" s="5">
        <f>C4*'Малоэтажка_колич_жителей'!G3</f>
        <v>92.399999999999991</v>
      </c>
      <c r="E4" s="151">
        <v>117</v>
      </c>
      <c r="F4" s="5">
        <v>2</v>
      </c>
      <c r="G4" s="5">
        <f>F4*'Малоэтажка_колич_жителей'!G3</f>
        <v>264</v>
      </c>
      <c r="H4" s="151">
        <v>333</v>
      </c>
      <c r="I4" s="5">
        <v>0.29999999999999999</v>
      </c>
      <c r="J4" s="5">
        <f>I4*'Малоэтажка_колич_жителей'!G3</f>
        <v>39.600000000000001</v>
      </c>
      <c r="K4" s="151">
        <v>120</v>
      </c>
      <c r="L4" s="5">
        <v>1.3999999999999999</v>
      </c>
      <c r="M4" s="5">
        <f>L4*'Малоэтажка_колич_жителей'!G3</f>
        <v>184.79999999999998</v>
      </c>
      <c r="N4" s="151">
        <v>441</v>
      </c>
      <c r="O4" s="152">
        <f t="shared" ref="O4:O9" si="144">M4+J4+G4+D4</f>
        <v>580.79999999999995</v>
      </c>
      <c r="P4" s="152">
        <f t="shared" ref="P4:P9" si="145">N4+K4+H4+E4</f>
        <v>1011</v>
      </c>
      <c r="Q4" s="153">
        <f t="shared" ref="Q4:Q9" si="146">P4-O4</f>
        <v>430.20000000000005</v>
      </c>
    </row>
    <row r="5">
      <c r="A5" s="7"/>
      <c r="B5" s="4" t="s">
        <v>10</v>
      </c>
      <c r="C5" s="5">
        <v>0.69999999999999996</v>
      </c>
      <c r="D5" s="5">
        <f>C5*Малоэтажка_колич_жителей!G4</f>
        <v>92.399999999999991</v>
      </c>
      <c r="E5" s="151">
        <v>117</v>
      </c>
      <c r="F5" s="5">
        <v>2</v>
      </c>
      <c r="G5" s="5">
        <f>F5*Малоэтажка_колич_жителей!G4</f>
        <v>264</v>
      </c>
      <c r="H5" s="151">
        <v>333</v>
      </c>
      <c r="I5" s="5">
        <v>0.29999999999999999</v>
      </c>
      <c r="J5" s="5">
        <f>I5*Малоэтажка_колич_жителей!G4</f>
        <v>39.600000000000001</v>
      </c>
      <c r="K5" s="151">
        <v>120</v>
      </c>
      <c r="L5" s="5">
        <v>1.3999999999999999</v>
      </c>
      <c r="M5" s="5">
        <f>L5*Малоэтажка_колич_жителей!G4</f>
        <v>184.79999999999998</v>
      </c>
      <c r="N5" s="151">
        <v>422</v>
      </c>
      <c r="O5" s="152">
        <f t="shared" si="144"/>
        <v>580.79999999999995</v>
      </c>
      <c r="P5" s="152">
        <f t="shared" si="145"/>
        <v>992</v>
      </c>
      <c r="Q5" s="153">
        <f t="shared" si="146"/>
        <v>411.20000000000005</v>
      </c>
    </row>
    <row r="6">
      <c r="A6" s="7"/>
      <c r="B6" s="4" t="s">
        <v>11</v>
      </c>
      <c r="C6" s="5">
        <v>0.69999999999999996</v>
      </c>
      <c r="D6" s="5">
        <f>C6*Малоэтажка_колич_жителей!G5</f>
        <v>92.399999999999991</v>
      </c>
      <c r="E6" s="151">
        <v>117</v>
      </c>
      <c r="F6" s="5">
        <v>2</v>
      </c>
      <c r="G6" s="5">
        <f>F6*Малоэтажка_колич_жителей!G5</f>
        <v>264</v>
      </c>
      <c r="H6" s="151">
        <v>333</v>
      </c>
      <c r="I6" s="5">
        <v>0.29999999999999999</v>
      </c>
      <c r="J6" s="5">
        <f>I6*Малоэтажка_колич_жителей!G5</f>
        <v>39.600000000000001</v>
      </c>
      <c r="K6" s="151">
        <v>117</v>
      </c>
      <c r="L6" s="5">
        <v>1.3999999999999999</v>
      </c>
      <c r="M6" s="5">
        <f>L6*Малоэтажка_колич_жителей!G5</f>
        <v>184.79999999999998</v>
      </c>
      <c r="N6" s="151">
        <v>476</v>
      </c>
      <c r="O6" s="152">
        <f t="shared" si="144"/>
        <v>580.79999999999995</v>
      </c>
      <c r="P6" s="152">
        <f t="shared" si="145"/>
        <v>1043</v>
      </c>
      <c r="Q6" s="153">
        <f t="shared" si="146"/>
        <v>462.20000000000005</v>
      </c>
    </row>
    <row r="7">
      <c r="A7" s="7"/>
      <c r="B7" s="4" t="s">
        <v>12</v>
      </c>
      <c r="C7" s="5">
        <v>0.69999999999999996</v>
      </c>
      <c r="D7" s="5">
        <f>C7*Малоэтажка_колич_жителей!G6</f>
        <v>92.399999999999991</v>
      </c>
      <c r="E7" s="151">
        <v>117</v>
      </c>
      <c r="F7" s="5">
        <v>2</v>
      </c>
      <c r="G7" s="5">
        <f>F7*Малоэтажка_колич_жителей!G6</f>
        <v>264</v>
      </c>
      <c r="H7" s="151">
        <v>333</v>
      </c>
      <c r="I7" s="5">
        <v>0.29999999999999999</v>
      </c>
      <c r="J7" s="5">
        <f>I7*Малоэтажка_колич_жителей!G6</f>
        <v>39.600000000000001</v>
      </c>
      <c r="K7" s="151">
        <v>118</v>
      </c>
      <c r="L7" s="5">
        <v>1.3999999999999999</v>
      </c>
      <c r="M7" s="5">
        <f>L7*Малоэтажка_колич_жителей!G6</f>
        <v>184.79999999999998</v>
      </c>
      <c r="N7" s="151">
        <v>476</v>
      </c>
      <c r="O7" s="152">
        <f t="shared" si="144"/>
        <v>580.79999999999995</v>
      </c>
      <c r="P7" s="152">
        <f t="shared" si="145"/>
        <v>1044</v>
      </c>
      <c r="Q7" s="153">
        <f t="shared" si="146"/>
        <v>463.20000000000005</v>
      </c>
    </row>
    <row r="8">
      <c r="A8" s="7"/>
      <c r="B8" s="4" t="s">
        <v>13</v>
      </c>
      <c r="C8" s="5">
        <v>0.69999999999999996</v>
      </c>
      <c r="D8" s="5">
        <f>C8*Малоэтажка_колич_жителей!G7</f>
        <v>84</v>
      </c>
      <c r="E8" s="151">
        <v>98</v>
      </c>
      <c r="F8" s="5">
        <v>2</v>
      </c>
      <c r="G8" s="5">
        <f>F8*Малоэтажка_колич_жителей!G7</f>
        <v>240</v>
      </c>
      <c r="H8" s="151">
        <v>280</v>
      </c>
      <c r="I8" s="5">
        <v>0.29999999999999999</v>
      </c>
      <c r="J8" s="5">
        <f>I8*Малоэтажка_колич_жителей!G7</f>
        <v>36</v>
      </c>
      <c r="K8" s="151">
        <v>110</v>
      </c>
      <c r="L8" s="5">
        <v>1.3999999999999999</v>
      </c>
      <c r="M8" s="5">
        <f>L8*Малоэтажка_колич_жителей!G7</f>
        <v>168</v>
      </c>
      <c r="N8" s="151">
        <v>418</v>
      </c>
      <c r="O8" s="152">
        <f t="shared" si="144"/>
        <v>528</v>
      </c>
      <c r="P8" s="152">
        <f t="shared" si="145"/>
        <v>906</v>
      </c>
      <c r="Q8" s="153">
        <f t="shared" si="146"/>
        <v>378</v>
      </c>
    </row>
    <row r="9">
      <c r="A9" s="7"/>
      <c r="B9" s="4" t="s">
        <v>14</v>
      </c>
      <c r="C9" s="5">
        <v>0.69999999999999996</v>
      </c>
      <c r="D9" s="5">
        <f>C9*Малоэтажка_колич_жителей!G8</f>
        <v>92.399999999999991</v>
      </c>
      <c r="E9" s="151">
        <v>125</v>
      </c>
      <c r="F9" s="5">
        <v>2</v>
      </c>
      <c r="G9" s="5">
        <f>F9*Малоэтажка_колич_жителей!G8</f>
        <v>264</v>
      </c>
      <c r="H9" s="151">
        <v>354</v>
      </c>
      <c r="I9" s="5">
        <v>0.29999999999999999</v>
      </c>
      <c r="J9" s="5">
        <f>I9*Малоэтажка_колич_жителей!G8</f>
        <v>39.600000000000001</v>
      </c>
      <c r="K9" s="151">
        <v>120</v>
      </c>
      <c r="L9" s="5">
        <v>1.3999999999999999</v>
      </c>
      <c r="M9" s="5">
        <f>L9*Малоэтажка_колич_жителей!G8</f>
        <v>184.79999999999998</v>
      </c>
      <c r="N9" s="151">
        <v>418</v>
      </c>
      <c r="O9" s="152">
        <f t="shared" si="144"/>
        <v>580.79999999999995</v>
      </c>
      <c r="P9" s="152">
        <f t="shared" si="145"/>
        <v>1017</v>
      </c>
      <c r="Q9" s="153">
        <f t="shared" si="146"/>
        <v>436.20000000000005</v>
      </c>
    </row>
    <row r="10">
      <c r="A10" s="7"/>
      <c r="B10" s="4" t="s">
        <v>15</v>
      </c>
      <c r="C10" s="5">
        <v>0.69999999999999996</v>
      </c>
      <c r="D10" s="5">
        <f>C10*'Малоэтажка_колич_жителей'!G9</f>
        <v>92.399999999999991</v>
      </c>
      <c r="E10" s="151">
        <v>141</v>
      </c>
      <c r="F10" s="5">
        <v>2</v>
      </c>
      <c r="G10" s="5">
        <f>F10*'Малоэтажка_колич_жителей'!G9</f>
        <v>264</v>
      </c>
      <c r="H10" s="151">
        <v>400</v>
      </c>
      <c r="I10" s="5">
        <v>0.29999999999999999</v>
      </c>
      <c r="J10" s="5">
        <f>I10*'Малоэтажка_колич_жителей'!G9</f>
        <v>39.600000000000001</v>
      </c>
      <c r="K10" s="151">
        <v>120</v>
      </c>
      <c r="L10" s="5">
        <v>1.3999999999999999</v>
      </c>
      <c r="M10" s="5">
        <f>L10*'Малоэтажка_колич_жителей'!G9</f>
        <v>184.79999999999998</v>
      </c>
      <c r="N10" s="151">
        <v>436</v>
      </c>
      <c r="O10" s="152">
        <f t="shared" ref="O10:O73" si="147">M10+J10+G10+D10</f>
        <v>580.79999999999995</v>
      </c>
      <c r="P10" s="152">
        <f t="shared" ref="P10:P73" si="148">N10+K10+H10+E10</f>
        <v>1097</v>
      </c>
      <c r="Q10" s="153">
        <f t="shared" ref="Q10:Q73" si="149">P10-O10</f>
        <v>516.20000000000005</v>
      </c>
    </row>
    <row r="11">
      <c r="A11" s="7"/>
      <c r="B11" s="4" t="s">
        <v>16</v>
      </c>
      <c r="C11" s="5">
        <v>0.69999999999999996</v>
      </c>
      <c r="D11" s="5">
        <f>C11*'Малоэтажка_колич_жителей'!G10</f>
        <v>92.399999999999991</v>
      </c>
      <c r="E11" s="151">
        <v>154</v>
      </c>
      <c r="F11" s="5">
        <v>2</v>
      </c>
      <c r="G11" s="5">
        <f>F11*'Малоэтажка_колич_жителей'!G10</f>
        <v>264</v>
      </c>
      <c r="H11" s="151">
        <v>437</v>
      </c>
      <c r="I11" s="5">
        <v>0.29999999999999999</v>
      </c>
      <c r="J11" s="5">
        <f>I11*'Малоэтажка_колич_жителей'!G10</f>
        <v>39.600000000000001</v>
      </c>
      <c r="K11" s="151">
        <v>120</v>
      </c>
      <c r="L11" s="5">
        <v>1.3999999999999999</v>
      </c>
      <c r="M11" s="5">
        <f>L11*'Малоэтажка_колич_жителей'!G10</f>
        <v>184.79999999999998</v>
      </c>
      <c r="N11" s="151">
        <v>448</v>
      </c>
      <c r="O11" s="152">
        <f t="shared" si="147"/>
        <v>580.79999999999995</v>
      </c>
      <c r="P11" s="152">
        <f t="shared" si="148"/>
        <v>1159</v>
      </c>
      <c r="Q11" s="153">
        <f t="shared" si="149"/>
        <v>578.20000000000005</v>
      </c>
    </row>
    <row r="12">
      <c r="A12" s="3"/>
      <c r="B12" s="4" t="s">
        <v>17</v>
      </c>
      <c r="C12" s="5">
        <v>0.69999999999999996</v>
      </c>
      <c r="D12" s="5">
        <f>C12*Малоэтажка_колич_жителей!G11</f>
        <v>92.399999999999991</v>
      </c>
      <c r="E12" s="151">
        <v>154</v>
      </c>
      <c r="F12" s="5">
        <v>2</v>
      </c>
      <c r="G12" s="5">
        <f>F12*Малоэтажка_колич_жителей!G11</f>
        <v>264</v>
      </c>
      <c r="H12" s="151">
        <v>437</v>
      </c>
      <c r="I12" s="5">
        <v>0.29999999999999999</v>
      </c>
      <c r="J12" s="5">
        <f>I12*Малоэтажка_колич_жителей!G11</f>
        <v>39.600000000000001</v>
      </c>
      <c r="K12" s="151">
        <v>106</v>
      </c>
      <c r="L12" s="5">
        <v>1.3999999999999999</v>
      </c>
      <c r="M12" s="5">
        <f>L12*Малоэтажка_колич_жителей!G11</f>
        <v>184.79999999999998</v>
      </c>
      <c r="N12" s="151">
        <v>448</v>
      </c>
      <c r="O12" s="152">
        <f t="shared" si="147"/>
        <v>580.79999999999995</v>
      </c>
      <c r="P12" s="152">
        <f t="shared" si="148"/>
        <v>1145</v>
      </c>
      <c r="Q12" s="153">
        <f t="shared" si="149"/>
        <v>564.20000000000005</v>
      </c>
    </row>
    <row r="13">
      <c r="A13" s="1">
        <v>2</v>
      </c>
      <c r="B13" s="4" t="s">
        <v>18</v>
      </c>
      <c r="C13" s="5">
        <v>0.69999999999999996</v>
      </c>
      <c r="D13" s="5">
        <f>C13*Малоэтажка_колич_жителей!G12</f>
        <v>92.399999999999991</v>
      </c>
      <c r="E13" s="151">
        <v>142</v>
      </c>
      <c r="F13" s="5">
        <v>2</v>
      </c>
      <c r="G13" s="5">
        <f>F13*Малоэтажка_колич_жителей!G12</f>
        <v>264</v>
      </c>
      <c r="H13" s="151">
        <v>405</v>
      </c>
      <c r="I13" s="5">
        <v>0.29999999999999999</v>
      </c>
      <c r="J13" s="5">
        <f>I13*Малоэтажка_колич_жителей!G12</f>
        <v>39.600000000000001</v>
      </c>
      <c r="K13" s="151">
        <v>119</v>
      </c>
      <c r="L13" s="5">
        <v>1.3999999999999999</v>
      </c>
      <c r="M13" s="5">
        <f>L13*Малоэтажка_колич_жителей!G12</f>
        <v>184.79999999999998</v>
      </c>
      <c r="N13" s="151">
        <v>442</v>
      </c>
      <c r="O13" s="152">
        <f t="shared" si="147"/>
        <v>580.79999999999995</v>
      </c>
      <c r="P13" s="152">
        <f t="shared" si="148"/>
        <v>1108</v>
      </c>
      <c r="Q13" s="153">
        <f t="shared" si="149"/>
        <v>527.20000000000005</v>
      </c>
    </row>
    <row r="14">
      <c r="A14" s="7"/>
      <c r="B14" s="4" t="s">
        <v>19</v>
      </c>
      <c r="C14" s="5">
        <v>0.69999999999999996</v>
      </c>
      <c r="D14" s="5">
        <f>C14*Малоэтажка_колич_жителей!G13</f>
        <v>92.399999999999991</v>
      </c>
      <c r="E14" s="151">
        <v>157</v>
      </c>
      <c r="F14" s="5">
        <v>2</v>
      </c>
      <c r="G14" s="5">
        <f>F14*Малоэтажка_колич_жителей!G13</f>
        <v>264</v>
      </c>
      <c r="H14" s="151">
        <v>445</v>
      </c>
      <c r="I14" s="5">
        <v>0.29999999999999999</v>
      </c>
      <c r="J14" s="5">
        <f>I14*Малоэтажка_колич_жителей!G13</f>
        <v>39.600000000000001</v>
      </c>
      <c r="K14" s="151">
        <v>116</v>
      </c>
      <c r="L14" s="5">
        <v>1.3999999999999999</v>
      </c>
      <c r="M14" s="5">
        <f>L14*Малоэтажка_колич_жителей!G13</f>
        <v>184.79999999999998</v>
      </c>
      <c r="N14" s="151">
        <v>452</v>
      </c>
      <c r="O14" s="152">
        <f t="shared" si="147"/>
        <v>580.79999999999995</v>
      </c>
      <c r="P14" s="152">
        <f t="shared" si="148"/>
        <v>1170</v>
      </c>
      <c r="Q14" s="153">
        <f t="shared" si="149"/>
        <v>589.20000000000005</v>
      </c>
    </row>
    <row r="15">
      <c r="A15" s="7"/>
      <c r="B15" s="4" t="s">
        <v>20</v>
      </c>
      <c r="C15" s="5">
        <v>0.69999999999999996</v>
      </c>
      <c r="D15" s="5">
        <f>C15*Малоэтажка_колич_жителей!G14</f>
        <v>92.399999999999991</v>
      </c>
      <c r="E15" s="151">
        <v>155</v>
      </c>
      <c r="F15" s="5">
        <v>2</v>
      </c>
      <c r="G15" s="5">
        <f>F15*Малоэтажка_колич_жителей!G14</f>
        <v>264</v>
      </c>
      <c r="H15" s="151">
        <v>441</v>
      </c>
      <c r="I15" s="5">
        <v>0.29999999999999999</v>
      </c>
      <c r="J15" s="5">
        <f>I15*Малоэтажка_колич_жителей!G14</f>
        <v>39.600000000000001</v>
      </c>
      <c r="K15" s="151">
        <v>116</v>
      </c>
      <c r="L15" s="5">
        <v>1.3999999999999999</v>
      </c>
      <c r="M15" s="5">
        <f>L15*Малоэтажка_колич_жителей!G14</f>
        <v>184.79999999999998</v>
      </c>
      <c r="N15" s="151">
        <v>452</v>
      </c>
      <c r="O15" s="152">
        <f t="shared" si="147"/>
        <v>580.79999999999995</v>
      </c>
      <c r="P15" s="152">
        <f t="shared" si="148"/>
        <v>1164</v>
      </c>
      <c r="Q15" s="153">
        <f t="shared" si="149"/>
        <v>583.20000000000005</v>
      </c>
    </row>
    <row r="16">
      <c r="A16" s="7"/>
      <c r="B16" s="4" t="s">
        <v>21</v>
      </c>
      <c r="C16" s="5">
        <v>0.69999999999999996</v>
      </c>
      <c r="D16" s="5">
        <f>C16*Малоэтажка_колич_жителей!G15</f>
        <v>92.399999999999991</v>
      </c>
      <c r="E16" s="151">
        <v>158</v>
      </c>
      <c r="F16" s="5">
        <v>2</v>
      </c>
      <c r="G16" s="5">
        <f>F16*Малоэтажка_колич_жителей!G15</f>
        <v>264</v>
      </c>
      <c r="H16" s="151">
        <v>449</v>
      </c>
      <c r="I16" s="5">
        <v>0.29999999999999999</v>
      </c>
      <c r="J16" s="5">
        <f>I16*Малоэтажка_колич_жителей!G15</f>
        <v>39.600000000000001</v>
      </c>
      <c r="K16" s="151">
        <v>115</v>
      </c>
      <c r="L16" s="5">
        <v>1.3999999999999999</v>
      </c>
      <c r="M16" s="5">
        <f>L16*Малоэтажка_колич_жителей!G15</f>
        <v>184.79999999999998</v>
      </c>
      <c r="N16" s="151">
        <v>454</v>
      </c>
      <c r="O16" s="152">
        <f t="shared" si="147"/>
        <v>580.79999999999995</v>
      </c>
      <c r="P16" s="152">
        <f t="shared" si="148"/>
        <v>1176</v>
      </c>
      <c r="Q16" s="153">
        <f t="shared" si="149"/>
        <v>595.20000000000005</v>
      </c>
    </row>
    <row r="17">
      <c r="A17" s="7"/>
      <c r="B17" s="4" t="s">
        <v>22</v>
      </c>
      <c r="C17" s="5">
        <v>0.69999999999999996</v>
      </c>
      <c r="D17" s="5">
        <f>C17*Малоэтажка_колич_жителей!G16</f>
        <v>92.399999999999991</v>
      </c>
      <c r="E17" s="151">
        <v>155</v>
      </c>
      <c r="F17" s="5">
        <v>2</v>
      </c>
      <c r="G17" s="5">
        <f>F17*Малоэтажка_колич_жителей!G16</f>
        <v>264</v>
      </c>
      <c r="H17" s="151">
        <v>439</v>
      </c>
      <c r="I17" s="5">
        <v>0.29999999999999999</v>
      </c>
      <c r="J17" s="5">
        <f>I17*Малоэтажка_колич_жителей!G16</f>
        <v>39.600000000000001</v>
      </c>
      <c r="K17" s="151">
        <v>116</v>
      </c>
      <c r="L17" s="5">
        <v>1.3999999999999999</v>
      </c>
      <c r="M17" s="5">
        <f>L17*Малоэтажка_колич_жителей!G16</f>
        <v>184.79999999999998</v>
      </c>
      <c r="N17" s="151">
        <v>451</v>
      </c>
      <c r="O17" s="152">
        <f t="shared" si="147"/>
        <v>580.79999999999995</v>
      </c>
      <c r="P17" s="152">
        <f t="shared" si="148"/>
        <v>1161</v>
      </c>
      <c r="Q17" s="153">
        <f t="shared" si="149"/>
        <v>580.20000000000005</v>
      </c>
    </row>
    <row r="18">
      <c r="A18" s="7"/>
      <c r="B18" s="4" t="s">
        <v>23</v>
      </c>
      <c r="C18" s="5">
        <v>0.69999999999999996</v>
      </c>
      <c r="D18" s="5">
        <f>C18*Малоэтажка_колич_жителей!G17</f>
        <v>92.399999999999991</v>
      </c>
      <c r="E18" s="151">
        <v>158</v>
      </c>
      <c r="F18" s="5">
        <v>2</v>
      </c>
      <c r="G18" s="5">
        <f>F18*Малоэтажка_колич_жителей!G17</f>
        <v>264</v>
      </c>
      <c r="H18" s="151">
        <v>450</v>
      </c>
      <c r="I18" s="5">
        <v>0.29999999999999999</v>
      </c>
      <c r="J18" s="5">
        <f>I18*Малоэтажка_колич_жителей!G17</f>
        <v>39.600000000000001</v>
      </c>
      <c r="K18" s="151">
        <v>115</v>
      </c>
      <c r="L18" s="5">
        <v>1.3999999999999999</v>
      </c>
      <c r="M18" s="5">
        <f>L18*Малоэтажка_колич_жителей!G17</f>
        <v>184.79999999999998</v>
      </c>
      <c r="N18" s="151">
        <v>455</v>
      </c>
      <c r="O18" s="152">
        <f t="shared" si="147"/>
        <v>580.79999999999995</v>
      </c>
      <c r="P18" s="152">
        <f t="shared" si="148"/>
        <v>1178</v>
      </c>
      <c r="Q18" s="153">
        <f t="shared" si="149"/>
        <v>597.20000000000005</v>
      </c>
    </row>
    <row r="19">
      <c r="A19" s="7"/>
      <c r="B19" s="4" t="s">
        <v>24</v>
      </c>
      <c r="C19" s="5">
        <v>0.69999999999999996</v>
      </c>
      <c r="D19" s="5">
        <f>C19*Малоэтажка_колич_жителей!G18</f>
        <v>92.399999999999991</v>
      </c>
      <c r="E19" s="151">
        <v>154</v>
      </c>
      <c r="F19" s="5">
        <v>2</v>
      </c>
      <c r="G19" s="5">
        <f>F19*Малоэтажка_колич_жителей!G18</f>
        <v>264</v>
      </c>
      <c r="H19" s="151">
        <v>440</v>
      </c>
      <c r="I19" s="5">
        <v>0.29999999999999999</v>
      </c>
      <c r="J19" s="5">
        <f>I19*Малоэтажка_колич_жителей!G18</f>
        <v>39.600000000000001</v>
      </c>
      <c r="K19" s="151">
        <v>116</v>
      </c>
      <c r="L19" s="5">
        <v>1.3999999999999999</v>
      </c>
      <c r="M19" s="5">
        <f>L19*Малоэтажка_колич_жителей!G18</f>
        <v>184.79999999999998</v>
      </c>
      <c r="N19" s="151">
        <v>451</v>
      </c>
      <c r="O19" s="152">
        <f t="shared" si="147"/>
        <v>580.79999999999995</v>
      </c>
      <c r="P19" s="152">
        <f t="shared" si="148"/>
        <v>1161</v>
      </c>
      <c r="Q19" s="153">
        <f t="shared" si="149"/>
        <v>580.20000000000005</v>
      </c>
    </row>
    <row r="20">
      <c r="A20" s="7"/>
      <c r="B20" s="4" t="s">
        <v>25</v>
      </c>
      <c r="C20" s="5">
        <v>0.69999999999999996</v>
      </c>
      <c r="D20" s="5">
        <f>C20*Малоэтажка_колич_жителей!G19</f>
        <v>92.399999999999991</v>
      </c>
      <c r="E20" s="151">
        <v>158</v>
      </c>
      <c r="F20" s="5">
        <v>2</v>
      </c>
      <c r="G20" s="5">
        <f>F20*Малоэтажка_колич_жителей!G19</f>
        <v>264</v>
      </c>
      <c r="H20" s="151">
        <v>449</v>
      </c>
      <c r="I20" s="5">
        <v>0.29999999999999999</v>
      </c>
      <c r="J20" s="5">
        <f>I20*Малоэтажка_колич_жителей!G19</f>
        <v>39.600000000000001</v>
      </c>
      <c r="K20" s="151">
        <v>115</v>
      </c>
      <c r="L20" s="5">
        <v>1.3999999999999999</v>
      </c>
      <c r="M20" s="5">
        <f>L20*Малоэтажка_колич_жителей!G19</f>
        <v>184.79999999999998</v>
      </c>
      <c r="N20" s="151">
        <v>454</v>
      </c>
      <c r="O20" s="152">
        <f t="shared" si="147"/>
        <v>580.79999999999995</v>
      </c>
      <c r="P20" s="152">
        <f t="shared" si="148"/>
        <v>1176</v>
      </c>
      <c r="Q20" s="153">
        <f t="shared" si="149"/>
        <v>595.20000000000005</v>
      </c>
      <c r="R20" s="9"/>
    </row>
    <row r="21">
      <c r="A21" s="7"/>
      <c r="B21" s="4" t="s">
        <v>26</v>
      </c>
      <c r="C21" s="5">
        <v>0.69999999999999996</v>
      </c>
      <c r="D21" s="5">
        <f>C21*Малоэтажка_колич_жителей!G20</f>
        <v>92.399999999999991</v>
      </c>
      <c r="E21" s="154">
        <f t="shared" ref="E21:E84" si="150">R21-H21</f>
        <v>167.18000000000001</v>
      </c>
      <c r="F21" s="5">
        <v>2</v>
      </c>
      <c r="G21" s="5">
        <f>F21*Малоэтажка_колич_жителей!G20</f>
        <v>264</v>
      </c>
      <c r="H21" s="154">
        <f t="shared" ref="H21:H84" si="151">R21*0.74</f>
        <v>475.81999999999999</v>
      </c>
      <c r="I21" s="5">
        <v>0.29999999999999999</v>
      </c>
      <c r="J21" s="5">
        <f>I21*Малоэтажка_колич_жителей!G20</f>
        <v>39.600000000000001</v>
      </c>
      <c r="K21" s="154">
        <v>155</v>
      </c>
      <c r="L21" s="5">
        <v>1.3999999999999999</v>
      </c>
      <c r="M21" s="5">
        <f>L21*Малоэтажка_колич_жителей!G20</f>
        <v>184.79999999999998</v>
      </c>
      <c r="N21" s="154">
        <v>466</v>
      </c>
      <c r="O21" s="152">
        <f t="shared" si="147"/>
        <v>580.79999999999995</v>
      </c>
      <c r="P21" s="152">
        <f t="shared" si="148"/>
        <v>1264</v>
      </c>
      <c r="Q21" s="153">
        <f t="shared" si="149"/>
        <v>683.20000000000005</v>
      </c>
      <c r="R21" s="9">
        <v>643</v>
      </c>
    </row>
    <row r="22">
      <c r="A22" s="7"/>
      <c r="B22" s="4" t="s">
        <v>27</v>
      </c>
      <c r="C22" s="5">
        <v>0.69999999999999996</v>
      </c>
      <c r="D22" s="5">
        <f>C22*Малоэтажка_колич_жителей!G21</f>
        <v>92.399999999999991</v>
      </c>
      <c r="E22" s="154">
        <f t="shared" si="150"/>
        <v>221.25999999999999</v>
      </c>
      <c r="F22" s="5">
        <v>2</v>
      </c>
      <c r="G22" s="5">
        <f>F22*Малоэтажка_колич_жителей!G21</f>
        <v>264</v>
      </c>
      <c r="H22" s="154">
        <f t="shared" si="151"/>
        <v>629.74000000000001</v>
      </c>
      <c r="I22" s="5">
        <v>0.29999999999999999</v>
      </c>
      <c r="J22" s="5">
        <f>I22*Малоэтажка_колич_жителей!G21</f>
        <v>39.600000000000001</v>
      </c>
      <c r="K22" s="154">
        <v>121</v>
      </c>
      <c r="L22" s="5">
        <v>1.3999999999999999</v>
      </c>
      <c r="M22" s="5">
        <f>L22*Малоэтажка_колич_жителей!G21</f>
        <v>184.79999999999998</v>
      </c>
      <c r="N22" s="154">
        <v>516</v>
      </c>
      <c r="O22" s="152">
        <f t="shared" si="147"/>
        <v>580.79999999999995</v>
      </c>
      <c r="P22" s="152">
        <f t="shared" si="148"/>
        <v>1488</v>
      </c>
      <c r="Q22" s="153">
        <f t="shared" si="149"/>
        <v>907.20000000000005</v>
      </c>
      <c r="R22" s="9">
        <v>851</v>
      </c>
    </row>
    <row r="23">
      <c r="A23" s="7"/>
      <c r="B23" s="4" t="s">
        <v>28</v>
      </c>
      <c r="C23" s="5">
        <v>0.69999999999999996</v>
      </c>
      <c r="D23" s="5">
        <f>C23*Малоэтажка_колич_жителей!G22</f>
        <v>92.399999999999991</v>
      </c>
      <c r="E23" s="154">
        <f t="shared" si="150"/>
        <v>185.38</v>
      </c>
      <c r="F23" s="5">
        <v>2</v>
      </c>
      <c r="G23" s="5">
        <f>F23*Малоэтажка_колич_жителей!G22</f>
        <v>264</v>
      </c>
      <c r="H23" s="154">
        <f t="shared" si="151"/>
        <v>527.62</v>
      </c>
      <c r="I23" s="5">
        <v>0.29999999999999999</v>
      </c>
      <c r="J23" s="5">
        <f>I23*Малоэтажка_колич_жителей!G22</f>
        <v>39.600000000000001</v>
      </c>
      <c r="K23" s="154">
        <v>121</v>
      </c>
      <c r="L23" s="5">
        <v>1.3999999999999999</v>
      </c>
      <c r="M23" s="5">
        <f>L23*Малоэтажка_колич_жителей!G22</f>
        <v>184.79999999999998</v>
      </c>
      <c r="N23" s="154">
        <v>484</v>
      </c>
      <c r="O23" s="152">
        <f t="shared" si="147"/>
        <v>580.79999999999995</v>
      </c>
      <c r="P23" s="152">
        <f t="shared" si="148"/>
        <v>1318</v>
      </c>
      <c r="Q23" s="153">
        <f t="shared" si="149"/>
        <v>737.20000000000005</v>
      </c>
      <c r="R23" s="9">
        <v>713</v>
      </c>
    </row>
    <row r="24">
      <c r="A24" s="7"/>
      <c r="B24" s="4" t="s">
        <v>29</v>
      </c>
      <c r="C24" s="5">
        <v>0.69999999999999996</v>
      </c>
      <c r="D24" s="5">
        <f>C24*Малоэтажка_колич_жителей!G23</f>
        <v>92.399999999999991</v>
      </c>
      <c r="E24" s="154">
        <f t="shared" si="150"/>
        <v>184.86000000000001</v>
      </c>
      <c r="F24" s="5">
        <v>2</v>
      </c>
      <c r="G24" s="5">
        <f>F24*Малоэтажка_колич_жителей!G23</f>
        <v>264</v>
      </c>
      <c r="H24" s="154">
        <f t="shared" si="151"/>
        <v>526.13999999999999</v>
      </c>
      <c r="I24" s="5">
        <v>0.29999999999999999</v>
      </c>
      <c r="J24" s="5">
        <f>I24*Малоэтажка_колич_жителей!G23</f>
        <v>39.600000000000001</v>
      </c>
      <c r="K24" s="154">
        <v>123</v>
      </c>
      <c r="L24" s="5">
        <v>1.3999999999999999</v>
      </c>
      <c r="M24" s="5">
        <f>L24*Малоэтажка_колич_жителей!G23</f>
        <v>184.79999999999998</v>
      </c>
      <c r="N24" s="154">
        <v>483</v>
      </c>
      <c r="O24" s="152">
        <f t="shared" si="147"/>
        <v>580.79999999999995</v>
      </c>
      <c r="P24" s="152">
        <f t="shared" si="148"/>
        <v>1317</v>
      </c>
      <c r="Q24" s="153">
        <f t="shared" si="149"/>
        <v>736.20000000000005</v>
      </c>
      <c r="R24" s="9">
        <v>711</v>
      </c>
    </row>
    <row r="25">
      <c r="A25" s="7"/>
      <c r="B25" s="4" t="s">
        <v>30</v>
      </c>
      <c r="C25" s="5">
        <v>0.69999999999999996</v>
      </c>
      <c r="D25" s="5">
        <f>C25*Малоэтажка_колич_жителей!G24</f>
        <v>92.399999999999991</v>
      </c>
      <c r="E25" s="154">
        <f t="shared" si="150"/>
        <v>180.96000000000004</v>
      </c>
      <c r="F25" s="5">
        <v>2</v>
      </c>
      <c r="G25" s="5">
        <f>F25*Малоэтажка_колич_жителей!G24</f>
        <v>264</v>
      </c>
      <c r="H25" s="154">
        <f t="shared" si="151"/>
        <v>515.03999999999996</v>
      </c>
      <c r="I25" s="5">
        <v>0.29999999999999999</v>
      </c>
      <c r="J25" s="5">
        <f>I25*Малоэтажка_колич_жителей!G24</f>
        <v>39.600000000000001</v>
      </c>
      <c r="K25" s="154">
        <v>122</v>
      </c>
      <c r="L25" s="5">
        <v>1.3999999999999999</v>
      </c>
      <c r="M25" s="5">
        <f>L25*Малоэтажка_колич_жителей!G24</f>
        <v>184.79999999999998</v>
      </c>
      <c r="N25" s="154">
        <v>479</v>
      </c>
      <c r="O25" s="152">
        <f t="shared" si="147"/>
        <v>580.79999999999995</v>
      </c>
      <c r="P25" s="152">
        <f t="shared" si="148"/>
        <v>1297</v>
      </c>
      <c r="Q25" s="153">
        <f t="shared" si="149"/>
        <v>716.20000000000005</v>
      </c>
      <c r="R25" s="9">
        <v>696</v>
      </c>
    </row>
    <row r="26">
      <c r="A26" s="3"/>
      <c r="B26" s="4" t="s">
        <v>31</v>
      </c>
      <c r="C26" s="5">
        <v>0.69999999999999996</v>
      </c>
      <c r="D26" s="5">
        <f>C26*Малоэтажка_колич_жителей!G25</f>
        <v>92.399999999999991</v>
      </c>
      <c r="E26" s="154">
        <f t="shared" si="150"/>
        <v>184.60000000000002</v>
      </c>
      <c r="F26" s="5">
        <v>2</v>
      </c>
      <c r="G26" s="5">
        <f>F26*Малоэтажка_колич_жителей!G25</f>
        <v>264</v>
      </c>
      <c r="H26" s="154">
        <f t="shared" si="151"/>
        <v>525.39999999999998</v>
      </c>
      <c r="I26" s="5">
        <v>0.29999999999999999</v>
      </c>
      <c r="J26" s="5">
        <f>I26*Малоэтажка_колич_жителей!G25</f>
        <v>39.600000000000001</v>
      </c>
      <c r="K26" s="154">
        <v>121</v>
      </c>
      <c r="L26" s="5">
        <v>1.3999999999999999</v>
      </c>
      <c r="M26" s="5">
        <f>L26*Малоэтажка_колич_жителей!G25</f>
        <v>184.79999999999998</v>
      </c>
      <c r="N26" s="154">
        <v>482</v>
      </c>
      <c r="O26" s="152">
        <f t="shared" si="147"/>
        <v>580.79999999999995</v>
      </c>
      <c r="P26" s="152">
        <f t="shared" si="148"/>
        <v>1313</v>
      </c>
      <c r="Q26" s="153">
        <f t="shared" si="149"/>
        <v>732.20000000000005</v>
      </c>
      <c r="R26" s="9">
        <v>710</v>
      </c>
    </row>
    <row r="27">
      <c r="A27" s="1">
        <v>3</v>
      </c>
      <c r="B27" s="4" t="s">
        <v>32</v>
      </c>
      <c r="C27" s="5">
        <v>0.69999999999999996</v>
      </c>
      <c r="D27" s="5">
        <f>C27*Малоэтажка_колич_жителей!G26</f>
        <v>92.399999999999991</v>
      </c>
      <c r="E27" s="154">
        <f t="shared" si="150"/>
        <v>137.01999999999998</v>
      </c>
      <c r="F27" s="5">
        <v>2</v>
      </c>
      <c r="G27" s="5">
        <f>F27*Малоэтажка_колич_жителей!G26</f>
        <v>264</v>
      </c>
      <c r="H27" s="154">
        <f t="shared" si="151"/>
        <v>389.98000000000002</v>
      </c>
      <c r="I27" s="5">
        <v>0.29999999999999999</v>
      </c>
      <c r="J27" s="5">
        <f>I27*Малоэтажка_колич_жителей!G26</f>
        <v>39.600000000000001</v>
      </c>
      <c r="K27" s="154">
        <v>120</v>
      </c>
      <c r="L27" s="5">
        <v>1.3999999999999999</v>
      </c>
      <c r="M27" s="5">
        <f>L27*Малоэтажка_колич_жителей!G26</f>
        <v>184.79999999999998</v>
      </c>
      <c r="N27" s="154">
        <v>468</v>
      </c>
      <c r="O27" s="152">
        <f t="shared" si="147"/>
        <v>580.79999999999995</v>
      </c>
      <c r="P27" s="152">
        <f t="shared" si="148"/>
        <v>1115</v>
      </c>
      <c r="Q27" s="153">
        <f t="shared" si="149"/>
        <v>534.20000000000005</v>
      </c>
      <c r="R27" s="9">
        <v>527</v>
      </c>
    </row>
    <row r="28">
      <c r="A28" s="7"/>
      <c r="B28" s="4" t="s">
        <v>33</v>
      </c>
      <c r="C28" s="5">
        <v>0.69999999999999996</v>
      </c>
      <c r="D28" s="5">
        <f>C28*Малоэтажка_колич_жителей!G27</f>
        <v>92.399999999999991</v>
      </c>
      <c r="E28" s="154">
        <f t="shared" si="150"/>
        <v>166.66000000000003</v>
      </c>
      <c r="F28" s="5">
        <v>2</v>
      </c>
      <c r="G28" s="5">
        <f>F28*Малоэтажка_колич_жителей!G27</f>
        <v>264</v>
      </c>
      <c r="H28" s="154">
        <f t="shared" si="151"/>
        <v>474.33999999999997</v>
      </c>
      <c r="I28" s="5">
        <v>0.29999999999999999</v>
      </c>
      <c r="J28" s="5">
        <f>I28*Малоэтажка_колич_жителей!G27</f>
        <v>39.600000000000001</v>
      </c>
      <c r="K28" s="154">
        <v>120</v>
      </c>
      <c r="L28" s="5">
        <v>1.3999999999999999</v>
      </c>
      <c r="M28" s="5">
        <f>L28*Малоэтажка_колич_жителей!G27</f>
        <v>184.79999999999998</v>
      </c>
      <c r="N28" s="154">
        <v>470</v>
      </c>
      <c r="O28" s="152">
        <f t="shared" si="147"/>
        <v>580.79999999999995</v>
      </c>
      <c r="P28" s="152">
        <f t="shared" si="148"/>
        <v>1231</v>
      </c>
      <c r="Q28" s="153">
        <f t="shared" si="149"/>
        <v>650.20000000000005</v>
      </c>
      <c r="R28" s="9">
        <v>641</v>
      </c>
    </row>
    <row r="29">
      <c r="A29" s="7"/>
      <c r="B29" s="4" t="s">
        <v>34</v>
      </c>
      <c r="C29" s="5">
        <v>0.69999999999999996</v>
      </c>
      <c r="D29" s="5">
        <f>C29*Малоэтажка_колич_жителей!G28</f>
        <v>92.399999999999991</v>
      </c>
      <c r="E29" s="154">
        <f t="shared" si="150"/>
        <v>144.04000000000002</v>
      </c>
      <c r="F29" s="5">
        <v>2</v>
      </c>
      <c r="G29" s="5">
        <f>F29*Малоэтажка_колич_жителей!G28</f>
        <v>264</v>
      </c>
      <c r="H29" s="154">
        <f t="shared" si="151"/>
        <v>409.95999999999998</v>
      </c>
      <c r="I29" s="5">
        <v>0.29999999999999999</v>
      </c>
      <c r="J29" s="5">
        <f>I29*Малоэтажка_колич_жителей!G28</f>
        <v>39.600000000000001</v>
      </c>
      <c r="K29" s="154">
        <v>120</v>
      </c>
      <c r="L29" s="5">
        <v>1.3999999999999999</v>
      </c>
      <c r="M29" s="5">
        <f>L29*Малоэтажка_колич_жителей!G28</f>
        <v>184.79999999999998</v>
      </c>
      <c r="N29" s="154">
        <v>458</v>
      </c>
      <c r="O29" s="152">
        <f t="shared" si="147"/>
        <v>580.79999999999995</v>
      </c>
      <c r="P29" s="152">
        <f t="shared" si="148"/>
        <v>1132</v>
      </c>
      <c r="Q29" s="153">
        <f t="shared" si="149"/>
        <v>551.20000000000005</v>
      </c>
      <c r="R29" s="9">
        <v>554</v>
      </c>
    </row>
    <row r="30">
      <c r="A30" s="7"/>
      <c r="B30" s="4" t="s">
        <v>35</v>
      </c>
      <c r="C30" s="5">
        <v>0.69999999999999996</v>
      </c>
      <c r="D30" s="5">
        <f>C30*Малоэтажка_колич_жителей!G29</f>
        <v>92.399999999999991</v>
      </c>
      <c r="E30" s="154">
        <f t="shared" si="150"/>
        <v>191.88</v>
      </c>
      <c r="F30" s="5">
        <v>2</v>
      </c>
      <c r="G30" s="5">
        <f>F30*Малоэтажка_колич_жителей!G29</f>
        <v>264</v>
      </c>
      <c r="H30" s="154">
        <f t="shared" si="151"/>
        <v>546.12</v>
      </c>
      <c r="I30" s="5">
        <v>0.29999999999999999</v>
      </c>
      <c r="J30" s="5">
        <f>I30*Малоэтажка_колич_жителей!G29</f>
        <v>39.600000000000001</v>
      </c>
      <c r="K30" s="154">
        <v>119</v>
      </c>
      <c r="L30" s="5">
        <v>1.3999999999999999</v>
      </c>
      <c r="M30" s="5">
        <f>L30*Малоэтажка_колич_жителей!G29</f>
        <v>184.79999999999998</v>
      </c>
      <c r="N30" s="154">
        <v>489</v>
      </c>
      <c r="O30" s="152">
        <f t="shared" si="147"/>
        <v>580.79999999999995</v>
      </c>
      <c r="P30" s="152">
        <f t="shared" si="148"/>
        <v>1346</v>
      </c>
      <c r="Q30" s="153">
        <f t="shared" si="149"/>
        <v>765.20000000000005</v>
      </c>
      <c r="R30" s="9">
        <v>738</v>
      </c>
    </row>
    <row r="31">
      <c r="A31" s="3"/>
      <c r="B31" s="4" t="s">
        <v>36</v>
      </c>
      <c r="C31" s="5">
        <v>0.69999999999999996</v>
      </c>
      <c r="D31" s="5">
        <f>C31*Малоэтажка_колич_жителей!G30</f>
        <v>92.399999999999991</v>
      </c>
      <c r="E31" s="154">
        <f t="shared" si="150"/>
        <v>127.66000000000003</v>
      </c>
      <c r="F31" s="5">
        <v>2</v>
      </c>
      <c r="G31" s="5">
        <f>F31*Малоэтажка_колич_жителей!G30</f>
        <v>264</v>
      </c>
      <c r="H31" s="154">
        <f t="shared" si="151"/>
        <v>363.33999999999997</v>
      </c>
      <c r="I31" s="5">
        <v>0.29999999999999999</v>
      </c>
      <c r="J31" s="5">
        <f>I31*Малоэтажка_колич_жителей!G30</f>
        <v>39.600000000000001</v>
      </c>
      <c r="K31" s="154">
        <v>119</v>
      </c>
      <c r="L31" s="5">
        <v>1.3999999999999999</v>
      </c>
      <c r="M31" s="5">
        <f>L31*Малоэтажка_колич_жителей!G30</f>
        <v>184.79999999999998</v>
      </c>
      <c r="N31" s="154">
        <v>425</v>
      </c>
      <c r="O31" s="152">
        <f t="shared" si="147"/>
        <v>580.79999999999995</v>
      </c>
      <c r="P31" s="152">
        <f t="shared" si="148"/>
        <v>1035</v>
      </c>
      <c r="Q31" s="153">
        <f t="shared" si="149"/>
        <v>454.20000000000005</v>
      </c>
      <c r="R31" s="9">
        <v>491</v>
      </c>
    </row>
    <row r="32">
      <c r="A32" s="1">
        <v>4</v>
      </c>
      <c r="B32" s="4" t="s">
        <v>37</v>
      </c>
      <c r="C32" s="5">
        <v>0.69999999999999996</v>
      </c>
      <c r="D32" s="5">
        <f>C32*Малоэтажка_колич_жителей!G31</f>
        <v>92.399999999999991</v>
      </c>
      <c r="E32" s="154">
        <f t="shared" si="150"/>
        <v>120.12</v>
      </c>
      <c r="F32" s="5">
        <v>2</v>
      </c>
      <c r="G32" s="5">
        <f>F32*Малоэтажка_колич_жителей!G31</f>
        <v>264</v>
      </c>
      <c r="H32" s="154">
        <f t="shared" si="151"/>
        <v>341.88</v>
      </c>
      <c r="I32" s="5">
        <v>0.29999999999999999</v>
      </c>
      <c r="J32" s="5">
        <f>I32*Малоэтажка_колич_жителей!G31</f>
        <v>39.600000000000001</v>
      </c>
      <c r="K32" s="154">
        <v>126</v>
      </c>
      <c r="L32" s="5">
        <v>1.3999999999999999</v>
      </c>
      <c r="M32" s="5">
        <f>L32*Малоэтажка_колич_жителей!G31</f>
        <v>184.79999999999998</v>
      </c>
      <c r="N32" s="154">
        <v>418</v>
      </c>
      <c r="O32" s="152">
        <f t="shared" si="147"/>
        <v>580.79999999999995</v>
      </c>
      <c r="P32" s="152">
        <f t="shared" si="148"/>
        <v>1006</v>
      </c>
      <c r="Q32" s="153">
        <f t="shared" si="149"/>
        <v>425.20000000000005</v>
      </c>
      <c r="R32" s="9">
        <v>462</v>
      </c>
    </row>
    <row r="33">
      <c r="A33" s="7"/>
      <c r="B33" s="4" t="s">
        <v>38</v>
      </c>
      <c r="C33" s="5">
        <v>0.69999999999999996</v>
      </c>
      <c r="D33" s="5">
        <f>C33*Малоэтажка_колич_жителей!G32</f>
        <v>92.399999999999991</v>
      </c>
      <c r="E33" s="154">
        <f t="shared" si="150"/>
        <v>149.5</v>
      </c>
      <c r="F33" s="5">
        <v>2</v>
      </c>
      <c r="G33" s="5">
        <f>F33*Малоэтажка_колич_жителей!G32</f>
        <v>264</v>
      </c>
      <c r="H33" s="154">
        <f t="shared" si="151"/>
        <v>425.5</v>
      </c>
      <c r="I33" s="5">
        <v>0.29999999999999999</v>
      </c>
      <c r="J33" s="5">
        <f>I33*Малоэтажка_колич_жителей!G32</f>
        <v>39.600000000000001</v>
      </c>
      <c r="K33" s="154">
        <v>120</v>
      </c>
      <c r="L33" s="5">
        <v>1.3999999999999999</v>
      </c>
      <c r="M33" s="5">
        <f>L33*Малоэтажка_колич_жителей!G32</f>
        <v>184.79999999999998</v>
      </c>
      <c r="N33" s="154">
        <v>442</v>
      </c>
      <c r="O33" s="152">
        <f t="shared" si="147"/>
        <v>580.79999999999995</v>
      </c>
      <c r="P33" s="152">
        <f t="shared" si="148"/>
        <v>1137</v>
      </c>
      <c r="Q33" s="153">
        <f t="shared" si="149"/>
        <v>556.20000000000005</v>
      </c>
      <c r="R33" s="9">
        <v>575</v>
      </c>
    </row>
    <row r="34">
      <c r="A34" s="7"/>
      <c r="B34" s="4" t="s">
        <v>39</v>
      </c>
      <c r="C34" s="5">
        <v>0.69999999999999996</v>
      </c>
      <c r="D34" s="5">
        <f>C34*Малоэтажка_колич_жителей!G33</f>
        <v>92.399999999999991</v>
      </c>
      <c r="E34" s="154">
        <f t="shared" si="150"/>
        <v>149.5</v>
      </c>
      <c r="F34" s="5">
        <v>2</v>
      </c>
      <c r="G34" s="5">
        <f>F34*Малоэтажка_колич_жителей!G33</f>
        <v>264</v>
      </c>
      <c r="H34" s="154">
        <f t="shared" si="151"/>
        <v>425.5</v>
      </c>
      <c r="I34" s="5">
        <v>0.29999999999999999</v>
      </c>
      <c r="J34" s="5">
        <f>I34*Малоэтажка_колич_жителей!G33</f>
        <v>39.600000000000001</v>
      </c>
      <c r="K34" s="154">
        <v>120</v>
      </c>
      <c r="L34" s="5">
        <v>1.3999999999999999</v>
      </c>
      <c r="M34" s="5">
        <f>L34*Малоэтажка_колич_жителей!G33</f>
        <v>184.79999999999998</v>
      </c>
      <c r="N34" s="154">
        <v>442</v>
      </c>
      <c r="O34" s="152">
        <f t="shared" si="147"/>
        <v>580.79999999999995</v>
      </c>
      <c r="P34" s="152">
        <f t="shared" si="148"/>
        <v>1137</v>
      </c>
      <c r="Q34" s="153">
        <f t="shared" si="149"/>
        <v>556.20000000000005</v>
      </c>
      <c r="R34" s="9">
        <v>575</v>
      </c>
    </row>
    <row r="35">
      <c r="A35" s="7"/>
      <c r="B35" s="4" t="s">
        <v>40</v>
      </c>
      <c r="C35" s="5">
        <v>0.69999999999999996</v>
      </c>
      <c r="D35" s="5">
        <f>C35*Малоэтажка_колич_жителей!G34</f>
        <v>92.399999999999991</v>
      </c>
      <c r="E35" s="154">
        <f t="shared" si="150"/>
        <v>149.5</v>
      </c>
      <c r="F35" s="5">
        <v>2</v>
      </c>
      <c r="G35" s="5">
        <f>F35*Малоэтажка_колич_жителей!G34</f>
        <v>264</v>
      </c>
      <c r="H35" s="154">
        <f t="shared" si="151"/>
        <v>425.5</v>
      </c>
      <c r="I35" s="5">
        <v>0.29999999999999999</v>
      </c>
      <c r="J35" s="5">
        <f>I35*Малоэтажка_колич_жителей!G34</f>
        <v>39.600000000000001</v>
      </c>
      <c r="K35" s="154">
        <v>120</v>
      </c>
      <c r="L35" s="5">
        <v>1.3999999999999999</v>
      </c>
      <c r="M35" s="5">
        <f>L35*Малоэтажка_колич_жителей!G34</f>
        <v>184.79999999999998</v>
      </c>
      <c r="N35" s="154">
        <v>442</v>
      </c>
      <c r="O35" s="152">
        <f t="shared" si="147"/>
        <v>580.79999999999995</v>
      </c>
      <c r="P35" s="152">
        <f t="shared" si="148"/>
        <v>1137</v>
      </c>
      <c r="Q35" s="153">
        <f t="shared" si="149"/>
        <v>556.20000000000005</v>
      </c>
      <c r="R35" s="9">
        <v>575</v>
      </c>
    </row>
    <row r="36">
      <c r="A36" s="7"/>
      <c r="B36" s="4" t="s">
        <v>41</v>
      </c>
      <c r="C36" s="5">
        <v>0.69999999999999996</v>
      </c>
      <c r="D36" s="5">
        <f>C36*Малоэтажка_колич_жителей!G35</f>
        <v>67.199999999999989</v>
      </c>
      <c r="E36" s="154">
        <f t="shared" si="150"/>
        <v>102.69999999999999</v>
      </c>
      <c r="F36" s="5">
        <v>2</v>
      </c>
      <c r="G36" s="5">
        <f>F36*Малоэтажка_колич_жителей!G35</f>
        <v>192</v>
      </c>
      <c r="H36" s="154">
        <f t="shared" si="151"/>
        <v>292.30000000000001</v>
      </c>
      <c r="I36" s="5">
        <v>0.29999999999999999</v>
      </c>
      <c r="J36" s="5">
        <f>I36*Малоэтажка_колич_жителей!G35</f>
        <v>28.799999999999997</v>
      </c>
      <c r="K36" s="154">
        <v>119</v>
      </c>
      <c r="L36" s="5">
        <v>1.3999999999999999</v>
      </c>
      <c r="M36" s="5">
        <f>L36*Малоэтажка_колич_жителей!G35</f>
        <v>134.39999999999998</v>
      </c>
      <c r="N36" s="154">
        <v>293</v>
      </c>
      <c r="O36" s="152">
        <f t="shared" si="147"/>
        <v>422.39999999999998</v>
      </c>
      <c r="P36" s="152">
        <f t="shared" si="148"/>
        <v>807</v>
      </c>
      <c r="Q36" s="153">
        <f t="shared" si="149"/>
        <v>384.60000000000002</v>
      </c>
      <c r="R36" s="9">
        <v>395</v>
      </c>
    </row>
    <row r="37">
      <c r="A37" s="7"/>
      <c r="B37" s="4" t="s">
        <v>42</v>
      </c>
      <c r="C37" s="5">
        <v>0.69999999999999996</v>
      </c>
      <c r="D37" s="5">
        <f>C37*Малоэтажка_колич_жителей!G36</f>
        <v>67.199999999999989</v>
      </c>
      <c r="E37" s="154">
        <f t="shared" si="150"/>
        <v>115.44</v>
      </c>
      <c r="F37" s="5">
        <v>2</v>
      </c>
      <c r="G37" s="5">
        <f>F37*Малоэтажка_колич_жителей!G36</f>
        <v>192</v>
      </c>
      <c r="H37" s="154">
        <f t="shared" si="151"/>
        <v>328.56</v>
      </c>
      <c r="I37" s="5">
        <v>0.29999999999999999</v>
      </c>
      <c r="J37" s="5">
        <f>I37*Малоэтажка_колич_жителей!G36</f>
        <v>28.799999999999997</v>
      </c>
      <c r="K37" s="154">
        <v>120</v>
      </c>
      <c r="L37" s="5">
        <v>1.3999999999999999</v>
      </c>
      <c r="M37" s="5">
        <f>L37*Малоэтажка_колич_жителей!G36</f>
        <v>134.39999999999998</v>
      </c>
      <c r="N37" s="154">
        <v>303</v>
      </c>
      <c r="O37" s="152">
        <f t="shared" si="147"/>
        <v>422.39999999999998</v>
      </c>
      <c r="P37" s="152">
        <f t="shared" si="148"/>
        <v>867</v>
      </c>
      <c r="Q37" s="153">
        <f t="shared" si="149"/>
        <v>444.60000000000002</v>
      </c>
      <c r="R37" s="9">
        <v>444</v>
      </c>
    </row>
    <row r="38">
      <c r="A38" s="3"/>
      <c r="B38" s="4" t="s">
        <v>43</v>
      </c>
      <c r="C38" s="5">
        <v>0.69999999999999996</v>
      </c>
      <c r="D38" s="5">
        <f>C38*Малоэтажка_колич_жителей!G37</f>
        <v>67.199999999999989</v>
      </c>
      <c r="E38" s="154">
        <f t="shared" si="150"/>
        <v>101.13999999999999</v>
      </c>
      <c r="F38" s="5">
        <v>2</v>
      </c>
      <c r="G38" s="5">
        <f>F38*Малоэтажка_колич_жителей!G37</f>
        <v>192</v>
      </c>
      <c r="H38" s="154">
        <f t="shared" si="151"/>
        <v>287.86000000000001</v>
      </c>
      <c r="I38" s="5">
        <v>0.29999999999999999</v>
      </c>
      <c r="J38" s="5">
        <f>I38*Малоэтажка_колич_жителей!G37</f>
        <v>28.799999999999997</v>
      </c>
      <c r="K38" s="154">
        <v>119</v>
      </c>
      <c r="L38" s="5">
        <v>1.3999999999999999</v>
      </c>
      <c r="M38" s="5">
        <f>L38*Малоэтажка_колич_жителей!G37</f>
        <v>134.39999999999998</v>
      </c>
      <c r="N38" s="154">
        <v>243</v>
      </c>
      <c r="O38" s="152">
        <f t="shared" si="147"/>
        <v>422.39999999999998</v>
      </c>
      <c r="P38" s="152">
        <f t="shared" si="148"/>
        <v>751</v>
      </c>
      <c r="Q38" s="153">
        <f t="shared" si="149"/>
        <v>328.60000000000002</v>
      </c>
      <c r="R38" s="9">
        <v>389</v>
      </c>
    </row>
    <row r="39">
      <c r="A39" s="1">
        <v>5</v>
      </c>
      <c r="B39" s="4" t="s">
        <v>44</v>
      </c>
      <c r="C39" s="5">
        <v>0.69999999999999996</v>
      </c>
      <c r="D39" s="5">
        <f>C39*Малоэтажка_колич_жителей!G38</f>
        <v>92.399999999999991</v>
      </c>
      <c r="E39" s="154">
        <f t="shared" si="150"/>
        <v>167.44</v>
      </c>
      <c r="F39" s="5">
        <v>2</v>
      </c>
      <c r="G39" s="5">
        <f>F39*Малоэтажка_колич_жителей!G38</f>
        <v>264</v>
      </c>
      <c r="H39" s="154">
        <f t="shared" si="151"/>
        <v>476.56</v>
      </c>
      <c r="I39" s="5">
        <v>0.29999999999999999</v>
      </c>
      <c r="J39" s="5">
        <f>I39*Малоэтажка_колич_жителей!G38</f>
        <v>39.600000000000001</v>
      </c>
      <c r="K39" s="154">
        <v>153</v>
      </c>
      <c r="L39" s="5">
        <v>1.3999999999999999</v>
      </c>
      <c r="M39" s="5">
        <f>L39*Малоэтажка_колич_жителей!G38</f>
        <v>184.79999999999998</v>
      </c>
      <c r="N39" s="154">
        <v>414</v>
      </c>
      <c r="O39" s="152">
        <f t="shared" si="147"/>
        <v>580.79999999999995</v>
      </c>
      <c r="P39" s="152">
        <f t="shared" si="148"/>
        <v>1211</v>
      </c>
      <c r="Q39" s="153">
        <f t="shared" si="149"/>
        <v>630.20000000000005</v>
      </c>
      <c r="R39" s="9">
        <v>644</v>
      </c>
    </row>
    <row r="40">
      <c r="A40" s="7"/>
      <c r="B40" s="4" t="s">
        <v>45</v>
      </c>
      <c r="C40" s="5">
        <v>0.69999999999999996</v>
      </c>
      <c r="D40" s="5">
        <f>C40*Малоэтажка_колич_жителей!G39</f>
        <v>92.399999999999991</v>
      </c>
      <c r="E40" s="154">
        <f t="shared" si="150"/>
        <v>172.90000000000003</v>
      </c>
      <c r="F40" s="5">
        <v>2</v>
      </c>
      <c r="G40" s="5">
        <f>F40*Малоэтажка_колич_жителей!G39</f>
        <v>264</v>
      </c>
      <c r="H40" s="154">
        <f t="shared" si="151"/>
        <v>492.09999999999997</v>
      </c>
      <c r="I40" s="5">
        <v>0.29999999999999999</v>
      </c>
      <c r="J40" s="5">
        <f>I40*Малоэтажка_колич_жителей!G39</f>
        <v>39.600000000000001</v>
      </c>
      <c r="K40" s="154">
        <v>142</v>
      </c>
      <c r="L40" s="5">
        <v>1.3999999999999999</v>
      </c>
      <c r="M40" s="5">
        <f>L40*Малоэтажка_колич_жителей!G39</f>
        <v>184.79999999999998</v>
      </c>
      <c r="N40" s="154">
        <v>421</v>
      </c>
      <c r="O40" s="152">
        <f t="shared" si="147"/>
        <v>580.79999999999995</v>
      </c>
      <c r="P40" s="152">
        <f t="shared" si="148"/>
        <v>1228</v>
      </c>
      <c r="Q40" s="153">
        <f t="shared" si="149"/>
        <v>647.20000000000005</v>
      </c>
      <c r="R40" s="9">
        <v>665</v>
      </c>
    </row>
    <row r="41">
      <c r="A41" s="7"/>
      <c r="B41" s="4" t="s">
        <v>46</v>
      </c>
      <c r="C41" s="5">
        <v>0.69999999999999996</v>
      </c>
      <c r="D41" s="5">
        <f>C41*Малоэтажка_колич_жителей!G40</f>
        <v>92.399999999999991</v>
      </c>
      <c r="E41" s="154">
        <f t="shared" si="150"/>
        <v>172.90000000000003</v>
      </c>
      <c r="F41" s="5">
        <v>2</v>
      </c>
      <c r="G41" s="5">
        <f>F41*Малоэтажка_колич_жителей!G40</f>
        <v>264</v>
      </c>
      <c r="H41" s="154">
        <f t="shared" si="151"/>
        <v>492.09999999999997</v>
      </c>
      <c r="I41" s="5">
        <v>0.29999999999999999</v>
      </c>
      <c r="J41" s="5">
        <f>I41*Малоэтажка_колич_жителей!G40</f>
        <v>39.600000000000001</v>
      </c>
      <c r="K41" s="154">
        <v>142</v>
      </c>
      <c r="L41" s="5">
        <v>1.3999999999999999</v>
      </c>
      <c r="M41" s="5">
        <f>L41*Малоэтажка_колич_жителей!G40</f>
        <v>184.79999999999998</v>
      </c>
      <c r="N41" s="154">
        <v>421</v>
      </c>
      <c r="O41" s="152">
        <f t="shared" si="147"/>
        <v>580.79999999999995</v>
      </c>
      <c r="P41" s="152">
        <f t="shared" si="148"/>
        <v>1228</v>
      </c>
      <c r="Q41" s="153">
        <f t="shared" si="149"/>
        <v>647.20000000000005</v>
      </c>
      <c r="R41" s="9">
        <v>665</v>
      </c>
    </row>
    <row r="42">
      <c r="A42" s="7"/>
      <c r="B42" s="4" t="s">
        <v>47</v>
      </c>
      <c r="C42" s="5">
        <v>0.69999999999999996</v>
      </c>
      <c r="D42" s="5">
        <f>C42*Малоэтажка_колич_жителей!G41</f>
        <v>92.399999999999991</v>
      </c>
      <c r="E42" s="154">
        <f t="shared" si="150"/>
        <v>172.90000000000003</v>
      </c>
      <c r="F42" s="5">
        <v>2</v>
      </c>
      <c r="G42" s="5">
        <f>F42*Малоэтажка_колич_жителей!G41</f>
        <v>264</v>
      </c>
      <c r="H42" s="154">
        <f t="shared" si="151"/>
        <v>492.09999999999997</v>
      </c>
      <c r="I42" s="5">
        <v>0.29999999999999999</v>
      </c>
      <c r="J42" s="5">
        <f>I42*Малоэтажка_колич_жителей!G41</f>
        <v>39.600000000000001</v>
      </c>
      <c r="K42" s="154">
        <v>142</v>
      </c>
      <c r="L42" s="5">
        <v>1.3999999999999999</v>
      </c>
      <c r="M42" s="5">
        <f>L42*Малоэтажка_колич_жителей!G41</f>
        <v>184.79999999999998</v>
      </c>
      <c r="N42" s="154">
        <v>421</v>
      </c>
      <c r="O42" s="152">
        <f t="shared" si="147"/>
        <v>580.79999999999995</v>
      </c>
      <c r="P42" s="152">
        <f t="shared" si="148"/>
        <v>1228</v>
      </c>
      <c r="Q42" s="153">
        <f t="shared" si="149"/>
        <v>647.20000000000005</v>
      </c>
      <c r="R42" s="9">
        <v>665</v>
      </c>
    </row>
    <row r="43">
      <c r="A43" s="7"/>
      <c r="B43" s="4" t="s">
        <v>48</v>
      </c>
      <c r="C43" s="5">
        <v>0.69999999999999996</v>
      </c>
      <c r="D43" s="5">
        <f>C43*Малоэтажка_колич_жителей!G42</f>
        <v>92.399999999999991</v>
      </c>
      <c r="E43" s="154">
        <f t="shared" si="150"/>
        <v>172.90000000000003</v>
      </c>
      <c r="F43" s="5">
        <v>2</v>
      </c>
      <c r="G43" s="5">
        <f>F43*Малоэтажка_колич_жителей!G42</f>
        <v>264</v>
      </c>
      <c r="H43" s="154">
        <f t="shared" si="151"/>
        <v>492.09999999999997</v>
      </c>
      <c r="I43" s="5">
        <v>0.29999999999999999</v>
      </c>
      <c r="J43" s="5">
        <f>I43*Малоэтажка_колич_жителей!G42</f>
        <v>39.600000000000001</v>
      </c>
      <c r="K43" s="154">
        <v>142</v>
      </c>
      <c r="L43" s="5">
        <v>1.3999999999999999</v>
      </c>
      <c r="M43" s="5">
        <f>L43*Малоэтажка_колич_жителей!G42</f>
        <v>184.79999999999998</v>
      </c>
      <c r="N43" s="154">
        <v>421</v>
      </c>
      <c r="O43" s="152">
        <f t="shared" si="147"/>
        <v>580.79999999999995</v>
      </c>
      <c r="P43" s="152">
        <f t="shared" si="148"/>
        <v>1228</v>
      </c>
      <c r="Q43" s="153">
        <f t="shared" si="149"/>
        <v>647.20000000000005</v>
      </c>
      <c r="R43" s="9">
        <v>665</v>
      </c>
    </row>
    <row r="44">
      <c r="A44" s="7"/>
      <c r="B44" s="4" t="s">
        <v>49</v>
      </c>
      <c r="C44" s="5">
        <v>0.69999999999999996</v>
      </c>
      <c r="D44" s="5">
        <f>C44*Малоэтажка_колич_жителей!G43</f>
        <v>92.399999999999991</v>
      </c>
      <c r="E44" s="154">
        <f t="shared" si="150"/>
        <v>172.90000000000003</v>
      </c>
      <c r="F44" s="5">
        <v>2</v>
      </c>
      <c r="G44" s="5">
        <f>F44*Малоэтажка_колич_жителей!G43</f>
        <v>264</v>
      </c>
      <c r="H44" s="154">
        <f t="shared" si="151"/>
        <v>492.09999999999997</v>
      </c>
      <c r="I44" s="5">
        <v>0.29999999999999999</v>
      </c>
      <c r="J44" s="5">
        <f>I44*Малоэтажка_колич_жителей!G43</f>
        <v>39.600000000000001</v>
      </c>
      <c r="K44" s="154">
        <v>142</v>
      </c>
      <c r="L44" s="5">
        <v>1.3999999999999999</v>
      </c>
      <c r="M44" s="5">
        <f>L44*Малоэтажка_колич_жителей!G43</f>
        <v>184.79999999999998</v>
      </c>
      <c r="N44" s="154">
        <v>421</v>
      </c>
      <c r="O44" s="152">
        <f t="shared" si="147"/>
        <v>580.79999999999995</v>
      </c>
      <c r="P44" s="152">
        <f t="shared" si="148"/>
        <v>1228</v>
      </c>
      <c r="Q44" s="153">
        <f t="shared" si="149"/>
        <v>647.20000000000005</v>
      </c>
      <c r="R44" s="9">
        <v>665</v>
      </c>
    </row>
    <row r="45">
      <c r="A45" s="7"/>
      <c r="B45" s="4" t="s">
        <v>50</v>
      </c>
      <c r="C45" s="5">
        <v>0.69999999999999996</v>
      </c>
      <c r="D45" s="5">
        <f>C45*Малоэтажка_колич_жителей!G44</f>
        <v>92.399999999999991</v>
      </c>
      <c r="E45" s="154">
        <f t="shared" si="150"/>
        <v>172.90000000000003</v>
      </c>
      <c r="F45" s="5">
        <v>2</v>
      </c>
      <c r="G45" s="5">
        <f>F45*Малоэтажка_колич_жителей!G44</f>
        <v>264</v>
      </c>
      <c r="H45" s="154">
        <f t="shared" si="151"/>
        <v>492.09999999999997</v>
      </c>
      <c r="I45" s="5">
        <v>0.29999999999999999</v>
      </c>
      <c r="J45" s="5">
        <f>I45*Малоэтажка_колич_жителей!G44</f>
        <v>39.600000000000001</v>
      </c>
      <c r="K45" s="154">
        <v>142</v>
      </c>
      <c r="L45" s="5">
        <v>1.3999999999999999</v>
      </c>
      <c r="M45" s="5">
        <f>L45*Малоэтажка_колич_жителей!G44</f>
        <v>184.79999999999998</v>
      </c>
      <c r="N45" s="154">
        <v>421</v>
      </c>
      <c r="O45" s="152">
        <f t="shared" si="147"/>
        <v>580.79999999999995</v>
      </c>
      <c r="P45" s="152">
        <f t="shared" si="148"/>
        <v>1228</v>
      </c>
      <c r="Q45" s="153">
        <f t="shared" si="149"/>
        <v>647.20000000000005</v>
      </c>
      <c r="R45" s="9">
        <v>665</v>
      </c>
    </row>
    <row r="46">
      <c r="A46" s="7"/>
      <c r="B46" s="4" t="s">
        <v>51</v>
      </c>
      <c r="C46" s="5">
        <v>0.69999999999999996</v>
      </c>
      <c r="D46" s="5">
        <f>C46*Малоэтажка_колич_жителей!G45</f>
        <v>92.399999999999991</v>
      </c>
      <c r="E46" s="154">
        <f t="shared" si="150"/>
        <v>165.10000000000002</v>
      </c>
      <c r="F46" s="5">
        <v>2</v>
      </c>
      <c r="G46" s="5">
        <f>F46*Малоэтажка_колич_жителей!G45</f>
        <v>264</v>
      </c>
      <c r="H46" s="154">
        <f t="shared" si="151"/>
        <v>469.89999999999998</v>
      </c>
      <c r="I46" s="5">
        <v>0.29999999999999999</v>
      </c>
      <c r="J46" s="5">
        <f>I46*Малоэтажка_колич_жителей!G45</f>
        <v>39.600000000000001</v>
      </c>
      <c r="K46" s="154">
        <v>145</v>
      </c>
      <c r="L46" s="5">
        <v>1.3999999999999999</v>
      </c>
      <c r="M46" s="5">
        <f>L46*Малоэтажка_колич_жителей!G45</f>
        <v>184.79999999999998</v>
      </c>
      <c r="N46" s="154">
        <v>414</v>
      </c>
      <c r="O46" s="152">
        <f t="shared" si="147"/>
        <v>580.79999999999995</v>
      </c>
      <c r="P46" s="152">
        <f t="shared" si="148"/>
        <v>1194</v>
      </c>
      <c r="Q46" s="153">
        <f t="shared" si="149"/>
        <v>613.20000000000005</v>
      </c>
      <c r="R46" s="9">
        <v>635</v>
      </c>
    </row>
    <row r="47">
      <c r="A47" s="7"/>
      <c r="B47" s="4" t="s">
        <v>52</v>
      </c>
      <c r="C47" s="5">
        <v>0.69999999999999996</v>
      </c>
      <c r="D47" s="5">
        <f>C47*Малоэтажка_колич_жителей!G46</f>
        <v>92.399999999999991</v>
      </c>
      <c r="E47" s="154">
        <f t="shared" si="150"/>
        <v>165.10000000000002</v>
      </c>
      <c r="F47" s="5">
        <v>2</v>
      </c>
      <c r="G47" s="5">
        <f>F47*Малоэтажка_колич_жителей!G46</f>
        <v>264</v>
      </c>
      <c r="H47" s="154">
        <f t="shared" si="151"/>
        <v>469.89999999999998</v>
      </c>
      <c r="I47" s="5">
        <v>0.29999999999999999</v>
      </c>
      <c r="J47" s="5">
        <f>I47*Малоэтажка_колич_жителей!G46</f>
        <v>39.600000000000001</v>
      </c>
      <c r="K47" s="154">
        <v>155</v>
      </c>
      <c r="L47" s="5">
        <v>1.3999999999999999</v>
      </c>
      <c r="M47" s="5">
        <f>L47*Малоэтажка_колич_жителей!G46</f>
        <v>184.79999999999998</v>
      </c>
      <c r="N47" s="154">
        <v>415</v>
      </c>
      <c r="O47" s="152">
        <f t="shared" si="147"/>
        <v>580.79999999999995</v>
      </c>
      <c r="P47" s="152">
        <f t="shared" si="148"/>
        <v>1205</v>
      </c>
      <c r="Q47" s="153">
        <f t="shared" si="149"/>
        <v>624.20000000000005</v>
      </c>
      <c r="R47" s="9">
        <v>635</v>
      </c>
    </row>
    <row r="48">
      <c r="A48" s="7"/>
      <c r="B48" s="4" t="s">
        <v>53</v>
      </c>
      <c r="C48" s="5">
        <v>0.69999999999999996</v>
      </c>
      <c r="D48" s="5">
        <f>C48*Малоэтажка_колич_жителей!G47</f>
        <v>92.399999999999991</v>
      </c>
      <c r="E48" s="154">
        <f t="shared" si="150"/>
        <v>172.63999999999999</v>
      </c>
      <c r="F48" s="5">
        <v>2</v>
      </c>
      <c r="G48" s="5">
        <f>F48*Малоэтажка_колич_жителей!G47</f>
        <v>264</v>
      </c>
      <c r="H48" s="154">
        <f t="shared" si="151"/>
        <v>491.36000000000001</v>
      </c>
      <c r="I48" s="5">
        <v>0.29999999999999999</v>
      </c>
      <c r="J48" s="5">
        <f>I48*Малоэтажка_колич_жителей!G47</f>
        <v>39.600000000000001</v>
      </c>
      <c r="K48" s="154">
        <v>155</v>
      </c>
      <c r="L48" s="5">
        <v>1.3999999999999999</v>
      </c>
      <c r="M48" s="5">
        <f>L48*Малоэтажка_колич_жителей!G47</f>
        <v>184.79999999999998</v>
      </c>
      <c r="N48" s="154">
        <v>421</v>
      </c>
      <c r="O48" s="152">
        <f t="shared" si="147"/>
        <v>580.79999999999995</v>
      </c>
      <c r="P48" s="152">
        <f t="shared" si="148"/>
        <v>1240</v>
      </c>
      <c r="Q48" s="153">
        <f t="shared" si="149"/>
        <v>659.20000000000005</v>
      </c>
      <c r="R48" s="9">
        <v>664</v>
      </c>
    </row>
    <row r="49">
      <c r="A49" s="7"/>
      <c r="B49" s="4" t="s">
        <v>54</v>
      </c>
      <c r="C49" s="5">
        <v>0.69999999999999996</v>
      </c>
      <c r="D49" s="5">
        <f>C49*Малоэтажка_колич_жителей!G48</f>
        <v>92.399999999999991</v>
      </c>
      <c r="E49" s="154">
        <f t="shared" si="150"/>
        <v>172.90000000000003</v>
      </c>
      <c r="F49" s="5">
        <v>2</v>
      </c>
      <c r="G49" s="5">
        <f>F49*Малоэтажка_колич_жителей!G48</f>
        <v>264</v>
      </c>
      <c r="H49" s="154">
        <f t="shared" si="151"/>
        <v>492.09999999999997</v>
      </c>
      <c r="I49" s="5">
        <v>0.29999999999999999</v>
      </c>
      <c r="J49" s="5">
        <f>I49*Малоэтажка_колич_жителей!G48</f>
        <v>39.600000000000001</v>
      </c>
      <c r="K49" s="154">
        <v>142</v>
      </c>
      <c r="L49" s="5">
        <v>1.3999999999999999</v>
      </c>
      <c r="M49" s="5">
        <f>L49*Малоэтажка_колич_жителей!G48</f>
        <v>184.79999999999998</v>
      </c>
      <c r="N49" s="154">
        <v>421</v>
      </c>
      <c r="O49" s="152">
        <f t="shared" si="147"/>
        <v>580.79999999999995</v>
      </c>
      <c r="P49" s="152">
        <f t="shared" si="148"/>
        <v>1228</v>
      </c>
      <c r="Q49" s="153">
        <f t="shared" si="149"/>
        <v>647.20000000000005</v>
      </c>
      <c r="R49" s="9">
        <v>665</v>
      </c>
    </row>
    <row r="50">
      <c r="A50" s="7"/>
      <c r="B50" s="4" t="s">
        <v>55</v>
      </c>
      <c r="C50" s="5">
        <v>0.69999999999999996</v>
      </c>
      <c r="D50" s="5">
        <f>C50*Малоэтажка_колич_жителей!G49</f>
        <v>92.399999999999991</v>
      </c>
      <c r="E50" s="154">
        <f t="shared" si="150"/>
        <v>172.90000000000003</v>
      </c>
      <c r="F50" s="5">
        <v>2</v>
      </c>
      <c r="G50" s="5">
        <f>F50*Малоэтажка_колич_жителей!G49</f>
        <v>264</v>
      </c>
      <c r="H50" s="154">
        <f t="shared" si="151"/>
        <v>492.09999999999997</v>
      </c>
      <c r="I50" s="5">
        <v>0.29999999999999999</v>
      </c>
      <c r="J50" s="5">
        <f>I50*Малоэтажка_колич_жителей!G49</f>
        <v>39.600000000000001</v>
      </c>
      <c r="K50" s="154">
        <v>142</v>
      </c>
      <c r="L50" s="5">
        <v>1.3999999999999999</v>
      </c>
      <c r="M50" s="5">
        <f>L50*Малоэтажка_колич_жителей!G49</f>
        <v>184.79999999999998</v>
      </c>
      <c r="N50" s="154">
        <v>421</v>
      </c>
      <c r="O50" s="152">
        <f t="shared" si="147"/>
        <v>580.79999999999995</v>
      </c>
      <c r="P50" s="152">
        <f t="shared" si="148"/>
        <v>1228</v>
      </c>
      <c r="Q50" s="153">
        <f t="shared" si="149"/>
        <v>647.20000000000005</v>
      </c>
      <c r="R50" s="9">
        <v>665</v>
      </c>
    </row>
    <row r="51">
      <c r="A51" s="7"/>
      <c r="B51" s="4" t="s">
        <v>56</v>
      </c>
      <c r="C51" s="5">
        <v>0.69999999999999996</v>
      </c>
      <c r="D51" s="5">
        <f>C51*Малоэтажка_колич_жителей!G50</f>
        <v>92.399999999999991</v>
      </c>
      <c r="E51" s="154">
        <f t="shared" si="150"/>
        <v>173.42000000000002</v>
      </c>
      <c r="F51" s="5">
        <v>2</v>
      </c>
      <c r="G51" s="5">
        <f>F51*Малоэтажка_колич_жителей!G50</f>
        <v>264</v>
      </c>
      <c r="H51" s="154">
        <f t="shared" si="151"/>
        <v>493.57999999999998</v>
      </c>
      <c r="I51" s="5">
        <v>0.29999999999999999</v>
      </c>
      <c r="J51" s="5">
        <f>I51*Малоэтажка_колич_жителей!G50</f>
        <v>39.600000000000001</v>
      </c>
      <c r="K51" s="154">
        <v>142</v>
      </c>
      <c r="L51" s="5">
        <v>1.3999999999999999</v>
      </c>
      <c r="M51" s="5">
        <f>L51*Малоэтажка_колич_жителей!G50</f>
        <v>184.79999999999998</v>
      </c>
      <c r="N51" s="154">
        <v>421</v>
      </c>
      <c r="O51" s="152">
        <f t="shared" si="147"/>
        <v>580.79999999999995</v>
      </c>
      <c r="P51" s="152">
        <f t="shared" si="148"/>
        <v>1230</v>
      </c>
      <c r="Q51" s="153">
        <f t="shared" si="149"/>
        <v>649.20000000000005</v>
      </c>
      <c r="R51" s="9">
        <v>667</v>
      </c>
    </row>
    <row r="52">
      <c r="A52" s="7"/>
      <c r="B52" s="4" t="s">
        <v>57</v>
      </c>
      <c r="C52" s="5">
        <v>0.69999999999999996</v>
      </c>
      <c r="D52" s="5">
        <f>C52*Малоэтажка_колич_жителей!G51</f>
        <v>92.399999999999991</v>
      </c>
      <c r="E52" s="154">
        <f t="shared" si="150"/>
        <v>172.90000000000003</v>
      </c>
      <c r="F52" s="5">
        <v>2</v>
      </c>
      <c r="G52" s="5">
        <f>F52*Малоэтажка_колич_жителей!G51</f>
        <v>264</v>
      </c>
      <c r="H52" s="154">
        <f t="shared" si="151"/>
        <v>492.09999999999997</v>
      </c>
      <c r="I52" s="5">
        <v>0.29999999999999999</v>
      </c>
      <c r="J52" s="5">
        <f>I52*Малоэтажка_колич_жителей!G51</f>
        <v>39.600000000000001</v>
      </c>
      <c r="K52" s="154">
        <v>142</v>
      </c>
      <c r="L52" s="5">
        <v>1.3999999999999999</v>
      </c>
      <c r="M52" s="5">
        <f>L52*Малоэтажка_колич_жителей!G51</f>
        <v>184.79999999999998</v>
      </c>
      <c r="N52" s="154">
        <v>421</v>
      </c>
      <c r="O52" s="152">
        <f t="shared" si="147"/>
        <v>580.79999999999995</v>
      </c>
      <c r="P52" s="152">
        <f t="shared" si="148"/>
        <v>1228</v>
      </c>
      <c r="Q52" s="153">
        <f t="shared" si="149"/>
        <v>647.20000000000005</v>
      </c>
      <c r="R52" s="9">
        <v>665</v>
      </c>
    </row>
    <row r="53">
      <c r="A53" s="7"/>
      <c r="B53" s="4" t="s">
        <v>58</v>
      </c>
      <c r="C53" s="5">
        <v>0.69999999999999996</v>
      </c>
      <c r="D53" s="5">
        <f>C53*Малоэтажка_колич_жителей!G52</f>
        <v>92.399999999999991</v>
      </c>
      <c r="E53" s="154">
        <f t="shared" si="150"/>
        <v>172.63999999999999</v>
      </c>
      <c r="F53" s="5">
        <v>2</v>
      </c>
      <c r="G53" s="5">
        <f>F53*Малоэтажка_колич_жителей!G52</f>
        <v>264</v>
      </c>
      <c r="H53" s="154">
        <f t="shared" si="151"/>
        <v>491.36000000000001</v>
      </c>
      <c r="I53" s="5">
        <v>0.29999999999999999</v>
      </c>
      <c r="J53" s="5">
        <f>I53*Малоэтажка_колич_жителей!G52</f>
        <v>39.600000000000001</v>
      </c>
      <c r="K53" s="154">
        <v>142</v>
      </c>
      <c r="L53" s="5">
        <v>1.3999999999999999</v>
      </c>
      <c r="M53" s="5">
        <f>L53*Малоэтажка_колич_жителей!G52</f>
        <v>184.79999999999998</v>
      </c>
      <c r="N53" s="154">
        <v>421</v>
      </c>
      <c r="O53" s="152">
        <f t="shared" si="147"/>
        <v>580.79999999999995</v>
      </c>
      <c r="P53" s="152">
        <f t="shared" si="148"/>
        <v>1227</v>
      </c>
      <c r="Q53" s="153">
        <f t="shared" si="149"/>
        <v>646.20000000000005</v>
      </c>
      <c r="R53" s="9">
        <v>664</v>
      </c>
    </row>
    <row r="54">
      <c r="A54" s="7"/>
      <c r="B54" s="4" t="s">
        <v>59</v>
      </c>
      <c r="C54" s="5">
        <v>0.69999999999999996</v>
      </c>
      <c r="D54" s="5">
        <f>C54*Малоэтажка_колич_жителей!G53</f>
        <v>92.399999999999991</v>
      </c>
      <c r="E54" s="154">
        <f t="shared" si="150"/>
        <v>172.90000000000003</v>
      </c>
      <c r="F54" s="5">
        <v>2</v>
      </c>
      <c r="G54" s="5">
        <f>F54*Малоэтажка_колич_жителей!G53</f>
        <v>264</v>
      </c>
      <c r="H54" s="154">
        <f t="shared" si="151"/>
        <v>492.09999999999997</v>
      </c>
      <c r="I54" s="5">
        <v>0.29999999999999999</v>
      </c>
      <c r="J54" s="5">
        <f>I54*Малоэтажка_колич_жителей!G53</f>
        <v>39.600000000000001</v>
      </c>
      <c r="K54" s="154">
        <v>143</v>
      </c>
      <c r="L54" s="5">
        <v>1.3999999999999999</v>
      </c>
      <c r="M54" s="5">
        <f>L54*Малоэтажка_колич_жителей!G53</f>
        <v>184.79999999999998</v>
      </c>
      <c r="N54" s="154">
        <v>421</v>
      </c>
      <c r="O54" s="152">
        <f t="shared" si="147"/>
        <v>580.79999999999995</v>
      </c>
      <c r="P54" s="152">
        <f t="shared" si="148"/>
        <v>1229</v>
      </c>
      <c r="Q54" s="153">
        <f t="shared" si="149"/>
        <v>648.20000000000005</v>
      </c>
      <c r="R54" s="9">
        <v>665</v>
      </c>
    </row>
    <row r="55">
      <c r="A55" s="7"/>
      <c r="B55" s="4" t="s">
        <v>60</v>
      </c>
      <c r="C55" s="5">
        <v>0.69999999999999996</v>
      </c>
      <c r="D55" s="5">
        <f>C55*Малоэтажка_колич_жителей!G54</f>
        <v>92.399999999999991</v>
      </c>
      <c r="E55" s="154">
        <f t="shared" si="150"/>
        <v>172.63999999999999</v>
      </c>
      <c r="F55" s="5">
        <v>2</v>
      </c>
      <c r="G55" s="5">
        <f>F55*Малоэтажка_колич_жителей!G54</f>
        <v>264</v>
      </c>
      <c r="H55" s="154">
        <f t="shared" si="151"/>
        <v>491.36000000000001</v>
      </c>
      <c r="I55" s="5">
        <v>0.29999999999999999</v>
      </c>
      <c r="J55" s="5">
        <f>I55*Малоэтажка_колич_жителей!G54</f>
        <v>39.600000000000001</v>
      </c>
      <c r="K55" s="154">
        <v>143</v>
      </c>
      <c r="L55" s="5">
        <v>1.3999999999999999</v>
      </c>
      <c r="M55" s="5">
        <f>L55*Малоэтажка_колич_жителей!G54</f>
        <v>184.79999999999998</v>
      </c>
      <c r="N55" s="154">
        <v>421</v>
      </c>
      <c r="O55" s="152">
        <f t="shared" si="147"/>
        <v>580.79999999999995</v>
      </c>
      <c r="P55" s="152">
        <f t="shared" si="148"/>
        <v>1228</v>
      </c>
      <c r="Q55" s="153">
        <f t="shared" si="149"/>
        <v>647.20000000000005</v>
      </c>
      <c r="R55" s="9">
        <v>664</v>
      </c>
    </row>
    <row r="56">
      <c r="A56" s="7"/>
      <c r="B56" s="4" t="s">
        <v>61</v>
      </c>
      <c r="C56" s="5">
        <v>0.69999999999999996</v>
      </c>
      <c r="D56" s="5">
        <f>C56*Малоэтажка_колич_жителей!G55</f>
        <v>92.399999999999991</v>
      </c>
      <c r="E56" s="154">
        <f t="shared" si="150"/>
        <v>172.90000000000003</v>
      </c>
      <c r="F56" s="5">
        <v>2</v>
      </c>
      <c r="G56" s="5">
        <f>F56*Малоэтажка_колич_жителей!G55</f>
        <v>264</v>
      </c>
      <c r="H56" s="154">
        <f t="shared" si="151"/>
        <v>492.09999999999997</v>
      </c>
      <c r="I56" s="5">
        <v>0.29999999999999999</v>
      </c>
      <c r="J56" s="5">
        <f>I56*Малоэтажка_колич_жителей!G55</f>
        <v>39.600000000000001</v>
      </c>
      <c r="K56" s="154">
        <v>144</v>
      </c>
      <c r="L56" s="5">
        <v>1.3999999999999999</v>
      </c>
      <c r="M56" s="5">
        <f>L56*Малоэтажка_колич_жителей!G55</f>
        <v>184.79999999999998</v>
      </c>
      <c r="N56" s="154">
        <v>421</v>
      </c>
      <c r="O56" s="152">
        <f t="shared" si="147"/>
        <v>580.79999999999995</v>
      </c>
      <c r="P56" s="152">
        <f t="shared" si="148"/>
        <v>1230</v>
      </c>
      <c r="Q56" s="153">
        <f t="shared" si="149"/>
        <v>649.20000000000005</v>
      </c>
      <c r="R56" s="9">
        <v>665</v>
      </c>
    </row>
    <row r="57">
      <c r="A57" s="3"/>
      <c r="B57" s="4" t="s">
        <v>62</v>
      </c>
      <c r="C57" s="5">
        <v>0.69999999999999996</v>
      </c>
      <c r="D57" s="5">
        <f>C57*Малоэтажка_колич_жителей!G56</f>
        <v>92.399999999999991</v>
      </c>
      <c r="E57" s="154">
        <f t="shared" si="150"/>
        <v>172.90000000000003</v>
      </c>
      <c r="F57" s="5">
        <v>2</v>
      </c>
      <c r="G57" s="5">
        <f>F57*Малоэтажка_колич_жителей!G56</f>
        <v>264</v>
      </c>
      <c r="H57" s="154">
        <f t="shared" si="151"/>
        <v>492.09999999999997</v>
      </c>
      <c r="I57" s="5">
        <v>0.29999999999999999</v>
      </c>
      <c r="J57" s="5">
        <f>I57*Малоэтажка_колич_жителей!G56</f>
        <v>39.600000000000001</v>
      </c>
      <c r="K57" s="154">
        <v>142</v>
      </c>
      <c r="L57" s="5">
        <v>1.3999999999999999</v>
      </c>
      <c r="M57" s="5">
        <f>L57*Малоэтажка_колич_жителей!G56</f>
        <v>184.79999999999998</v>
      </c>
      <c r="N57" s="154">
        <v>421</v>
      </c>
      <c r="O57" s="152">
        <f t="shared" si="147"/>
        <v>580.79999999999995</v>
      </c>
      <c r="P57" s="152">
        <f t="shared" si="148"/>
        <v>1228</v>
      </c>
      <c r="Q57" s="153">
        <f t="shared" si="149"/>
        <v>647.20000000000005</v>
      </c>
      <c r="R57" s="9">
        <v>665</v>
      </c>
    </row>
    <row r="58">
      <c r="A58" s="1">
        <v>6</v>
      </c>
      <c r="B58" s="4" t="s">
        <v>63</v>
      </c>
      <c r="C58" s="5">
        <v>0.69999999999999996</v>
      </c>
      <c r="D58" s="5">
        <f>C58*Малоэтажка_колич_жителей!G57</f>
        <v>92.399999999999991</v>
      </c>
      <c r="E58" s="154">
        <f t="shared" si="150"/>
        <v>196.56000000000006</v>
      </c>
      <c r="F58" s="5">
        <v>2</v>
      </c>
      <c r="G58" s="5">
        <f>F58*Малоэтажка_колич_жителей!G57</f>
        <v>264</v>
      </c>
      <c r="H58" s="154">
        <f t="shared" si="151"/>
        <v>559.43999999999994</v>
      </c>
      <c r="I58" s="5">
        <v>0.29999999999999999</v>
      </c>
      <c r="J58" s="5">
        <f>I58*Малоэтажка_колич_жителей!G57</f>
        <v>39.600000000000001</v>
      </c>
      <c r="K58" s="154">
        <v>174</v>
      </c>
      <c r="L58" s="5">
        <v>1.3999999999999999</v>
      </c>
      <c r="M58" s="5">
        <f>L58*Малоэтажка_колич_жителей!G57</f>
        <v>184.79999999999998</v>
      </c>
      <c r="N58" s="154">
        <v>452</v>
      </c>
      <c r="O58" s="152">
        <f t="shared" si="147"/>
        <v>580.79999999999995</v>
      </c>
      <c r="P58" s="152">
        <f t="shared" si="148"/>
        <v>1382</v>
      </c>
      <c r="Q58" s="153">
        <f t="shared" si="149"/>
        <v>801.20000000000005</v>
      </c>
      <c r="R58" s="9">
        <v>756</v>
      </c>
    </row>
    <row r="59">
      <c r="A59" s="7"/>
      <c r="B59" s="4" t="s">
        <v>64</v>
      </c>
      <c r="C59" s="5">
        <v>0.69999999999999996</v>
      </c>
      <c r="D59" s="5">
        <f>C59*Малоэтажка_колич_жителей!G58</f>
        <v>92.399999999999991</v>
      </c>
      <c r="E59" s="154">
        <f t="shared" si="150"/>
        <v>196.56000000000006</v>
      </c>
      <c r="F59" s="5">
        <v>2</v>
      </c>
      <c r="G59" s="5">
        <f>F59*Малоэтажка_колич_жителей!G58</f>
        <v>264</v>
      </c>
      <c r="H59" s="154">
        <f t="shared" si="151"/>
        <v>559.43999999999994</v>
      </c>
      <c r="I59" s="5">
        <v>0.29999999999999999</v>
      </c>
      <c r="J59" s="5">
        <f>I59*Малоэтажка_колич_жителей!G58</f>
        <v>39.600000000000001</v>
      </c>
      <c r="K59" s="154">
        <v>174</v>
      </c>
      <c r="L59" s="5">
        <v>1.3999999999999999</v>
      </c>
      <c r="M59" s="5">
        <f>L59*Малоэтажка_колич_жителей!G58</f>
        <v>184.79999999999998</v>
      </c>
      <c r="N59" s="154">
        <v>452</v>
      </c>
      <c r="O59" s="152">
        <f t="shared" si="147"/>
        <v>580.79999999999995</v>
      </c>
      <c r="P59" s="152">
        <f t="shared" si="148"/>
        <v>1382</v>
      </c>
      <c r="Q59" s="153">
        <f t="shared" si="149"/>
        <v>801.20000000000005</v>
      </c>
      <c r="R59" s="9">
        <v>756</v>
      </c>
    </row>
    <row r="60">
      <c r="A60" s="7"/>
      <c r="B60" s="4" t="s">
        <v>65</v>
      </c>
      <c r="C60" s="5">
        <v>0.69999999999999996</v>
      </c>
      <c r="D60" s="5">
        <f>C60*Малоэтажка_колич_жителей!G59</f>
        <v>92.399999999999991</v>
      </c>
      <c r="E60" s="154">
        <f t="shared" si="150"/>
        <v>197.08000000000004</v>
      </c>
      <c r="F60" s="5">
        <v>2</v>
      </c>
      <c r="G60" s="5">
        <f>F60*Малоэтажка_колич_жителей!G59</f>
        <v>264</v>
      </c>
      <c r="H60" s="154">
        <f t="shared" si="151"/>
        <v>560.91999999999996</v>
      </c>
      <c r="I60" s="5">
        <v>0.29999999999999999</v>
      </c>
      <c r="J60" s="5">
        <f>I60*Малоэтажка_колич_жителей!G59</f>
        <v>39.600000000000001</v>
      </c>
      <c r="K60" s="154">
        <v>174</v>
      </c>
      <c r="L60" s="5">
        <v>1.3999999999999999</v>
      </c>
      <c r="M60" s="5">
        <f>L60*Малоэтажка_колич_жителей!G59</f>
        <v>184.79999999999998</v>
      </c>
      <c r="N60" s="154">
        <v>454</v>
      </c>
      <c r="O60" s="152">
        <f t="shared" si="147"/>
        <v>580.79999999999995</v>
      </c>
      <c r="P60" s="152">
        <f t="shared" si="148"/>
        <v>1386</v>
      </c>
      <c r="Q60" s="153">
        <f t="shared" si="149"/>
        <v>805.20000000000005</v>
      </c>
      <c r="R60" s="9">
        <v>758</v>
      </c>
    </row>
    <row r="61">
      <c r="A61" s="7"/>
      <c r="B61" s="4" t="s">
        <v>66</v>
      </c>
      <c r="C61" s="5">
        <v>0.69999999999999996</v>
      </c>
      <c r="D61" s="5">
        <f>C61*Малоэтажка_колич_жителей!G60</f>
        <v>92.399999999999991</v>
      </c>
      <c r="E61" s="154">
        <f t="shared" si="150"/>
        <v>196.56000000000006</v>
      </c>
      <c r="F61" s="5">
        <v>2</v>
      </c>
      <c r="G61" s="5">
        <f>F61*Малоэтажка_колич_жителей!G60</f>
        <v>264</v>
      </c>
      <c r="H61" s="154">
        <f t="shared" si="151"/>
        <v>559.43999999999994</v>
      </c>
      <c r="I61" s="5">
        <v>0.29999999999999999</v>
      </c>
      <c r="J61" s="5">
        <f>I61*Малоэтажка_колич_жителей!G60</f>
        <v>39.600000000000001</v>
      </c>
      <c r="K61" s="154">
        <v>173</v>
      </c>
      <c r="L61" s="5">
        <v>1.3999999999999999</v>
      </c>
      <c r="M61" s="5">
        <f>L61*Малоэтажка_колич_жителей!G60</f>
        <v>184.79999999999998</v>
      </c>
      <c r="N61" s="154">
        <v>451</v>
      </c>
      <c r="O61" s="152">
        <f t="shared" si="147"/>
        <v>580.79999999999995</v>
      </c>
      <c r="P61" s="152">
        <f t="shared" si="148"/>
        <v>1380</v>
      </c>
      <c r="Q61" s="153">
        <f t="shared" si="149"/>
        <v>799.20000000000005</v>
      </c>
      <c r="R61" s="9">
        <v>756</v>
      </c>
    </row>
    <row r="62">
      <c r="A62" s="7"/>
      <c r="B62" s="4" t="s">
        <v>67</v>
      </c>
      <c r="C62" s="5">
        <v>0.69999999999999996</v>
      </c>
      <c r="D62" s="5">
        <f>C62*Малоэтажка_колич_жителей!G61</f>
        <v>92.399999999999991</v>
      </c>
      <c r="E62" s="154">
        <f t="shared" si="150"/>
        <v>196.56000000000006</v>
      </c>
      <c r="F62" s="5">
        <v>2</v>
      </c>
      <c r="G62" s="5">
        <f>F62*Малоэтажка_колич_жителей!G61</f>
        <v>264</v>
      </c>
      <c r="H62" s="154">
        <f t="shared" si="151"/>
        <v>559.43999999999994</v>
      </c>
      <c r="I62" s="5">
        <v>0.29999999999999999</v>
      </c>
      <c r="J62" s="5">
        <f>I62*Малоэтажка_колич_жителей!G61</f>
        <v>39.600000000000001</v>
      </c>
      <c r="K62" s="154">
        <v>174</v>
      </c>
      <c r="L62" s="5">
        <v>1.3999999999999999</v>
      </c>
      <c r="M62" s="5">
        <f>L62*Малоэтажка_колич_жителей!G61</f>
        <v>184.79999999999998</v>
      </c>
      <c r="N62" s="154">
        <v>452</v>
      </c>
      <c r="O62" s="152">
        <f t="shared" si="147"/>
        <v>580.79999999999995</v>
      </c>
      <c r="P62" s="152">
        <f t="shared" si="148"/>
        <v>1382</v>
      </c>
      <c r="Q62" s="153">
        <f t="shared" si="149"/>
        <v>801.20000000000005</v>
      </c>
      <c r="R62" s="9">
        <v>756</v>
      </c>
    </row>
    <row r="63">
      <c r="A63" s="7"/>
      <c r="B63" s="4" t="s">
        <v>68</v>
      </c>
      <c r="C63" s="5">
        <v>0.69999999999999996</v>
      </c>
      <c r="D63" s="5">
        <f>C63*Малоэтажка_колич_жителей!G62</f>
        <v>92.399999999999991</v>
      </c>
      <c r="E63" s="154">
        <f t="shared" si="150"/>
        <v>196.56000000000006</v>
      </c>
      <c r="F63" s="5">
        <v>2</v>
      </c>
      <c r="G63" s="5">
        <f>F63*Малоэтажка_колич_жителей!G62</f>
        <v>264</v>
      </c>
      <c r="H63" s="154">
        <f t="shared" si="151"/>
        <v>559.43999999999994</v>
      </c>
      <c r="I63" s="5">
        <v>0.29999999999999999</v>
      </c>
      <c r="J63" s="5">
        <f>I63*Малоэтажка_колич_жителей!G62</f>
        <v>39.600000000000001</v>
      </c>
      <c r="K63" s="154">
        <v>193</v>
      </c>
      <c r="L63" s="5">
        <v>1.3999999999999999</v>
      </c>
      <c r="M63" s="5">
        <f>L63*Малоэтажка_колич_жителей!G62</f>
        <v>184.79999999999998</v>
      </c>
      <c r="N63" s="154">
        <v>452</v>
      </c>
      <c r="O63" s="152">
        <f t="shared" si="147"/>
        <v>580.79999999999995</v>
      </c>
      <c r="P63" s="152">
        <f t="shared" si="148"/>
        <v>1401</v>
      </c>
      <c r="Q63" s="153">
        <f t="shared" si="149"/>
        <v>820.20000000000005</v>
      </c>
      <c r="R63" s="9">
        <v>756</v>
      </c>
    </row>
    <row r="64">
      <c r="A64" s="7"/>
      <c r="B64" s="4" t="s">
        <v>69</v>
      </c>
      <c r="C64" s="5">
        <v>0.69999999999999996</v>
      </c>
      <c r="D64" s="5">
        <f>C64*Малоэтажка_колич_жителей!G63</f>
        <v>92.399999999999991</v>
      </c>
      <c r="E64" s="154">
        <f t="shared" si="150"/>
        <v>196.56000000000006</v>
      </c>
      <c r="F64" s="5">
        <v>2</v>
      </c>
      <c r="G64" s="5">
        <f>F64*Малоэтажка_колич_жителей!G63</f>
        <v>264</v>
      </c>
      <c r="H64" s="154">
        <f t="shared" si="151"/>
        <v>559.43999999999994</v>
      </c>
      <c r="I64" s="5">
        <v>0.29999999999999999</v>
      </c>
      <c r="J64" s="5">
        <f>I64*Малоэтажка_колич_жителей!G63</f>
        <v>39.600000000000001</v>
      </c>
      <c r="K64" s="154">
        <v>189</v>
      </c>
      <c r="L64" s="5">
        <v>1.3999999999999999</v>
      </c>
      <c r="M64" s="5">
        <f>L64*Малоэтажка_колич_жителей!G63</f>
        <v>184.79999999999998</v>
      </c>
      <c r="N64" s="154">
        <v>452</v>
      </c>
      <c r="O64" s="152">
        <f t="shared" si="147"/>
        <v>580.79999999999995</v>
      </c>
      <c r="P64" s="152">
        <f t="shared" si="148"/>
        <v>1397</v>
      </c>
      <c r="Q64" s="153">
        <f t="shared" si="149"/>
        <v>816.20000000000005</v>
      </c>
      <c r="R64" s="9">
        <v>756</v>
      </c>
    </row>
    <row r="65">
      <c r="A65" s="7"/>
      <c r="B65" s="4" t="s">
        <v>70</v>
      </c>
      <c r="C65" s="5">
        <v>0.69999999999999996</v>
      </c>
      <c r="D65" s="5">
        <f>C65*Малоэтажка_колич_жителей!G64</f>
        <v>92.399999999999991</v>
      </c>
      <c r="E65" s="154">
        <f t="shared" si="150"/>
        <v>196.56000000000006</v>
      </c>
      <c r="F65" s="5">
        <v>2</v>
      </c>
      <c r="G65" s="5">
        <f>F65*Малоэтажка_колич_жителей!G64</f>
        <v>264</v>
      </c>
      <c r="H65" s="154">
        <f t="shared" si="151"/>
        <v>559.43999999999994</v>
      </c>
      <c r="I65" s="5">
        <v>0.29999999999999999</v>
      </c>
      <c r="J65" s="5">
        <f>I65*Малоэтажка_колич_жителей!G64</f>
        <v>39.600000000000001</v>
      </c>
      <c r="K65" s="154">
        <v>174</v>
      </c>
      <c r="L65" s="5">
        <v>1.3999999999999999</v>
      </c>
      <c r="M65" s="5">
        <f>L65*Малоэтажка_колич_жителей!G64</f>
        <v>184.79999999999998</v>
      </c>
      <c r="N65" s="154">
        <v>452</v>
      </c>
      <c r="O65" s="152">
        <f t="shared" si="147"/>
        <v>580.79999999999995</v>
      </c>
      <c r="P65" s="152">
        <f t="shared" si="148"/>
        <v>1382</v>
      </c>
      <c r="Q65" s="153">
        <f t="shared" si="149"/>
        <v>801.20000000000005</v>
      </c>
      <c r="R65" s="9">
        <v>756</v>
      </c>
    </row>
    <row r="66">
      <c r="A66" s="7"/>
      <c r="B66" s="4" t="s">
        <v>71</v>
      </c>
      <c r="C66" s="5">
        <v>0.69999999999999996</v>
      </c>
      <c r="D66" s="5">
        <f>C66*Малоэтажка_колич_жителей!G65</f>
        <v>92.399999999999991</v>
      </c>
      <c r="E66" s="154">
        <f t="shared" si="150"/>
        <v>196.56000000000006</v>
      </c>
      <c r="F66" s="5">
        <v>2</v>
      </c>
      <c r="G66" s="5">
        <f>F66*Малоэтажка_колич_жителей!G65</f>
        <v>264</v>
      </c>
      <c r="H66" s="154">
        <f t="shared" si="151"/>
        <v>559.43999999999994</v>
      </c>
      <c r="I66" s="5">
        <v>0.29999999999999999</v>
      </c>
      <c r="J66" s="5">
        <f>I66*Малоэтажка_колич_жителей!G65</f>
        <v>39.600000000000001</v>
      </c>
      <c r="K66" s="154">
        <v>173</v>
      </c>
      <c r="L66" s="5">
        <v>1.3999999999999999</v>
      </c>
      <c r="M66" s="5">
        <f>L66*Малоэтажка_колич_жителей!G65</f>
        <v>184.79999999999998</v>
      </c>
      <c r="N66" s="154">
        <v>452</v>
      </c>
      <c r="O66" s="152">
        <f t="shared" si="147"/>
        <v>580.79999999999995</v>
      </c>
      <c r="P66" s="152">
        <f t="shared" si="148"/>
        <v>1381</v>
      </c>
      <c r="Q66" s="153">
        <f t="shared" si="149"/>
        <v>800.20000000000005</v>
      </c>
      <c r="R66" s="9">
        <v>756</v>
      </c>
    </row>
    <row r="67">
      <c r="A67" s="7"/>
      <c r="B67" s="4" t="s">
        <v>72</v>
      </c>
      <c r="C67" s="5">
        <v>0.69999999999999996</v>
      </c>
      <c r="D67" s="5">
        <f>C67*Малоэтажка_колич_жителей!G66</f>
        <v>92.399999999999991</v>
      </c>
      <c r="E67" s="154">
        <f t="shared" si="150"/>
        <v>196.56000000000006</v>
      </c>
      <c r="F67" s="5">
        <v>2</v>
      </c>
      <c r="G67" s="5">
        <f>F67*Малоэтажка_колич_жителей!G66</f>
        <v>264</v>
      </c>
      <c r="H67" s="154">
        <f t="shared" si="151"/>
        <v>559.43999999999994</v>
      </c>
      <c r="I67" s="5">
        <v>0.29999999999999999</v>
      </c>
      <c r="J67" s="5">
        <f>I67*Малоэтажка_колич_жителей!G66</f>
        <v>39.600000000000001</v>
      </c>
      <c r="K67" s="154">
        <v>174</v>
      </c>
      <c r="L67" s="5">
        <v>1.3999999999999999</v>
      </c>
      <c r="M67" s="5">
        <f>L67*Малоэтажка_колич_жителей!G66</f>
        <v>184.79999999999998</v>
      </c>
      <c r="N67" s="154">
        <v>452</v>
      </c>
      <c r="O67" s="152">
        <f t="shared" si="147"/>
        <v>580.79999999999995</v>
      </c>
      <c r="P67" s="152">
        <f t="shared" si="148"/>
        <v>1382</v>
      </c>
      <c r="Q67" s="153">
        <f t="shared" si="149"/>
        <v>801.20000000000005</v>
      </c>
      <c r="R67" s="9">
        <v>756</v>
      </c>
    </row>
    <row r="68">
      <c r="A68" s="3"/>
      <c r="B68" s="4" t="s">
        <v>73</v>
      </c>
      <c r="C68" s="5">
        <v>0.69999999999999996</v>
      </c>
      <c r="D68" s="5">
        <f>C68*Малоэтажка_колич_жителей!G67</f>
        <v>92.399999999999991</v>
      </c>
      <c r="E68" s="154">
        <f t="shared" si="150"/>
        <v>186.15999999999997</v>
      </c>
      <c r="F68" s="5">
        <v>2</v>
      </c>
      <c r="G68" s="5">
        <f>F68*Малоэтажка_колич_жителей!G67</f>
        <v>264</v>
      </c>
      <c r="H68" s="154">
        <f t="shared" si="151"/>
        <v>529.84000000000003</v>
      </c>
      <c r="I68" s="5">
        <v>0.29999999999999999</v>
      </c>
      <c r="J68" s="5">
        <f>I68*Малоэтажка_колич_жителей!G67</f>
        <v>39.600000000000001</v>
      </c>
      <c r="K68" s="154">
        <v>176</v>
      </c>
      <c r="L68" s="5">
        <v>1.3999999999999999</v>
      </c>
      <c r="M68" s="5">
        <f>L68*Малоэтажка_колич_жителей!G67</f>
        <v>184.79999999999998</v>
      </c>
      <c r="N68" s="154">
        <v>443</v>
      </c>
      <c r="O68" s="152">
        <f t="shared" si="147"/>
        <v>580.79999999999995</v>
      </c>
      <c r="P68" s="152">
        <f t="shared" si="148"/>
        <v>1335</v>
      </c>
      <c r="Q68" s="153">
        <f t="shared" si="149"/>
        <v>754.20000000000005</v>
      </c>
      <c r="R68" s="9">
        <v>716</v>
      </c>
    </row>
    <row r="69">
      <c r="A69" s="1">
        <v>7</v>
      </c>
      <c r="B69" s="4" t="s">
        <v>74</v>
      </c>
      <c r="C69" s="5">
        <v>0.69999999999999996</v>
      </c>
      <c r="D69" s="5">
        <f>C69*Малоэтажка_колич_жителей!G68</f>
        <v>92.399999999999991</v>
      </c>
      <c r="E69" s="154">
        <f t="shared" si="150"/>
        <v>240.5</v>
      </c>
      <c r="F69" s="5">
        <v>2</v>
      </c>
      <c r="G69" s="5">
        <f>F69*Малоэтажка_колич_жителей!G68</f>
        <v>264</v>
      </c>
      <c r="H69" s="154">
        <f t="shared" si="151"/>
        <v>684.5</v>
      </c>
      <c r="I69" s="5">
        <v>0.29999999999999999</v>
      </c>
      <c r="J69" s="5">
        <f>I69*Малоэтажка_колич_жителей!G68</f>
        <v>39.600000000000001</v>
      </c>
      <c r="K69" s="154">
        <v>248</v>
      </c>
      <c r="L69" s="5">
        <v>1.3999999999999999</v>
      </c>
      <c r="M69" s="5">
        <f>L69*Малоэтажка_колич_жителей!G68</f>
        <v>184.79999999999998</v>
      </c>
      <c r="N69" s="154">
        <v>455</v>
      </c>
      <c r="O69" s="152">
        <f t="shared" si="147"/>
        <v>580.79999999999995</v>
      </c>
      <c r="P69" s="152">
        <f t="shared" si="148"/>
        <v>1628</v>
      </c>
      <c r="Q69" s="153">
        <f t="shared" si="149"/>
        <v>1047.2</v>
      </c>
      <c r="R69" s="9">
        <v>925</v>
      </c>
    </row>
    <row r="70">
      <c r="A70" s="7"/>
      <c r="B70" s="4" t="s">
        <v>75</v>
      </c>
      <c r="C70" s="5">
        <v>0.69999999999999996</v>
      </c>
      <c r="D70" s="5">
        <f>C70*Малоэтажка_колич_жителей!G69</f>
        <v>92.399999999999991</v>
      </c>
      <c r="E70" s="154">
        <f t="shared" si="150"/>
        <v>246.22000000000003</v>
      </c>
      <c r="F70" s="5">
        <v>2</v>
      </c>
      <c r="G70" s="5">
        <f>F70*Малоэтажка_колич_жителей!G69</f>
        <v>264</v>
      </c>
      <c r="H70" s="154">
        <f t="shared" si="151"/>
        <v>700.77999999999997</v>
      </c>
      <c r="I70" s="5">
        <v>0.29999999999999999</v>
      </c>
      <c r="J70" s="5">
        <f>I70*Малоэтажка_колич_жителей!G69</f>
        <v>39.600000000000001</v>
      </c>
      <c r="K70" s="154">
        <v>225</v>
      </c>
      <c r="L70" s="5">
        <v>1.3999999999999999</v>
      </c>
      <c r="M70" s="5">
        <f>L70*Малоэтажка_колич_жителей!G69</f>
        <v>184.79999999999998</v>
      </c>
      <c r="N70" s="154">
        <v>561</v>
      </c>
      <c r="O70" s="152">
        <f t="shared" si="147"/>
        <v>580.79999999999995</v>
      </c>
      <c r="P70" s="152">
        <f t="shared" si="148"/>
        <v>1733</v>
      </c>
      <c r="Q70" s="153">
        <f t="shared" si="149"/>
        <v>1152.2</v>
      </c>
      <c r="R70" s="9">
        <v>947</v>
      </c>
    </row>
    <row r="71">
      <c r="A71" s="7"/>
      <c r="B71" s="4" t="s">
        <v>76</v>
      </c>
      <c r="C71" s="5">
        <v>0.69999999999999996</v>
      </c>
      <c r="D71" s="5">
        <f>C71*Малоэтажка_колич_жителей!G70</f>
        <v>92.399999999999991</v>
      </c>
      <c r="E71" s="154">
        <f t="shared" si="150"/>
        <v>144.04000000000002</v>
      </c>
      <c r="F71" s="5">
        <v>2</v>
      </c>
      <c r="G71" s="5">
        <f>F71*Малоэтажка_колич_жителей!G70</f>
        <v>264</v>
      </c>
      <c r="H71" s="154">
        <f t="shared" si="151"/>
        <v>409.95999999999998</v>
      </c>
      <c r="I71" s="5">
        <v>0.29999999999999999</v>
      </c>
      <c r="J71" s="5">
        <f>I71*Малоэтажка_колич_жителей!G70</f>
        <v>39.600000000000001</v>
      </c>
      <c r="K71" s="154">
        <v>249</v>
      </c>
      <c r="L71" s="5">
        <v>1.3999999999999999</v>
      </c>
      <c r="M71" s="5">
        <f>L71*Малоэтажка_колич_жителей!G70</f>
        <v>184.79999999999998</v>
      </c>
      <c r="N71" s="154">
        <v>459</v>
      </c>
      <c r="O71" s="152">
        <f t="shared" si="147"/>
        <v>580.79999999999995</v>
      </c>
      <c r="P71" s="152">
        <f t="shared" si="148"/>
        <v>1262</v>
      </c>
      <c r="Q71" s="153">
        <f t="shared" si="149"/>
        <v>681.20000000000005</v>
      </c>
      <c r="R71" s="9">
        <v>554</v>
      </c>
    </row>
    <row r="72">
      <c r="A72" s="7"/>
      <c r="B72" s="4" t="s">
        <v>77</v>
      </c>
      <c r="C72" s="5">
        <v>0.69999999999999996</v>
      </c>
      <c r="D72" s="5">
        <f>C72*Малоэтажка_колич_жителей!G71</f>
        <v>92.399999999999991</v>
      </c>
      <c r="E72" s="154">
        <f t="shared" si="150"/>
        <v>147.16000000000003</v>
      </c>
      <c r="F72" s="5">
        <v>2</v>
      </c>
      <c r="G72" s="5">
        <f>F72*Малоэтажка_колич_жителей!G71</f>
        <v>264</v>
      </c>
      <c r="H72" s="154">
        <f t="shared" si="151"/>
        <v>418.83999999999997</v>
      </c>
      <c r="I72" s="5">
        <v>0.29999999999999999</v>
      </c>
      <c r="J72" s="5">
        <f>I72*Малоэтажка_колич_жителей!G71</f>
        <v>39.600000000000001</v>
      </c>
      <c r="K72" s="154">
        <v>225</v>
      </c>
      <c r="L72" s="5">
        <v>1.3999999999999999</v>
      </c>
      <c r="M72" s="5">
        <f>L72*Малоэтажка_колич_жителей!G71</f>
        <v>184.79999999999998</v>
      </c>
      <c r="N72" s="154">
        <v>560</v>
      </c>
      <c r="O72" s="152">
        <f t="shared" si="147"/>
        <v>580.79999999999995</v>
      </c>
      <c r="P72" s="152">
        <f t="shared" si="148"/>
        <v>1351</v>
      </c>
      <c r="Q72" s="153">
        <f t="shared" si="149"/>
        <v>770.20000000000005</v>
      </c>
      <c r="R72" s="9">
        <v>566</v>
      </c>
    </row>
    <row r="73">
      <c r="A73" s="7"/>
      <c r="B73" s="4" t="s">
        <v>78</v>
      </c>
      <c r="C73" s="5">
        <v>0.69999999999999996</v>
      </c>
      <c r="D73" s="5">
        <f>C73*Малоэтажка_колич_жителей!G72</f>
        <v>92.399999999999991</v>
      </c>
      <c r="E73" s="154">
        <f t="shared" si="150"/>
        <v>144.04000000000002</v>
      </c>
      <c r="F73" s="5">
        <v>2</v>
      </c>
      <c r="G73" s="5">
        <f>F73*Малоэтажка_колич_жителей!G72</f>
        <v>264</v>
      </c>
      <c r="H73" s="154">
        <f t="shared" si="151"/>
        <v>409.95999999999998</v>
      </c>
      <c r="I73" s="5">
        <v>0.29999999999999999</v>
      </c>
      <c r="J73" s="5">
        <f>I73*Малоэтажка_колич_жителей!G72</f>
        <v>39.600000000000001</v>
      </c>
      <c r="K73" s="154">
        <v>248</v>
      </c>
      <c r="L73" s="5">
        <v>1.3999999999999999</v>
      </c>
      <c r="M73" s="5">
        <f>L73*Малоэтажка_колич_жителей!G72</f>
        <v>184.79999999999998</v>
      </c>
      <c r="N73" s="154">
        <v>455</v>
      </c>
      <c r="O73" s="152">
        <f t="shared" si="147"/>
        <v>580.79999999999995</v>
      </c>
      <c r="P73" s="152">
        <f t="shared" si="148"/>
        <v>1257</v>
      </c>
      <c r="Q73" s="153">
        <f t="shared" si="149"/>
        <v>676.20000000000005</v>
      </c>
      <c r="R73" s="9">
        <v>554</v>
      </c>
    </row>
    <row r="74">
      <c r="A74" s="7"/>
      <c r="B74" s="4" t="s">
        <v>79</v>
      </c>
      <c r="C74" s="5">
        <v>0.69999999999999996</v>
      </c>
      <c r="D74" s="5">
        <f>C74*Малоэтажка_колич_жителей!G73</f>
        <v>92.399999999999991</v>
      </c>
      <c r="E74" s="154">
        <f t="shared" si="150"/>
        <v>147.16000000000003</v>
      </c>
      <c r="F74" s="5">
        <v>2</v>
      </c>
      <c r="G74" s="5">
        <f>F74*Малоэтажка_колич_жителей!G73</f>
        <v>264</v>
      </c>
      <c r="H74" s="154">
        <f t="shared" si="151"/>
        <v>418.83999999999997</v>
      </c>
      <c r="I74" s="5">
        <v>0.29999999999999999</v>
      </c>
      <c r="J74" s="5">
        <f>I74*Малоэтажка_колич_жителей!G73</f>
        <v>39.600000000000001</v>
      </c>
      <c r="K74" s="154">
        <v>225</v>
      </c>
      <c r="L74" s="5">
        <v>1.3999999999999999</v>
      </c>
      <c r="M74" s="5">
        <f>L74*Малоэтажка_колич_жителей!G73</f>
        <v>184.79999999999998</v>
      </c>
      <c r="N74" s="154">
        <v>561</v>
      </c>
      <c r="O74" s="152">
        <f t="shared" ref="O74:O99" si="152">M74+J74+G74+D74</f>
        <v>580.79999999999995</v>
      </c>
      <c r="P74" s="152">
        <f t="shared" ref="P74:P99" si="153">N74+K74+H74+E74</f>
        <v>1352</v>
      </c>
      <c r="Q74" s="153">
        <f t="shared" ref="Q74:Q99" si="154">P74-O74</f>
        <v>771.20000000000005</v>
      </c>
      <c r="R74" s="9">
        <v>566</v>
      </c>
    </row>
    <row r="75">
      <c r="A75" s="7"/>
      <c r="B75" s="4" t="s">
        <v>80</v>
      </c>
      <c r="C75" s="5">
        <v>0.69999999999999996</v>
      </c>
      <c r="D75" s="5">
        <f>C75*Малоэтажка_колич_жителей!G74</f>
        <v>92.399999999999991</v>
      </c>
      <c r="E75" s="154">
        <f t="shared" si="150"/>
        <v>144.04000000000002</v>
      </c>
      <c r="F75" s="5">
        <v>2</v>
      </c>
      <c r="G75" s="5">
        <f>F75*Малоэтажка_колич_жителей!G74</f>
        <v>264</v>
      </c>
      <c r="H75" s="154">
        <f t="shared" si="151"/>
        <v>409.95999999999998</v>
      </c>
      <c r="I75" s="5">
        <v>0.29999999999999999</v>
      </c>
      <c r="J75" s="5">
        <f>I75*Малоэтажка_колич_жителей!G74</f>
        <v>39.600000000000001</v>
      </c>
      <c r="K75" s="154">
        <v>249</v>
      </c>
      <c r="L75" s="5">
        <v>1.3999999999999999</v>
      </c>
      <c r="M75" s="5">
        <f>L75*Малоэтажка_колич_жителей!G74</f>
        <v>184.79999999999998</v>
      </c>
      <c r="N75" s="154">
        <v>459</v>
      </c>
      <c r="O75" s="152">
        <f t="shared" si="152"/>
        <v>580.79999999999995</v>
      </c>
      <c r="P75" s="152">
        <f t="shared" si="153"/>
        <v>1262</v>
      </c>
      <c r="Q75" s="153">
        <f t="shared" si="154"/>
        <v>681.20000000000005</v>
      </c>
      <c r="R75" s="9">
        <v>554</v>
      </c>
    </row>
    <row r="76">
      <c r="A76" s="7"/>
      <c r="B76" s="4" t="s">
        <v>81</v>
      </c>
      <c r="C76" s="5">
        <v>0.69999999999999996</v>
      </c>
      <c r="D76" s="5">
        <f>C76*Малоэтажка_колич_жителей!G75</f>
        <v>92.399999999999991</v>
      </c>
      <c r="E76" s="154">
        <f t="shared" si="150"/>
        <v>147.16000000000003</v>
      </c>
      <c r="F76" s="5">
        <v>2</v>
      </c>
      <c r="G76" s="5">
        <f>F76*Малоэтажка_колич_жителей!G75</f>
        <v>264</v>
      </c>
      <c r="H76" s="154">
        <f t="shared" si="151"/>
        <v>418.83999999999997</v>
      </c>
      <c r="I76" s="5">
        <v>0.29999999999999999</v>
      </c>
      <c r="J76" s="5">
        <f>I76*Малоэтажка_колич_жителей!G75</f>
        <v>39.600000000000001</v>
      </c>
      <c r="K76" s="154">
        <v>225</v>
      </c>
      <c r="L76" s="5">
        <v>1.3999999999999999</v>
      </c>
      <c r="M76" s="5">
        <f>L76*Малоэтажка_колич_жителей!G75</f>
        <v>184.79999999999998</v>
      </c>
      <c r="N76" s="154">
        <v>560</v>
      </c>
      <c r="O76" s="152">
        <f t="shared" si="152"/>
        <v>580.79999999999995</v>
      </c>
      <c r="P76" s="152">
        <f t="shared" si="153"/>
        <v>1351</v>
      </c>
      <c r="Q76" s="153">
        <f t="shared" si="154"/>
        <v>770.20000000000005</v>
      </c>
      <c r="R76" s="9">
        <v>566</v>
      </c>
    </row>
    <row r="77" s="155" customFormat="1" ht="15">
      <c r="A77" s="7"/>
      <c r="B77" s="4" t="s">
        <v>82</v>
      </c>
      <c r="C77" s="5">
        <v>0.69999999999999996</v>
      </c>
      <c r="D77" s="5">
        <f>C77*Малоэтажка_колич_жителей!G76</f>
        <v>92.399999999999991</v>
      </c>
      <c r="E77" s="154">
        <f t="shared" si="150"/>
        <v>144.04000000000002</v>
      </c>
      <c r="F77" s="5">
        <v>2</v>
      </c>
      <c r="G77" s="5">
        <f>F77*Малоэтажка_колич_жителей!G76</f>
        <v>264</v>
      </c>
      <c r="H77" s="154">
        <f t="shared" si="151"/>
        <v>409.95999999999998</v>
      </c>
      <c r="I77" s="5">
        <v>0.29999999999999999</v>
      </c>
      <c r="J77" s="5">
        <f>I77*Малоэтажка_колич_жителей!G76</f>
        <v>39.600000000000001</v>
      </c>
      <c r="K77" s="154">
        <v>248</v>
      </c>
      <c r="L77" s="5">
        <v>1.3999999999999999</v>
      </c>
      <c r="M77" s="5">
        <f>L77*Малоэтажка_колич_жителей!G76</f>
        <v>184.79999999999998</v>
      </c>
      <c r="N77" s="154">
        <v>455</v>
      </c>
      <c r="O77" s="152">
        <f t="shared" si="152"/>
        <v>580.79999999999995</v>
      </c>
      <c r="P77" s="152">
        <f t="shared" si="153"/>
        <v>1257</v>
      </c>
      <c r="Q77" s="153">
        <f t="shared" si="154"/>
        <v>676.20000000000005</v>
      </c>
      <c r="R77" s="155">
        <v>554</v>
      </c>
    </row>
    <row r="78">
      <c r="A78" s="7"/>
      <c r="B78" s="4" t="s">
        <v>83</v>
      </c>
      <c r="C78" s="5">
        <v>0.69999999999999996</v>
      </c>
      <c r="D78" s="5">
        <f>C78*Малоэтажка_колич_жителей!G77</f>
        <v>92.399999999999991</v>
      </c>
      <c r="E78" s="154">
        <f t="shared" si="150"/>
        <v>147.16000000000003</v>
      </c>
      <c r="F78" s="5">
        <v>2</v>
      </c>
      <c r="G78" s="5">
        <f>F78*Малоэтажка_колич_жителей!G77</f>
        <v>264</v>
      </c>
      <c r="H78" s="154">
        <f t="shared" si="151"/>
        <v>418.83999999999997</v>
      </c>
      <c r="I78" s="5">
        <v>0.29999999999999999</v>
      </c>
      <c r="J78" s="5">
        <f>I78*Малоэтажка_колич_жителей!G77</f>
        <v>39.600000000000001</v>
      </c>
      <c r="K78" s="154">
        <v>225</v>
      </c>
      <c r="L78" s="5">
        <v>1.3999999999999999</v>
      </c>
      <c r="M78" s="5">
        <f>L78*Малоэтажка_колич_жителей!G77</f>
        <v>184.79999999999998</v>
      </c>
      <c r="N78" s="154">
        <v>561</v>
      </c>
      <c r="O78" s="152">
        <f t="shared" si="152"/>
        <v>580.79999999999995</v>
      </c>
      <c r="P78" s="152">
        <f t="shared" si="153"/>
        <v>1352</v>
      </c>
      <c r="Q78" s="153">
        <f t="shared" si="154"/>
        <v>771.20000000000005</v>
      </c>
      <c r="R78" s="9">
        <v>566</v>
      </c>
    </row>
    <row r="79">
      <c r="A79" s="7"/>
      <c r="B79" s="4" t="s">
        <v>84</v>
      </c>
      <c r="C79" s="5">
        <v>0.69999999999999996</v>
      </c>
      <c r="D79" s="5">
        <f>C79*Малоэтажка_колич_жителей!G78</f>
        <v>92.399999999999991</v>
      </c>
      <c r="E79" s="154">
        <f t="shared" si="150"/>
        <v>144.04000000000002</v>
      </c>
      <c r="F79" s="5">
        <v>2</v>
      </c>
      <c r="G79" s="5">
        <f>F79*Малоэтажка_колич_жителей!G78</f>
        <v>264</v>
      </c>
      <c r="H79" s="154">
        <f t="shared" si="151"/>
        <v>409.95999999999998</v>
      </c>
      <c r="I79" s="5">
        <v>0.29999999999999999</v>
      </c>
      <c r="J79" s="5">
        <f>I79*Малоэтажка_колич_жителей!G78</f>
        <v>39.600000000000001</v>
      </c>
      <c r="K79" s="154">
        <v>249</v>
      </c>
      <c r="L79" s="5">
        <v>1.3999999999999999</v>
      </c>
      <c r="M79" s="5">
        <f>L79*Малоэтажка_колич_жителей!G78</f>
        <v>184.79999999999998</v>
      </c>
      <c r="N79" s="154">
        <v>458</v>
      </c>
      <c r="O79" s="152">
        <f t="shared" si="152"/>
        <v>580.79999999999995</v>
      </c>
      <c r="P79" s="152">
        <f t="shared" si="153"/>
        <v>1261</v>
      </c>
      <c r="Q79" s="153">
        <f t="shared" si="154"/>
        <v>680.20000000000005</v>
      </c>
      <c r="R79" s="9">
        <v>554</v>
      </c>
    </row>
    <row r="80">
      <c r="A80" s="7"/>
      <c r="B80" s="4" t="s">
        <v>85</v>
      </c>
      <c r="C80" s="5">
        <v>0.69999999999999996</v>
      </c>
      <c r="D80" s="5">
        <f>C80*Малоэтажка_колич_жителей!G79</f>
        <v>92.399999999999991</v>
      </c>
      <c r="E80" s="154">
        <f t="shared" si="150"/>
        <v>147.16000000000003</v>
      </c>
      <c r="F80" s="5">
        <v>2</v>
      </c>
      <c r="G80" s="5">
        <f>F80*Малоэтажка_колич_жителей!G79</f>
        <v>264</v>
      </c>
      <c r="H80" s="154">
        <f t="shared" si="151"/>
        <v>418.83999999999997</v>
      </c>
      <c r="I80" s="5">
        <v>0.29999999999999999</v>
      </c>
      <c r="J80" s="5">
        <f>I80*Малоэтажка_колич_жителей!G79</f>
        <v>39.600000000000001</v>
      </c>
      <c r="K80" s="154">
        <v>225</v>
      </c>
      <c r="L80" s="5">
        <v>1.3999999999999999</v>
      </c>
      <c r="M80" s="5">
        <f>L80*Малоэтажка_колич_жителей!G79</f>
        <v>184.79999999999998</v>
      </c>
      <c r="N80" s="154">
        <v>560</v>
      </c>
      <c r="O80" s="152">
        <f t="shared" si="152"/>
        <v>580.79999999999995</v>
      </c>
      <c r="P80" s="152">
        <f t="shared" si="153"/>
        <v>1351</v>
      </c>
      <c r="Q80" s="153">
        <f t="shared" si="154"/>
        <v>770.20000000000005</v>
      </c>
      <c r="R80" s="9">
        <v>566</v>
      </c>
    </row>
    <row r="81">
      <c r="A81" s="7"/>
      <c r="B81" s="4" t="s">
        <v>86</v>
      </c>
      <c r="C81" s="5">
        <v>0.69999999999999996</v>
      </c>
      <c r="D81" s="5">
        <f>C81*Малоэтажка_колич_жителей!G80</f>
        <v>92.399999999999991</v>
      </c>
      <c r="E81" s="154">
        <f t="shared" si="150"/>
        <v>144.04000000000002</v>
      </c>
      <c r="F81" s="5">
        <v>2</v>
      </c>
      <c r="G81" s="5">
        <f>F81*Малоэтажка_колич_жителей!G80</f>
        <v>264</v>
      </c>
      <c r="H81" s="154">
        <f t="shared" si="151"/>
        <v>409.95999999999998</v>
      </c>
      <c r="I81" s="5">
        <v>0.29999999999999999</v>
      </c>
      <c r="J81" s="5">
        <f>I81*Малоэтажка_колич_жителей!G80</f>
        <v>39.600000000000001</v>
      </c>
      <c r="K81" s="154">
        <v>248</v>
      </c>
      <c r="L81" s="5">
        <v>1.3999999999999999</v>
      </c>
      <c r="M81" s="5">
        <f>L81*Малоэтажка_колич_жителей!G80</f>
        <v>184.79999999999998</v>
      </c>
      <c r="N81" s="154">
        <v>455</v>
      </c>
      <c r="O81" s="152">
        <f t="shared" si="152"/>
        <v>580.79999999999995</v>
      </c>
      <c r="P81" s="152">
        <f t="shared" si="153"/>
        <v>1257</v>
      </c>
      <c r="Q81" s="153">
        <f t="shared" si="154"/>
        <v>676.20000000000005</v>
      </c>
      <c r="R81" s="9">
        <v>554</v>
      </c>
    </row>
    <row r="82">
      <c r="A82" s="7"/>
      <c r="B82" s="4" t="s">
        <v>87</v>
      </c>
      <c r="C82" s="5">
        <v>0.69999999999999996</v>
      </c>
      <c r="D82" s="5">
        <f>C82*Малоэтажка_колич_жителей!G81</f>
        <v>92.399999999999991</v>
      </c>
      <c r="E82" s="154">
        <f t="shared" si="150"/>
        <v>147.16000000000003</v>
      </c>
      <c r="F82" s="5">
        <v>2</v>
      </c>
      <c r="G82" s="5">
        <f>F82*Малоэтажка_колич_жителей!G81</f>
        <v>264</v>
      </c>
      <c r="H82" s="154">
        <f t="shared" si="151"/>
        <v>418.83999999999997</v>
      </c>
      <c r="I82" s="5">
        <v>0.29999999999999999</v>
      </c>
      <c r="J82" s="5">
        <f>I82*Малоэтажка_колич_жителей!G81</f>
        <v>39.600000000000001</v>
      </c>
      <c r="K82" s="154">
        <v>225</v>
      </c>
      <c r="L82" s="5">
        <v>1.3999999999999999</v>
      </c>
      <c r="M82" s="5">
        <f>L82*Малоэтажка_колич_жителей!G81</f>
        <v>184.79999999999998</v>
      </c>
      <c r="N82" s="154">
        <v>561</v>
      </c>
      <c r="O82" s="152">
        <f t="shared" si="152"/>
        <v>580.79999999999995</v>
      </c>
      <c r="P82" s="152">
        <f t="shared" si="153"/>
        <v>1352</v>
      </c>
      <c r="Q82" s="153">
        <f t="shared" si="154"/>
        <v>771.20000000000005</v>
      </c>
      <c r="R82" s="9">
        <v>566</v>
      </c>
    </row>
    <row r="83">
      <c r="A83" s="7"/>
      <c r="B83" s="4" t="s">
        <v>88</v>
      </c>
      <c r="C83" s="5">
        <v>0.69999999999999996</v>
      </c>
      <c r="D83" s="5">
        <f>C83*Малоэтажка_колич_жителей!G82</f>
        <v>92.399999999999991</v>
      </c>
      <c r="E83" s="154">
        <f t="shared" si="150"/>
        <v>144.04000000000002</v>
      </c>
      <c r="F83" s="5">
        <v>2</v>
      </c>
      <c r="G83" s="5">
        <f>F83*Малоэтажка_колич_жителей!G82</f>
        <v>264</v>
      </c>
      <c r="H83" s="154">
        <f t="shared" si="151"/>
        <v>409.95999999999998</v>
      </c>
      <c r="I83" s="5">
        <v>0.29999999999999999</v>
      </c>
      <c r="J83" s="5">
        <f>I83*Малоэтажка_колич_жителей!G82</f>
        <v>39.600000000000001</v>
      </c>
      <c r="K83" s="154">
        <v>249</v>
      </c>
      <c r="L83" s="5">
        <v>1.3999999999999999</v>
      </c>
      <c r="M83" s="5">
        <f>L83*Малоэтажка_колич_жителей!G82</f>
        <v>184.79999999999998</v>
      </c>
      <c r="N83" s="154">
        <v>459</v>
      </c>
      <c r="O83" s="152">
        <f t="shared" si="152"/>
        <v>580.79999999999995</v>
      </c>
      <c r="P83" s="152">
        <f t="shared" si="153"/>
        <v>1262</v>
      </c>
      <c r="Q83" s="153">
        <f t="shared" si="154"/>
        <v>681.20000000000005</v>
      </c>
      <c r="R83" s="9">
        <v>554</v>
      </c>
    </row>
    <row r="84">
      <c r="A84" s="7"/>
      <c r="B84" s="4" t="s">
        <v>89</v>
      </c>
      <c r="C84" s="5">
        <v>0.69999999999999996</v>
      </c>
      <c r="D84" s="5">
        <f>C84*Малоэтажка_колич_жителей!G83</f>
        <v>92.399999999999991</v>
      </c>
      <c r="E84" s="154">
        <f t="shared" si="150"/>
        <v>147.16000000000003</v>
      </c>
      <c r="F84" s="5">
        <v>2</v>
      </c>
      <c r="G84" s="5">
        <f>F84*Малоэтажка_колич_жителей!G83</f>
        <v>264</v>
      </c>
      <c r="H84" s="154">
        <f t="shared" si="151"/>
        <v>418.83999999999997</v>
      </c>
      <c r="I84" s="5">
        <v>0.29999999999999999</v>
      </c>
      <c r="J84" s="5">
        <f>I84*Малоэтажка_колич_жителей!G83</f>
        <v>39.600000000000001</v>
      </c>
      <c r="K84" s="154">
        <v>225</v>
      </c>
      <c r="L84" s="5">
        <v>1.3999999999999999</v>
      </c>
      <c r="M84" s="5">
        <f>L84*Малоэтажка_колич_жителей!G83</f>
        <v>184.79999999999998</v>
      </c>
      <c r="N84" s="154">
        <v>560</v>
      </c>
      <c r="O84" s="152">
        <f t="shared" si="152"/>
        <v>580.79999999999995</v>
      </c>
      <c r="P84" s="152">
        <f t="shared" si="153"/>
        <v>1351</v>
      </c>
      <c r="Q84" s="153">
        <f t="shared" si="154"/>
        <v>770.20000000000005</v>
      </c>
      <c r="R84" s="9">
        <v>566</v>
      </c>
    </row>
    <row r="85">
      <c r="A85" s="7"/>
      <c r="B85" s="4" t="s">
        <v>90</v>
      </c>
      <c r="C85" s="5">
        <v>0.69999999999999996</v>
      </c>
      <c r="D85" s="5">
        <f>C85*Малоэтажка_колич_жителей!G84</f>
        <v>92.399999999999991</v>
      </c>
      <c r="E85" s="154">
        <f t="shared" ref="E85:E99" si="155">R85-H85</f>
        <v>144.04000000000002</v>
      </c>
      <c r="F85" s="5">
        <v>2</v>
      </c>
      <c r="G85" s="5">
        <f>F85*Малоэтажка_колич_жителей!G84</f>
        <v>264</v>
      </c>
      <c r="H85" s="154">
        <f t="shared" ref="H85:H99" si="156">R85*0.74</f>
        <v>409.95999999999998</v>
      </c>
      <c r="I85" s="5">
        <v>0.29999999999999999</v>
      </c>
      <c r="J85" s="5">
        <f>I85*Малоэтажка_колич_жителей!G84</f>
        <v>39.600000000000001</v>
      </c>
      <c r="K85" s="154">
        <v>248</v>
      </c>
      <c r="L85" s="5">
        <v>1.3999999999999999</v>
      </c>
      <c r="M85" s="5">
        <f>L85*Малоэтажка_колич_жителей!G84</f>
        <v>184.79999999999998</v>
      </c>
      <c r="N85" s="154">
        <v>454</v>
      </c>
      <c r="O85" s="152">
        <f t="shared" si="152"/>
        <v>580.79999999999995</v>
      </c>
      <c r="P85" s="152">
        <f t="shared" si="153"/>
        <v>1256</v>
      </c>
      <c r="Q85" s="153">
        <f t="shared" si="154"/>
        <v>675.20000000000005</v>
      </c>
      <c r="R85" s="9">
        <v>554</v>
      </c>
    </row>
    <row r="86">
      <c r="A86" s="7"/>
      <c r="B86" s="4" t="s">
        <v>91</v>
      </c>
      <c r="C86" s="5">
        <v>0.69999999999999996</v>
      </c>
      <c r="D86" s="5">
        <f>C86*Малоэтажка_колич_жителей!G85</f>
        <v>92.399999999999991</v>
      </c>
      <c r="E86" s="154">
        <f t="shared" si="155"/>
        <v>147.16000000000003</v>
      </c>
      <c r="F86" s="5">
        <v>2</v>
      </c>
      <c r="G86" s="5">
        <f>F86*Малоэтажка_колич_жителей!G85</f>
        <v>264</v>
      </c>
      <c r="H86" s="154">
        <f t="shared" si="156"/>
        <v>418.83999999999997</v>
      </c>
      <c r="I86" s="5">
        <v>0.29999999999999999</v>
      </c>
      <c r="J86" s="5">
        <f>I86*Малоэтажка_колич_жителей!G85</f>
        <v>39.600000000000001</v>
      </c>
      <c r="K86" s="154">
        <v>225</v>
      </c>
      <c r="L86" s="5">
        <v>1.3999999999999999</v>
      </c>
      <c r="M86" s="5">
        <f>L86*Малоэтажка_колич_жителей!G85</f>
        <v>184.79999999999998</v>
      </c>
      <c r="N86" s="154">
        <v>561</v>
      </c>
      <c r="O86" s="152">
        <f t="shared" si="152"/>
        <v>580.79999999999995</v>
      </c>
      <c r="P86" s="152">
        <f t="shared" si="153"/>
        <v>1352</v>
      </c>
      <c r="Q86" s="153">
        <f t="shared" si="154"/>
        <v>771.20000000000005</v>
      </c>
      <c r="R86" s="9">
        <v>566</v>
      </c>
    </row>
    <row r="87">
      <c r="A87" s="7"/>
      <c r="B87" s="4" t="s">
        <v>92</v>
      </c>
      <c r="C87" s="5">
        <v>0.69999999999999996</v>
      </c>
      <c r="D87" s="5">
        <f>C87*Малоэтажка_колич_жителей!G86</f>
        <v>92.399999999999991</v>
      </c>
      <c r="E87" s="154">
        <f t="shared" si="155"/>
        <v>144.04000000000002</v>
      </c>
      <c r="F87" s="5">
        <v>2</v>
      </c>
      <c r="G87" s="5">
        <f>F87*Малоэтажка_колич_жителей!G86</f>
        <v>264</v>
      </c>
      <c r="H87" s="154">
        <f t="shared" si="156"/>
        <v>409.95999999999998</v>
      </c>
      <c r="I87" s="5">
        <v>0.29999999999999999</v>
      </c>
      <c r="J87" s="5">
        <f>I87*Малоэтажка_колич_жителей!G86</f>
        <v>39.600000000000001</v>
      </c>
      <c r="K87" s="154">
        <v>249</v>
      </c>
      <c r="L87" s="5">
        <v>1.3999999999999999</v>
      </c>
      <c r="M87" s="5">
        <f>L87*Малоэтажка_колич_жителей!G86</f>
        <v>184.79999999999998</v>
      </c>
      <c r="N87" s="154">
        <v>458</v>
      </c>
      <c r="O87" s="152">
        <f t="shared" si="152"/>
        <v>580.79999999999995</v>
      </c>
      <c r="P87" s="152">
        <f t="shared" si="153"/>
        <v>1261</v>
      </c>
      <c r="Q87" s="153">
        <f t="shared" si="154"/>
        <v>680.20000000000005</v>
      </c>
      <c r="R87" s="9">
        <v>554</v>
      </c>
    </row>
    <row r="88">
      <c r="A88" s="7"/>
      <c r="B88" s="4" t="s">
        <v>93</v>
      </c>
      <c r="C88" s="5">
        <v>0.69999999999999996</v>
      </c>
      <c r="D88" s="5">
        <f>C88*Малоэтажка_колич_жителей!G87</f>
        <v>92.399999999999991</v>
      </c>
      <c r="E88" s="154">
        <f t="shared" si="155"/>
        <v>147.16000000000003</v>
      </c>
      <c r="F88" s="5">
        <v>2</v>
      </c>
      <c r="G88" s="5">
        <f>F88*Малоэтажка_колич_жителей!G87</f>
        <v>264</v>
      </c>
      <c r="H88" s="154">
        <f t="shared" si="156"/>
        <v>418.83999999999997</v>
      </c>
      <c r="I88" s="5">
        <v>0.29999999999999999</v>
      </c>
      <c r="J88" s="5">
        <f>I88*Малоэтажка_колич_жителей!G87</f>
        <v>39.600000000000001</v>
      </c>
      <c r="K88" s="154">
        <v>225</v>
      </c>
      <c r="L88" s="5">
        <v>1.3999999999999999</v>
      </c>
      <c r="M88" s="5">
        <f>L88*Малоэтажка_колич_жителей!G87</f>
        <v>184.79999999999998</v>
      </c>
      <c r="N88" s="154">
        <v>560</v>
      </c>
      <c r="O88" s="152">
        <f t="shared" si="152"/>
        <v>580.79999999999995</v>
      </c>
      <c r="P88" s="152">
        <f t="shared" si="153"/>
        <v>1351</v>
      </c>
      <c r="Q88" s="153">
        <f t="shared" si="154"/>
        <v>770.20000000000005</v>
      </c>
      <c r="R88" s="9">
        <v>566</v>
      </c>
    </row>
    <row r="89">
      <c r="A89" s="7"/>
      <c r="B89" s="4" t="s">
        <v>94</v>
      </c>
      <c r="C89" s="5">
        <v>0.69999999999999996</v>
      </c>
      <c r="D89" s="5">
        <f>C89*Малоэтажка_колич_жителей!G88</f>
        <v>92.399999999999991</v>
      </c>
      <c r="E89" s="154">
        <f t="shared" si="155"/>
        <v>144.04000000000002</v>
      </c>
      <c r="F89" s="5">
        <v>2</v>
      </c>
      <c r="G89" s="5">
        <f>F89*Малоэтажка_колич_жителей!G88</f>
        <v>264</v>
      </c>
      <c r="H89" s="154">
        <f t="shared" si="156"/>
        <v>409.95999999999998</v>
      </c>
      <c r="I89" s="5">
        <v>0.29999999999999999</v>
      </c>
      <c r="J89" s="5">
        <f>I89*Малоэтажка_колич_жителей!G88</f>
        <v>39.600000000000001</v>
      </c>
      <c r="K89" s="154">
        <v>248</v>
      </c>
      <c r="L89" s="5">
        <v>1.3999999999999999</v>
      </c>
      <c r="M89" s="5">
        <f>L89*Малоэтажка_колич_жителей!G88</f>
        <v>184.79999999999998</v>
      </c>
      <c r="N89" s="154">
        <v>454</v>
      </c>
      <c r="O89" s="152">
        <f t="shared" si="152"/>
        <v>580.79999999999995</v>
      </c>
      <c r="P89" s="152">
        <f t="shared" si="153"/>
        <v>1256</v>
      </c>
      <c r="Q89" s="153">
        <f t="shared" si="154"/>
        <v>675.20000000000005</v>
      </c>
      <c r="R89" s="9">
        <v>554</v>
      </c>
    </row>
    <row r="90">
      <c r="A90" s="3"/>
      <c r="B90" s="4" t="s">
        <v>95</v>
      </c>
      <c r="C90" s="5">
        <v>0.69999999999999996</v>
      </c>
      <c r="D90" s="5">
        <f>C90*Малоэтажка_колич_жителей!G89</f>
        <v>92.399999999999991</v>
      </c>
      <c r="E90" s="154">
        <f t="shared" si="155"/>
        <v>147.16000000000003</v>
      </c>
      <c r="F90" s="5">
        <v>2</v>
      </c>
      <c r="G90" s="5">
        <f>F90*Малоэтажка_колич_жителей!G89</f>
        <v>264</v>
      </c>
      <c r="H90" s="154">
        <f t="shared" si="156"/>
        <v>418.83999999999997</v>
      </c>
      <c r="I90" s="5">
        <v>0.29999999999999999</v>
      </c>
      <c r="J90" s="5">
        <f>I90*Малоэтажка_колич_жителей!G89</f>
        <v>39.600000000000001</v>
      </c>
      <c r="K90" s="154">
        <v>225</v>
      </c>
      <c r="L90" s="5">
        <v>1.3999999999999999</v>
      </c>
      <c r="M90" s="5">
        <f>L90*Малоэтажка_колич_жителей!G89</f>
        <v>184.79999999999998</v>
      </c>
      <c r="N90" s="154">
        <v>561</v>
      </c>
      <c r="O90" s="152">
        <f t="shared" si="152"/>
        <v>580.79999999999995</v>
      </c>
      <c r="P90" s="152">
        <f t="shared" si="153"/>
        <v>1352</v>
      </c>
      <c r="Q90" s="153">
        <f t="shared" si="154"/>
        <v>771.20000000000005</v>
      </c>
      <c r="R90" s="9">
        <v>566</v>
      </c>
    </row>
    <row r="91">
      <c r="A91" s="1">
        <v>8</v>
      </c>
      <c r="B91" s="4" t="s">
        <v>96</v>
      </c>
      <c r="C91" s="5">
        <v>0.69999999999999996</v>
      </c>
      <c r="D91" s="5">
        <f>C91*Малоэтажка_колич_жителей!G90</f>
        <v>92.399999999999991</v>
      </c>
      <c r="E91" s="154">
        <f t="shared" si="155"/>
        <v>246.22000000000003</v>
      </c>
      <c r="F91" s="5">
        <v>2</v>
      </c>
      <c r="G91" s="5">
        <f>F91*Малоэтажка_колич_жителей!G90</f>
        <v>264</v>
      </c>
      <c r="H91" s="154">
        <f t="shared" si="156"/>
        <v>700.77999999999997</v>
      </c>
      <c r="I91" s="5">
        <v>0.29999999999999999</v>
      </c>
      <c r="J91" s="5">
        <f>I91*Малоэтажка_колич_жителей!G90</f>
        <v>39.600000000000001</v>
      </c>
      <c r="K91" s="154">
        <v>225</v>
      </c>
      <c r="L91" s="5">
        <v>1.3999999999999999</v>
      </c>
      <c r="M91" s="5">
        <f>L91*Малоэтажка_колич_жителей!G90</f>
        <v>184.79999999999998</v>
      </c>
      <c r="N91" s="154">
        <v>559</v>
      </c>
      <c r="O91" s="152">
        <f t="shared" si="152"/>
        <v>580.79999999999995</v>
      </c>
      <c r="P91" s="152">
        <f t="shared" si="153"/>
        <v>1731</v>
      </c>
      <c r="Q91" s="153">
        <f t="shared" si="154"/>
        <v>1150.2</v>
      </c>
      <c r="R91" s="9">
        <v>947</v>
      </c>
    </row>
    <row r="92">
      <c r="A92" s="7"/>
      <c r="B92" s="4" t="s">
        <v>97</v>
      </c>
      <c r="C92" s="5">
        <v>0.69999999999999996</v>
      </c>
      <c r="D92" s="5">
        <f>C92*Малоэтажка_колич_жителей!G91</f>
        <v>92.399999999999991</v>
      </c>
      <c r="E92" s="154">
        <f t="shared" si="155"/>
        <v>246.22000000000003</v>
      </c>
      <c r="F92" s="5">
        <v>2</v>
      </c>
      <c r="G92" s="5">
        <f>F92*Малоэтажка_колич_жителей!G91</f>
        <v>264</v>
      </c>
      <c r="H92" s="154">
        <f t="shared" si="156"/>
        <v>700.77999999999997</v>
      </c>
      <c r="I92" s="5">
        <v>0.29999999999999999</v>
      </c>
      <c r="J92" s="5">
        <f>I92*Малоэтажка_колич_жителей!G91</f>
        <v>39.600000000000001</v>
      </c>
      <c r="K92" s="154">
        <v>225</v>
      </c>
      <c r="L92" s="5">
        <v>1.3999999999999999</v>
      </c>
      <c r="M92" s="5">
        <f>L92*Малоэтажка_колич_жителей!G91</f>
        <v>184.79999999999998</v>
      </c>
      <c r="N92" s="154">
        <v>561</v>
      </c>
      <c r="O92" s="152">
        <f t="shared" si="152"/>
        <v>580.79999999999995</v>
      </c>
      <c r="P92" s="152">
        <f t="shared" si="153"/>
        <v>1733</v>
      </c>
      <c r="Q92" s="153">
        <f t="shared" si="154"/>
        <v>1152.2</v>
      </c>
      <c r="R92" s="9">
        <v>947</v>
      </c>
    </row>
    <row r="93">
      <c r="A93" s="7"/>
      <c r="B93" s="4" t="s">
        <v>98</v>
      </c>
      <c r="C93" s="5">
        <v>0.69999999999999996</v>
      </c>
      <c r="D93" s="5">
        <f>C93*Малоэтажка_колич_жителей!G92</f>
        <v>92.399999999999991</v>
      </c>
      <c r="E93" s="154">
        <f t="shared" si="155"/>
        <v>146.89999999999998</v>
      </c>
      <c r="F93" s="5">
        <v>2</v>
      </c>
      <c r="G93" s="5">
        <f>F93*Малоэтажка_колич_жителей!G92</f>
        <v>264</v>
      </c>
      <c r="H93" s="154">
        <f t="shared" si="156"/>
        <v>418.10000000000002</v>
      </c>
      <c r="I93" s="5">
        <v>0.29999999999999999</v>
      </c>
      <c r="J93" s="5">
        <f>I93*Малоэтажка_колич_жителей!G92</f>
        <v>39.600000000000001</v>
      </c>
      <c r="K93" s="154">
        <v>225</v>
      </c>
      <c r="L93" s="5">
        <v>1.3999999999999999</v>
      </c>
      <c r="M93" s="5">
        <f>L93*Малоэтажка_колич_жителей!G92</f>
        <v>184.79999999999998</v>
      </c>
      <c r="N93" s="154">
        <v>558</v>
      </c>
      <c r="O93" s="152">
        <f t="shared" si="152"/>
        <v>580.79999999999995</v>
      </c>
      <c r="P93" s="152">
        <f t="shared" si="153"/>
        <v>1348</v>
      </c>
      <c r="Q93" s="153">
        <f t="shared" si="154"/>
        <v>767.20000000000005</v>
      </c>
      <c r="R93" s="9">
        <v>565</v>
      </c>
    </row>
    <row r="94">
      <c r="A94" s="7"/>
      <c r="B94" s="4" t="s">
        <v>99</v>
      </c>
      <c r="C94" s="5">
        <v>0.69999999999999996</v>
      </c>
      <c r="D94" s="5">
        <f>C94*Малоэтажка_колич_жителей!G93</f>
        <v>92.399999999999991</v>
      </c>
      <c r="E94" s="154">
        <f t="shared" si="155"/>
        <v>146.89999999999998</v>
      </c>
      <c r="F94" s="5">
        <v>2</v>
      </c>
      <c r="G94" s="5">
        <f>F94*Малоэтажка_колич_жителей!G93</f>
        <v>264</v>
      </c>
      <c r="H94" s="154">
        <f t="shared" si="156"/>
        <v>418.10000000000002</v>
      </c>
      <c r="I94" s="5">
        <v>0.29999999999999999</v>
      </c>
      <c r="J94" s="5">
        <f>I94*Малоэтажка_колич_жителей!G93</f>
        <v>39.600000000000001</v>
      </c>
      <c r="K94" s="154">
        <v>225</v>
      </c>
      <c r="L94" s="5">
        <v>1.3999999999999999</v>
      </c>
      <c r="M94" s="5">
        <f>L94*Малоэтажка_колич_жителей!G93</f>
        <v>184.79999999999998</v>
      </c>
      <c r="N94" s="154">
        <v>557</v>
      </c>
      <c r="O94" s="152">
        <f t="shared" si="152"/>
        <v>580.79999999999995</v>
      </c>
      <c r="P94" s="152">
        <f t="shared" si="153"/>
        <v>1347</v>
      </c>
      <c r="Q94" s="153">
        <f t="shared" si="154"/>
        <v>766.20000000000005</v>
      </c>
      <c r="R94" s="9">
        <v>565</v>
      </c>
    </row>
    <row r="95">
      <c r="A95" s="7"/>
      <c r="B95" s="4" t="s">
        <v>100</v>
      </c>
      <c r="C95" s="5">
        <v>0.69999999999999996</v>
      </c>
      <c r="D95" s="5">
        <f>C95*Малоэтажка_колич_жителей!G94</f>
        <v>92.399999999999991</v>
      </c>
      <c r="E95" s="154">
        <f t="shared" si="155"/>
        <v>147.16000000000003</v>
      </c>
      <c r="F95" s="5">
        <v>2</v>
      </c>
      <c r="G95" s="5">
        <f>F95*Малоэтажка_колич_жителей!G94</f>
        <v>264</v>
      </c>
      <c r="H95" s="154">
        <f t="shared" si="156"/>
        <v>418.83999999999997</v>
      </c>
      <c r="I95" s="5">
        <v>0.29999999999999999</v>
      </c>
      <c r="J95" s="5">
        <f>I95*Малоэтажка_колич_жителей!G94</f>
        <v>39.600000000000001</v>
      </c>
      <c r="K95" s="154">
        <v>225</v>
      </c>
      <c r="L95" s="5">
        <v>1.3999999999999999</v>
      </c>
      <c r="M95" s="5">
        <f>L95*Малоэтажка_колич_жителей!G94</f>
        <v>184.79999999999998</v>
      </c>
      <c r="N95" s="154">
        <v>560</v>
      </c>
      <c r="O95" s="152">
        <f t="shared" si="152"/>
        <v>580.79999999999995</v>
      </c>
      <c r="P95" s="152">
        <f t="shared" si="153"/>
        <v>1351</v>
      </c>
      <c r="Q95" s="153">
        <f t="shared" si="154"/>
        <v>770.20000000000005</v>
      </c>
      <c r="R95" s="9">
        <v>566</v>
      </c>
    </row>
    <row r="96">
      <c r="A96" s="7"/>
      <c r="B96" s="4" t="s">
        <v>101</v>
      </c>
      <c r="C96" s="5">
        <v>0.69999999999999996</v>
      </c>
      <c r="D96" s="5">
        <f>C96*Малоэтажка_колич_жителей!G95</f>
        <v>92.399999999999991</v>
      </c>
      <c r="E96" s="154">
        <f t="shared" si="155"/>
        <v>147.16000000000003</v>
      </c>
      <c r="F96" s="5">
        <v>2</v>
      </c>
      <c r="G96" s="5">
        <f>F96*Малоэтажка_колич_жителей!G95</f>
        <v>264</v>
      </c>
      <c r="H96" s="154">
        <f t="shared" si="156"/>
        <v>418.83999999999997</v>
      </c>
      <c r="I96" s="5">
        <v>0.29999999999999999</v>
      </c>
      <c r="J96" s="5">
        <f>I96*Малоэтажка_колич_жителей!G95</f>
        <v>39.600000000000001</v>
      </c>
      <c r="K96" s="154">
        <v>225</v>
      </c>
      <c r="L96" s="5">
        <v>1.3999999999999999</v>
      </c>
      <c r="M96" s="5">
        <f>L96*Малоэтажка_колич_жителей!G95</f>
        <v>184.79999999999998</v>
      </c>
      <c r="N96" s="154">
        <v>561</v>
      </c>
      <c r="O96" s="152">
        <f t="shared" si="152"/>
        <v>580.79999999999995</v>
      </c>
      <c r="P96" s="152">
        <f t="shared" si="153"/>
        <v>1352</v>
      </c>
      <c r="Q96" s="153">
        <f t="shared" si="154"/>
        <v>771.20000000000005</v>
      </c>
      <c r="R96" s="9">
        <v>566</v>
      </c>
    </row>
    <row r="97">
      <c r="A97" s="7"/>
      <c r="B97" s="4" t="s">
        <v>102</v>
      </c>
      <c r="C97" s="5">
        <v>0.69999999999999996</v>
      </c>
      <c r="D97" s="5">
        <f>C97*Малоэтажка_колич_жителей!G96</f>
        <v>92.399999999999991</v>
      </c>
      <c r="E97" s="154">
        <f t="shared" si="155"/>
        <v>147.16000000000003</v>
      </c>
      <c r="F97" s="5">
        <v>2</v>
      </c>
      <c r="G97" s="5">
        <f>F97*Малоэтажка_колич_жителей!G96</f>
        <v>264</v>
      </c>
      <c r="H97" s="154">
        <f t="shared" si="156"/>
        <v>418.83999999999997</v>
      </c>
      <c r="I97" s="5">
        <v>0.29999999999999999</v>
      </c>
      <c r="J97" s="5">
        <f>I97*Малоэтажка_колич_жителей!G96</f>
        <v>39.600000000000001</v>
      </c>
      <c r="K97" s="154">
        <v>225</v>
      </c>
      <c r="L97" s="5">
        <v>1.3999999999999999</v>
      </c>
      <c r="M97" s="5">
        <f>L97*Малоэтажка_колич_жителей!G96</f>
        <v>184.79999999999998</v>
      </c>
      <c r="N97" s="154">
        <v>561</v>
      </c>
      <c r="O97" s="152">
        <f t="shared" si="152"/>
        <v>580.79999999999995</v>
      </c>
      <c r="P97" s="152">
        <f t="shared" si="153"/>
        <v>1352</v>
      </c>
      <c r="Q97" s="153">
        <f t="shared" si="154"/>
        <v>771.20000000000005</v>
      </c>
      <c r="R97" s="9">
        <v>566</v>
      </c>
    </row>
    <row r="98">
      <c r="A98" s="7"/>
      <c r="B98" s="4" t="s">
        <v>103</v>
      </c>
      <c r="C98" s="5">
        <v>0.69999999999999996</v>
      </c>
      <c r="D98" s="5">
        <f>C98*Малоэтажка_колич_жителей!G97</f>
        <v>92.399999999999991</v>
      </c>
      <c r="E98" s="154">
        <f t="shared" si="155"/>
        <v>147.16000000000003</v>
      </c>
      <c r="F98" s="5">
        <v>2</v>
      </c>
      <c r="G98" s="5">
        <f>F98*Малоэтажка_колич_жителей!G97</f>
        <v>264</v>
      </c>
      <c r="H98" s="154">
        <f t="shared" si="156"/>
        <v>418.83999999999997</v>
      </c>
      <c r="I98" s="5">
        <v>0.29999999999999999</v>
      </c>
      <c r="J98" s="5">
        <f>I98*Малоэтажка_колич_жителей!G97</f>
        <v>39.600000000000001</v>
      </c>
      <c r="K98" s="154">
        <v>225</v>
      </c>
      <c r="L98" s="5">
        <v>1.3999999999999999</v>
      </c>
      <c r="M98" s="5">
        <f>L98*Малоэтажка_колич_жителей!G97</f>
        <v>184.79999999999998</v>
      </c>
      <c r="N98" s="154">
        <v>560</v>
      </c>
      <c r="O98" s="152">
        <f t="shared" si="152"/>
        <v>580.79999999999995</v>
      </c>
      <c r="P98" s="152">
        <f t="shared" si="153"/>
        <v>1351</v>
      </c>
      <c r="Q98" s="153">
        <f t="shared" si="154"/>
        <v>770.20000000000005</v>
      </c>
      <c r="R98" s="9">
        <v>566</v>
      </c>
    </row>
    <row r="99">
      <c r="A99" s="7"/>
      <c r="B99" s="4" t="s">
        <v>104</v>
      </c>
      <c r="C99" s="5">
        <v>0.69999999999999996</v>
      </c>
      <c r="D99" s="5">
        <f>C99*Малоэтажка_колич_жителей!G98</f>
        <v>92.399999999999991</v>
      </c>
      <c r="E99" s="154">
        <f t="shared" si="155"/>
        <v>147.16000000000003</v>
      </c>
      <c r="F99" s="5">
        <v>2</v>
      </c>
      <c r="G99" s="5">
        <f>F99*Малоэтажка_колич_жителей!G98</f>
        <v>264</v>
      </c>
      <c r="H99" s="154">
        <f t="shared" si="156"/>
        <v>418.83999999999997</v>
      </c>
      <c r="I99" s="5">
        <v>0.29999999999999999</v>
      </c>
      <c r="J99" s="5">
        <f>I99*Малоэтажка_колич_жителей!G98</f>
        <v>39.600000000000001</v>
      </c>
      <c r="K99" s="154">
        <v>225</v>
      </c>
      <c r="L99" s="5">
        <v>1.3999999999999999</v>
      </c>
      <c r="M99" s="5">
        <f>L99*Малоэтажка_колич_жителей!G98</f>
        <v>184.79999999999998</v>
      </c>
      <c r="N99" s="154">
        <v>560</v>
      </c>
      <c r="O99" s="152">
        <f t="shared" si="152"/>
        <v>580.79999999999995</v>
      </c>
      <c r="P99" s="152">
        <f t="shared" si="153"/>
        <v>1351</v>
      </c>
      <c r="Q99" s="153">
        <f t="shared" si="154"/>
        <v>770.20000000000005</v>
      </c>
      <c r="R99" s="9">
        <v>566</v>
      </c>
    </row>
    <row r="100">
      <c r="A100" s="7"/>
      <c r="B100" s="4" t="s">
        <v>105</v>
      </c>
      <c r="C100" s="5">
        <v>0.69999999999999996</v>
      </c>
      <c r="D100" s="5">
        <f>C100*'Малоэтажка_колич_жителей'!G99</f>
        <v>92.399999999999991</v>
      </c>
      <c r="E100" s="154">
        <f t="shared" ref="E100:E122" si="157">R100-H100</f>
        <v>147.16000000000003</v>
      </c>
      <c r="F100" s="5">
        <v>2</v>
      </c>
      <c r="G100" s="5">
        <f>F100*'Малоэтажка_колич_жителей'!G99</f>
        <v>264</v>
      </c>
      <c r="H100" s="154">
        <f t="shared" ref="H100:H122" si="158">R100*0.74</f>
        <v>418.83999999999997</v>
      </c>
      <c r="I100" s="5">
        <v>0.29999999999999999</v>
      </c>
      <c r="J100" s="5">
        <f>I100*'Малоэтажка_колич_жителей'!G99</f>
        <v>39.600000000000001</v>
      </c>
      <c r="K100" s="154">
        <v>225</v>
      </c>
      <c r="L100" s="5">
        <v>1.3999999999999999</v>
      </c>
      <c r="M100" s="5">
        <f>L100*'Малоэтажка_колич_жителей'!G99</f>
        <v>184.79999999999998</v>
      </c>
      <c r="N100" s="154">
        <v>561</v>
      </c>
      <c r="O100" s="152">
        <f t="shared" ref="O100:O122" si="159">M100+J100+G100+D100</f>
        <v>580.79999999999995</v>
      </c>
      <c r="P100" s="152">
        <f t="shared" ref="P100:P122" si="160">N100+K100+H100+E100</f>
        <v>1352</v>
      </c>
      <c r="Q100" s="153">
        <f t="shared" ref="Q100:Q122" si="161">P100-O100</f>
        <v>771.20000000000005</v>
      </c>
      <c r="R100" s="9">
        <v>566</v>
      </c>
    </row>
    <row r="101">
      <c r="A101" s="7"/>
      <c r="B101" s="4" t="s">
        <v>106</v>
      </c>
      <c r="C101" s="5">
        <v>0.69999999999999996</v>
      </c>
      <c r="D101" s="5">
        <f>C101*'Малоэтажка_колич_жителей'!G100</f>
        <v>92.399999999999991</v>
      </c>
      <c r="E101" s="154">
        <f t="shared" si="157"/>
        <v>147.16000000000003</v>
      </c>
      <c r="F101" s="5">
        <v>2</v>
      </c>
      <c r="G101" s="5">
        <f>F101*'Малоэтажка_колич_жителей'!G100</f>
        <v>264</v>
      </c>
      <c r="H101" s="154">
        <f t="shared" si="158"/>
        <v>418.83999999999997</v>
      </c>
      <c r="I101" s="5">
        <v>0.29999999999999999</v>
      </c>
      <c r="J101" s="5">
        <f>I101*'Малоэтажка_колич_жителей'!G100</f>
        <v>39.600000000000001</v>
      </c>
      <c r="K101" s="154">
        <v>225</v>
      </c>
      <c r="L101" s="5">
        <v>1.3999999999999999</v>
      </c>
      <c r="M101" s="5">
        <f>L101*'Малоэтажка_колич_жителей'!G100</f>
        <v>184.79999999999998</v>
      </c>
      <c r="N101" s="154">
        <v>561</v>
      </c>
      <c r="O101" s="152">
        <f t="shared" si="159"/>
        <v>580.79999999999995</v>
      </c>
      <c r="P101" s="152">
        <f t="shared" si="160"/>
        <v>1352</v>
      </c>
      <c r="Q101" s="153">
        <f t="shared" si="161"/>
        <v>771.20000000000005</v>
      </c>
      <c r="R101" s="9">
        <v>566</v>
      </c>
    </row>
    <row r="102">
      <c r="A102" s="7"/>
      <c r="B102" s="4" t="s">
        <v>107</v>
      </c>
      <c r="C102" s="5">
        <v>0.69999999999999996</v>
      </c>
      <c r="D102" s="5">
        <f>C102*Малоэтажка_колич_жителей!G101</f>
        <v>92.399999999999991</v>
      </c>
      <c r="E102" s="154">
        <f t="shared" si="157"/>
        <v>147.16000000000003</v>
      </c>
      <c r="F102" s="5">
        <v>2</v>
      </c>
      <c r="G102" s="5">
        <f>F102*Малоэтажка_колич_жителей!G101</f>
        <v>264</v>
      </c>
      <c r="H102" s="154">
        <f t="shared" si="158"/>
        <v>418.83999999999997</v>
      </c>
      <c r="I102" s="5">
        <v>0.29999999999999999</v>
      </c>
      <c r="J102" s="5">
        <f>I102*Малоэтажка_колич_жителей!G101</f>
        <v>39.600000000000001</v>
      </c>
      <c r="K102" s="154">
        <v>225</v>
      </c>
      <c r="L102" s="5">
        <v>1.3999999999999999</v>
      </c>
      <c r="M102" s="5">
        <f>L102*Малоэтажка_колич_жителей!G101</f>
        <v>184.79999999999998</v>
      </c>
      <c r="N102" s="154">
        <v>560</v>
      </c>
      <c r="O102" s="152">
        <f t="shared" si="159"/>
        <v>580.79999999999995</v>
      </c>
      <c r="P102" s="152">
        <f t="shared" si="160"/>
        <v>1351</v>
      </c>
      <c r="Q102" s="153">
        <f t="shared" si="161"/>
        <v>770.20000000000005</v>
      </c>
      <c r="R102" s="9">
        <v>566</v>
      </c>
    </row>
    <row r="103">
      <c r="A103" s="7"/>
      <c r="B103" s="4" t="s">
        <v>108</v>
      </c>
      <c r="C103" s="5">
        <v>0.69999999999999996</v>
      </c>
      <c r="D103" s="5">
        <f>C103*Малоэтажка_колич_жителей!G102</f>
        <v>92.399999999999991</v>
      </c>
      <c r="E103" s="154">
        <f t="shared" si="157"/>
        <v>147.16000000000003</v>
      </c>
      <c r="F103" s="5">
        <v>2</v>
      </c>
      <c r="G103" s="5">
        <f>F103*Малоэтажка_колич_жителей!G102</f>
        <v>264</v>
      </c>
      <c r="H103" s="154">
        <f t="shared" si="158"/>
        <v>418.83999999999997</v>
      </c>
      <c r="I103" s="5">
        <v>0.29999999999999999</v>
      </c>
      <c r="J103" s="5">
        <f>I103*Малоэтажка_колич_жителей!G102</f>
        <v>39.600000000000001</v>
      </c>
      <c r="K103" s="154">
        <v>225</v>
      </c>
      <c r="L103" s="5">
        <v>1.3999999999999999</v>
      </c>
      <c r="M103" s="5">
        <f>L103*Малоэтажка_колич_жителей!G102</f>
        <v>184.79999999999998</v>
      </c>
      <c r="N103" s="154">
        <v>560</v>
      </c>
      <c r="O103" s="152">
        <f t="shared" si="159"/>
        <v>580.79999999999995</v>
      </c>
      <c r="P103" s="152">
        <f t="shared" si="160"/>
        <v>1351</v>
      </c>
      <c r="Q103" s="153">
        <f t="shared" si="161"/>
        <v>770.20000000000005</v>
      </c>
      <c r="R103" s="9">
        <v>566</v>
      </c>
    </row>
    <row r="104">
      <c r="A104" s="7"/>
      <c r="B104" s="4" t="s">
        <v>109</v>
      </c>
      <c r="C104" s="5">
        <v>0.69999999999999996</v>
      </c>
      <c r="D104" s="5">
        <f>C104*Малоэтажка_колич_жителей!G103</f>
        <v>92.399999999999991</v>
      </c>
      <c r="E104" s="154">
        <f t="shared" si="157"/>
        <v>147.16000000000003</v>
      </c>
      <c r="F104" s="5">
        <v>2</v>
      </c>
      <c r="G104" s="5">
        <f>F104*Малоэтажка_колич_жителей!G103</f>
        <v>264</v>
      </c>
      <c r="H104" s="154">
        <f t="shared" si="158"/>
        <v>418.83999999999997</v>
      </c>
      <c r="I104" s="5">
        <v>0.29999999999999999</v>
      </c>
      <c r="J104" s="5">
        <f>I104*Малоэтажка_колич_жителей!G103</f>
        <v>39.600000000000001</v>
      </c>
      <c r="K104" s="154">
        <v>225</v>
      </c>
      <c r="L104" s="5">
        <v>1.3999999999999999</v>
      </c>
      <c r="M104" s="5">
        <f>L104*Малоэтажка_колич_жителей!G103</f>
        <v>184.79999999999998</v>
      </c>
      <c r="N104" s="154">
        <v>561</v>
      </c>
      <c r="O104" s="152">
        <f t="shared" si="159"/>
        <v>580.79999999999995</v>
      </c>
      <c r="P104" s="152">
        <f t="shared" si="160"/>
        <v>1352</v>
      </c>
      <c r="Q104" s="153">
        <f t="shared" si="161"/>
        <v>771.20000000000005</v>
      </c>
      <c r="R104" s="9">
        <v>566</v>
      </c>
    </row>
    <row r="105">
      <c r="A105" s="7"/>
      <c r="B105" s="4" t="s">
        <v>110</v>
      </c>
      <c r="C105" s="5">
        <v>0.69999999999999996</v>
      </c>
      <c r="D105" s="5">
        <f>C105*Малоэтажка_колич_жителей!G104</f>
        <v>92.399999999999991</v>
      </c>
      <c r="E105" s="154">
        <f t="shared" si="157"/>
        <v>147.16000000000003</v>
      </c>
      <c r="F105" s="5">
        <v>2</v>
      </c>
      <c r="G105" s="5">
        <f>F105*Малоэтажка_колич_жителей!G104</f>
        <v>264</v>
      </c>
      <c r="H105" s="154">
        <f t="shared" si="158"/>
        <v>418.83999999999997</v>
      </c>
      <c r="I105" s="5">
        <v>0.29999999999999999</v>
      </c>
      <c r="J105" s="5">
        <f>I105*Малоэтажка_колич_жителей!G104</f>
        <v>39.600000000000001</v>
      </c>
      <c r="K105" s="154">
        <v>225</v>
      </c>
      <c r="L105" s="5">
        <v>1.3999999999999999</v>
      </c>
      <c r="M105" s="5">
        <f>L105*Малоэтажка_колич_жителей!G104</f>
        <v>184.79999999999998</v>
      </c>
      <c r="N105" s="154">
        <v>561</v>
      </c>
      <c r="O105" s="152">
        <f t="shared" si="159"/>
        <v>580.79999999999995</v>
      </c>
      <c r="P105" s="152">
        <f t="shared" si="160"/>
        <v>1352</v>
      </c>
      <c r="Q105" s="153">
        <f t="shared" si="161"/>
        <v>771.20000000000005</v>
      </c>
      <c r="R105" s="9">
        <v>566</v>
      </c>
    </row>
    <row r="106">
      <c r="A106" s="7"/>
      <c r="B106" s="4" t="s">
        <v>111</v>
      </c>
      <c r="C106" s="5">
        <v>0.69999999999999996</v>
      </c>
      <c r="D106" s="5">
        <f>C106*Малоэтажка_колич_жителей!G105</f>
        <v>92.399999999999991</v>
      </c>
      <c r="E106" s="154">
        <f t="shared" si="157"/>
        <v>147.16000000000003</v>
      </c>
      <c r="F106" s="5">
        <v>2</v>
      </c>
      <c r="G106" s="5">
        <f>F106*Малоэтажка_колич_жителей!G105</f>
        <v>264</v>
      </c>
      <c r="H106" s="154">
        <f t="shared" si="158"/>
        <v>418.83999999999997</v>
      </c>
      <c r="I106" s="5">
        <v>0.29999999999999999</v>
      </c>
      <c r="J106" s="5">
        <f>I106*Малоэтажка_колич_жителей!G105</f>
        <v>39.600000000000001</v>
      </c>
      <c r="K106" s="154">
        <v>225</v>
      </c>
      <c r="L106" s="5">
        <v>1.3999999999999999</v>
      </c>
      <c r="M106" s="5">
        <f>L106*Малоэтажка_колич_жителей!G105</f>
        <v>184.79999999999998</v>
      </c>
      <c r="N106" s="154">
        <v>560</v>
      </c>
      <c r="O106" s="152">
        <f t="shared" si="159"/>
        <v>580.79999999999995</v>
      </c>
      <c r="P106" s="152">
        <f t="shared" si="160"/>
        <v>1351</v>
      </c>
      <c r="Q106" s="153">
        <f t="shared" si="161"/>
        <v>770.20000000000005</v>
      </c>
      <c r="R106" s="9">
        <v>566</v>
      </c>
    </row>
    <row r="107">
      <c r="A107" s="7"/>
      <c r="B107" s="4" t="s">
        <v>112</v>
      </c>
      <c r="C107" s="5">
        <v>0.69999999999999996</v>
      </c>
      <c r="D107" s="5">
        <f>C107*Малоэтажка_колич_жителей!G106</f>
        <v>92.399999999999991</v>
      </c>
      <c r="E107" s="154">
        <f t="shared" si="157"/>
        <v>147.16000000000003</v>
      </c>
      <c r="F107" s="5">
        <v>2</v>
      </c>
      <c r="G107" s="5">
        <f>F107*Малоэтажка_колич_жителей!G106</f>
        <v>264</v>
      </c>
      <c r="H107" s="154">
        <f t="shared" si="158"/>
        <v>418.83999999999997</v>
      </c>
      <c r="I107" s="5">
        <v>0.29999999999999999</v>
      </c>
      <c r="J107" s="5">
        <f>I107*Малоэтажка_колич_жителей!G106</f>
        <v>39.600000000000001</v>
      </c>
      <c r="K107" s="154">
        <v>225</v>
      </c>
      <c r="L107" s="5">
        <v>1.3999999999999999</v>
      </c>
      <c r="M107" s="5">
        <f>L107*Малоэтажка_колич_жителей!G106</f>
        <v>184.79999999999998</v>
      </c>
      <c r="N107" s="154">
        <v>560</v>
      </c>
      <c r="O107" s="152">
        <f t="shared" si="159"/>
        <v>580.79999999999995</v>
      </c>
      <c r="P107" s="152">
        <f t="shared" si="160"/>
        <v>1351</v>
      </c>
      <c r="Q107" s="153">
        <f t="shared" si="161"/>
        <v>770.20000000000005</v>
      </c>
      <c r="R107" s="9">
        <v>566</v>
      </c>
    </row>
    <row r="108">
      <c r="A108" s="7"/>
      <c r="B108" s="4" t="s">
        <v>113</v>
      </c>
      <c r="C108" s="5">
        <v>0.69999999999999996</v>
      </c>
      <c r="D108" s="5">
        <f>C108*Малоэтажка_колич_жителей!G107</f>
        <v>92.399999999999991</v>
      </c>
      <c r="E108" s="154">
        <f t="shared" si="157"/>
        <v>147.16000000000003</v>
      </c>
      <c r="F108" s="5">
        <v>2</v>
      </c>
      <c r="G108" s="5">
        <f>F108*Малоэтажка_колич_жителей!G107</f>
        <v>264</v>
      </c>
      <c r="H108" s="154">
        <f t="shared" si="158"/>
        <v>418.83999999999997</v>
      </c>
      <c r="I108" s="5">
        <v>0.29999999999999999</v>
      </c>
      <c r="J108" s="5">
        <f>I108*Малоэтажка_колич_жителей!G107</f>
        <v>39.600000000000001</v>
      </c>
      <c r="K108" s="154">
        <v>225</v>
      </c>
      <c r="L108" s="5">
        <v>1.3999999999999999</v>
      </c>
      <c r="M108" s="5">
        <f>L108*Малоэтажка_колич_жителей!G107</f>
        <v>184.79999999999998</v>
      </c>
      <c r="N108" s="154">
        <v>561</v>
      </c>
      <c r="O108" s="152">
        <f t="shared" si="159"/>
        <v>580.79999999999995</v>
      </c>
      <c r="P108" s="152">
        <f t="shared" si="160"/>
        <v>1352</v>
      </c>
      <c r="Q108" s="153">
        <f t="shared" si="161"/>
        <v>771.20000000000005</v>
      </c>
      <c r="R108" s="9">
        <v>566</v>
      </c>
    </row>
    <row r="109">
      <c r="A109" s="7"/>
      <c r="B109" s="4" t="s">
        <v>114</v>
      </c>
      <c r="C109" s="5">
        <v>0.69999999999999996</v>
      </c>
      <c r="D109" s="5">
        <f>C109*Малоэтажка_колич_жителей!G108</f>
        <v>92.399999999999991</v>
      </c>
      <c r="E109" s="154">
        <f t="shared" si="157"/>
        <v>147.16000000000003</v>
      </c>
      <c r="F109" s="5">
        <v>2</v>
      </c>
      <c r="G109" s="5">
        <f>F109*Малоэтажка_колич_жителей!G108</f>
        <v>264</v>
      </c>
      <c r="H109" s="154">
        <f t="shared" si="158"/>
        <v>418.83999999999997</v>
      </c>
      <c r="I109" s="5">
        <v>0.29999999999999999</v>
      </c>
      <c r="J109" s="5">
        <f>I109*Малоэтажка_колич_жителей!G108</f>
        <v>39.600000000000001</v>
      </c>
      <c r="K109" s="154">
        <v>225</v>
      </c>
      <c r="L109" s="5">
        <v>1.3999999999999999</v>
      </c>
      <c r="M109" s="5">
        <f>L109*Малоэтажка_колич_жителей!G108</f>
        <v>184.79999999999998</v>
      </c>
      <c r="N109" s="154">
        <v>561</v>
      </c>
      <c r="O109" s="152">
        <f t="shared" si="159"/>
        <v>580.79999999999995</v>
      </c>
      <c r="P109" s="152">
        <f t="shared" si="160"/>
        <v>1352</v>
      </c>
      <c r="Q109" s="153">
        <f t="shared" si="161"/>
        <v>771.20000000000005</v>
      </c>
      <c r="R109" s="9">
        <v>566</v>
      </c>
    </row>
    <row r="110">
      <c r="A110" s="7"/>
      <c r="B110" s="4" t="s">
        <v>115</v>
      </c>
      <c r="C110" s="5">
        <v>0.69999999999999996</v>
      </c>
      <c r="D110" s="5">
        <f>C110*Малоэтажка_колич_жителей!G109</f>
        <v>92.399999999999991</v>
      </c>
      <c r="E110" s="154">
        <f t="shared" si="157"/>
        <v>147.16000000000003</v>
      </c>
      <c r="F110" s="5">
        <v>2</v>
      </c>
      <c r="G110" s="5">
        <f>F110*Малоэтажка_колич_жителей!G109</f>
        <v>264</v>
      </c>
      <c r="H110" s="154">
        <f t="shared" si="158"/>
        <v>418.83999999999997</v>
      </c>
      <c r="I110" s="5">
        <v>0.29999999999999999</v>
      </c>
      <c r="J110" s="5">
        <f>I110*Малоэтажка_колич_жителей!G109</f>
        <v>39.600000000000001</v>
      </c>
      <c r="K110" s="154">
        <v>225</v>
      </c>
      <c r="L110" s="5">
        <v>1.3999999999999999</v>
      </c>
      <c r="M110" s="5">
        <f>L110*Малоэтажка_колич_жителей!G109</f>
        <v>184.79999999999998</v>
      </c>
      <c r="N110" s="154">
        <v>560</v>
      </c>
      <c r="O110" s="152">
        <f t="shared" si="159"/>
        <v>580.79999999999995</v>
      </c>
      <c r="P110" s="152">
        <f t="shared" si="160"/>
        <v>1351</v>
      </c>
      <c r="Q110" s="153">
        <f t="shared" si="161"/>
        <v>770.20000000000005</v>
      </c>
      <c r="R110" s="9">
        <v>566</v>
      </c>
    </row>
    <row r="111">
      <c r="A111" s="7"/>
      <c r="B111" s="4" t="s">
        <v>116</v>
      </c>
      <c r="C111" s="5">
        <v>0.69999999999999996</v>
      </c>
      <c r="D111" s="5">
        <f>C111*Малоэтажка_колич_жителей!G110</f>
        <v>92.399999999999991</v>
      </c>
      <c r="E111" s="154">
        <f t="shared" si="157"/>
        <v>147.16000000000003</v>
      </c>
      <c r="F111" s="5">
        <v>2</v>
      </c>
      <c r="G111" s="5">
        <f>F111*Малоэтажка_колич_жителей!G110</f>
        <v>264</v>
      </c>
      <c r="H111" s="154">
        <f t="shared" si="158"/>
        <v>418.83999999999997</v>
      </c>
      <c r="I111" s="5">
        <v>0.29999999999999999</v>
      </c>
      <c r="J111" s="5">
        <f>I111*Малоэтажка_колич_жителей!G110</f>
        <v>39.600000000000001</v>
      </c>
      <c r="K111" s="154">
        <v>225</v>
      </c>
      <c r="L111" s="5">
        <v>1.3999999999999999</v>
      </c>
      <c r="M111" s="5">
        <f>L111*Малоэтажка_колич_жителей!G110</f>
        <v>184.79999999999998</v>
      </c>
      <c r="N111" s="154">
        <v>560</v>
      </c>
      <c r="O111" s="152">
        <f t="shared" si="159"/>
        <v>580.79999999999995</v>
      </c>
      <c r="P111" s="152">
        <f t="shared" si="160"/>
        <v>1351</v>
      </c>
      <c r="Q111" s="153">
        <f t="shared" si="161"/>
        <v>770.20000000000005</v>
      </c>
      <c r="R111" s="9">
        <v>566</v>
      </c>
    </row>
    <row r="112">
      <c r="A112" s="3"/>
      <c r="B112" s="4" t="s">
        <v>117</v>
      </c>
      <c r="C112" s="5">
        <v>0.69999999999999996</v>
      </c>
      <c r="D112" s="5">
        <f>C112*Малоэтажка_колич_жителей!G111</f>
        <v>92.399999999999991</v>
      </c>
      <c r="E112" s="154">
        <f t="shared" si="157"/>
        <v>147.16000000000003</v>
      </c>
      <c r="F112" s="5">
        <v>2</v>
      </c>
      <c r="G112" s="5">
        <f>F112*Малоэтажка_колич_жителей!G111</f>
        <v>264</v>
      </c>
      <c r="H112" s="154">
        <f t="shared" si="158"/>
        <v>418.83999999999997</v>
      </c>
      <c r="I112" s="5">
        <v>0.29999999999999999</v>
      </c>
      <c r="J112" s="5">
        <f>I112*Малоэтажка_колич_жителей!G111</f>
        <v>39.600000000000001</v>
      </c>
      <c r="K112" s="154">
        <v>225</v>
      </c>
      <c r="L112" s="5">
        <v>1.3999999999999999</v>
      </c>
      <c r="M112" s="5">
        <f>L112*Малоэтажка_колич_жителей!G111</f>
        <v>184.79999999999998</v>
      </c>
      <c r="N112" s="154">
        <v>561</v>
      </c>
      <c r="O112" s="152">
        <f t="shared" si="159"/>
        <v>580.79999999999995</v>
      </c>
      <c r="P112" s="152">
        <f t="shared" si="160"/>
        <v>1352</v>
      </c>
      <c r="Q112" s="153">
        <f t="shared" si="161"/>
        <v>771.20000000000005</v>
      </c>
      <c r="R112" s="9">
        <v>566</v>
      </c>
    </row>
    <row r="113">
      <c r="A113" s="1">
        <v>9</v>
      </c>
      <c r="B113" s="4" t="s">
        <v>118</v>
      </c>
      <c r="C113" s="5">
        <v>0.69999999999999996</v>
      </c>
      <c r="D113" s="5">
        <f>C113*Малоэтажка_колич_жителей!G112</f>
        <v>92.399999999999991</v>
      </c>
      <c r="E113" s="154">
        <f t="shared" si="157"/>
        <v>128.95999999999998</v>
      </c>
      <c r="F113" s="5">
        <v>2</v>
      </c>
      <c r="G113" s="5">
        <f>F113*Малоэтажка_колич_жителей!G112</f>
        <v>264</v>
      </c>
      <c r="H113" s="154">
        <f t="shared" si="158"/>
        <v>367.04000000000002</v>
      </c>
      <c r="I113" s="5">
        <v>0.29999999999999999</v>
      </c>
      <c r="J113" s="5">
        <f>I113*Малоэтажка_колич_жителей!G112</f>
        <v>39.600000000000001</v>
      </c>
      <c r="K113" s="154">
        <v>116</v>
      </c>
      <c r="L113" s="5">
        <v>1.3999999999999999</v>
      </c>
      <c r="M113" s="5">
        <f>L113*Малоэтажка_колич_жителей!G112</f>
        <v>184.79999999999998</v>
      </c>
      <c r="N113" s="154">
        <v>372</v>
      </c>
      <c r="O113" s="152">
        <f t="shared" si="159"/>
        <v>580.79999999999995</v>
      </c>
      <c r="P113" s="152">
        <f t="shared" si="160"/>
        <v>984</v>
      </c>
      <c r="Q113" s="153">
        <f t="shared" si="161"/>
        <v>403.20000000000005</v>
      </c>
      <c r="R113" s="9">
        <v>496</v>
      </c>
    </row>
    <row r="114">
      <c r="A114" s="7"/>
      <c r="B114" s="4" t="s">
        <v>119</v>
      </c>
      <c r="C114" s="5">
        <v>0.69999999999999996</v>
      </c>
      <c r="D114" s="5">
        <f>C114*Малоэтажка_колич_жителей!G113</f>
        <v>92.399999999999991</v>
      </c>
      <c r="E114" s="154">
        <f t="shared" si="157"/>
        <v>128.69999999999999</v>
      </c>
      <c r="F114" s="5">
        <v>2</v>
      </c>
      <c r="G114" s="5">
        <f>F114*Малоэтажка_колич_жителей!G113</f>
        <v>264</v>
      </c>
      <c r="H114" s="154">
        <f t="shared" si="158"/>
        <v>366.30000000000001</v>
      </c>
      <c r="I114" s="5">
        <v>0.29999999999999999</v>
      </c>
      <c r="J114" s="5">
        <f>I114*Малоэтажка_колич_жителей!G113</f>
        <v>39.600000000000001</v>
      </c>
      <c r="K114" s="154">
        <v>115</v>
      </c>
      <c r="L114" s="5">
        <v>1.3999999999999999</v>
      </c>
      <c r="M114" s="5">
        <f>L114*Малоэтажка_колич_жителей!G113</f>
        <v>184.79999999999998</v>
      </c>
      <c r="N114" s="154">
        <v>373</v>
      </c>
      <c r="O114" s="152">
        <f t="shared" si="159"/>
        <v>580.79999999999995</v>
      </c>
      <c r="P114" s="152">
        <f t="shared" si="160"/>
        <v>983</v>
      </c>
      <c r="Q114" s="153">
        <f t="shared" si="161"/>
        <v>402.20000000000005</v>
      </c>
      <c r="R114" s="9">
        <v>495</v>
      </c>
    </row>
    <row r="115">
      <c r="A115" s="7"/>
      <c r="B115" s="4" t="s">
        <v>120</v>
      </c>
      <c r="C115" s="5">
        <v>0.69999999999999996</v>
      </c>
      <c r="D115" s="5">
        <f>C115*Малоэтажка_колич_жителей!G114</f>
        <v>92.399999999999991</v>
      </c>
      <c r="E115" s="154">
        <f t="shared" si="157"/>
        <v>128.95999999999998</v>
      </c>
      <c r="F115" s="5">
        <v>2</v>
      </c>
      <c r="G115" s="5">
        <f>F115*Малоэтажка_колич_жителей!G114</f>
        <v>264</v>
      </c>
      <c r="H115" s="154">
        <f t="shared" si="158"/>
        <v>367.04000000000002</v>
      </c>
      <c r="I115" s="5">
        <v>0.29999999999999999</v>
      </c>
      <c r="J115" s="5">
        <f>I115*Малоэтажка_колич_жителей!G114</f>
        <v>39.600000000000001</v>
      </c>
      <c r="K115" s="154">
        <v>115</v>
      </c>
      <c r="L115" s="5">
        <v>1.3999999999999999</v>
      </c>
      <c r="M115" s="5">
        <f>L115*Малоэтажка_колич_жителей!G114</f>
        <v>184.79999999999998</v>
      </c>
      <c r="N115" s="154">
        <v>373</v>
      </c>
      <c r="O115" s="152">
        <f t="shared" si="159"/>
        <v>580.79999999999995</v>
      </c>
      <c r="P115" s="152">
        <f t="shared" si="160"/>
        <v>984</v>
      </c>
      <c r="Q115" s="153">
        <f t="shared" si="161"/>
        <v>403.20000000000005</v>
      </c>
      <c r="R115" s="9">
        <v>496</v>
      </c>
    </row>
    <row r="116">
      <c r="A116" s="7"/>
      <c r="B116" s="4" t="s">
        <v>121</v>
      </c>
      <c r="C116" s="5">
        <v>0.69999999999999996</v>
      </c>
      <c r="D116" s="5">
        <f>C116*Малоэтажка_колич_жителей!G115</f>
        <v>46.199999999999996</v>
      </c>
      <c r="E116" s="154">
        <f t="shared" si="157"/>
        <v>129.22000000000003</v>
      </c>
      <c r="F116" s="5">
        <v>2</v>
      </c>
      <c r="G116" s="5">
        <f>F116*Малоэтажка_колич_жителей!G115</f>
        <v>132</v>
      </c>
      <c r="H116" s="154">
        <f t="shared" si="158"/>
        <v>367.77999999999997</v>
      </c>
      <c r="I116" s="5">
        <v>0.29999999999999999</v>
      </c>
      <c r="J116" s="5">
        <f>I116*Малоэтажка_колич_жителей!G115</f>
        <v>19.800000000000001</v>
      </c>
      <c r="K116" s="154">
        <v>114</v>
      </c>
      <c r="L116" s="5">
        <v>1.3999999999999999</v>
      </c>
      <c r="M116" s="5">
        <f>L116*Малоэтажка_колич_жителей!G115</f>
        <v>92.399999999999991</v>
      </c>
      <c r="N116" s="154">
        <v>373</v>
      </c>
      <c r="O116" s="152">
        <f t="shared" si="159"/>
        <v>290.39999999999998</v>
      </c>
      <c r="P116" s="152">
        <f t="shared" si="160"/>
        <v>984</v>
      </c>
      <c r="Q116" s="153">
        <f t="shared" si="161"/>
        <v>693.60000000000002</v>
      </c>
      <c r="R116" s="9">
        <v>497</v>
      </c>
    </row>
    <row r="117">
      <c r="A117" s="7"/>
      <c r="B117" s="4" t="s">
        <v>122</v>
      </c>
      <c r="C117" s="5">
        <v>0.69999999999999996</v>
      </c>
      <c r="D117" s="5">
        <f>C117*Малоэтажка_колич_жителей!G116</f>
        <v>46.199999999999996</v>
      </c>
      <c r="E117" s="154">
        <f t="shared" si="157"/>
        <v>128.95999999999998</v>
      </c>
      <c r="F117" s="5">
        <v>2</v>
      </c>
      <c r="G117" s="5">
        <f>F117*Малоэтажка_колич_жителей!G116</f>
        <v>132</v>
      </c>
      <c r="H117" s="154">
        <f t="shared" si="158"/>
        <v>367.04000000000002</v>
      </c>
      <c r="I117" s="5">
        <v>0.29999999999999999</v>
      </c>
      <c r="J117" s="5">
        <f>I117*Малоэтажка_колич_жителей!G116</f>
        <v>19.800000000000001</v>
      </c>
      <c r="K117" s="154">
        <v>114</v>
      </c>
      <c r="L117" s="5">
        <v>1.3999999999999999</v>
      </c>
      <c r="M117" s="5">
        <f>L117*Малоэтажка_колич_жителей!G116</f>
        <v>92.399999999999991</v>
      </c>
      <c r="N117" s="154">
        <v>373</v>
      </c>
      <c r="O117" s="152">
        <f t="shared" si="159"/>
        <v>290.39999999999998</v>
      </c>
      <c r="P117" s="152">
        <f t="shared" si="160"/>
        <v>983</v>
      </c>
      <c r="Q117" s="153">
        <f t="shared" si="161"/>
        <v>692.60000000000002</v>
      </c>
      <c r="R117" s="9">
        <v>496</v>
      </c>
    </row>
    <row r="118">
      <c r="A118" s="7"/>
      <c r="B118" s="4" t="s">
        <v>123</v>
      </c>
      <c r="C118" s="5">
        <v>0.69999999999999996</v>
      </c>
      <c r="D118" s="5">
        <f>C118*Малоэтажка_колич_жителей!G117</f>
        <v>46.199999999999996</v>
      </c>
      <c r="E118" s="154">
        <f t="shared" si="157"/>
        <v>129.22000000000003</v>
      </c>
      <c r="F118" s="5">
        <v>2</v>
      </c>
      <c r="G118" s="5">
        <f>F118*Малоэтажка_колич_жителей!G117</f>
        <v>132</v>
      </c>
      <c r="H118" s="154">
        <f t="shared" si="158"/>
        <v>367.77999999999997</v>
      </c>
      <c r="I118" s="5">
        <v>0.29999999999999999</v>
      </c>
      <c r="J118" s="5">
        <f>I118*Малоэтажка_колич_жителей!G117</f>
        <v>19.800000000000001</v>
      </c>
      <c r="K118" s="154">
        <v>114</v>
      </c>
      <c r="L118" s="5">
        <v>1.3999999999999999</v>
      </c>
      <c r="M118" s="5">
        <f>L118*Малоэтажка_колич_жителей!G117</f>
        <v>92.399999999999991</v>
      </c>
      <c r="N118" s="154">
        <v>373</v>
      </c>
      <c r="O118" s="152">
        <f t="shared" si="159"/>
        <v>290.39999999999998</v>
      </c>
      <c r="P118" s="152">
        <f t="shared" si="160"/>
        <v>984</v>
      </c>
      <c r="Q118" s="153">
        <f t="shared" si="161"/>
        <v>693.60000000000002</v>
      </c>
      <c r="R118" s="9">
        <v>497</v>
      </c>
    </row>
    <row r="119">
      <c r="A119" s="7"/>
      <c r="B119" s="4" t="s">
        <v>124</v>
      </c>
      <c r="C119" s="5">
        <v>0.69999999999999996</v>
      </c>
      <c r="D119" s="5">
        <f>C119*Малоэтажка_колич_жителей!G118</f>
        <v>92.399999999999991</v>
      </c>
      <c r="E119" s="154">
        <f t="shared" si="157"/>
        <v>130.51999999999998</v>
      </c>
      <c r="F119" s="5">
        <v>2</v>
      </c>
      <c r="G119" s="5">
        <f>F119*Малоэтажка_колич_жителей!G118</f>
        <v>264</v>
      </c>
      <c r="H119" s="154">
        <f t="shared" si="158"/>
        <v>371.48000000000002</v>
      </c>
      <c r="I119" s="5">
        <v>0.29999999999999999</v>
      </c>
      <c r="J119" s="5">
        <f>I119*Малоэтажка_колич_жителей!G118</f>
        <v>39.600000000000001</v>
      </c>
      <c r="K119" s="154">
        <v>211</v>
      </c>
      <c r="L119" s="5">
        <v>1.3999999999999999</v>
      </c>
      <c r="M119" s="5">
        <f>L119*Малоэтажка_колич_жителей!G118</f>
        <v>184.79999999999998</v>
      </c>
      <c r="N119" s="154">
        <v>375</v>
      </c>
      <c r="O119" s="152">
        <f t="shared" si="159"/>
        <v>580.79999999999995</v>
      </c>
      <c r="P119" s="152">
        <f t="shared" si="160"/>
        <v>1088</v>
      </c>
      <c r="Q119" s="153">
        <f t="shared" si="161"/>
        <v>507.20000000000005</v>
      </c>
      <c r="R119" s="9">
        <v>502</v>
      </c>
    </row>
    <row r="120">
      <c r="A120" s="7"/>
      <c r="B120" s="4" t="s">
        <v>125</v>
      </c>
      <c r="C120" s="5">
        <v>0.69999999999999996</v>
      </c>
      <c r="D120" s="5">
        <f>C120*Малоэтажка_колич_жителей!G119</f>
        <v>92.399999999999991</v>
      </c>
      <c r="E120" s="154">
        <f t="shared" si="157"/>
        <v>130.78000000000003</v>
      </c>
      <c r="F120" s="5">
        <v>2</v>
      </c>
      <c r="G120" s="5">
        <f>F120*Малоэтажка_колич_жителей!G119</f>
        <v>264</v>
      </c>
      <c r="H120" s="154">
        <f t="shared" si="158"/>
        <v>372.21999999999997</v>
      </c>
      <c r="I120" s="5">
        <v>0.29999999999999999</v>
      </c>
      <c r="J120" s="5">
        <f>I120*Малоэтажка_колич_жителей!G119</f>
        <v>39.600000000000001</v>
      </c>
      <c r="K120" s="154">
        <v>70</v>
      </c>
      <c r="L120" s="5">
        <v>1.3999999999999999</v>
      </c>
      <c r="M120" s="5">
        <f>L120*Малоэтажка_колич_жителей!G119</f>
        <v>184.79999999999998</v>
      </c>
      <c r="N120" s="154">
        <v>366</v>
      </c>
      <c r="O120" s="152">
        <f t="shared" si="159"/>
        <v>580.79999999999995</v>
      </c>
      <c r="P120" s="152">
        <f t="shared" si="160"/>
        <v>939</v>
      </c>
      <c r="Q120" s="153">
        <f t="shared" si="161"/>
        <v>358.20000000000005</v>
      </c>
      <c r="R120" s="9">
        <v>503</v>
      </c>
    </row>
    <row r="121">
      <c r="A121" s="7"/>
      <c r="B121" s="4" t="s">
        <v>126</v>
      </c>
      <c r="C121" s="5">
        <v>0.69999999999999996</v>
      </c>
      <c r="D121" s="5">
        <f>C121*'Малоэтажка_колич_жителей'!G118</f>
        <v>92.399999999999991</v>
      </c>
      <c r="E121" s="154">
        <f t="shared" si="157"/>
        <v>130.78000000000003</v>
      </c>
      <c r="F121" s="5">
        <v>2</v>
      </c>
      <c r="G121" s="5">
        <f>F121*'Малоэтажка_колич_жителей'!G118</f>
        <v>264</v>
      </c>
      <c r="H121" s="154">
        <f t="shared" si="158"/>
        <v>372.21999999999997</v>
      </c>
      <c r="I121" s="5">
        <v>0.29999999999999999</v>
      </c>
      <c r="J121" s="5">
        <f>I121*'Малоэтажка_колич_жителей'!G118</f>
        <v>39.600000000000001</v>
      </c>
      <c r="K121" s="154">
        <v>259</v>
      </c>
      <c r="L121" s="5">
        <v>1.3999999999999999</v>
      </c>
      <c r="M121" s="5">
        <f>L121*'Малоэтажка_колич_жителей'!G118</f>
        <v>184.79999999999998</v>
      </c>
      <c r="N121" s="154">
        <v>396</v>
      </c>
      <c r="O121" s="152">
        <f t="shared" si="159"/>
        <v>580.79999999999995</v>
      </c>
      <c r="P121" s="152">
        <f t="shared" si="160"/>
        <v>1158</v>
      </c>
      <c r="Q121" s="153">
        <f t="shared" si="161"/>
        <v>577.20000000000005</v>
      </c>
      <c r="R121" s="9">
        <v>503</v>
      </c>
    </row>
    <row r="122">
      <c r="A122" s="3"/>
      <c r="B122" s="4" t="s">
        <v>127</v>
      </c>
      <c r="C122" s="5">
        <v>0.69999999999999996</v>
      </c>
      <c r="D122" s="5">
        <f>C122*'Малоэтажка_колич_жителей'!G121</f>
        <v>46.199999999999996</v>
      </c>
      <c r="E122" s="154">
        <f t="shared" si="157"/>
        <v>131.04000000000002</v>
      </c>
      <c r="F122" s="5">
        <v>2</v>
      </c>
      <c r="G122" s="5">
        <f>F122*'Малоэтажка_колич_жителей'!G121</f>
        <v>132</v>
      </c>
      <c r="H122" s="154">
        <f t="shared" si="158"/>
        <v>372.95999999999998</v>
      </c>
      <c r="I122" s="5">
        <v>0.29999999999999999</v>
      </c>
      <c r="J122" s="5">
        <f>I122*'Малоэтажка_колич_жителей'!G121</f>
        <v>19.800000000000001</v>
      </c>
      <c r="K122" s="154">
        <v>110</v>
      </c>
      <c r="L122" s="5">
        <v>1.3999999999999999</v>
      </c>
      <c r="M122" s="5">
        <f>L122*'Малоэтажка_колич_жителей'!G121</f>
        <v>92.399999999999991</v>
      </c>
      <c r="N122" s="154">
        <v>388</v>
      </c>
      <c r="O122" s="152">
        <f t="shared" si="159"/>
        <v>290.39999999999998</v>
      </c>
      <c r="P122" s="152">
        <f t="shared" si="160"/>
        <v>1002</v>
      </c>
      <c r="Q122" s="153">
        <f t="shared" si="161"/>
        <v>711.60000000000002</v>
      </c>
      <c r="R122" s="9">
        <v>504</v>
      </c>
    </row>
  </sheetData>
  <mergeCells count="18">
    <mergeCell ref="A1:A3"/>
    <mergeCell ref="B1:B3"/>
    <mergeCell ref="C1:P1"/>
    <mergeCell ref="C2:E2"/>
    <mergeCell ref="F2:H2"/>
    <mergeCell ref="I2:K2"/>
    <mergeCell ref="L2:N2"/>
    <mergeCell ref="O2:O3"/>
    <mergeCell ref="P2:P3"/>
    <mergeCell ref="A4:A12"/>
    <mergeCell ref="A13:A26"/>
    <mergeCell ref="A27:A31"/>
    <mergeCell ref="A32:A38"/>
    <mergeCell ref="A39:A57"/>
    <mergeCell ref="A58:A68"/>
    <mergeCell ref="A69:A90"/>
    <mergeCell ref="A91:A112"/>
    <mergeCell ref="A113:A122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A95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min="3" max="3" width="12.855468643610299"/>
    <col customWidth="1" min="4" max="4" width="12.2851566656466"/>
    <col bestFit="1" customWidth="1" min="5" max="5" width="12.855468643610299"/>
    <col customWidth="1" min="6" max="6" width="23.140625"/>
    <col bestFit="1" customWidth="1" min="8" max="8" width="18.140624801758399"/>
    <col customWidth="1" min="9" max="9" width="16.140624463426001"/>
    <col bestFit="1" customWidth="1" min="10" max="10" width="19.1406256475893"/>
    <col bestFit="1" customWidth="1" min="11" max="11" width="9.28515615814805"/>
    <col bestFit="1" customWidth="1" min="12" max="12" width="18.140624801758399"/>
  </cols>
  <sheetData>
    <row r="1">
      <c r="A1" s="1" t="s">
        <v>128</v>
      </c>
      <c r="B1" s="1" t="s">
        <v>206</v>
      </c>
      <c r="C1" s="5" t="s">
        <v>218</v>
      </c>
      <c r="D1" s="11"/>
      <c r="E1" s="11"/>
      <c r="F1" s="12"/>
      <c r="G1" s="13"/>
    </row>
    <row r="2">
      <c r="A2" s="3"/>
      <c r="B2" s="3"/>
      <c r="C2" s="13" t="s">
        <v>130</v>
      </c>
      <c r="D2" s="13" t="s">
        <v>131</v>
      </c>
      <c r="E2" s="13" t="s">
        <v>132</v>
      </c>
      <c r="F2" s="13" t="s">
        <v>133</v>
      </c>
      <c r="G2" s="13"/>
    </row>
    <row r="3">
      <c r="A3" s="1">
        <v>1</v>
      </c>
      <c r="B3" s="4" t="s">
        <v>9</v>
      </c>
      <c r="C3" s="13">
        <f>'Малоэтажка_колич_блоков'!C3*'Осн._характ_ки_малоэт_кварт'!$C$10</f>
        <v>710</v>
      </c>
      <c r="D3" s="13">
        <f>'Малоэтажка_колич_блоков'!D3*'Осн._характ_ки_малоэт_кварт'!$D$10</f>
        <v>1888</v>
      </c>
      <c r="E3" s="13">
        <f>'Малоэтажка_колич_блоков'!E3*'Осн._характ_ки_малоэт_кварт'!$E$10</f>
        <v>0</v>
      </c>
      <c r="F3" s="13">
        <f>'Малоэтажка_колич_блоков'!F3*'Осн._характ_ки_малоэт_кварт'!$F$10</f>
        <v>0</v>
      </c>
      <c r="G3" s="13">
        <f t="shared" ref="G3:G9" si="162">SUM(C3:F3)</f>
        <v>2598</v>
      </c>
      <c r="H3">
        <f t="shared" ref="H3:H9" si="163">G3*3500</f>
        <v>9093000</v>
      </c>
      <c r="I3" s="156">
        <f>H3/'земельный участок'!E3*100</f>
        <v>276551.09489051095</v>
      </c>
      <c r="J3">
        <f t="shared" ref="J3:J9" si="164">G3*80000</f>
        <v>207840000</v>
      </c>
      <c r="L3">
        <f t="shared" ref="L3:L9" si="165">G3*15000</f>
        <v>38970000</v>
      </c>
    </row>
    <row r="4">
      <c r="A4" s="7"/>
      <c r="B4" s="4" t="s">
        <v>10</v>
      </c>
      <c r="C4" s="13">
        <f>Малоэтажка_колич_блоков!C4*Осн._характ_ки_малоэт_кварт!$C$10</f>
        <v>710</v>
      </c>
      <c r="D4" s="13">
        <f>Малоэтажка_колич_блоков!D4*Осн._характ_ки_малоэт_кварт!$D$10</f>
        <v>1888</v>
      </c>
      <c r="E4" s="13">
        <f>Малоэтажка_колич_блоков!E4*Осн._характ_ки_малоэт_кварт!$E$10</f>
        <v>0</v>
      </c>
      <c r="F4" s="13">
        <f>Малоэтажка_колич_блоков!F4*Осн._характ_ки_малоэт_кварт!$F$10</f>
        <v>0</v>
      </c>
      <c r="G4" s="13">
        <f t="shared" si="162"/>
        <v>2598</v>
      </c>
      <c r="H4">
        <f t="shared" si="163"/>
        <v>9093000</v>
      </c>
      <c r="I4" s="156">
        <f>H4/'земельный участок'!E4*100</f>
        <v>283182.80909374024</v>
      </c>
      <c r="J4">
        <f t="shared" si="164"/>
        <v>207840000</v>
      </c>
      <c r="L4">
        <f t="shared" si="165"/>
        <v>38970000</v>
      </c>
    </row>
    <row r="5">
      <c r="A5" s="7"/>
      <c r="B5" s="4" t="s">
        <v>11</v>
      </c>
      <c r="C5" s="13">
        <f>Малоэтажка_колич_блоков!C5*Осн._характ_ки_малоэт_кварт!$C$10</f>
        <v>710</v>
      </c>
      <c r="D5" s="13">
        <f>Малоэтажка_колич_блоков!D5*Осн._характ_ки_малоэт_кварт!$D$10</f>
        <v>1888</v>
      </c>
      <c r="E5" s="13">
        <f>Малоэтажка_колич_блоков!E5*Осн._характ_ки_малоэт_кварт!$E$10</f>
        <v>0</v>
      </c>
      <c r="F5" s="13">
        <f>Малоэтажка_колич_блоков!F5*Осн._характ_ки_малоэт_кварт!$F$10</f>
        <v>0</v>
      </c>
      <c r="G5" s="13">
        <f t="shared" si="162"/>
        <v>2598</v>
      </c>
      <c r="H5">
        <f t="shared" si="163"/>
        <v>9093000</v>
      </c>
      <c r="I5" s="156">
        <f>H5/'земельный участок'!E5*100</f>
        <v>280302.09617755859</v>
      </c>
      <c r="J5">
        <f t="shared" si="164"/>
        <v>207840000</v>
      </c>
      <c r="L5">
        <f t="shared" si="165"/>
        <v>38970000</v>
      </c>
    </row>
    <row r="6">
      <c r="A6" s="7"/>
      <c r="B6" s="4" t="s">
        <v>12</v>
      </c>
      <c r="C6" s="13">
        <f>Малоэтажка_колич_блоков!C6*Осн._характ_ки_малоэт_кварт!$C$10</f>
        <v>710</v>
      </c>
      <c r="D6" s="13">
        <f>Малоэтажка_колич_блоков!D6*Осн._характ_ки_малоэт_кварт!$D$10</f>
        <v>1888</v>
      </c>
      <c r="E6" s="13">
        <f>Малоэтажка_колич_блоков!E6*Осн._характ_ки_малоэт_кварт!$E$10</f>
        <v>0</v>
      </c>
      <c r="F6" s="13">
        <f>Малоэтажка_колич_блоков!F6*Осн._характ_ки_малоэт_кварт!$F$10</f>
        <v>0</v>
      </c>
      <c r="G6" s="13">
        <f t="shared" si="162"/>
        <v>2598</v>
      </c>
      <c r="H6">
        <f t="shared" si="163"/>
        <v>9093000</v>
      </c>
      <c r="I6" s="156">
        <f>H6/'земельный участок'!E6*100</f>
        <v>280648.14814814815</v>
      </c>
      <c r="J6">
        <f t="shared" si="164"/>
        <v>207840000</v>
      </c>
      <c r="L6">
        <f t="shared" si="165"/>
        <v>38970000</v>
      </c>
    </row>
    <row r="7">
      <c r="A7" s="7"/>
      <c r="B7" s="4" t="s">
        <v>13</v>
      </c>
      <c r="C7" s="13">
        <f>Малоэтажка_колич_блоков!C7*Осн._характ_ки_малоэт_кварт!$C$10</f>
        <v>710</v>
      </c>
      <c r="D7" s="13">
        <f>Малоэтажка_колич_блоков!D7*Осн._характ_ки_малоэт_кварт!$D$10</f>
        <v>944</v>
      </c>
      <c r="E7" s="13">
        <f>Малоэтажка_колич_блоков!E7*Осн._характ_ки_малоэт_кварт!$E$10</f>
        <v>1015.2</v>
      </c>
      <c r="F7" s="13">
        <f>Малоэтажка_колич_блоков!F7*Осн._характ_ки_малоэт_кварт!$F$10</f>
        <v>0</v>
      </c>
      <c r="G7" s="13">
        <f t="shared" si="162"/>
        <v>2669.1999999999998</v>
      </c>
      <c r="H7">
        <f t="shared" si="163"/>
        <v>9342200</v>
      </c>
      <c r="I7" s="156">
        <f>H7/'земельный участок'!E7*100</f>
        <v>273323.58104154479</v>
      </c>
      <c r="J7">
        <f t="shared" si="164"/>
        <v>213536000</v>
      </c>
      <c r="L7">
        <f t="shared" si="165"/>
        <v>40038000</v>
      </c>
    </row>
    <row r="8">
      <c r="A8" s="7"/>
      <c r="B8" s="4" t="s">
        <v>14</v>
      </c>
      <c r="C8" s="13">
        <f>Малоэтажка_колич_блоков!C8*Осн._характ_ки_малоэт_кварт!$C$10</f>
        <v>710</v>
      </c>
      <c r="D8" s="13">
        <f>Малоэтажка_колич_блоков!D8*Осн._характ_ки_малоэт_кварт!$D$10</f>
        <v>1888</v>
      </c>
      <c r="E8" s="13">
        <f>Малоэтажка_колич_блоков!E8*Осн._характ_ки_малоэт_кварт!$E$10</f>
        <v>0</v>
      </c>
      <c r="F8" s="13">
        <f>Малоэтажка_колич_блоков!F8*Осн._характ_ки_малоэт_кварт!$F$10</f>
        <v>0</v>
      </c>
      <c r="G8" s="13">
        <f t="shared" si="162"/>
        <v>2598</v>
      </c>
      <c r="H8">
        <f t="shared" si="163"/>
        <v>9093000</v>
      </c>
      <c r="I8" s="156">
        <f>H8/'земельный участок'!E8*100</f>
        <v>284779.20450986538</v>
      </c>
      <c r="J8">
        <f t="shared" si="164"/>
        <v>207840000</v>
      </c>
      <c r="L8">
        <f t="shared" si="165"/>
        <v>38970000</v>
      </c>
    </row>
    <row r="9">
      <c r="A9" s="7"/>
      <c r="B9" s="4" t="s">
        <v>15</v>
      </c>
      <c r="C9" s="13">
        <f>Малоэтажка_колич_блоков!C9*Осн._характ_ки_малоэт_кварт!$C$10</f>
        <v>710</v>
      </c>
      <c r="D9" s="13">
        <f>Малоэтажка_колич_блоков!D9*Осн._характ_ки_малоэт_кварт!$D$10</f>
        <v>1888</v>
      </c>
      <c r="E9" s="13">
        <f>Малоэтажка_колич_блоков!E9*Осн._характ_ки_малоэт_кварт!$E$10</f>
        <v>0</v>
      </c>
      <c r="F9" s="13">
        <f>Малоэтажка_колич_блоков!F9*Осн._характ_ки_малоэт_кварт!$F$10</f>
        <v>0</v>
      </c>
      <c r="G9" s="13">
        <f t="shared" si="162"/>
        <v>2598</v>
      </c>
      <c r="H9">
        <f t="shared" si="163"/>
        <v>9093000</v>
      </c>
      <c r="I9" s="156">
        <f>H9/'земельный участок'!E9*100</f>
        <v>277733.65913255955</v>
      </c>
      <c r="J9">
        <f t="shared" si="164"/>
        <v>207840000</v>
      </c>
      <c r="L9">
        <f t="shared" si="165"/>
        <v>38970000</v>
      </c>
    </row>
    <row r="10">
      <c r="A10" s="7"/>
      <c r="B10" s="4" t="s">
        <v>16</v>
      </c>
      <c r="C10" s="13">
        <f>'Малоэтажка_колич_блоков'!C10*'Осн._характ_ки_малоэт_кварт'!$C$10</f>
        <v>710</v>
      </c>
      <c r="D10" s="13">
        <f>'Малоэтажка_колич_блоков'!D10*'Осн._характ_ки_малоэт_кварт'!$D$10</f>
        <v>1888</v>
      </c>
      <c r="E10" s="13">
        <f>'Малоэтажка_колич_блоков'!E10*'Осн._характ_ки_малоэт_кварт'!$E$10</f>
        <v>0</v>
      </c>
      <c r="F10" s="13">
        <f>'Малоэтажка_колич_блоков'!F10*'Осн._характ_ки_малоэт_кварт'!$F$10</f>
        <v>0</v>
      </c>
      <c r="G10" s="13">
        <f t="shared" ref="G10:G73" si="166">SUM(C10:F10)</f>
        <v>2598</v>
      </c>
      <c r="H10">
        <f t="shared" ref="H10:H73" si="167">G10*3500</f>
        <v>9093000</v>
      </c>
      <c r="I10" s="156">
        <f>H10/'земельный участок'!E10*100</f>
        <v>272408.62792091072</v>
      </c>
      <c r="J10">
        <f t="shared" ref="J10:J73" si="168">G10*80000</f>
        <v>207840000</v>
      </c>
      <c r="L10">
        <f t="shared" ref="L10:L73" si="169">G10*15000</f>
        <v>38970000</v>
      </c>
    </row>
    <row r="11">
      <c r="A11" s="3"/>
      <c r="B11" s="4" t="s">
        <v>17</v>
      </c>
      <c r="C11" s="13">
        <f>Малоэтажка_колич_блоков!C11*Осн._характ_ки_малоэт_кварт!$C$10</f>
        <v>710</v>
      </c>
      <c r="D11" s="13">
        <f>Малоэтажка_колич_блоков!D11*Осн._характ_ки_малоэт_кварт!$D$10</f>
        <v>1888</v>
      </c>
      <c r="E11" s="13">
        <f>Малоэтажка_колич_блоков!E11*Осн._характ_ки_малоэт_кварт!$E$10</f>
        <v>0</v>
      </c>
      <c r="F11" s="13">
        <f>Малоэтажка_колич_блоков!F11*Осн._характ_ки_малоэт_кварт!$F$10</f>
        <v>0</v>
      </c>
      <c r="G11" s="13">
        <f t="shared" si="166"/>
        <v>2598</v>
      </c>
      <c r="H11">
        <f t="shared" si="167"/>
        <v>9093000</v>
      </c>
      <c r="I11" s="156">
        <f>H11/'земельный участок'!E11*100</f>
        <v>273473.68421052635</v>
      </c>
      <c r="J11">
        <f t="shared" si="168"/>
        <v>207840000</v>
      </c>
      <c r="L11">
        <f t="shared" si="169"/>
        <v>38970000</v>
      </c>
      <c r="N11">
        <f>SUM(G3:G11)</f>
        <v>23453.200000000001</v>
      </c>
    </row>
    <row r="12">
      <c r="A12" s="1">
        <v>2</v>
      </c>
      <c r="B12" s="4" t="s">
        <v>18</v>
      </c>
      <c r="C12" s="13">
        <f>Малоэтажка_колич_блоков!C12*Осн._характ_ки_малоэт_кварт!$C$10</f>
        <v>710</v>
      </c>
      <c r="D12" s="13">
        <f>Малоэтажка_колич_блоков!D12*Осн._характ_ки_малоэт_кварт!$D$10</f>
        <v>1888</v>
      </c>
      <c r="E12" s="13">
        <f>Малоэтажка_колич_блоков!E12*Осн._характ_ки_малоэт_кварт!$E$10</f>
        <v>0</v>
      </c>
      <c r="F12" s="13">
        <f>Малоэтажка_колич_блоков!F12*Осн._характ_ки_малоэт_кварт!$F$10</f>
        <v>0</v>
      </c>
      <c r="G12" s="13">
        <f t="shared" si="166"/>
        <v>2598</v>
      </c>
      <c r="H12">
        <f t="shared" si="167"/>
        <v>9093000</v>
      </c>
      <c r="I12" s="156">
        <f>H12/'земельный участок'!E12*100</f>
        <v>258691.3229018492</v>
      </c>
      <c r="J12">
        <f t="shared" si="168"/>
        <v>207840000</v>
      </c>
      <c r="L12">
        <f t="shared" si="169"/>
        <v>38970000</v>
      </c>
    </row>
    <row r="13">
      <c r="A13" s="7"/>
      <c r="B13" s="4" t="s">
        <v>19</v>
      </c>
      <c r="C13" s="13">
        <f>Малоэтажка_колич_блоков!C13*Осн._характ_ки_малоэт_кварт!$C$10</f>
        <v>710</v>
      </c>
      <c r="D13" s="13">
        <f>Малоэтажка_колич_блоков!D13*Осн._характ_ки_малоэт_кварт!$D$10</f>
        <v>1888</v>
      </c>
      <c r="E13" s="13">
        <f>Малоэтажка_колич_блоков!E13*Осн._характ_ки_малоэт_кварт!$E$10</f>
        <v>0</v>
      </c>
      <c r="F13" s="13">
        <f>Малоэтажка_колич_блоков!F13*Осн._характ_ки_малоэт_кварт!$F$10</f>
        <v>0</v>
      </c>
      <c r="G13" s="13">
        <f t="shared" si="166"/>
        <v>2598</v>
      </c>
      <c r="H13">
        <f t="shared" si="167"/>
        <v>9093000</v>
      </c>
      <c r="I13" s="156">
        <f>H13/'земельный участок'!E13*100</f>
        <v>269661.92170818505</v>
      </c>
      <c r="J13">
        <f t="shared" si="168"/>
        <v>207840000</v>
      </c>
      <c r="L13">
        <f t="shared" si="169"/>
        <v>38970000</v>
      </c>
    </row>
    <row r="14">
      <c r="A14" s="7"/>
      <c r="B14" s="4" t="s">
        <v>20</v>
      </c>
      <c r="C14" s="13">
        <f>Малоэтажка_колич_блоков!C14*Осн._характ_ки_малоэт_кварт!$C$10</f>
        <v>710</v>
      </c>
      <c r="D14" s="13">
        <f>Малоэтажка_колич_блоков!D14*Осн._характ_ки_малоэт_кварт!$D$10</f>
        <v>1888</v>
      </c>
      <c r="E14" s="13">
        <f>Малоэтажка_колич_блоков!E14*Осн._характ_ки_малоэт_кварт!$E$10</f>
        <v>0</v>
      </c>
      <c r="F14" s="13">
        <f>Малоэтажка_колич_блоков!F14*Осн._характ_ки_малоэт_кварт!$F$10</f>
        <v>0</v>
      </c>
      <c r="G14" s="13">
        <f t="shared" si="166"/>
        <v>2598</v>
      </c>
      <c r="H14">
        <f t="shared" si="167"/>
        <v>9093000</v>
      </c>
      <c r="I14" s="156">
        <f>H14/'земельный участок'!E14*100</f>
        <v>269581.97450340947</v>
      </c>
      <c r="J14">
        <f t="shared" si="168"/>
        <v>207840000</v>
      </c>
      <c r="L14">
        <f t="shared" si="169"/>
        <v>38970000</v>
      </c>
    </row>
    <row r="15">
      <c r="A15" s="7"/>
      <c r="B15" s="4" t="s">
        <v>21</v>
      </c>
      <c r="C15" s="13">
        <f>Малоэтажка_колич_блоков!C15*Осн._характ_ки_малоэт_кварт!$C$10</f>
        <v>710</v>
      </c>
      <c r="D15" s="13">
        <f>Малоэтажка_колич_блоков!D15*Осн._характ_ки_малоэт_кварт!$D$10</f>
        <v>1888</v>
      </c>
      <c r="E15" s="13">
        <f>Малоэтажка_колич_блоков!E15*Осн._характ_ки_малоэт_кварт!$E$10</f>
        <v>0</v>
      </c>
      <c r="F15" s="13">
        <f>Малоэтажка_колич_блоков!F15*Осн._характ_ки_малоэт_кварт!$F$10</f>
        <v>0</v>
      </c>
      <c r="G15" s="13">
        <f t="shared" si="166"/>
        <v>2598</v>
      </c>
      <c r="H15">
        <f t="shared" si="167"/>
        <v>9093000</v>
      </c>
      <c r="I15" s="156">
        <f>H15/'земельный участок'!E15*100</f>
        <v>269661.92170818505</v>
      </c>
      <c r="J15">
        <f t="shared" si="168"/>
        <v>207840000</v>
      </c>
      <c r="L15">
        <f t="shared" si="169"/>
        <v>38970000</v>
      </c>
    </row>
    <row r="16">
      <c r="A16" s="7"/>
      <c r="B16" s="4" t="s">
        <v>22</v>
      </c>
      <c r="C16" s="13">
        <f>Малоэтажка_колич_блоков!C16*Осн._характ_ки_малоэт_кварт!$C$10</f>
        <v>710</v>
      </c>
      <c r="D16" s="13">
        <f>Малоэтажка_колич_блоков!D16*Осн._характ_ки_малоэт_кварт!$D$10</f>
        <v>1888</v>
      </c>
      <c r="E16" s="13">
        <f>Малоэтажка_колич_блоков!E16*Осн._характ_ки_малоэт_кварт!$E$10</f>
        <v>0</v>
      </c>
      <c r="F16" s="13">
        <f>Малоэтажка_колич_блоков!F16*Осн._характ_ки_малоэт_кварт!$F$10</f>
        <v>0</v>
      </c>
      <c r="G16" s="13">
        <f t="shared" si="166"/>
        <v>2598</v>
      </c>
      <c r="H16">
        <f t="shared" si="167"/>
        <v>9093000</v>
      </c>
      <c r="I16" s="156">
        <f>H16/'земельный участок'!E16*100</f>
        <v>269581.97450340947</v>
      </c>
      <c r="J16">
        <f t="shared" si="168"/>
        <v>207840000</v>
      </c>
      <c r="L16">
        <f t="shared" si="169"/>
        <v>38970000</v>
      </c>
    </row>
    <row r="17">
      <c r="A17" s="7"/>
      <c r="B17" s="4" t="s">
        <v>23</v>
      </c>
      <c r="C17" s="13">
        <f>Малоэтажка_колич_блоков!C17*Осн._характ_ки_малоэт_кварт!$C$10</f>
        <v>710</v>
      </c>
      <c r="D17" s="13">
        <f>Малоэтажка_колич_блоков!D17*Осн._характ_ки_малоэт_кварт!$D$10</f>
        <v>1888</v>
      </c>
      <c r="E17" s="13">
        <f>Малоэтажка_колич_блоков!E17*Осн._характ_ки_малоэт_кварт!$E$10</f>
        <v>0</v>
      </c>
      <c r="F17" s="13">
        <f>Малоэтажка_колич_блоков!F17*Осн._характ_ки_малоэт_кварт!$F$10</f>
        <v>0</v>
      </c>
      <c r="G17" s="13">
        <f t="shared" si="166"/>
        <v>2598</v>
      </c>
      <c r="H17">
        <f t="shared" si="167"/>
        <v>9093000</v>
      </c>
      <c r="I17" s="156">
        <f>H17/'земельный участок'!E17*100</f>
        <v>269581.97450340947</v>
      </c>
      <c r="J17">
        <f t="shared" si="168"/>
        <v>207840000</v>
      </c>
      <c r="L17">
        <f t="shared" si="169"/>
        <v>38970000</v>
      </c>
    </row>
    <row r="18">
      <c r="A18" s="7"/>
      <c r="B18" s="4" t="s">
        <v>24</v>
      </c>
      <c r="C18" s="13">
        <f>Малоэтажка_колич_блоков!C18*Осн._характ_ки_малоэт_кварт!$C$10</f>
        <v>710</v>
      </c>
      <c r="D18" s="13">
        <f>Малоэтажка_колич_блоков!D18*Осн._характ_ки_малоэт_кварт!$D$10</f>
        <v>1888</v>
      </c>
      <c r="E18" s="13">
        <f>Малоэтажка_колич_блоков!E18*Осн._характ_ки_малоэт_кварт!$E$10</f>
        <v>0</v>
      </c>
      <c r="F18" s="13">
        <f>Малоэтажка_колич_блоков!F18*Осн._характ_ки_малоэт_кварт!$F$10</f>
        <v>0</v>
      </c>
      <c r="G18" s="13">
        <f t="shared" si="166"/>
        <v>2598</v>
      </c>
      <c r="H18">
        <f t="shared" si="167"/>
        <v>9093000</v>
      </c>
      <c r="I18" s="156">
        <f>H18/'земельный участок'!E18*100</f>
        <v>269581.97450340947</v>
      </c>
      <c r="J18">
        <f t="shared" si="168"/>
        <v>207840000</v>
      </c>
      <c r="L18">
        <f t="shared" si="169"/>
        <v>38970000</v>
      </c>
    </row>
    <row r="19">
      <c r="A19" s="7"/>
      <c r="B19" s="4" t="s">
        <v>25</v>
      </c>
      <c r="C19" s="13">
        <f>Малоэтажка_колич_блоков!C19*Осн._характ_ки_малоэт_кварт!$C$10</f>
        <v>710</v>
      </c>
      <c r="D19" s="13">
        <f>Малоэтажка_колич_блоков!D19*Осн._характ_ки_малоэт_кварт!$D$10</f>
        <v>1888</v>
      </c>
      <c r="E19" s="13">
        <f>Малоэтажка_колич_блоков!E19*Осн._характ_ки_малоэт_кварт!$E$10</f>
        <v>0</v>
      </c>
      <c r="F19" s="13">
        <f>Малоэтажка_колич_блоков!F19*Осн._характ_ки_малоэт_кварт!$F$10</f>
        <v>0</v>
      </c>
      <c r="G19" s="13">
        <f t="shared" si="166"/>
        <v>2598</v>
      </c>
      <c r="H19">
        <f t="shared" si="167"/>
        <v>9093000</v>
      </c>
      <c r="I19" s="156">
        <f>H19/'земельный участок'!E19*100</f>
        <v>269581.97450340947</v>
      </c>
      <c r="J19">
        <f t="shared" si="168"/>
        <v>207840000</v>
      </c>
      <c r="L19">
        <f t="shared" si="169"/>
        <v>38970000</v>
      </c>
    </row>
    <row r="20">
      <c r="A20" s="7"/>
      <c r="B20" s="4" t="s">
        <v>26</v>
      </c>
      <c r="C20" s="13">
        <f>Малоэтажка_колич_блоков!C20*Осн._характ_ки_малоэт_кварт!$C$10</f>
        <v>710</v>
      </c>
      <c r="D20" s="13">
        <f>Малоэтажка_колич_блоков!D20*Осн._характ_ки_малоэт_кварт!$D$10</f>
        <v>1888</v>
      </c>
      <c r="E20" s="13">
        <f>Малоэтажка_колич_блоков!E20*Осн._характ_ки_малоэт_кварт!$E$10</f>
        <v>0</v>
      </c>
      <c r="F20" s="13">
        <f>Малоэтажка_колич_блоков!F20*Осн._характ_ки_малоэт_кварт!$F$10</f>
        <v>0</v>
      </c>
      <c r="G20" s="13">
        <f t="shared" si="166"/>
        <v>2598</v>
      </c>
      <c r="H20">
        <f t="shared" si="167"/>
        <v>9093000</v>
      </c>
      <c r="I20" s="156">
        <f>H20/'земельный участок'!E20*100</f>
        <v>238849.48778565798</v>
      </c>
      <c r="J20">
        <f t="shared" si="168"/>
        <v>207840000</v>
      </c>
      <c r="L20">
        <f t="shared" si="169"/>
        <v>38970000</v>
      </c>
    </row>
    <row r="21">
      <c r="A21" s="7"/>
      <c r="B21" s="4" t="s">
        <v>27</v>
      </c>
      <c r="C21" s="13">
        <f>Малоэтажка_колич_блоков!C21*Осн._характ_ки_малоэт_кварт!$C$10</f>
        <v>710</v>
      </c>
      <c r="D21" s="13">
        <f>Малоэтажка_колич_блоков!D21*Осн._характ_ки_малоэт_кварт!$D$10</f>
        <v>1888</v>
      </c>
      <c r="E21" s="13">
        <f>Малоэтажка_колич_блоков!E21*Осн._характ_ки_малоэт_кварт!$E$10</f>
        <v>0</v>
      </c>
      <c r="F21" s="13">
        <f>Малоэтажка_колич_блоков!F21*Осн._характ_ки_малоэт_кварт!$F$10</f>
        <v>0</v>
      </c>
      <c r="G21" s="13">
        <f t="shared" si="166"/>
        <v>2598</v>
      </c>
      <c r="H21">
        <f t="shared" si="167"/>
        <v>9093000</v>
      </c>
      <c r="I21" s="156">
        <f>H21/'земельный участок'!E21*100</f>
        <v>246757.12347354137</v>
      </c>
      <c r="J21">
        <f t="shared" si="168"/>
        <v>207840000</v>
      </c>
      <c r="L21">
        <f t="shared" si="169"/>
        <v>38970000</v>
      </c>
    </row>
    <row r="22">
      <c r="A22" s="7"/>
      <c r="B22" s="4" t="s">
        <v>28</v>
      </c>
      <c r="C22" s="13">
        <f>Малоэтажка_колич_блоков!C22*Осн._характ_ки_малоэт_кварт!$C$10</f>
        <v>710</v>
      </c>
      <c r="D22" s="13">
        <f>Малоэтажка_колич_блоков!D22*Осн._характ_ки_малоэт_кварт!$D$10</f>
        <v>1888</v>
      </c>
      <c r="E22" s="13">
        <f>Малоэтажка_колич_блоков!E22*Осн._характ_ки_малоэт_кварт!$E$10</f>
        <v>0</v>
      </c>
      <c r="F22" s="13">
        <f>Малоэтажка_колич_блоков!F22*Осн._характ_ки_малоэт_кварт!$F$10</f>
        <v>0</v>
      </c>
      <c r="G22" s="13">
        <f t="shared" si="166"/>
        <v>2598</v>
      </c>
      <c r="H22">
        <f t="shared" si="167"/>
        <v>9093000</v>
      </c>
      <c r="I22" s="156">
        <f>H22/'земельный участок'!E22*100</f>
        <v>258986.04386214752</v>
      </c>
      <c r="J22">
        <f t="shared" si="168"/>
        <v>207840000</v>
      </c>
      <c r="L22">
        <f t="shared" si="169"/>
        <v>38970000</v>
      </c>
    </row>
    <row r="23">
      <c r="A23" s="7"/>
      <c r="B23" s="4" t="s">
        <v>29</v>
      </c>
      <c r="C23" s="13">
        <f>Малоэтажка_колич_блоков!C23*Осн._характ_ки_малоэт_кварт!$C$10</f>
        <v>710</v>
      </c>
      <c r="D23" s="13">
        <f>Малоэтажка_колич_блоков!D23*Осн._характ_ки_малоэт_кварт!$D$10</f>
        <v>1888</v>
      </c>
      <c r="E23" s="13">
        <f>Малоэтажка_колич_блоков!E23*Осн._характ_ки_малоэт_кварт!$E$10</f>
        <v>0</v>
      </c>
      <c r="F23" s="13">
        <f>Малоэтажка_колич_блоков!F23*Осн._характ_ки_малоэт_кварт!$F$10</f>
        <v>0</v>
      </c>
      <c r="G23" s="13">
        <f t="shared" si="166"/>
        <v>2598</v>
      </c>
      <c r="H23">
        <f t="shared" si="167"/>
        <v>9093000</v>
      </c>
      <c r="I23" s="156">
        <f>H23/'земельный участок'!E23*100</f>
        <v>259281.43712574852</v>
      </c>
      <c r="J23">
        <f t="shared" si="168"/>
        <v>207840000</v>
      </c>
      <c r="L23">
        <f t="shared" si="169"/>
        <v>38970000</v>
      </c>
    </row>
    <row r="24">
      <c r="A24" s="7"/>
      <c r="B24" s="4" t="s">
        <v>30</v>
      </c>
      <c r="C24" s="13">
        <f>Малоэтажка_колич_блоков!C24*Осн._характ_ки_малоэт_кварт!$C$10</f>
        <v>710</v>
      </c>
      <c r="D24" s="13">
        <f>Малоэтажка_колич_блоков!D24*Осн._характ_ки_малоэт_кварт!$D$10</f>
        <v>1888</v>
      </c>
      <c r="E24" s="13">
        <f>Малоэтажка_колич_блоков!E24*Осн._характ_ки_малоэт_кварт!$E$10</f>
        <v>0</v>
      </c>
      <c r="F24" s="13">
        <f>Малоэтажка_колич_блоков!F24*Осн._характ_ки_малоэт_кварт!$F$10</f>
        <v>0</v>
      </c>
      <c r="G24" s="13">
        <f t="shared" si="166"/>
        <v>2598</v>
      </c>
      <c r="H24">
        <f t="shared" si="167"/>
        <v>9093000</v>
      </c>
      <c r="I24" s="156">
        <f>H24/'земельный участок'!E24*100</f>
        <v>259429.38659058485</v>
      </c>
      <c r="J24">
        <f t="shared" si="168"/>
        <v>207840000</v>
      </c>
      <c r="L24">
        <f t="shared" si="169"/>
        <v>38970000</v>
      </c>
    </row>
    <row r="25">
      <c r="A25" s="3"/>
      <c r="B25" s="4" t="s">
        <v>31</v>
      </c>
      <c r="C25" s="13">
        <f>Малоэтажка_колич_блоков!C25*Осн._характ_ки_малоэт_кварт!$C$10</f>
        <v>710</v>
      </c>
      <c r="D25" s="13">
        <f>Малоэтажка_колич_блоков!D25*Осн._характ_ки_малоэт_кварт!$D$10</f>
        <v>1888</v>
      </c>
      <c r="E25" s="13">
        <f>Малоэтажка_колич_блоков!E25*Осн._характ_ки_малоэт_кварт!$E$10</f>
        <v>0</v>
      </c>
      <c r="F25" s="13">
        <f>Малоэтажка_колич_блоков!F25*Осн._характ_ки_малоэт_кварт!$F$10</f>
        <v>0</v>
      </c>
      <c r="G25" s="13">
        <f t="shared" si="166"/>
        <v>2598</v>
      </c>
      <c r="H25">
        <f t="shared" si="167"/>
        <v>9093000</v>
      </c>
      <c r="I25" s="156">
        <f>H25/'земельный участок'!E25*100</f>
        <v>259577.50499571793</v>
      </c>
      <c r="J25">
        <f t="shared" si="168"/>
        <v>207840000</v>
      </c>
      <c r="L25">
        <f t="shared" si="169"/>
        <v>38970000</v>
      </c>
      <c r="N25">
        <f>SUM(G12:G25)</f>
        <v>36372</v>
      </c>
    </row>
    <row r="26">
      <c r="A26" s="1">
        <v>3</v>
      </c>
      <c r="B26" s="4" t="s">
        <v>32</v>
      </c>
      <c r="C26" s="13">
        <f>Малоэтажка_колич_блоков!C26*Осн._характ_ки_малоэт_кварт!$C$10</f>
        <v>710</v>
      </c>
      <c r="D26" s="13">
        <f>Малоэтажка_колич_блоков!D26*Осн._характ_ки_малоэт_кварт!$D$10</f>
        <v>1888</v>
      </c>
      <c r="E26" s="13">
        <f>Малоэтажка_колич_блоков!E26*Осн._характ_ки_малоэт_кварт!$E$10</f>
        <v>0</v>
      </c>
      <c r="F26" s="13">
        <f>Малоэтажка_колич_блоков!F26*Осн._характ_ки_малоэт_кварт!$F$10</f>
        <v>0</v>
      </c>
      <c r="G26" s="13">
        <f t="shared" si="166"/>
        <v>2598</v>
      </c>
      <c r="H26">
        <f t="shared" si="167"/>
        <v>9093000</v>
      </c>
      <c r="I26" s="156">
        <f>H26/'земельный участок'!E26*100</f>
        <v>269581.97450340947</v>
      </c>
      <c r="J26">
        <f t="shared" si="168"/>
        <v>207840000</v>
      </c>
      <c r="L26">
        <f t="shared" si="169"/>
        <v>38970000</v>
      </c>
    </row>
    <row r="27">
      <c r="A27" s="7"/>
      <c r="B27" s="4" t="s">
        <v>33</v>
      </c>
      <c r="C27" s="13">
        <f>Малоэтажка_колич_блоков!C27*Осн._характ_ки_малоэт_кварт!$C$10</f>
        <v>710</v>
      </c>
      <c r="D27" s="13">
        <f>Малоэтажка_колич_блоков!D27*Осн._характ_ки_малоэт_кварт!$D$10</f>
        <v>1888</v>
      </c>
      <c r="E27" s="13">
        <f>Малоэтажка_колич_блоков!E27*Осн._характ_ки_малоэт_кварт!$E$10</f>
        <v>0</v>
      </c>
      <c r="F27" s="13">
        <f>Малоэтажка_колич_блоков!F27*Осн._характ_ки_малоэт_кварт!$F$10</f>
        <v>0</v>
      </c>
      <c r="G27" s="13">
        <f t="shared" si="166"/>
        <v>2598</v>
      </c>
      <c r="H27">
        <f t="shared" si="167"/>
        <v>9093000</v>
      </c>
      <c r="I27" s="156">
        <f>H27/'земельный участок'!E27*100</f>
        <v>261443.35825186889</v>
      </c>
      <c r="J27">
        <f t="shared" si="168"/>
        <v>207840000</v>
      </c>
      <c r="L27">
        <f t="shared" si="169"/>
        <v>38970000</v>
      </c>
    </row>
    <row r="28">
      <c r="A28" s="7"/>
      <c r="B28" s="4" t="s">
        <v>34</v>
      </c>
      <c r="C28" s="13">
        <f>Малоэтажка_колич_блоков!C28*Осн._характ_ки_малоэт_кварт!$C$10</f>
        <v>710</v>
      </c>
      <c r="D28" s="13">
        <f>Малоэтажка_колич_блоков!D28*Осн._характ_ки_малоэт_кварт!$D$10</f>
        <v>1888</v>
      </c>
      <c r="E28" s="13">
        <f>Малоэтажка_колич_блоков!E28*Осн._характ_ки_малоэт_кварт!$E$10</f>
        <v>0</v>
      </c>
      <c r="F28" s="13">
        <f>Малоэтажка_колич_блоков!F28*Осн._характ_ки_малоэт_кварт!$F$10</f>
        <v>0</v>
      </c>
      <c r="G28" s="13">
        <f t="shared" si="166"/>
        <v>2598</v>
      </c>
      <c r="H28">
        <f t="shared" si="167"/>
        <v>9093000</v>
      </c>
      <c r="I28" s="156">
        <f>H28/'земельный участок'!E28*100</f>
        <v>267126.90951821388</v>
      </c>
      <c r="J28">
        <f t="shared" si="168"/>
        <v>207840000</v>
      </c>
      <c r="L28">
        <f t="shared" si="169"/>
        <v>38970000</v>
      </c>
    </row>
    <row r="29">
      <c r="A29" s="7"/>
      <c r="B29" s="4" t="s">
        <v>35</v>
      </c>
      <c r="C29" s="13">
        <f>Малоэтажка_колич_блоков!C29*Осн._характ_ки_малоэт_кварт!$C$10</f>
        <v>710</v>
      </c>
      <c r="D29" s="13">
        <f>Малоэтажка_колич_блоков!D29*Осн._характ_ки_малоэт_кварт!$D$10</f>
        <v>1888</v>
      </c>
      <c r="E29" s="13">
        <f>Малоэтажка_колич_блоков!E29*Осн._характ_ки_малоэт_кварт!$E$10</f>
        <v>0</v>
      </c>
      <c r="F29" s="13">
        <f>Малоэтажка_колич_блоков!F29*Осн._характ_ки_малоэт_кварт!$F$10</f>
        <v>0</v>
      </c>
      <c r="G29" s="13">
        <f t="shared" si="166"/>
        <v>2598</v>
      </c>
      <c r="H29">
        <f t="shared" si="167"/>
        <v>9093000</v>
      </c>
      <c r="I29" s="156">
        <f>H29/'земельный участок'!E29*100</f>
        <v>259207.52565564425</v>
      </c>
      <c r="J29">
        <f t="shared" si="168"/>
        <v>207840000</v>
      </c>
      <c r="L29">
        <f t="shared" si="169"/>
        <v>38970000</v>
      </c>
    </row>
    <row r="30">
      <c r="A30" s="3"/>
      <c r="B30" s="4" t="s">
        <v>36</v>
      </c>
      <c r="C30" s="13">
        <f>Малоэтажка_колич_блоков!C30*Осн._характ_ки_малоэт_кварт!$C$10</f>
        <v>710</v>
      </c>
      <c r="D30" s="13">
        <f>Малоэтажка_колич_блоков!D30*Осн._характ_ки_малоэт_кварт!$D$10</f>
        <v>1888</v>
      </c>
      <c r="E30" s="13">
        <f>Малоэтажка_колич_блоков!E30*Осн._характ_ки_малоэт_кварт!$E$10</f>
        <v>0</v>
      </c>
      <c r="F30" s="13">
        <f>Малоэтажка_колич_блоков!F30*Осн._характ_ки_малоэт_кварт!$F$10</f>
        <v>0</v>
      </c>
      <c r="G30" s="13">
        <f t="shared" si="166"/>
        <v>2598</v>
      </c>
      <c r="H30">
        <f t="shared" si="167"/>
        <v>9093000</v>
      </c>
      <c r="I30" s="156">
        <f>H30/'земельный участок'!E30*100</f>
        <v>284245.07658643322</v>
      </c>
      <c r="J30">
        <f t="shared" si="168"/>
        <v>207840000</v>
      </c>
      <c r="L30">
        <f t="shared" si="169"/>
        <v>38970000</v>
      </c>
      <c r="N30">
        <f>SUM(G26:G30)</f>
        <v>12990</v>
      </c>
    </row>
    <row r="31">
      <c r="A31" s="1">
        <v>4</v>
      </c>
      <c r="B31" s="4" t="s">
        <v>37</v>
      </c>
      <c r="C31" s="13">
        <f>Малоэтажка_колич_блоков!C31*Осн._характ_ки_малоэт_кварт!$C$10</f>
        <v>710</v>
      </c>
      <c r="D31" s="13">
        <f>Малоэтажка_колич_блоков!D31*Осн._характ_ки_малоэт_кварт!$D$10</f>
        <v>1888</v>
      </c>
      <c r="E31" s="13">
        <f>Малоэтажка_колич_блоков!E31*Осн._характ_ки_малоэт_кварт!$E$10</f>
        <v>0</v>
      </c>
      <c r="F31" s="13">
        <f>Малоэтажка_колич_блоков!F31*Осн._характ_ки_малоэт_кварт!$F$10</f>
        <v>0</v>
      </c>
      <c r="G31" s="13">
        <f t="shared" si="166"/>
        <v>2598</v>
      </c>
      <c r="H31">
        <f t="shared" si="167"/>
        <v>9093000</v>
      </c>
      <c r="I31" s="156">
        <f>H31/'земельный участок'!E31*100</f>
        <v>264485.16579406633</v>
      </c>
      <c r="J31">
        <f t="shared" si="168"/>
        <v>207840000</v>
      </c>
      <c r="L31">
        <f t="shared" si="169"/>
        <v>38970000</v>
      </c>
    </row>
    <row r="32">
      <c r="A32" s="7"/>
      <c r="B32" s="4" t="s">
        <v>38</v>
      </c>
      <c r="C32" s="13">
        <f>Малоэтажка_колич_блоков!C32*Осн._характ_ки_малоэт_кварт!$C$10</f>
        <v>710</v>
      </c>
      <c r="D32" s="13">
        <f>Малоэтажка_колич_блоков!D32*Осн._характ_ки_малоэт_кварт!$D$10</f>
        <v>1888</v>
      </c>
      <c r="E32" s="13">
        <f>Малоэтажка_колич_блоков!E32*Осн._характ_ки_малоэт_кварт!$E$10</f>
        <v>0</v>
      </c>
      <c r="F32" s="13">
        <f>Малоэтажка_колич_блоков!F32*Осн._характ_ки_малоэт_кварт!$F$10</f>
        <v>0</v>
      </c>
      <c r="G32" s="13">
        <f t="shared" si="166"/>
        <v>2598</v>
      </c>
      <c r="H32">
        <f t="shared" si="167"/>
        <v>9093000</v>
      </c>
      <c r="I32" s="156">
        <f>H32/'земельный участок'!E32*100</f>
        <v>275211.86440677964</v>
      </c>
      <c r="J32">
        <f t="shared" si="168"/>
        <v>207840000</v>
      </c>
      <c r="L32">
        <f t="shared" si="169"/>
        <v>38970000</v>
      </c>
    </row>
    <row r="33">
      <c r="A33" s="7"/>
      <c r="B33" s="4" t="s">
        <v>39</v>
      </c>
      <c r="C33" s="13">
        <f>Малоэтажка_колич_блоков!C33*Осн._характ_ки_малоэт_кварт!$C$10</f>
        <v>710</v>
      </c>
      <c r="D33" s="13">
        <f>Малоэтажка_колич_блоков!D33*Осн._характ_ки_малоэт_кварт!$D$10</f>
        <v>1888</v>
      </c>
      <c r="E33" s="13">
        <f>Малоэтажка_колич_блоков!E33*Осн._характ_ки_малоэт_кварт!$E$10</f>
        <v>0</v>
      </c>
      <c r="F33" s="13">
        <f>Малоэтажка_колич_блоков!F33*Осн._характ_ки_малоэт_кварт!$F$10</f>
        <v>0</v>
      </c>
      <c r="G33" s="13">
        <f t="shared" si="166"/>
        <v>2598</v>
      </c>
      <c r="H33">
        <f t="shared" si="167"/>
        <v>9093000</v>
      </c>
      <c r="I33" s="156">
        <f>H33/'земельный участок'!E33*100</f>
        <v>275211.86440677964</v>
      </c>
      <c r="J33">
        <f t="shared" si="168"/>
        <v>207840000</v>
      </c>
      <c r="L33">
        <f t="shared" si="169"/>
        <v>38970000</v>
      </c>
    </row>
    <row r="34">
      <c r="A34" s="7"/>
      <c r="B34" s="4" t="s">
        <v>40</v>
      </c>
      <c r="C34" s="13">
        <f>Малоэтажка_колич_блоков!C34*Осн._характ_ки_малоэт_кварт!$C$10</f>
        <v>710</v>
      </c>
      <c r="D34" s="13">
        <f>Малоэтажка_колич_блоков!D34*Осн._характ_ки_малоэт_кварт!$D$10</f>
        <v>1888</v>
      </c>
      <c r="E34" s="13">
        <f>Малоэтажка_колич_блоков!E34*Осн._характ_ки_малоэт_кварт!$E$10</f>
        <v>0</v>
      </c>
      <c r="F34" s="13">
        <f>Малоэтажка_колич_блоков!F34*Осн._характ_ки_малоэт_кварт!$F$10</f>
        <v>0</v>
      </c>
      <c r="G34" s="13">
        <f t="shared" si="166"/>
        <v>2598</v>
      </c>
      <c r="H34">
        <f t="shared" si="167"/>
        <v>9093000</v>
      </c>
      <c r="I34" s="156">
        <f>H34/'земельный участок'!E34*100</f>
        <v>275211.86440677964</v>
      </c>
      <c r="J34">
        <f t="shared" si="168"/>
        <v>207840000</v>
      </c>
      <c r="L34">
        <f t="shared" si="169"/>
        <v>38970000</v>
      </c>
    </row>
    <row r="35">
      <c r="A35" s="7"/>
      <c r="B35" s="4" t="s">
        <v>41</v>
      </c>
      <c r="C35" s="13">
        <f>Малоэтажка_колич_блоков!C35*Осн._характ_ки_малоэт_кварт!$C$10</f>
        <v>0</v>
      </c>
      <c r="D35" s="13">
        <f>Малоэтажка_колич_блоков!D35*Осн._характ_ки_малоэт_кварт!$D$10</f>
        <v>1888</v>
      </c>
      <c r="E35" s="13">
        <f>Малоэтажка_колич_блоков!E35*Осн._характ_ки_малоэт_кварт!$E$10</f>
        <v>0</v>
      </c>
      <c r="F35" s="13">
        <f>Малоэтажка_колич_блоков!F35*Осн._характ_ки_малоэт_кварт!$F$10</f>
        <v>0</v>
      </c>
      <c r="G35" s="13">
        <f t="shared" si="166"/>
        <v>1888</v>
      </c>
      <c r="H35">
        <f t="shared" si="167"/>
        <v>6608000</v>
      </c>
      <c r="I35" s="156">
        <f>H35/'земельный участок'!E35*100</f>
        <v>257120.62256809341</v>
      </c>
      <c r="J35">
        <f t="shared" si="168"/>
        <v>151040000</v>
      </c>
      <c r="L35">
        <f t="shared" si="169"/>
        <v>28320000</v>
      </c>
    </row>
    <row r="36">
      <c r="A36" s="7"/>
      <c r="B36" s="4" t="s">
        <v>42</v>
      </c>
      <c r="C36" s="13">
        <f>Малоэтажка_колич_блоков!C36*Осн._характ_ки_малоэт_кварт!$C$10</f>
        <v>0</v>
      </c>
      <c r="D36" s="13">
        <f>Малоэтажка_колич_блоков!D36*Осн._характ_ки_малоэт_кварт!$D$10</f>
        <v>1888</v>
      </c>
      <c r="E36" s="13">
        <f>Малоэтажка_колич_блоков!E36*Осн._характ_ки_малоэт_кварт!$E$10</f>
        <v>0</v>
      </c>
      <c r="F36" s="13">
        <f>Малоэтажка_колич_блоков!F36*Осн._характ_ки_малоэт_кварт!$F$10</f>
        <v>0</v>
      </c>
      <c r="G36" s="13">
        <f t="shared" si="166"/>
        <v>1888</v>
      </c>
      <c r="H36">
        <f t="shared" si="167"/>
        <v>6608000</v>
      </c>
      <c r="I36" s="156">
        <f>H36/'земельный участок'!E36*100</f>
        <v>258225.86948026574</v>
      </c>
      <c r="J36">
        <f t="shared" si="168"/>
        <v>151040000</v>
      </c>
      <c r="L36">
        <f t="shared" si="169"/>
        <v>28320000</v>
      </c>
    </row>
    <row r="37">
      <c r="A37" s="3"/>
      <c r="B37" s="4" t="s">
        <v>43</v>
      </c>
      <c r="C37" s="13">
        <f>Малоэтажка_колич_блоков!C37*Осн._характ_ки_малоэт_кварт!$C$10</f>
        <v>0</v>
      </c>
      <c r="D37" s="13">
        <f>Малоэтажка_колич_блоков!D37*Осн._характ_ки_малоэт_кварт!$D$10</f>
        <v>1888</v>
      </c>
      <c r="E37" s="13">
        <f>Малоэтажка_колич_блоков!E37*Осн._характ_ки_малоэт_кварт!$E$10</f>
        <v>0</v>
      </c>
      <c r="F37" s="13">
        <f>Малоэтажка_колич_блоков!F37*Осн._характ_ки_малоэт_кварт!$F$10</f>
        <v>0</v>
      </c>
      <c r="G37" s="13">
        <f t="shared" si="166"/>
        <v>1888</v>
      </c>
      <c r="H37">
        <f t="shared" si="167"/>
        <v>6608000</v>
      </c>
      <c r="I37" s="156">
        <f>H37/'земельный участок'!E37*100</f>
        <v>271375.77002053388</v>
      </c>
      <c r="J37">
        <f t="shared" si="168"/>
        <v>151040000</v>
      </c>
      <c r="L37">
        <f t="shared" si="169"/>
        <v>28320000</v>
      </c>
      <c r="N37">
        <f>SUM(G31:G37)</f>
        <v>16056</v>
      </c>
    </row>
    <row r="38">
      <c r="A38" s="1">
        <v>5</v>
      </c>
      <c r="B38" s="4" t="s">
        <v>44</v>
      </c>
      <c r="C38" s="13">
        <f>Малоэтажка_колич_блоков!C38*Осн._характ_ки_малоэт_кварт!$C$10</f>
        <v>710</v>
      </c>
      <c r="D38" s="13">
        <f>Малоэтажка_колич_блоков!D38*Осн._характ_ки_малоэт_кварт!$D$10</f>
        <v>1888</v>
      </c>
      <c r="E38" s="13">
        <f>Малоэтажка_колич_блоков!E38*Осн._характ_ки_малоэт_кварт!$E$10</f>
        <v>0</v>
      </c>
      <c r="F38" s="13">
        <f>Малоэтажка_колич_блоков!F38*Осн._характ_ки_малоэт_кварт!$F$10</f>
        <v>0</v>
      </c>
      <c r="G38" s="13">
        <f t="shared" si="166"/>
        <v>2598</v>
      </c>
      <c r="H38">
        <f t="shared" si="167"/>
        <v>9093000</v>
      </c>
      <c r="I38" s="156">
        <f>H38/'земельный участок'!E38*100</f>
        <v>252443.08717379236</v>
      </c>
      <c r="J38">
        <f t="shared" si="168"/>
        <v>207840000</v>
      </c>
      <c r="L38">
        <f t="shared" si="169"/>
        <v>38970000</v>
      </c>
    </row>
    <row r="39">
      <c r="A39" s="7"/>
      <c r="B39" s="4" t="s">
        <v>45</v>
      </c>
      <c r="C39" s="13">
        <f>Малоэтажка_колич_блоков!C39*Осн._характ_ки_малоэт_кварт!$C$10</f>
        <v>710</v>
      </c>
      <c r="D39" s="13">
        <f>Малоэтажка_колич_блоков!D39*Осн._характ_ки_малоэт_кварт!$D$10</f>
        <v>1888</v>
      </c>
      <c r="E39" s="13">
        <f>Малоэтажка_колич_блоков!E39*Осн._характ_ки_малоэт_кварт!$E$10</f>
        <v>0</v>
      </c>
      <c r="F39" s="13">
        <f>Малоэтажка_колич_блоков!F39*Осн._характ_ки_малоэт_кварт!$F$10</f>
        <v>0</v>
      </c>
      <c r="G39" s="13">
        <f t="shared" si="166"/>
        <v>2598</v>
      </c>
      <c r="H39">
        <f t="shared" si="167"/>
        <v>9093000</v>
      </c>
      <c r="I39" s="156">
        <f>H39/'земельный участок'!E39*100</f>
        <v>252513.1907803388</v>
      </c>
      <c r="J39">
        <f t="shared" si="168"/>
        <v>207840000</v>
      </c>
      <c r="L39">
        <f t="shared" si="169"/>
        <v>38970000</v>
      </c>
    </row>
    <row r="40">
      <c r="A40" s="7"/>
      <c r="B40" s="4" t="s">
        <v>46</v>
      </c>
      <c r="C40" s="13">
        <f>Малоэтажка_колич_блоков!C40*Осн._характ_ки_малоэт_кварт!$C$10</f>
        <v>710</v>
      </c>
      <c r="D40" s="13">
        <f>Малоэтажка_колич_блоков!D40*Осн._характ_ки_малоэт_кварт!$D$10</f>
        <v>1888</v>
      </c>
      <c r="E40" s="13">
        <f>Малоэтажка_колич_блоков!E40*Осн._характ_ки_малоэт_кварт!$E$10</f>
        <v>0</v>
      </c>
      <c r="F40" s="13">
        <f>Малоэтажка_колич_блоков!F40*Осн._характ_ки_малоэт_кварт!$F$10</f>
        <v>0</v>
      </c>
      <c r="G40" s="13">
        <f t="shared" si="166"/>
        <v>2598</v>
      </c>
      <c r="H40">
        <f t="shared" si="167"/>
        <v>9093000</v>
      </c>
      <c r="I40" s="156">
        <f>H40/'земельный участок'!E40*100</f>
        <v>252653.51486524031</v>
      </c>
      <c r="J40">
        <f t="shared" si="168"/>
        <v>207840000</v>
      </c>
      <c r="L40">
        <f t="shared" si="169"/>
        <v>38970000</v>
      </c>
    </row>
    <row r="41">
      <c r="A41" s="7"/>
      <c r="B41" s="4" t="s">
        <v>47</v>
      </c>
      <c r="C41" s="13">
        <f>Малоэтажка_колич_блоков!C41*Осн._характ_ки_малоэт_кварт!$C$10</f>
        <v>710</v>
      </c>
      <c r="D41" s="13">
        <f>Малоэтажка_колич_блоков!D41*Осн._характ_ки_малоэт_кварт!$D$10</f>
        <v>1888</v>
      </c>
      <c r="E41" s="13">
        <f>Малоэтажка_колич_блоков!E41*Осн._характ_ки_малоэт_кварт!$E$10</f>
        <v>0</v>
      </c>
      <c r="F41" s="13">
        <f>Малоэтажка_колич_блоков!F41*Осн._характ_ки_малоэт_кварт!$F$10</f>
        <v>0</v>
      </c>
      <c r="G41" s="13">
        <f t="shared" si="166"/>
        <v>2598</v>
      </c>
      <c r="H41">
        <f t="shared" si="167"/>
        <v>9093000</v>
      </c>
      <c r="I41" s="156">
        <f>H41/'земельный участок'!E41*100</f>
        <v>252653.51486524031</v>
      </c>
      <c r="J41">
        <f t="shared" si="168"/>
        <v>207840000</v>
      </c>
      <c r="L41">
        <f t="shared" si="169"/>
        <v>38970000</v>
      </c>
    </row>
    <row r="42">
      <c r="A42" s="7"/>
      <c r="B42" s="4" t="s">
        <v>48</v>
      </c>
      <c r="C42" s="13">
        <f>Малоэтажка_колич_блоков!C42*Осн._характ_ки_малоэт_кварт!$C$10</f>
        <v>710</v>
      </c>
      <c r="D42" s="13">
        <f>Малоэтажка_колич_блоков!D42*Осн._характ_ки_малоэт_кварт!$D$10</f>
        <v>1888</v>
      </c>
      <c r="E42" s="13">
        <f>Малоэтажка_колич_блоков!E42*Осн._характ_ки_малоэт_кварт!$E$10</f>
        <v>0</v>
      </c>
      <c r="F42" s="13">
        <f>Малоэтажка_колич_блоков!F42*Осн._характ_ки_малоэт_кварт!$F$10</f>
        <v>0</v>
      </c>
      <c r="G42" s="13">
        <f t="shared" si="166"/>
        <v>2598</v>
      </c>
      <c r="H42">
        <f t="shared" si="167"/>
        <v>9093000</v>
      </c>
      <c r="I42" s="156">
        <f>H42/'земельный участок'!E42*100</f>
        <v>252583.33333333334</v>
      </c>
      <c r="J42">
        <f t="shared" si="168"/>
        <v>207840000</v>
      </c>
      <c r="L42">
        <f t="shared" si="169"/>
        <v>38970000</v>
      </c>
    </row>
    <row r="43">
      <c r="A43" s="7"/>
      <c r="B43" s="4" t="s">
        <v>49</v>
      </c>
      <c r="C43" s="13">
        <f>Малоэтажка_колич_блоков!C43*Осн._характ_ки_малоэт_кварт!$C$10</f>
        <v>710</v>
      </c>
      <c r="D43" s="13">
        <f>Малоэтажка_колич_блоков!D43*Осн._характ_ки_малоэт_кварт!$D$10</f>
        <v>1888</v>
      </c>
      <c r="E43" s="13">
        <f>Малоэтажка_колич_блоков!E43*Осн._характ_ки_малоэт_кварт!$E$10</f>
        <v>0</v>
      </c>
      <c r="F43" s="13">
        <f>Малоэтажка_колич_блоков!F43*Осн._характ_ки_малоэт_кварт!$F$10</f>
        <v>0</v>
      </c>
      <c r="G43" s="13">
        <f t="shared" si="166"/>
        <v>2598</v>
      </c>
      <c r="H43">
        <f t="shared" si="167"/>
        <v>9093000</v>
      </c>
      <c r="I43" s="156">
        <f>H43/'земельный участок'!E43*100</f>
        <v>252583.33333333334</v>
      </c>
      <c r="J43">
        <f t="shared" si="168"/>
        <v>207840000</v>
      </c>
      <c r="L43">
        <f t="shared" si="169"/>
        <v>38970000</v>
      </c>
    </row>
    <row r="44">
      <c r="A44" s="7"/>
      <c r="B44" s="4" t="s">
        <v>50</v>
      </c>
      <c r="C44" s="13">
        <f>Малоэтажка_колич_блоков!C44*Осн._характ_ки_малоэт_кварт!$C$10</f>
        <v>710</v>
      </c>
      <c r="D44" s="13">
        <f>Малоэтажка_колич_блоков!D44*Осн._характ_ки_малоэт_кварт!$D$10</f>
        <v>1888</v>
      </c>
      <c r="E44" s="13">
        <f>Малоэтажка_колич_блоков!E44*Осн._характ_ки_малоэт_кварт!$E$10</f>
        <v>0</v>
      </c>
      <c r="F44" s="13">
        <f>Малоэтажка_колич_блоков!F44*Осн._характ_ки_малоэт_кварт!$F$10</f>
        <v>0</v>
      </c>
      <c r="G44" s="13">
        <f t="shared" si="166"/>
        <v>2598</v>
      </c>
      <c r="H44">
        <f t="shared" si="167"/>
        <v>9093000</v>
      </c>
      <c r="I44" s="156">
        <f>H44/'земельный участок'!E44*100</f>
        <v>252793.99499582988</v>
      </c>
      <c r="J44">
        <f t="shared" si="168"/>
        <v>207840000</v>
      </c>
      <c r="L44">
        <f t="shared" si="169"/>
        <v>38970000</v>
      </c>
    </row>
    <row r="45">
      <c r="A45" s="7"/>
      <c r="B45" s="4" t="s">
        <v>51</v>
      </c>
      <c r="C45" s="13">
        <f>Малоэтажка_колич_блоков!C45*Осн._характ_ки_малоэт_кварт!$C$10</f>
        <v>710</v>
      </c>
      <c r="D45" s="13">
        <f>Малоэтажка_колич_блоков!D45*Осн._характ_ки_малоэт_кварт!$D$10</f>
        <v>1888</v>
      </c>
      <c r="E45" s="13">
        <f>Малоэтажка_колич_блоков!E45*Осн._характ_ки_малоэт_кварт!$E$10</f>
        <v>0</v>
      </c>
      <c r="F45" s="13">
        <f>Малоэтажка_колич_блоков!F45*Осн._характ_ки_малоэт_кварт!$F$10</f>
        <v>0</v>
      </c>
      <c r="G45" s="13">
        <f t="shared" si="166"/>
        <v>2598</v>
      </c>
      <c r="H45">
        <f t="shared" si="167"/>
        <v>9093000</v>
      </c>
      <c r="I45" s="156">
        <f>H45/'земельный участок'!E45*100</f>
        <v>252443.08717379236</v>
      </c>
      <c r="J45">
        <f t="shared" si="168"/>
        <v>207840000</v>
      </c>
      <c r="L45">
        <f t="shared" si="169"/>
        <v>38970000</v>
      </c>
    </row>
    <row r="46">
      <c r="A46" s="7"/>
      <c r="B46" s="4" t="s">
        <v>52</v>
      </c>
      <c r="C46" s="13">
        <f>Малоэтажка_колич_блоков!C46*Осн._характ_ки_малоэт_кварт!$C$10</f>
        <v>710</v>
      </c>
      <c r="D46" s="13">
        <f>Малоэтажка_колич_блоков!D46*Осн._характ_ки_малоэт_кварт!$D$10</f>
        <v>1888</v>
      </c>
      <c r="E46" s="13">
        <f>Малоэтажка_колич_блоков!E46*Осн._характ_ки_малоэт_кварт!$E$10</f>
        <v>0</v>
      </c>
      <c r="F46" s="13">
        <f>Малоэтажка_колич_блоков!F46*Осн._характ_ки_малоэт_кварт!$F$10</f>
        <v>0</v>
      </c>
      <c r="G46" s="13">
        <f t="shared" si="166"/>
        <v>2598</v>
      </c>
      <c r="H46">
        <f t="shared" si="167"/>
        <v>9093000</v>
      </c>
      <c r="I46" s="156">
        <f>H46/'земельный участок'!E46*100</f>
        <v>245956.18068704358</v>
      </c>
      <c r="J46">
        <f t="shared" si="168"/>
        <v>207840000</v>
      </c>
      <c r="L46">
        <f t="shared" si="169"/>
        <v>38970000</v>
      </c>
    </row>
    <row r="47">
      <c r="A47" s="7"/>
      <c r="B47" s="4" t="s">
        <v>53</v>
      </c>
      <c r="C47" s="13">
        <f>Малоэтажка_колич_блоков!C47*Осн._характ_ки_малоэт_кварт!$C$10</f>
        <v>710</v>
      </c>
      <c r="D47" s="13">
        <f>Малоэтажка_колич_блоков!D47*Осн._характ_ки_малоэт_кварт!$D$10</f>
        <v>1888</v>
      </c>
      <c r="E47" s="13">
        <f>Малоэтажка_колич_блоков!E47*Осн._характ_ки_малоэт_кварт!$E$10</f>
        <v>0</v>
      </c>
      <c r="F47" s="13">
        <f>Малоэтажка_колич_блоков!F47*Осн._характ_ки_малоэт_кварт!$F$10</f>
        <v>0</v>
      </c>
      <c r="G47" s="13">
        <f t="shared" si="166"/>
        <v>2598</v>
      </c>
      <c r="H47">
        <f t="shared" si="167"/>
        <v>9093000</v>
      </c>
      <c r="I47" s="156">
        <f>H47/'земельный участок'!E47*100</f>
        <v>244501.21000268892</v>
      </c>
      <c r="J47">
        <f t="shared" si="168"/>
        <v>207840000</v>
      </c>
      <c r="L47">
        <f t="shared" si="169"/>
        <v>38970000</v>
      </c>
    </row>
    <row r="48">
      <c r="A48" s="7"/>
      <c r="B48" s="4" t="s">
        <v>54</v>
      </c>
      <c r="C48" s="13">
        <f>Малоэтажка_колич_блоков!C48*Осн._характ_ки_малоэт_кварт!$C$10</f>
        <v>710</v>
      </c>
      <c r="D48" s="13">
        <f>Малоэтажка_колич_блоков!D48*Осн._характ_ки_малоэт_кварт!$D$10</f>
        <v>1888</v>
      </c>
      <c r="E48" s="13">
        <f>Малоэтажка_колич_блоков!E48*Осн._характ_ки_малоэт_кварт!$E$10</f>
        <v>0</v>
      </c>
      <c r="F48" s="13">
        <f>Малоэтажка_колич_блоков!F48*Осн._характ_ки_малоэт_кварт!$F$10</f>
        <v>0</v>
      </c>
      <c r="G48" s="13">
        <f t="shared" si="166"/>
        <v>2598</v>
      </c>
      <c r="H48">
        <f t="shared" si="167"/>
        <v>9093000</v>
      </c>
      <c r="I48" s="156">
        <f>H48/'земельный участок'!E48*100</f>
        <v>252653.51486524031</v>
      </c>
      <c r="J48">
        <f t="shared" si="168"/>
        <v>207840000</v>
      </c>
      <c r="L48">
        <f t="shared" si="169"/>
        <v>38970000</v>
      </c>
    </row>
    <row r="49">
      <c r="A49" s="7"/>
      <c r="B49" s="4" t="s">
        <v>55</v>
      </c>
      <c r="C49" s="13">
        <f>Малоэтажка_колич_блоков!C49*Осн._характ_ки_малоэт_кварт!$C$10</f>
        <v>710</v>
      </c>
      <c r="D49" s="13">
        <f>Малоэтажка_колич_блоков!D49*Осн._характ_ки_малоэт_кварт!$D$10</f>
        <v>1888</v>
      </c>
      <c r="E49" s="13">
        <f>Малоэтажка_колич_блоков!E49*Осн._характ_ки_малоэт_кварт!$E$10</f>
        <v>0</v>
      </c>
      <c r="F49" s="13">
        <f>Малоэтажка_колич_блоков!F49*Осн._характ_ки_малоэт_кварт!$F$10</f>
        <v>0</v>
      </c>
      <c r="G49" s="13">
        <f t="shared" si="166"/>
        <v>2598</v>
      </c>
      <c r="H49">
        <f t="shared" si="167"/>
        <v>9093000</v>
      </c>
      <c r="I49" s="156">
        <f>H49/'земельный участок'!E49*100</f>
        <v>253005.0083472454</v>
      </c>
      <c r="J49">
        <f t="shared" si="168"/>
        <v>207840000</v>
      </c>
      <c r="L49">
        <f t="shared" si="169"/>
        <v>38970000</v>
      </c>
    </row>
    <row r="50">
      <c r="A50" s="7"/>
      <c r="B50" s="4" t="s">
        <v>56</v>
      </c>
      <c r="C50" s="13">
        <f>Малоэтажка_колич_блоков!C50*Осн._характ_ки_малоэт_кварт!$C$10</f>
        <v>710</v>
      </c>
      <c r="D50" s="13">
        <f>Малоэтажка_колич_блоков!D50*Осн._характ_ки_малоэт_кварт!$D$10</f>
        <v>1888</v>
      </c>
      <c r="E50" s="13">
        <f>Малоэтажка_колич_блоков!E50*Осн._характ_ки_малоэт_кварт!$E$10</f>
        <v>0</v>
      </c>
      <c r="F50" s="13">
        <f>Малоэтажка_колич_блоков!F50*Осн._характ_ки_малоэт_кварт!$F$10</f>
        <v>0</v>
      </c>
      <c r="G50" s="13">
        <f t="shared" si="166"/>
        <v>2598</v>
      </c>
      <c r="H50">
        <f t="shared" si="167"/>
        <v>9093000</v>
      </c>
      <c r="I50" s="156">
        <f>H50/'земельный участок'!E50*100</f>
        <v>252653.51486524031</v>
      </c>
      <c r="J50">
        <f t="shared" si="168"/>
        <v>207840000</v>
      </c>
      <c r="L50">
        <f t="shared" si="169"/>
        <v>38970000</v>
      </c>
    </row>
    <row r="51">
      <c r="A51" s="7"/>
      <c r="B51" s="4" t="s">
        <v>57</v>
      </c>
      <c r="C51" s="13">
        <f>Малоэтажка_колич_блоков!C51*Осн._характ_ки_малоэт_кварт!$C$10</f>
        <v>710</v>
      </c>
      <c r="D51" s="13">
        <f>Малоэтажка_колич_блоков!D51*Осн._характ_ки_малоэт_кварт!$D$10</f>
        <v>1888</v>
      </c>
      <c r="E51" s="13">
        <f>Малоэтажка_колич_блоков!E51*Осн._характ_ки_малоэт_кварт!$E$10</f>
        <v>0</v>
      </c>
      <c r="F51" s="13">
        <f>Малоэтажка_колич_блоков!F51*Осн._характ_ки_малоэт_кварт!$F$10</f>
        <v>0</v>
      </c>
      <c r="G51" s="13">
        <f t="shared" si="166"/>
        <v>2598</v>
      </c>
      <c r="H51">
        <f t="shared" si="167"/>
        <v>9093000</v>
      </c>
      <c r="I51" s="156">
        <f>H51/'земельный участок'!E51*100</f>
        <v>252653.51486524031</v>
      </c>
      <c r="J51">
        <f t="shared" si="168"/>
        <v>207840000</v>
      </c>
      <c r="L51">
        <f t="shared" si="169"/>
        <v>38970000</v>
      </c>
    </row>
    <row r="52">
      <c r="A52" s="7"/>
      <c r="B52" s="4" t="s">
        <v>58</v>
      </c>
      <c r="C52" s="13">
        <f>Малоэтажка_колич_блоков!C52*Осн._характ_ки_малоэт_кварт!$C$10</f>
        <v>710</v>
      </c>
      <c r="D52" s="13">
        <f>Малоэтажка_колич_блоков!D52*Осн._характ_ки_малоэт_кварт!$D$10</f>
        <v>1888</v>
      </c>
      <c r="E52" s="13">
        <f>Малоэтажка_колич_блоков!E52*Осн._характ_ки_малоэт_кварт!$E$10</f>
        <v>0</v>
      </c>
      <c r="F52" s="13">
        <f>Малоэтажка_колич_блоков!F52*Осн._характ_ки_малоэт_кварт!$F$10</f>
        <v>0</v>
      </c>
      <c r="G52" s="13">
        <f t="shared" si="166"/>
        <v>2598</v>
      </c>
      <c r="H52">
        <f t="shared" si="167"/>
        <v>9093000</v>
      </c>
      <c r="I52" s="156">
        <f>H52/'земельный участок'!E52*100</f>
        <v>252513.1907803388</v>
      </c>
      <c r="J52">
        <f t="shared" si="168"/>
        <v>207840000</v>
      </c>
      <c r="L52">
        <f t="shared" si="169"/>
        <v>38970000</v>
      </c>
    </row>
    <row r="53">
      <c r="A53" s="7"/>
      <c r="B53" s="4" t="s">
        <v>59</v>
      </c>
      <c r="C53" s="13">
        <f>Малоэтажка_колич_блоков!C53*Осн._характ_ки_малоэт_кварт!$C$10</f>
        <v>710</v>
      </c>
      <c r="D53" s="13">
        <f>Малоэтажка_колич_блоков!D53*Осн._характ_ки_малоэт_кварт!$D$10</f>
        <v>1888</v>
      </c>
      <c r="E53" s="13">
        <f>Малоэтажка_колич_блоков!E53*Осн._характ_ки_малоэт_кварт!$E$10</f>
        <v>0</v>
      </c>
      <c r="F53" s="13">
        <f>Малоэтажка_колич_блоков!F53*Осн._характ_ки_малоэт_кварт!$F$10</f>
        <v>0</v>
      </c>
      <c r="G53" s="13">
        <f t="shared" si="166"/>
        <v>2598</v>
      </c>
      <c r="H53">
        <f t="shared" si="167"/>
        <v>9093000</v>
      </c>
      <c r="I53" s="156">
        <f>H53/'земельный участок'!E53*100</f>
        <v>252373.02248126562</v>
      </c>
      <c r="J53">
        <f t="shared" si="168"/>
        <v>207840000</v>
      </c>
      <c r="L53">
        <f t="shared" si="169"/>
        <v>38970000</v>
      </c>
    </row>
    <row r="54">
      <c r="A54" s="7"/>
      <c r="B54" s="4" t="s">
        <v>60</v>
      </c>
      <c r="C54" s="13">
        <f>Малоэтажка_колич_блоков!C54*Осн._характ_ки_малоэт_кварт!$C$10</f>
        <v>710</v>
      </c>
      <c r="D54" s="13">
        <f>Малоэтажка_колич_блоков!D54*Осн._характ_ки_малоэт_кварт!$D$10</f>
        <v>1888</v>
      </c>
      <c r="E54" s="13">
        <f>Малоэтажка_колич_блоков!E54*Осн._характ_ки_малоэт_кварт!$E$10</f>
        <v>0</v>
      </c>
      <c r="F54" s="13">
        <f>Малоэтажка_колич_блоков!F54*Осн._характ_ки_малоэт_кварт!$F$10</f>
        <v>0</v>
      </c>
      <c r="G54" s="13">
        <f t="shared" si="166"/>
        <v>2598</v>
      </c>
      <c r="H54">
        <f t="shared" si="167"/>
        <v>9093000</v>
      </c>
      <c r="I54" s="156">
        <f>H54/'земельный участок'!E54*100</f>
        <v>252513.1907803388</v>
      </c>
      <c r="J54">
        <f t="shared" si="168"/>
        <v>207840000</v>
      </c>
      <c r="L54">
        <f t="shared" si="169"/>
        <v>38970000</v>
      </c>
    </row>
    <row r="55">
      <c r="A55" s="7"/>
      <c r="B55" s="4" t="s">
        <v>61</v>
      </c>
      <c r="C55" s="13">
        <f>Малоэтажка_колич_блоков!C55*Осн._характ_ки_малоэт_кварт!$C$10</f>
        <v>710</v>
      </c>
      <c r="D55" s="13">
        <f>Малоэтажка_колич_блоков!D55*Осн._характ_ки_малоэт_кварт!$D$10</f>
        <v>1888</v>
      </c>
      <c r="E55" s="13">
        <f>Малоэтажка_колич_блоков!E55*Осн._характ_ки_малоэт_кварт!$E$10</f>
        <v>0</v>
      </c>
      <c r="F55" s="13">
        <f>Малоэтажка_колич_блоков!F55*Осн._характ_ки_малоэт_кварт!$F$10</f>
        <v>0</v>
      </c>
      <c r="G55" s="13">
        <f t="shared" si="166"/>
        <v>2598</v>
      </c>
      <c r="H55">
        <f t="shared" si="167"/>
        <v>9093000</v>
      </c>
      <c r="I55" s="156">
        <f>H55/'земельный участок'!E55*100</f>
        <v>252723.73540856034</v>
      </c>
      <c r="J55">
        <f t="shared" si="168"/>
        <v>207840000</v>
      </c>
      <c r="L55">
        <f t="shared" si="169"/>
        <v>38970000</v>
      </c>
    </row>
    <row r="56">
      <c r="A56" s="3"/>
      <c r="B56" s="4" t="s">
        <v>62</v>
      </c>
      <c r="C56" s="13">
        <f>Малоэтажка_колич_блоков!C56*Осн._характ_ки_малоэт_кварт!$C$10</f>
        <v>710</v>
      </c>
      <c r="D56" s="13">
        <f>Малоэтажка_колич_блоков!D56*Осн._характ_ки_малоэт_кварт!$D$10</f>
        <v>1888</v>
      </c>
      <c r="E56" s="13">
        <f>Малоэтажка_колич_блоков!E56*Осн._характ_ки_малоэт_кварт!$E$10</f>
        <v>0</v>
      </c>
      <c r="F56" s="13">
        <f>Малоэтажка_колич_блоков!F56*Осн._характ_ки_малоэт_кварт!$F$10</f>
        <v>0</v>
      </c>
      <c r="G56" s="13">
        <f t="shared" si="166"/>
        <v>2598</v>
      </c>
      <c r="H56">
        <f t="shared" si="167"/>
        <v>9093000</v>
      </c>
      <c r="I56" s="156">
        <f>H56/'земельный участок'!E56*100</f>
        <v>252583.33333333334</v>
      </c>
      <c r="J56">
        <f t="shared" si="168"/>
        <v>207840000</v>
      </c>
      <c r="L56">
        <f t="shared" si="169"/>
        <v>38970000</v>
      </c>
      <c r="N56">
        <f>SUM(G38:G56)</f>
        <v>49362</v>
      </c>
    </row>
    <row r="57">
      <c r="A57" s="1">
        <v>6</v>
      </c>
      <c r="B57" s="4" t="s">
        <v>63</v>
      </c>
      <c r="C57" s="13">
        <f>Малоэтажка_колич_блоков!C57*Осн._характ_ки_малоэт_кварт!$C$10</f>
        <v>710</v>
      </c>
      <c r="D57" s="13">
        <f>Малоэтажка_колич_блоков!D57*Осн._характ_ки_малоэт_кварт!$D$10</f>
        <v>1888</v>
      </c>
      <c r="E57" s="13">
        <f>Малоэтажка_колич_блоков!E57*Осн._характ_ки_малоэт_кварт!$E$10</f>
        <v>0</v>
      </c>
      <c r="F57" s="13">
        <f>Малоэтажка_колич_блоков!F57*Осн._характ_ки_малоэт_кварт!$F$10</f>
        <v>0</v>
      </c>
      <c r="G57" s="13">
        <f t="shared" si="166"/>
        <v>2598</v>
      </c>
      <c r="H57">
        <f t="shared" si="167"/>
        <v>9093000</v>
      </c>
      <c r="I57" s="156">
        <f>H57/'земельный участок'!E57*100</f>
        <v>232438.65030674846</v>
      </c>
      <c r="J57">
        <f t="shared" si="168"/>
        <v>207840000</v>
      </c>
      <c r="L57">
        <f t="shared" si="169"/>
        <v>38970000</v>
      </c>
    </row>
    <row r="58">
      <c r="A58" s="7"/>
      <c r="B58" s="4" t="s">
        <v>64</v>
      </c>
      <c r="C58" s="13">
        <f>Малоэтажка_колич_блоков!C58*Осн._характ_ки_малоэт_кварт!$C$10</f>
        <v>710</v>
      </c>
      <c r="D58" s="13">
        <f>Малоэтажка_колич_блоков!D58*Осн._характ_ки_малоэт_кварт!$D$10</f>
        <v>1888</v>
      </c>
      <c r="E58" s="13">
        <f>Малоэтажка_колич_блоков!E58*Осн._характ_ки_малоэт_кварт!$E$10</f>
        <v>0</v>
      </c>
      <c r="F58" s="13">
        <f>Малоэтажка_колич_блоков!F58*Осн._характ_ки_малоэт_кварт!$F$10</f>
        <v>0</v>
      </c>
      <c r="G58" s="13">
        <f t="shared" si="166"/>
        <v>2598</v>
      </c>
      <c r="H58">
        <f t="shared" si="167"/>
        <v>9093000</v>
      </c>
      <c r="I58" s="156">
        <f>H58/'земельный участок'!E58*100</f>
        <v>232201.22574055157</v>
      </c>
      <c r="J58">
        <f t="shared" si="168"/>
        <v>207840000</v>
      </c>
      <c r="L58">
        <f t="shared" si="169"/>
        <v>38970000</v>
      </c>
    </row>
    <row r="59">
      <c r="A59" s="7"/>
      <c r="B59" s="4" t="s">
        <v>65</v>
      </c>
      <c r="C59" s="13">
        <f>Малоэтажка_колич_блоков!C59*Осн._характ_ки_малоэт_кварт!$C$10</f>
        <v>710</v>
      </c>
      <c r="D59" s="13">
        <f>Малоэтажка_колич_блоков!D59*Осн._характ_ки_малоэт_кварт!$D$10</f>
        <v>1888</v>
      </c>
      <c r="E59" s="13">
        <f>Малоэтажка_колич_блоков!E59*Осн._характ_ки_малоэт_кварт!$E$10</f>
        <v>0</v>
      </c>
      <c r="F59" s="13">
        <f>Малоэтажка_колич_блоков!F59*Осн._характ_ки_малоэт_кварт!$F$10</f>
        <v>0</v>
      </c>
      <c r="G59" s="13">
        <f t="shared" si="166"/>
        <v>2598</v>
      </c>
      <c r="H59">
        <f t="shared" si="167"/>
        <v>9093000</v>
      </c>
      <c r="I59" s="156">
        <f>H59/'земельный участок'!E59*100</f>
        <v>232141.94536635181</v>
      </c>
      <c r="J59">
        <f t="shared" si="168"/>
        <v>207840000</v>
      </c>
      <c r="L59">
        <f t="shared" si="169"/>
        <v>38970000</v>
      </c>
    </row>
    <row r="60">
      <c r="A60" s="7"/>
      <c r="B60" s="4" t="s">
        <v>66</v>
      </c>
      <c r="C60" s="13">
        <f>Малоэтажка_колич_блоков!C60*Осн._характ_ки_малоэт_кварт!$C$10</f>
        <v>710</v>
      </c>
      <c r="D60" s="13">
        <f>Малоэтажка_колич_блоков!D60*Осн._характ_ки_малоэт_кварт!$D$10</f>
        <v>1888</v>
      </c>
      <c r="E60" s="13">
        <f>Малоэтажка_колич_блоков!E60*Осн._характ_ки_малоэт_кварт!$E$10</f>
        <v>0</v>
      </c>
      <c r="F60" s="13">
        <f>Малоэтажка_колич_блоков!F60*Осн._характ_ки_малоэт_кварт!$F$10</f>
        <v>0</v>
      </c>
      <c r="G60" s="13">
        <f t="shared" si="166"/>
        <v>2598</v>
      </c>
      <c r="H60">
        <f t="shared" si="167"/>
        <v>9093000</v>
      </c>
      <c r="I60" s="156">
        <f>H60/'земельный участок'!E60*100</f>
        <v>232379.24865831842</v>
      </c>
      <c r="J60">
        <f t="shared" si="168"/>
        <v>207840000</v>
      </c>
      <c r="L60">
        <f t="shared" si="169"/>
        <v>38970000</v>
      </c>
    </row>
    <row r="61">
      <c r="A61" s="7"/>
      <c r="B61" s="4" t="s">
        <v>67</v>
      </c>
      <c r="C61" s="13">
        <f>Малоэтажка_колич_блоков!C61*Осн._характ_ки_малоэт_кварт!$C$10</f>
        <v>710</v>
      </c>
      <c r="D61" s="13">
        <f>Малоэтажка_колич_блоков!D61*Осн._характ_ки_малоэт_кварт!$D$10</f>
        <v>1888</v>
      </c>
      <c r="E61" s="13">
        <f>Малоэтажка_колич_блоков!E61*Осн._характ_ки_малоэт_кварт!$E$10</f>
        <v>0</v>
      </c>
      <c r="F61" s="13">
        <f>Малоэтажка_колич_блоков!F61*Осн._характ_ки_малоэт_кварт!$F$10</f>
        <v>0</v>
      </c>
      <c r="G61" s="13">
        <f t="shared" si="166"/>
        <v>2598</v>
      </c>
      <c r="H61">
        <f t="shared" si="167"/>
        <v>9093000</v>
      </c>
      <c r="I61" s="156">
        <f>H61/'земельный участок'!E61*100</f>
        <v>231964.28571428574</v>
      </c>
      <c r="J61">
        <f t="shared" si="168"/>
        <v>207840000</v>
      </c>
      <c r="L61">
        <f t="shared" si="169"/>
        <v>38970000</v>
      </c>
    </row>
    <row r="62">
      <c r="A62" s="7"/>
      <c r="B62" s="4" t="s">
        <v>68</v>
      </c>
      <c r="C62" s="13">
        <f>Малоэтажка_колич_блоков!C62*Осн._характ_ки_малоэт_кварт!$C$10</f>
        <v>710</v>
      </c>
      <c r="D62" s="13">
        <f>Малоэтажка_колич_блоков!D62*Осн._характ_ки_малоэт_кварт!$D$10</f>
        <v>1888</v>
      </c>
      <c r="E62" s="13">
        <f>Малоэтажка_колич_блоков!E62*Осн._характ_ки_малоэт_кварт!$E$10</f>
        <v>0</v>
      </c>
      <c r="F62" s="13">
        <f>Малоэтажка_колич_блоков!F62*Осн._характ_ки_малоэт_кварт!$F$10</f>
        <v>0</v>
      </c>
      <c r="G62" s="13">
        <f t="shared" si="166"/>
        <v>2598</v>
      </c>
      <c r="H62">
        <f t="shared" si="167"/>
        <v>9093000</v>
      </c>
      <c r="I62" s="156">
        <f>H62/'земельный участок'!E62*100</f>
        <v>227325</v>
      </c>
      <c r="J62">
        <f t="shared" si="168"/>
        <v>207840000</v>
      </c>
      <c r="L62">
        <f t="shared" si="169"/>
        <v>38970000</v>
      </c>
    </row>
    <row r="63">
      <c r="A63" s="7"/>
      <c r="B63" s="4" t="s">
        <v>69</v>
      </c>
      <c r="C63" s="13">
        <f>Малоэтажка_колич_блоков!C63*Осн._характ_ки_малоэт_кварт!$C$10</f>
        <v>710</v>
      </c>
      <c r="D63" s="13">
        <f>Малоэтажка_колич_блоков!D63*Осн._характ_ки_малоэт_кварт!$D$10</f>
        <v>1888</v>
      </c>
      <c r="E63" s="13">
        <f>Малоэтажка_колич_блоков!E63*Осн._характ_ки_малоэт_кварт!$E$10</f>
        <v>0</v>
      </c>
      <c r="F63" s="13">
        <f>Малоэтажка_колич_блоков!F63*Осн._характ_ки_малоэт_кварт!$F$10</f>
        <v>0</v>
      </c>
      <c r="G63" s="13">
        <f t="shared" si="166"/>
        <v>2598</v>
      </c>
      <c r="H63">
        <f t="shared" si="167"/>
        <v>9093000</v>
      </c>
      <c r="I63" s="156">
        <f>H63/'земельный участок'!E63*100</f>
        <v>227325</v>
      </c>
      <c r="J63">
        <f t="shared" si="168"/>
        <v>207840000</v>
      </c>
      <c r="L63">
        <f t="shared" si="169"/>
        <v>38970000</v>
      </c>
    </row>
    <row r="64">
      <c r="A64" s="7"/>
      <c r="B64" s="4" t="s">
        <v>70</v>
      </c>
      <c r="C64" s="13">
        <f>Малоэтажка_колич_блоков!C64*Осн._характ_ки_малоэт_кварт!$C$10</f>
        <v>710</v>
      </c>
      <c r="D64" s="13">
        <f>Малоэтажка_колич_блоков!D64*Осн._характ_ки_малоэт_кварт!$D$10</f>
        <v>1888</v>
      </c>
      <c r="E64" s="13">
        <f>Малоэтажка_колич_блоков!E64*Осн._характ_ки_малоэт_кварт!$E$10</f>
        <v>0</v>
      </c>
      <c r="F64" s="13">
        <f>Малоэтажка_колич_блоков!F64*Осн._характ_ки_малоэт_кварт!$F$10</f>
        <v>0</v>
      </c>
      <c r="G64" s="13">
        <f t="shared" si="166"/>
        <v>2598</v>
      </c>
      <c r="H64">
        <f t="shared" si="167"/>
        <v>9093000</v>
      </c>
      <c r="I64" s="156">
        <f>H64/'земельный участок'!E64*100</f>
        <v>231845.99694033654</v>
      </c>
      <c r="J64">
        <f t="shared" si="168"/>
        <v>207840000</v>
      </c>
      <c r="L64">
        <f t="shared" si="169"/>
        <v>38970000</v>
      </c>
    </row>
    <row r="65">
      <c r="A65" s="7"/>
      <c r="B65" s="4" t="s">
        <v>71</v>
      </c>
      <c r="C65" s="13">
        <f>Малоэтажка_колич_блоков!C65*Осн._характ_ки_малоэт_кварт!$C$10</f>
        <v>710</v>
      </c>
      <c r="D65" s="13">
        <f>Малоэтажка_колич_блоков!D65*Осн._характ_ки_малоэт_кварт!$D$10</f>
        <v>1888</v>
      </c>
      <c r="E65" s="13">
        <f>Малоэтажка_колич_блоков!E65*Осн._характ_ки_малоэт_кварт!$E$10</f>
        <v>0</v>
      </c>
      <c r="F65" s="13">
        <f>Малоэтажка_колич_блоков!F65*Осн._характ_ки_малоэт_кварт!$F$10</f>
        <v>0</v>
      </c>
      <c r="G65" s="13">
        <f t="shared" si="166"/>
        <v>2598</v>
      </c>
      <c r="H65">
        <f t="shared" si="167"/>
        <v>9093000</v>
      </c>
      <c r="I65" s="156">
        <f>H65/'земельный участок'!E65*100</f>
        <v>232379.24865831842</v>
      </c>
      <c r="J65">
        <f t="shared" si="168"/>
        <v>207840000</v>
      </c>
      <c r="L65">
        <f t="shared" si="169"/>
        <v>38970000</v>
      </c>
    </row>
    <row r="66">
      <c r="A66" s="7"/>
      <c r="B66" s="4" t="s">
        <v>72</v>
      </c>
      <c r="C66" s="13">
        <f>Малоэтажка_колич_блоков!C66*Осн._характ_ки_малоэт_кварт!$C$10</f>
        <v>710</v>
      </c>
      <c r="D66" s="13">
        <f>Малоэтажка_колич_блоков!D66*Осн._характ_ки_малоэт_кварт!$D$10</f>
        <v>1888</v>
      </c>
      <c r="E66" s="13">
        <f>Малоэтажка_колич_блоков!E66*Осн._характ_ки_малоэт_кварт!$E$10</f>
        <v>0</v>
      </c>
      <c r="F66" s="13">
        <f>Малоэтажка_колич_блоков!F66*Осн._характ_ки_малоэт_кварт!$F$10</f>
        <v>0</v>
      </c>
      <c r="G66" s="13">
        <f t="shared" si="166"/>
        <v>2598</v>
      </c>
      <c r="H66">
        <f t="shared" si="167"/>
        <v>9093000</v>
      </c>
      <c r="I66" s="156">
        <f>H66/'земельный участок'!E66*100</f>
        <v>232141.94536635181</v>
      </c>
      <c r="J66">
        <f t="shared" si="168"/>
        <v>207840000</v>
      </c>
      <c r="L66">
        <f t="shared" si="169"/>
        <v>38970000</v>
      </c>
    </row>
    <row r="67">
      <c r="A67" s="3"/>
      <c r="B67" s="4" t="s">
        <v>73</v>
      </c>
      <c r="C67" s="13">
        <f>Малоэтажка_колич_блоков!C67*Осн._характ_ки_малоэт_кварт!$C$10</f>
        <v>710</v>
      </c>
      <c r="D67" s="13">
        <f>Малоэтажка_колич_блоков!D67*Осн._характ_ки_малоэт_кварт!$D$10</f>
        <v>1888</v>
      </c>
      <c r="E67" s="13">
        <f>Малоэтажка_колич_блоков!E67*Осн._характ_ки_малоэт_кварт!$E$10</f>
        <v>0</v>
      </c>
      <c r="F67" s="13">
        <f>Малоэтажка_колич_блоков!F67*Осн._характ_ки_малоэт_кварт!$F$10</f>
        <v>0</v>
      </c>
      <c r="G67" s="13">
        <f t="shared" si="166"/>
        <v>2598</v>
      </c>
      <c r="H67">
        <f t="shared" si="167"/>
        <v>9093000</v>
      </c>
      <c r="I67" s="156">
        <f>H67/'земельный участок'!E67*100</f>
        <v>232201.22574055157</v>
      </c>
      <c r="J67">
        <f t="shared" si="168"/>
        <v>207840000</v>
      </c>
      <c r="L67">
        <f t="shared" si="169"/>
        <v>38970000</v>
      </c>
      <c r="N67">
        <f>SUM(G57:G67)</f>
        <v>28578</v>
      </c>
    </row>
    <row r="68">
      <c r="A68" s="1">
        <v>7</v>
      </c>
      <c r="B68" s="4" t="s">
        <v>74</v>
      </c>
      <c r="C68" s="13">
        <f>Малоэтажка_колич_блоков!C68*Осн._характ_ки_малоэт_кварт!$C$10</f>
        <v>710</v>
      </c>
      <c r="D68" s="13">
        <f>Малоэтажка_колич_блоков!D68*Осн._характ_ки_малоэт_кварт!$D$10</f>
        <v>1888</v>
      </c>
      <c r="E68" s="13">
        <f>Малоэтажка_колич_блоков!E68*Осн._характ_ки_малоэт_кварт!$E$10</f>
        <v>0</v>
      </c>
      <c r="F68" s="13">
        <f>Малоэтажка_колич_блоков!F68*Осн._характ_ки_малоэт_кварт!$F$10</f>
        <v>0</v>
      </c>
      <c r="G68" s="13">
        <f t="shared" si="166"/>
        <v>2598</v>
      </c>
      <c r="H68">
        <f t="shared" si="167"/>
        <v>9093000</v>
      </c>
      <c r="I68" s="156">
        <f>H68/'земельный участок'!E68*100</f>
        <v>249945.02473886751</v>
      </c>
      <c r="J68">
        <f t="shared" si="168"/>
        <v>207840000</v>
      </c>
      <c r="L68">
        <f t="shared" si="169"/>
        <v>38970000</v>
      </c>
    </row>
    <row r="69">
      <c r="A69" s="7"/>
      <c r="B69" s="4" t="s">
        <v>75</v>
      </c>
      <c r="C69" s="13">
        <f>Малоэтажка_колич_блоков!C69*Осн._характ_ки_малоэт_кварт!$C$10</f>
        <v>710</v>
      </c>
      <c r="D69" s="13">
        <f>Малоэтажка_колич_блоков!D69*Осн._характ_ки_малоэт_кварт!$D$10</f>
        <v>1888</v>
      </c>
      <c r="E69" s="13">
        <f>Малоэтажка_колич_блоков!E69*Осн._характ_ки_малоэт_кварт!$E$10</f>
        <v>0</v>
      </c>
      <c r="F69" s="13">
        <f>Малоэтажка_колич_блоков!F69*Осн._характ_ки_малоэт_кварт!$F$10</f>
        <v>0</v>
      </c>
      <c r="G69" s="13">
        <f t="shared" si="166"/>
        <v>2598</v>
      </c>
      <c r="H69">
        <f t="shared" si="167"/>
        <v>9093000</v>
      </c>
      <c r="I69" s="156">
        <f>H69/'земельный участок'!E69*100</f>
        <v>249945.02473886751</v>
      </c>
      <c r="J69">
        <f t="shared" si="168"/>
        <v>207840000</v>
      </c>
      <c r="L69">
        <f t="shared" si="169"/>
        <v>38970000</v>
      </c>
    </row>
    <row r="70">
      <c r="A70" s="7"/>
      <c r="B70" s="4" t="s">
        <v>76</v>
      </c>
      <c r="C70" s="13">
        <f>Малоэтажка_колич_блоков!C70*Осн._характ_ки_малоэт_кварт!$C$10</f>
        <v>710</v>
      </c>
      <c r="D70" s="13">
        <f>Малоэтажка_колич_блоков!D70*Осн._характ_ки_малоэт_кварт!$D$10</f>
        <v>1888</v>
      </c>
      <c r="E70" s="13">
        <f>Малоэтажка_колич_блоков!E70*Осн._характ_ки_малоэт_кварт!$E$10</f>
        <v>0</v>
      </c>
      <c r="F70" s="13">
        <f>Малоэтажка_колич_блоков!F70*Осн._характ_ки_малоэт_кварт!$F$10</f>
        <v>0</v>
      </c>
      <c r="G70" s="13">
        <f t="shared" si="166"/>
        <v>2598</v>
      </c>
      <c r="H70">
        <f t="shared" si="167"/>
        <v>9093000</v>
      </c>
      <c r="I70" s="156">
        <f>H70/'земельный участок'!E70*100</f>
        <v>280475.01542257867</v>
      </c>
      <c r="J70">
        <f t="shared" si="168"/>
        <v>207840000</v>
      </c>
      <c r="L70">
        <f t="shared" si="169"/>
        <v>38970000</v>
      </c>
    </row>
    <row r="71">
      <c r="A71" s="7"/>
      <c r="B71" s="4" t="s">
        <v>77</v>
      </c>
      <c r="C71" s="13">
        <f>Малоэтажка_колич_блоков!C71*Осн._характ_ки_малоэт_кварт!$C$10</f>
        <v>710</v>
      </c>
      <c r="D71" s="13">
        <f>Малоэтажка_колич_блоков!D71*Осн._характ_ки_малоэт_кварт!$D$10</f>
        <v>1888</v>
      </c>
      <c r="E71" s="13">
        <f>Малоэтажка_колич_блоков!E71*Осн._характ_ки_малоэт_кварт!$E$10</f>
        <v>0</v>
      </c>
      <c r="F71" s="13">
        <f>Малоэтажка_колич_блоков!F71*Осн._характ_ки_малоэт_кварт!$F$10</f>
        <v>0</v>
      </c>
      <c r="G71" s="13">
        <f t="shared" si="166"/>
        <v>2598</v>
      </c>
      <c r="H71">
        <f t="shared" si="167"/>
        <v>9093000</v>
      </c>
      <c r="I71" s="156">
        <f>H71/'земельный участок'!E71*100</f>
        <v>280475.01542257867</v>
      </c>
      <c r="J71">
        <f t="shared" si="168"/>
        <v>207840000</v>
      </c>
      <c r="L71">
        <f t="shared" si="169"/>
        <v>38970000</v>
      </c>
    </row>
    <row r="72">
      <c r="A72" s="7"/>
      <c r="B72" s="4" t="s">
        <v>78</v>
      </c>
      <c r="C72" s="13">
        <f>Малоэтажка_колич_блоков!C72*Осн._характ_ки_малоэт_кварт!$C$10</f>
        <v>710</v>
      </c>
      <c r="D72" s="13">
        <f>Малоэтажка_колич_блоков!D72*Осн._характ_ки_малоэт_кварт!$D$10</f>
        <v>1888</v>
      </c>
      <c r="E72" s="13">
        <f>Малоэтажка_колич_блоков!E72*Осн._характ_ки_малоэт_кварт!$E$10</f>
        <v>0</v>
      </c>
      <c r="F72" s="13">
        <f>Малоэтажка_колич_блоков!F72*Осн._характ_ки_малоэт_кварт!$F$10</f>
        <v>0</v>
      </c>
      <c r="G72" s="13">
        <f t="shared" si="166"/>
        <v>2598</v>
      </c>
      <c r="H72">
        <f t="shared" si="167"/>
        <v>9093000</v>
      </c>
      <c r="I72" s="156">
        <f>H72/'земельный участок'!E72*100</f>
        <v>280475.01542257867</v>
      </c>
      <c r="J72">
        <f t="shared" si="168"/>
        <v>207840000</v>
      </c>
      <c r="L72">
        <f t="shared" si="169"/>
        <v>38970000</v>
      </c>
    </row>
    <row r="73">
      <c r="A73" s="7"/>
      <c r="B73" s="4" t="s">
        <v>79</v>
      </c>
      <c r="C73" s="13">
        <f>Малоэтажка_колич_блоков!C73*Осн._характ_ки_малоэт_кварт!$C$10</f>
        <v>710</v>
      </c>
      <c r="D73" s="13">
        <f>Малоэтажка_колич_блоков!D73*Осн._характ_ки_малоэт_кварт!$D$10</f>
        <v>1888</v>
      </c>
      <c r="E73" s="13">
        <f>Малоэтажка_колич_блоков!E73*Осн._характ_ки_малоэт_кварт!$E$10</f>
        <v>0</v>
      </c>
      <c r="F73" s="13">
        <f>Малоэтажка_колич_блоков!F73*Осн._характ_ки_малоэт_кварт!$F$10</f>
        <v>0</v>
      </c>
      <c r="G73" s="13">
        <f t="shared" si="166"/>
        <v>2598</v>
      </c>
      <c r="H73">
        <f t="shared" si="167"/>
        <v>9093000</v>
      </c>
      <c r="I73" s="156">
        <f>H73/'земельный участок'!E73*100</f>
        <v>280475.01542257867</v>
      </c>
      <c r="J73">
        <f t="shared" si="168"/>
        <v>207840000</v>
      </c>
      <c r="L73">
        <f t="shared" si="169"/>
        <v>38970000</v>
      </c>
    </row>
    <row r="74">
      <c r="A74" s="7"/>
      <c r="B74" s="4" t="s">
        <v>80</v>
      </c>
      <c r="C74" s="13">
        <f>Малоэтажка_колич_блоков!C74*Осн._характ_ки_малоэт_кварт!$C$10</f>
        <v>710</v>
      </c>
      <c r="D74" s="13">
        <f>Малоэтажка_колич_блоков!D74*Осн._характ_ки_малоэт_кварт!$D$10</f>
        <v>1888</v>
      </c>
      <c r="E74" s="13">
        <f>Малоэтажка_колич_блоков!E74*Осн._характ_ки_малоэт_кварт!$E$10</f>
        <v>0</v>
      </c>
      <c r="F74" s="13">
        <f>Малоэтажка_колич_блоков!F74*Осн._характ_ки_малоэт_кварт!$F$10</f>
        <v>0</v>
      </c>
      <c r="G74" s="13">
        <f t="shared" ref="G74:G99" si="170">SUM(C74:F74)</f>
        <v>2598</v>
      </c>
      <c r="H74">
        <f t="shared" ref="H74:H99" si="171">G74*3500</f>
        <v>9093000</v>
      </c>
      <c r="I74" s="156">
        <f>H74/'земельный участок'!E74*100</f>
        <v>280475.01542257867</v>
      </c>
      <c r="J74">
        <f t="shared" ref="J74:J99" si="172">G74*80000</f>
        <v>207840000</v>
      </c>
      <c r="L74">
        <f t="shared" ref="L74:L99" si="173">G74*15000</f>
        <v>38970000</v>
      </c>
    </row>
    <row r="75">
      <c r="A75" s="7"/>
      <c r="B75" s="4" t="s">
        <v>81</v>
      </c>
      <c r="C75" s="13">
        <f>Малоэтажка_колич_блоков!C75*Осн._характ_ки_малоэт_кварт!$C$10</f>
        <v>710</v>
      </c>
      <c r="D75" s="13">
        <f>Малоэтажка_колич_блоков!D75*Осн._характ_ки_малоэт_кварт!$D$10</f>
        <v>1888</v>
      </c>
      <c r="E75" s="13">
        <f>Малоэтажка_колич_блоков!E75*Осн._характ_ки_малоэт_кварт!$E$10</f>
        <v>0</v>
      </c>
      <c r="F75" s="13">
        <f>Малоэтажка_колич_блоков!F75*Осн._характ_ки_малоэт_кварт!$F$10</f>
        <v>0</v>
      </c>
      <c r="G75" s="13">
        <f t="shared" si="170"/>
        <v>2598</v>
      </c>
      <c r="H75">
        <f t="shared" si="171"/>
        <v>9093000</v>
      </c>
      <c r="I75" s="156">
        <f>H75/'земельный участок'!E75*100</f>
        <v>280475.01542257867</v>
      </c>
      <c r="J75">
        <f t="shared" si="172"/>
        <v>207840000</v>
      </c>
      <c r="L75">
        <f t="shared" si="173"/>
        <v>38970000</v>
      </c>
    </row>
    <row r="76">
      <c r="A76" s="7"/>
      <c r="B76" s="4" t="s">
        <v>82</v>
      </c>
      <c r="C76" s="13">
        <f>Малоэтажка_колич_блоков!C76*Осн._характ_ки_малоэт_кварт!$C$10</f>
        <v>710</v>
      </c>
      <c r="D76" s="13">
        <f>Малоэтажка_колич_блоков!D76*Осн._характ_ки_малоэт_кварт!$D$10</f>
        <v>1888</v>
      </c>
      <c r="E76" s="13">
        <f>Малоэтажка_колич_блоков!E76*Осн._характ_ки_малоэт_кварт!$E$10</f>
        <v>0</v>
      </c>
      <c r="F76" s="13">
        <f>Малоэтажка_колич_блоков!F76*Осн._характ_ки_малоэт_кварт!$F$10</f>
        <v>0</v>
      </c>
      <c r="G76" s="13">
        <f t="shared" si="170"/>
        <v>2598</v>
      </c>
      <c r="H76">
        <f t="shared" si="171"/>
        <v>9093000</v>
      </c>
      <c r="I76" s="156">
        <f>H76/'земельный участок'!E76*100</f>
        <v>280475.01542257867</v>
      </c>
      <c r="J76">
        <f t="shared" si="172"/>
        <v>207840000</v>
      </c>
      <c r="L76">
        <f t="shared" si="173"/>
        <v>38970000</v>
      </c>
    </row>
    <row r="77">
      <c r="A77" s="7"/>
      <c r="B77" s="4" t="s">
        <v>83</v>
      </c>
      <c r="C77" s="13">
        <f>Малоэтажка_колич_блоков!C77*Осн._характ_ки_малоэт_кварт!$C$10</f>
        <v>710</v>
      </c>
      <c r="D77" s="13">
        <f>Малоэтажка_колич_блоков!D77*Осн._характ_ки_малоэт_кварт!$D$10</f>
        <v>1888</v>
      </c>
      <c r="E77" s="13">
        <f>Малоэтажка_колич_блоков!E77*Осн._характ_ки_малоэт_кварт!$E$10</f>
        <v>0</v>
      </c>
      <c r="F77" s="13">
        <f>Малоэтажка_колич_блоков!F77*Осн._характ_ки_малоэт_кварт!$F$10</f>
        <v>0</v>
      </c>
      <c r="G77" s="13">
        <f t="shared" si="170"/>
        <v>2598</v>
      </c>
      <c r="H77">
        <f t="shared" si="171"/>
        <v>9093000</v>
      </c>
      <c r="I77" s="156">
        <f>H77/'земельный участок'!E77*100</f>
        <v>280475.01542257867</v>
      </c>
      <c r="J77">
        <f t="shared" si="172"/>
        <v>207840000</v>
      </c>
      <c r="L77">
        <f t="shared" si="173"/>
        <v>38970000</v>
      </c>
    </row>
    <row r="78">
      <c r="A78" s="7"/>
      <c r="B78" s="4" t="s">
        <v>84</v>
      </c>
      <c r="C78" s="13">
        <f>Малоэтажка_колич_блоков!C78*Осн._характ_ки_малоэт_кварт!$C$10</f>
        <v>710</v>
      </c>
      <c r="D78" s="13">
        <f>Малоэтажка_колич_блоков!D78*Осн._характ_ки_малоэт_кварт!$D$10</f>
        <v>1888</v>
      </c>
      <c r="E78" s="13">
        <f>Малоэтажка_колич_блоков!E78*Осн._характ_ки_малоэт_кварт!$E$10</f>
        <v>0</v>
      </c>
      <c r="F78" s="13">
        <f>Малоэтажка_колич_блоков!F78*Осн._характ_ки_малоэт_кварт!$F$10</f>
        <v>0</v>
      </c>
      <c r="G78" s="13">
        <f t="shared" si="170"/>
        <v>2598</v>
      </c>
      <c r="H78">
        <f t="shared" si="171"/>
        <v>9093000</v>
      </c>
      <c r="I78" s="156">
        <f>H78/'земельный участок'!E78*100</f>
        <v>280475.01542257867</v>
      </c>
      <c r="J78">
        <f t="shared" si="172"/>
        <v>207840000</v>
      </c>
      <c r="L78">
        <f t="shared" si="173"/>
        <v>38970000</v>
      </c>
    </row>
    <row r="79">
      <c r="A79" s="7"/>
      <c r="B79" s="4" t="s">
        <v>85</v>
      </c>
      <c r="C79" s="13">
        <f>Малоэтажка_колич_блоков!C79*Осн._характ_ки_малоэт_кварт!$C$10</f>
        <v>710</v>
      </c>
      <c r="D79" s="13">
        <f>Малоэтажка_колич_блоков!D79*Осн._характ_ки_малоэт_кварт!$D$10</f>
        <v>1888</v>
      </c>
      <c r="E79" s="13">
        <f>Малоэтажка_колич_блоков!E79*Осн._характ_ки_малоэт_кварт!$E$10</f>
        <v>0</v>
      </c>
      <c r="F79" s="13">
        <f>Малоэтажка_колич_блоков!F79*Осн._характ_ки_малоэт_кварт!$F$10</f>
        <v>0</v>
      </c>
      <c r="G79" s="13">
        <f t="shared" si="170"/>
        <v>2598</v>
      </c>
      <c r="H79">
        <f t="shared" si="171"/>
        <v>9093000</v>
      </c>
      <c r="I79" s="156">
        <f>H79/'земельный участок'!E79*100</f>
        <v>280475.01542257867</v>
      </c>
      <c r="J79">
        <f t="shared" si="172"/>
        <v>207840000</v>
      </c>
      <c r="L79">
        <f t="shared" si="173"/>
        <v>38970000</v>
      </c>
    </row>
    <row r="80">
      <c r="A80" s="7"/>
      <c r="B80" s="4" t="s">
        <v>86</v>
      </c>
      <c r="C80" s="13">
        <f>Малоэтажка_колич_блоков!C80*Осн._характ_ки_малоэт_кварт!$C$10</f>
        <v>710</v>
      </c>
      <c r="D80" s="13">
        <f>Малоэтажка_колич_блоков!D80*Осн._характ_ки_малоэт_кварт!$D$10</f>
        <v>1888</v>
      </c>
      <c r="E80" s="13">
        <f>Малоэтажка_колич_блоков!E80*Осн._характ_ки_малоэт_кварт!$E$10</f>
        <v>0</v>
      </c>
      <c r="F80" s="13">
        <f>Малоэтажка_колич_блоков!F80*Осн._характ_ки_малоэт_кварт!$F$10</f>
        <v>0</v>
      </c>
      <c r="G80" s="13">
        <f t="shared" si="170"/>
        <v>2598</v>
      </c>
      <c r="H80">
        <f t="shared" si="171"/>
        <v>9093000</v>
      </c>
      <c r="I80" s="156">
        <f>H80/'земельный участок'!E80*100</f>
        <v>280475.01542257867</v>
      </c>
      <c r="J80">
        <f t="shared" si="172"/>
        <v>207840000</v>
      </c>
      <c r="L80">
        <f t="shared" si="173"/>
        <v>38970000</v>
      </c>
    </row>
    <row r="81">
      <c r="A81" s="7"/>
      <c r="B81" s="4" t="s">
        <v>87</v>
      </c>
      <c r="C81" s="13">
        <f>Малоэтажка_колич_блоков!C81*Осн._характ_ки_малоэт_кварт!$C$10</f>
        <v>710</v>
      </c>
      <c r="D81" s="13">
        <f>Малоэтажка_колич_блоков!D81*Осн._характ_ки_малоэт_кварт!$D$10</f>
        <v>1888</v>
      </c>
      <c r="E81" s="13">
        <f>Малоэтажка_колич_блоков!E81*Осн._характ_ки_малоэт_кварт!$E$10</f>
        <v>0</v>
      </c>
      <c r="F81" s="13">
        <f>Малоэтажка_колич_блоков!F81*Осн._характ_ки_малоэт_кварт!$F$10</f>
        <v>0</v>
      </c>
      <c r="G81" s="13">
        <f t="shared" si="170"/>
        <v>2598</v>
      </c>
      <c r="H81">
        <f t="shared" si="171"/>
        <v>9093000</v>
      </c>
      <c r="I81" s="156">
        <f>H81/'земельный участок'!E81*100</f>
        <v>280475.01542257867</v>
      </c>
      <c r="J81">
        <f t="shared" si="172"/>
        <v>207840000</v>
      </c>
      <c r="L81">
        <f t="shared" si="173"/>
        <v>38970000</v>
      </c>
    </row>
    <row r="82">
      <c r="A82" s="7"/>
      <c r="B82" s="4" t="s">
        <v>88</v>
      </c>
      <c r="C82" s="13">
        <f>Малоэтажка_колич_блоков!C82*Осн._характ_ки_малоэт_кварт!$C$10</f>
        <v>710</v>
      </c>
      <c r="D82" s="13">
        <f>Малоэтажка_колич_блоков!D82*Осн._характ_ки_малоэт_кварт!$D$10</f>
        <v>1888</v>
      </c>
      <c r="E82" s="13">
        <f>Малоэтажка_колич_блоков!E82*Осн._характ_ки_малоэт_кварт!$E$10</f>
        <v>0</v>
      </c>
      <c r="F82" s="13">
        <f>Малоэтажка_колич_блоков!F82*Осн._характ_ки_малоэт_кварт!$F$10</f>
        <v>0</v>
      </c>
      <c r="G82" s="13">
        <f t="shared" si="170"/>
        <v>2598</v>
      </c>
      <c r="H82">
        <f t="shared" si="171"/>
        <v>9093000</v>
      </c>
      <c r="I82" s="156">
        <f>H82/'земельный участок'!E82*100</f>
        <v>280475.01542257867</v>
      </c>
      <c r="J82">
        <f t="shared" si="172"/>
        <v>207840000</v>
      </c>
      <c r="L82">
        <f t="shared" si="173"/>
        <v>38970000</v>
      </c>
    </row>
    <row r="83">
      <c r="A83" s="7"/>
      <c r="B83" s="4" t="s">
        <v>89</v>
      </c>
      <c r="C83" s="13">
        <f>Малоэтажка_колич_блоков!C83*Осн._характ_ки_малоэт_кварт!$C$10</f>
        <v>710</v>
      </c>
      <c r="D83" s="13">
        <f>Малоэтажка_колич_блоков!D83*Осн._характ_ки_малоэт_кварт!$D$10</f>
        <v>1888</v>
      </c>
      <c r="E83" s="13">
        <f>Малоэтажка_колич_блоков!E83*Осн._характ_ки_малоэт_кварт!$E$10</f>
        <v>0</v>
      </c>
      <c r="F83" s="13">
        <f>Малоэтажка_колич_блоков!F83*Осн._характ_ки_малоэт_кварт!$F$10</f>
        <v>0</v>
      </c>
      <c r="G83" s="13">
        <f t="shared" si="170"/>
        <v>2598</v>
      </c>
      <c r="H83">
        <f t="shared" si="171"/>
        <v>9093000</v>
      </c>
      <c r="I83" s="156">
        <f>H83/'земельный участок'!E83*100</f>
        <v>280475.01542257867</v>
      </c>
      <c r="J83">
        <f t="shared" si="172"/>
        <v>207840000</v>
      </c>
      <c r="L83">
        <f t="shared" si="173"/>
        <v>38970000</v>
      </c>
    </row>
    <row r="84">
      <c r="A84" s="7"/>
      <c r="B84" s="4" t="s">
        <v>90</v>
      </c>
      <c r="C84" s="13">
        <f>Малоэтажка_колич_блоков!C84*Осн._характ_ки_малоэт_кварт!$C$10</f>
        <v>710</v>
      </c>
      <c r="D84" s="13">
        <f>Малоэтажка_колич_блоков!D84*Осн._характ_ки_малоэт_кварт!$D$10</f>
        <v>1888</v>
      </c>
      <c r="E84" s="13">
        <f>Малоэтажка_колич_блоков!E84*Осн._характ_ки_малоэт_кварт!$E$10</f>
        <v>0</v>
      </c>
      <c r="F84" s="13">
        <f>Малоэтажка_колич_блоков!F84*Осн._характ_ки_малоэт_кварт!$F$10</f>
        <v>0</v>
      </c>
      <c r="G84" s="13">
        <f t="shared" si="170"/>
        <v>2598</v>
      </c>
      <c r="H84">
        <f t="shared" si="171"/>
        <v>9093000</v>
      </c>
      <c r="I84" s="156">
        <f>H84/'земельный участок'!E84*100</f>
        <v>280475.01542257867</v>
      </c>
      <c r="J84">
        <f t="shared" si="172"/>
        <v>207840000</v>
      </c>
      <c r="L84">
        <f t="shared" si="173"/>
        <v>38970000</v>
      </c>
    </row>
    <row r="85">
      <c r="A85" s="7"/>
      <c r="B85" s="4" t="s">
        <v>91</v>
      </c>
      <c r="C85" s="13">
        <f>Малоэтажка_колич_блоков!C85*Осн._характ_ки_малоэт_кварт!$C$10</f>
        <v>710</v>
      </c>
      <c r="D85" s="13">
        <f>Малоэтажка_колич_блоков!D85*Осн._характ_ки_малоэт_кварт!$D$10</f>
        <v>1888</v>
      </c>
      <c r="E85" s="13">
        <f>Малоэтажка_колич_блоков!E85*Осн._характ_ки_малоэт_кварт!$E$10</f>
        <v>0</v>
      </c>
      <c r="F85" s="13">
        <f>Малоэтажка_колич_блоков!F85*Осн._характ_ки_малоэт_кварт!$F$10</f>
        <v>0</v>
      </c>
      <c r="G85" s="13">
        <f t="shared" si="170"/>
        <v>2598</v>
      </c>
      <c r="H85">
        <f t="shared" si="171"/>
        <v>9093000</v>
      </c>
      <c r="I85" s="156">
        <f>H85/'земельный участок'!E85*100</f>
        <v>280475.01542257867</v>
      </c>
      <c r="J85">
        <f t="shared" si="172"/>
        <v>207840000</v>
      </c>
      <c r="L85">
        <f t="shared" si="173"/>
        <v>38970000</v>
      </c>
    </row>
    <row r="86">
      <c r="A86" s="7"/>
      <c r="B86" s="4" t="s">
        <v>92</v>
      </c>
      <c r="C86" s="13">
        <f>Малоэтажка_колич_блоков!C86*Осн._характ_ки_малоэт_кварт!$C$10</f>
        <v>710</v>
      </c>
      <c r="D86" s="13">
        <f>Малоэтажка_колич_блоков!D86*Осн._характ_ки_малоэт_кварт!$D$10</f>
        <v>1888</v>
      </c>
      <c r="E86" s="13">
        <f>Малоэтажка_колич_блоков!E86*Осн._характ_ки_малоэт_кварт!$E$10</f>
        <v>0</v>
      </c>
      <c r="F86" s="13">
        <f>Малоэтажка_колич_блоков!F86*Осн._характ_ки_малоэт_кварт!$F$10</f>
        <v>0</v>
      </c>
      <c r="G86" s="13">
        <f t="shared" si="170"/>
        <v>2598</v>
      </c>
      <c r="H86">
        <f t="shared" si="171"/>
        <v>9093000</v>
      </c>
      <c r="I86" s="156">
        <f>H86/'земельный участок'!E86*100</f>
        <v>280475.01542257867</v>
      </c>
      <c r="J86">
        <f t="shared" si="172"/>
        <v>207840000</v>
      </c>
      <c r="L86">
        <f t="shared" si="173"/>
        <v>38970000</v>
      </c>
    </row>
    <row r="87">
      <c r="A87" s="7"/>
      <c r="B87" s="4" t="s">
        <v>93</v>
      </c>
      <c r="C87" s="13">
        <f>Малоэтажка_колич_блоков!C87*Осн._характ_ки_малоэт_кварт!$C$10</f>
        <v>710</v>
      </c>
      <c r="D87" s="13">
        <f>Малоэтажка_колич_блоков!D87*Осн._характ_ки_малоэт_кварт!$D$10</f>
        <v>1888</v>
      </c>
      <c r="E87" s="13">
        <f>Малоэтажка_колич_блоков!E87*Осн._характ_ки_малоэт_кварт!$E$10</f>
        <v>0</v>
      </c>
      <c r="F87" s="13">
        <f>Малоэтажка_колич_блоков!F87*Осн._характ_ки_малоэт_кварт!$F$10</f>
        <v>0</v>
      </c>
      <c r="G87" s="13">
        <f t="shared" si="170"/>
        <v>2598</v>
      </c>
      <c r="H87">
        <f t="shared" si="171"/>
        <v>9093000</v>
      </c>
      <c r="I87" s="156">
        <f>H87/'земельный участок'!E87*100</f>
        <v>280475.01542257867</v>
      </c>
      <c r="J87">
        <f t="shared" si="172"/>
        <v>207840000</v>
      </c>
      <c r="L87">
        <f t="shared" si="173"/>
        <v>38970000</v>
      </c>
    </row>
    <row r="88">
      <c r="A88" s="7"/>
      <c r="B88" s="4" t="s">
        <v>94</v>
      </c>
      <c r="C88" s="13">
        <f>Малоэтажка_колич_блоков!C88*Осн._характ_ки_малоэт_кварт!$C$10</f>
        <v>710</v>
      </c>
      <c r="D88" s="13">
        <f>Малоэтажка_колич_блоков!D88*Осн._характ_ки_малоэт_кварт!$D$10</f>
        <v>1888</v>
      </c>
      <c r="E88" s="13">
        <f>Малоэтажка_колич_блоков!E88*Осн._характ_ки_малоэт_кварт!$E$10</f>
        <v>0</v>
      </c>
      <c r="F88" s="13">
        <f>Малоэтажка_колич_блоков!F88*Осн._характ_ки_малоэт_кварт!$F$10</f>
        <v>0</v>
      </c>
      <c r="G88" s="13">
        <f t="shared" si="170"/>
        <v>2598</v>
      </c>
      <c r="H88">
        <f t="shared" si="171"/>
        <v>9093000</v>
      </c>
      <c r="I88" s="156">
        <f>H88/'земельный участок'!E88*100</f>
        <v>280475.01542257867</v>
      </c>
      <c r="J88">
        <f t="shared" si="172"/>
        <v>207840000</v>
      </c>
      <c r="L88">
        <f t="shared" si="173"/>
        <v>38970000</v>
      </c>
    </row>
    <row r="89">
      <c r="A89" s="3"/>
      <c r="B89" s="4" t="s">
        <v>95</v>
      </c>
      <c r="C89" s="13">
        <f>Малоэтажка_колич_блоков!C89*Осн._характ_ки_малоэт_кварт!$C$10</f>
        <v>710</v>
      </c>
      <c r="D89" s="13">
        <f>Малоэтажка_колич_блоков!D89*Осн._характ_ки_малоэт_кварт!$D$10</f>
        <v>1888</v>
      </c>
      <c r="E89" s="13">
        <f>Малоэтажка_колич_блоков!E89*Осн._характ_ки_малоэт_кварт!$E$10</f>
        <v>0</v>
      </c>
      <c r="F89" s="13">
        <f>Малоэтажка_колич_блоков!F89*Осн._характ_ки_малоэт_кварт!$F$10</f>
        <v>0</v>
      </c>
      <c r="G89" s="13">
        <f t="shared" si="170"/>
        <v>2598</v>
      </c>
      <c r="H89">
        <f t="shared" si="171"/>
        <v>9093000</v>
      </c>
      <c r="I89" s="156">
        <f>H89/'земельный участок'!E89*100</f>
        <v>280475.01542257867</v>
      </c>
      <c r="J89">
        <f t="shared" si="172"/>
        <v>207840000</v>
      </c>
      <c r="L89">
        <f t="shared" si="173"/>
        <v>38970000</v>
      </c>
      <c r="N89">
        <f>SUM(G68:G89)</f>
        <v>57156</v>
      </c>
    </row>
    <row r="90">
      <c r="A90" s="1">
        <v>8</v>
      </c>
      <c r="B90" s="4" t="s">
        <v>96</v>
      </c>
      <c r="C90" s="13">
        <f>Малоэтажка_колич_блоков!C90*Осн._характ_ки_малоэт_кварт!$C$10</f>
        <v>710</v>
      </c>
      <c r="D90" s="13">
        <f>Малоэтажка_колич_блоков!D90*Осн._характ_ки_малоэт_кварт!$D$10</f>
        <v>1888</v>
      </c>
      <c r="E90" s="13">
        <f>Малоэтажка_колич_блоков!E90*Осн._характ_ки_малоэт_кварт!$E$10</f>
        <v>0</v>
      </c>
      <c r="F90" s="13">
        <f>Малоэтажка_колич_блоков!F90*Осн._характ_ки_малоэт_кварт!$F$10</f>
        <v>0</v>
      </c>
      <c r="G90" s="13">
        <f t="shared" si="170"/>
        <v>2598</v>
      </c>
      <c r="H90">
        <f t="shared" si="171"/>
        <v>9093000</v>
      </c>
      <c r="I90" s="156">
        <f>H90/'земельный участок'!E90*100</f>
        <v>249945.02473886751</v>
      </c>
      <c r="J90">
        <f t="shared" si="172"/>
        <v>207840000</v>
      </c>
      <c r="L90">
        <f t="shared" si="173"/>
        <v>38970000</v>
      </c>
    </row>
    <row r="91">
      <c r="A91" s="7"/>
      <c r="B91" s="4" t="s">
        <v>97</v>
      </c>
      <c r="C91" s="13">
        <f>Малоэтажка_колич_блоков!C91*Осн._характ_ки_малоэт_кварт!$C$10</f>
        <v>710</v>
      </c>
      <c r="D91" s="13">
        <f>Малоэтажка_колич_блоков!D91*Осн._характ_ки_малоэт_кварт!$D$10</f>
        <v>1888</v>
      </c>
      <c r="E91" s="13">
        <f>Малоэтажка_колич_блоков!E91*Осн._характ_ки_малоэт_кварт!$E$10</f>
        <v>0</v>
      </c>
      <c r="F91" s="13">
        <f>Малоэтажка_колич_блоков!F91*Осн._характ_ки_малоэт_кварт!$F$10</f>
        <v>0</v>
      </c>
      <c r="G91" s="13">
        <f t="shared" si="170"/>
        <v>2598</v>
      </c>
      <c r="H91">
        <f t="shared" si="171"/>
        <v>9093000</v>
      </c>
      <c r="I91" s="156">
        <f>H91/'земельный участок'!E91*100</f>
        <v>249945.02473886751</v>
      </c>
      <c r="J91">
        <f t="shared" si="172"/>
        <v>207840000</v>
      </c>
      <c r="L91">
        <f t="shared" si="173"/>
        <v>38970000</v>
      </c>
    </row>
    <row r="92">
      <c r="A92" s="7"/>
      <c r="B92" s="4" t="s">
        <v>98</v>
      </c>
      <c r="C92" s="13">
        <f>Малоэтажка_колич_блоков!C92*Осн._характ_ки_малоэт_кварт!$C$10</f>
        <v>710</v>
      </c>
      <c r="D92" s="13">
        <f>Малоэтажка_колич_блоков!D92*Осн._характ_ки_малоэт_кварт!$D$10</f>
        <v>1888</v>
      </c>
      <c r="E92" s="13">
        <f>Малоэтажка_колич_блоков!E92*Осн._характ_ки_малоэт_кварт!$E$10</f>
        <v>0</v>
      </c>
      <c r="F92" s="13">
        <f>Малоэтажка_колич_блоков!F92*Осн._характ_ки_малоэт_кварт!$F$10</f>
        <v>0</v>
      </c>
      <c r="G92" s="13">
        <f t="shared" si="170"/>
        <v>2598</v>
      </c>
      <c r="H92">
        <f t="shared" si="171"/>
        <v>9093000</v>
      </c>
      <c r="I92" s="156">
        <f>H92/'земельный участок'!E92*100</f>
        <v>280475.01542257867</v>
      </c>
      <c r="J92">
        <f t="shared" si="172"/>
        <v>207840000</v>
      </c>
      <c r="L92">
        <f t="shared" si="173"/>
        <v>38970000</v>
      </c>
    </row>
    <row r="93">
      <c r="A93" s="7"/>
      <c r="B93" s="4" t="s">
        <v>99</v>
      </c>
      <c r="C93" s="13">
        <f>Малоэтажка_колич_блоков!C93*Осн._характ_ки_малоэт_кварт!$C$10</f>
        <v>710</v>
      </c>
      <c r="D93" s="13">
        <f>Малоэтажка_колич_блоков!D93*Осн._характ_ки_малоэт_кварт!$D$10</f>
        <v>1888</v>
      </c>
      <c r="E93" s="13">
        <f>Малоэтажка_колич_блоков!E93*Осн._характ_ки_малоэт_кварт!$E$10</f>
        <v>0</v>
      </c>
      <c r="F93" s="13">
        <f>Малоэтажка_колич_блоков!F93*Осн._характ_ки_малоэт_кварт!$F$10</f>
        <v>0</v>
      </c>
      <c r="G93" s="13">
        <f t="shared" si="170"/>
        <v>2598</v>
      </c>
      <c r="H93">
        <f t="shared" si="171"/>
        <v>9093000</v>
      </c>
      <c r="I93" s="156">
        <f>H93/'земельный участок'!E93*100</f>
        <v>280475.01542257867</v>
      </c>
      <c r="J93">
        <f t="shared" si="172"/>
        <v>207840000</v>
      </c>
      <c r="L93">
        <f t="shared" si="173"/>
        <v>38970000</v>
      </c>
    </row>
    <row r="94">
      <c r="A94" s="7"/>
      <c r="B94" s="4" t="s">
        <v>100</v>
      </c>
      <c r="C94" s="13">
        <f>Малоэтажка_колич_блоков!C94*Осн._характ_ки_малоэт_кварт!$C$10</f>
        <v>710</v>
      </c>
      <c r="D94" s="13">
        <f>Малоэтажка_колич_блоков!D94*Осн._характ_ки_малоэт_кварт!$D$10</f>
        <v>1888</v>
      </c>
      <c r="E94" s="13">
        <f>Малоэтажка_колич_блоков!E94*Осн._характ_ки_малоэт_кварт!$E$10</f>
        <v>0</v>
      </c>
      <c r="F94" s="13">
        <f>Малоэтажка_колич_блоков!F94*Осн._характ_ки_малоэт_кварт!$F$10</f>
        <v>0</v>
      </c>
      <c r="G94" s="13">
        <f t="shared" si="170"/>
        <v>2598</v>
      </c>
      <c r="H94">
        <f t="shared" si="171"/>
        <v>9093000</v>
      </c>
      <c r="I94" s="156">
        <f>H94/'земельный участок'!E94*100</f>
        <v>280475.01542257867</v>
      </c>
      <c r="J94">
        <f t="shared" si="172"/>
        <v>207840000</v>
      </c>
      <c r="L94">
        <f t="shared" si="173"/>
        <v>38970000</v>
      </c>
    </row>
    <row r="95">
      <c r="A95" s="7"/>
      <c r="B95" s="4" t="s">
        <v>101</v>
      </c>
      <c r="C95" s="13">
        <f>Малоэтажка_колич_блоков!C95*Осн._характ_ки_малоэт_кварт!$C$10</f>
        <v>710</v>
      </c>
      <c r="D95" s="13">
        <f>Малоэтажка_колич_блоков!D95*Осн._характ_ки_малоэт_кварт!$D$10</f>
        <v>1888</v>
      </c>
      <c r="E95" s="13">
        <f>Малоэтажка_колич_блоков!E95*Осн._характ_ки_малоэт_кварт!$E$10</f>
        <v>0</v>
      </c>
      <c r="F95" s="13">
        <f>Малоэтажка_колич_блоков!F95*Осн._характ_ки_малоэт_кварт!$F$10</f>
        <v>0</v>
      </c>
      <c r="G95" s="13">
        <f t="shared" si="170"/>
        <v>2598</v>
      </c>
      <c r="H95">
        <f t="shared" si="171"/>
        <v>9093000</v>
      </c>
      <c r="I95" s="156">
        <f>H95/'земельный участок'!E95*100</f>
        <v>280475.01542257867</v>
      </c>
      <c r="J95">
        <f t="shared" si="172"/>
        <v>207840000</v>
      </c>
      <c r="L95">
        <f t="shared" si="173"/>
        <v>38970000</v>
      </c>
    </row>
    <row r="96">
      <c r="A96" s="7"/>
      <c r="B96" s="4" t="s">
        <v>102</v>
      </c>
      <c r="C96" s="13">
        <f>Малоэтажка_колич_блоков!C96*Осн._характ_ки_малоэт_кварт!$C$10</f>
        <v>710</v>
      </c>
      <c r="D96" s="13">
        <f>Малоэтажка_колич_блоков!D96*Осн._характ_ки_малоэт_кварт!$D$10</f>
        <v>1888</v>
      </c>
      <c r="E96" s="13">
        <f>Малоэтажка_колич_блоков!E96*Осн._характ_ки_малоэт_кварт!$E$10</f>
        <v>0</v>
      </c>
      <c r="F96" s="13">
        <f>Малоэтажка_колич_блоков!F96*Осн._характ_ки_малоэт_кварт!$F$10</f>
        <v>0</v>
      </c>
      <c r="G96" s="13">
        <f t="shared" si="170"/>
        <v>2598</v>
      </c>
      <c r="H96">
        <f t="shared" si="171"/>
        <v>9093000</v>
      </c>
      <c r="I96" s="156">
        <f>H96/'земельный участок'!E96*100</f>
        <v>280475.01542257867</v>
      </c>
      <c r="J96">
        <f t="shared" si="172"/>
        <v>207840000</v>
      </c>
      <c r="L96">
        <f t="shared" si="173"/>
        <v>38970000</v>
      </c>
    </row>
    <row r="97">
      <c r="A97" s="7"/>
      <c r="B97" s="4" t="s">
        <v>103</v>
      </c>
      <c r="C97" s="13">
        <f>Малоэтажка_колич_блоков!C97*Осн._характ_ки_малоэт_кварт!$C$10</f>
        <v>710</v>
      </c>
      <c r="D97" s="13">
        <f>Малоэтажка_колич_блоков!D97*Осн._характ_ки_малоэт_кварт!$D$10</f>
        <v>1888</v>
      </c>
      <c r="E97" s="13">
        <f>Малоэтажка_колич_блоков!E97*Осн._характ_ки_малоэт_кварт!$E$10</f>
        <v>0</v>
      </c>
      <c r="F97" s="13">
        <f>Малоэтажка_колич_блоков!F97*Осн._характ_ки_малоэт_кварт!$F$10</f>
        <v>0</v>
      </c>
      <c r="G97" s="13">
        <f t="shared" si="170"/>
        <v>2598</v>
      </c>
      <c r="H97">
        <f t="shared" si="171"/>
        <v>9093000</v>
      </c>
      <c r="I97" s="156">
        <f>H97/'земельный участок'!E97*100</f>
        <v>280475.01542257867</v>
      </c>
      <c r="J97">
        <f t="shared" si="172"/>
        <v>207840000</v>
      </c>
      <c r="L97">
        <f t="shared" si="173"/>
        <v>38970000</v>
      </c>
    </row>
    <row r="98">
      <c r="A98" s="7"/>
      <c r="B98" s="4" t="s">
        <v>104</v>
      </c>
      <c r="C98" s="13">
        <f>Малоэтажка_колич_блоков!C98*Осн._характ_ки_малоэт_кварт!$C$10</f>
        <v>710</v>
      </c>
      <c r="D98" s="13">
        <f>Малоэтажка_колич_блоков!D98*Осн._характ_ки_малоэт_кварт!$D$10</f>
        <v>1888</v>
      </c>
      <c r="E98" s="13">
        <f>Малоэтажка_колич_блоков!E98*Осн._характ_ки_малоэт_кварт!$E$10</f>
        <v>0</v>
      </c>
      <c r="F98" s="13">
        <f>Малоэтажка_колич_блоков!F98*Осн._характ_ки_малоэт_кварт!$F$10</f>
        <v>0</v>
      </c>
      <c r="G98" s="13">
        <f t="shared" si="170"/>
        <v>2598</v>
      </c>
      <c r="H98">
        <f t="shared" si="171"/>
        <v>9093000</v>
      </c>
      <c r="I98" s="156">
        <f>H98/'земельный участок'!E98*100</f>
        <v>280475.01542257867</v>
      </c>
      <c r="J98">
        <f t="shared" si="172"/>
        <v>207840000</v>
      </c>
      <c r="L98">
        <f t="shared" si="173"/>
        <v>38970000</v>
      </c>
    </row>
    <row r="99">
      <c r="A99" s="7"/>
      <c r="B99" s="4" t="s">
        <v>105</v>
      </c>
      <c r="C99" s="13">
        <f>Малоэтажка_колич_блоков!C99*Осн._характ_ки_малоэт_кварт!$C$10</f>
        <v>710</v>
      </c>
      <c r="D99" s="13">
        <f>Малоэтажка_колич_блоков!D99*Осн._характ_ки_малоэт_кварт!$D$10</f>
        <v>1888</v>
      </c>
      <c r="E99" s="13">
        <f>Малоэтажка_колич_блоков!E99*Осн._характ_ки_малоэт_кварт!$E$10</f>
        <v>0</v>
      </c>
      <c r="F99" s="13">
        <f>Малоэтажка_колич_блоков!F99*Осн._характ_ки_малоэт_кварт!$F$10</f>
        <v>0</v>
      </c>
      <c r="G99" s="13">
        <f t="shared" si="170"/>
        <v>2598</v>
      </c>
      <c r="H99">
        <f t="shared" si="171"/>
        <v>9093000</v>
      </c>
      <c r="I99" s="156">
        <f>H99/'земельный участок'!E99*100</f>
        <v>280475.01542257867</v>
      </c>
      <c r="J99">
        <f t="shared" si="172"/>
        <v>207840000</v>
      </c>
      <c r="L99">
        <f t="shared" si="173"/>
        <v>38970000</v>
      </c>
    </row>
    <row r="100">
      <c r="A100" s="7"/>
      <c r="B100" s="4" t="s">
        <v>106</v>
      </c>
      <c r="C100" s="13">
        <f>'Малоэтажка_колич_блоков'!C100*'Осн._характ_ки_малоэт_кварт'!$C$10</f>
        <v>710</v>
      </c>
      <c r="D100" s="13">
        <f>'Малоэтажка_колич_блоков'!D100*'Осн._характ_ки_малоэт_кварт'!$D$10</f>
        <v>1888</v>
      </c>
      <c r="E100" s="13">
        <f>'Малоэтажка_колич_блоков'!E100*'Осн._характ_ки_малоэт_кварт'!$E$10</f>
        <v>0</v>
      </c>
      <c r="F100" s="13">
        <f>'Малоэтажка_колич_блоков'!F100*'Осн._характ_ки_малоэт_кварт'!$F$10</f>
        <v>0</v>
      </c>
      <c r="G100" s="13">
        <f t="shared" ref="G100:G121" si="174">SUM(C100:F100)</f>
        <v>2598</v>
      </c>
      <c r="H100">
        <f t="shared" ref="H100:H121" si="175">G100*3500</f>
        <v>9093000</v>
      </c>
      <c r="I100" s="156">
        <f>H100/'земельный участок'!E100*100</f>
        <v>280475.01542257867</v>
      </c>
      <c r="J100">
        <f t="shared" ref="J100:J121" si="176">G100*80000</f>
        <v>207840000</v>
      </c>
      <c r="L100">
        <f t="shared" ref="L100:L121" si="177">G100*15000</f>
        <v>38970000</v>
      </c>
    </row>
    <row r="101">
      <c r="A101" s="7"/>
      <c r="B101" s="4" t="s">
        <v>107</v>
      </c>
      <c r="C101" s="13">
        <f>Малоэтажка_колич_блоков!C101*Осн._характ_ки_малоэт_кварт!$C$10</f>
        <v>710</v>
      </c>
      <c r="D101" s="13">
        <f>Малоэтажка_колич_блоков!D101*Осн._характ_ки_малоэт_кварт!$D$10</f>
        <v>1888</v>
      </c>
      <c r="E101" s="13">
        <f>Малоэтажка_колич_блоков!E101*Осн._характ_ки_малоэт_кварт!$E$10</f>
        <v>0</v>
      </c>
      <c r="F101" s="13">
        <f>Малоэтажка_колич_блоков!F101*Осн._характ_ки_малоэт_кварт!$F$10</f>
        <v>0</v>
      </c>
      <c r="G101" s="13">
        <f t="shared" si="174"/>
        <v>2598</v>
      </c>
      <c r="H101">
        <f t="shared" si="175"/>
        <v>9093000</v>
      </c>
      <c r="I101" s="156">
        <f>H101/'земельный участок'!E101*100</f>
        <v>280475.01542257867</v>
      </c>
      <c r="J101">
        <f t="shared" si="176"/>
        <v>207840000</v>
      </c>
      <c r="L101">
        <f t="shared" si="177"/>
        <v>38970000</v>
      </c>
    </row>
    <row r="102">
      <c r="A102" s="7"/>
      <c r="B102" s="4" t="s">
        <v>108</v>
      </c>
      <c r="C102" s="13">
        <f>Малоэтажка_колич_блоков!C102*Осн._характ_ки_малоэт_кварт!$C$10</f>
        <v>710</v>
      </c>
      <c r="D102" s="13">
        <f>Малоэтажка_колич_блоков!D102*Осн._характ_ки_малоэт_кварт!$D$10</f>
        <v>1888</v>
      </c>
      <c r="E102" s="13">
        <f>Малоэтажка_колич_блоков!E102*Осн._характ_ки_малоэт_кварт!$E$10</f>
        <v>0</v>
      </c>
      <c r="F102" s="13">
        <f>Малоэтажка_колич_блоков!F102*Осн._характ_ки_малоэт_кварт!$F$10</f>
        <v>0</v>
      </c>
      <c r="G102" s="13">
        <f t="shared" si="174"/>
        <v>2598</v>
      </c>
      <c r="H102">
        <f t="shared" si="175"/>
        <v>9093000</v>
      </c>
      <c r="I102" s="156">
        <f>H102/'земельный участок'!E102*100</f>
        <v>280475.01542257867</v>
      </c>
      <c r="J102">
        <f t="shared" si="176"/>
        <v>207840000</v>
      </c>
      <c r="L102">
        <f t="shared" si="177"/>
        <v>38970000</v>
      </c>
    </row>
    <row r="103">
      <c r="A103" s="7"/>
      <c r="B103" s="4" t="s">
        <v>109</v>
      </c>
      <c r="C103" s="13">
        <f>Малоэтажка_колич_блоков!C103*Осн._характ_ки_малоэт_кварт!$C$10</f>
        <v>710</v>
      </c>
      <c r="D103" s="13">
        <f>Малоэтажка_колич_блоков!D103*Осн._характ_ки_малоэт_кварт!$D$10</f>
        <v>1888</v>
      </c>
      <c r="E103" s="13">
        <f>Малоэтажка_колич_блоков!E103*Осн._характ_ки_малоэт_кварт!$E$10</f>
        <v>0</v>
      </c>
      <c r="F103" s="13">
        <f>Малоэтажка_колич_блоков!F103*Осн._характ_ки_малоэт_кварт!$F$10</f>
        <v>0</v>
      </c>
      <c r="G103" s="13">
        <f t="shared" si="174"/>
        <v>2598</v>
      </c>
      <c r="H103">
        <f t="shared" si="175"/>
        <v>9093000</v>
      </c>
      <c r="I103" s="156">
        <f>H103/'земельный участок'!E103*100</f>
        <v>280475.01542257867</v>
      </c>
      <c r="J103">
        <f t="shared" si="176"/>
        <v>207840000</v>
      </c>
      <c r="L103">
        <f t="shared" si="177"/>
        <v>38970000</v>
      </c>
    </row>
    <row r="104">
      <c r="A104" s="7"/>
      <c r="B104" s="4" t="s">
        <v>110</v>
      </c>
      <c r="C104" s="13">
        <f>Малоэтажка_колич_блоков!C104*Осн._характ_ки_малоэт_кварт!$C$10</f>
        <v>710</v>
      </c>
      <c r="D104" s="13">
        <f>Малоэтажка_колич_блоков!D104*Осн._характ_ки_малоэт_кварт!$D$10</f>
        <v>1888</v>
      </c>
      <c r="E104" s="13">
        <f>Малоэтажка_колич_блоков!E104*Осн._характ_ки_малоэт_кварт!$E$10</f>
        <v>0</v>
      </c>
      <c r="F104" s="13">
        <f>Малоэтажка_колич_блоков!F104*Осн._характ_ки_малоэт_кварт!$F$10</f>
        <v>0</v>
      </c>
      <c r="G104" s="13">
        <f t="shared" si="174"/>
        <v>2598</v>
      </c>
      <c r="H104">
        <f t="shared" si="175"/>
        <v>9093000</v>
      </c>
      <c r="I104" s="156">
        <f>H104/'земельный участок'!E104*100</f>
        <v>280475.01542257867</v>
      </c>
      <c r="J104">
        <f t="shared" si="176"/>
        <v>207840000</v>
      </c>
      <c r="L104">
        <f t="shared" si="177"/>
        <v>38970000</v>
      </c>
    </row>
    <row r="105">
      <c r="A105" s="7"/>
      <c r="B105" s="4" t="s">
        <v>111</v>
      </c>
      <c r="C105" s="13">
        <f>Малоэтажка_колич_блоков!C105*Осн._характ_ки_малоэт_кварт!$C$10</f>
        <v>710</v>
      </c>
      <c r="D105" s="13">
        <f>Малоэтажка_колич_блоков!D105*Осн._характ_ки_малоэт_кварт!$D$10</f>
        <v>1888</v>
      </c>
      <c r="E105" s="13">
        <f>Малоэтажка_колич_блоков!E105*Осн._характ_ки_малоэт_кварт!$E$10</f>
        <v>0</v>
      </c>
      <c r="F105" s="13">
        <f>Малоэтажка_колич_блоков!F105*Осн._характ_ки_малоэт_кварт!$F$10</f>
        <v>0</v>
      </c>
      <c r="G105" s="13">
        <f t="shared" si="174"/>
        <v>2598</v>
      </c>
      <c r="H105">
        <f t="shared" si="175"/>
        <v>9093000</v>
      </c>
      <c r="I105" s="156">
        <f>H105/'земельный участок'!E105*100</f>
        <v>280475.01542257867</v>
      </c>
      <c r="J105">
        <f t="shared" si="176"/>
        <v>207840000</v>
      </c>
      <c r="L105">
        <f t="shared" si="177"/>
        <v>38970000</v>
      </c>
    </row>
    <row r="106">
      <c r="A106" s="7"/>
      <c r="B106" s="4" t="s">
        <v>112</v>
      </c>
      <c r="C106" s="13">
        <f>Малоэтажка_колич_блоков!C106*Осн._характ_ки_малоэт_кварт!$C$10</f>
        <v>710</v>
      </c>
      <c r="D106" s="13">
        <f>Малоэтажка_колич_блоков!D106*Осн._характ_ки_малоэт_кварт!$D$10</f>
        <v>1888</v>
      </c>
      <c r="E106" s="13">
        <f>Малоэтажка_колич_блоков!E106*Осн._характ_ки_малоэт_кварт!$E$10</f>
        <v>0</v>
      </c>
      <c r="F106" s="13">
        <f>Малоэтажка_колич_блоков!F106*Осн._характ_ки_малоэт_кварт!$F$10</f>
        <v>0</v>
      </c>
      <c r="G106" s="13">
        <f t="shared" si="174"/>
        <v>2598</v>
      </c>
      <c r="H106">
        <f t="shared" si="175"/>
        <v>9093000</v>
      </c>
      <c r="I106" s="156">
        <f>H106/'земельный участок'!E106*100</f>
        <v>280475.01542257867</v>
      </c>
      <c r="J106">
        <f t="shared" si="176"/>
        <v>207840000</v>
      </c>
      <c r="L106">
        <f t="shared" si="177"/>
        <v>38970000</v>
      </c>
    </row>
    <row r="107">
      <c r="A107" s="7"/>
      <c r="B107" s="4" t="s">
        <v>113</v>
      </c>
      <c r="C107" s="13">
        <f>Малоэтажка_колич_блоков!C107*Осн._характ_ки_малоэт_кварт!$C$10</f>
        <v>710</v>
      </c>
      <c r="D107" s="13">
        <f>Малоэтажка_колич_блоков!D107*Осн._характ_ки_малоэт_кварт!$D$10</f>
        <v>1888</v>
      </c>
      <c r="E107" s="13">
        <f>Малоэтажка_колич_блоков!E107*Осн._характ_ки_малоэт_кварт!$E$10</f>
        <v>0</v>
      </c>
      <c r="F107" s="13">
        <f>Малоэтажка_колич_блоков!F107*Осн._характ_ки_малоэт_кварт!$F$10</f>
        <v>0</v>
      </c>
      <c r="G107" s="13">
        <f t="shared" si="174"/>
        <v>2598</v>
      </c>
      <c r="H107">
        <f t="shared" si="175"/>
        <v>9093000</v>
      </c>
      <c r="I107" s="156">
        <f>H107/'земельный участок'!E107*100</f>
        <v>280475.01542257867</v>
      </c>
      <c r="J107">
        <f t="shared" si="176"/>
        <v>207840000</v>
      </c>
      <c r="L107">
        <f t="shared" si="177"/>
        <v>38970000</v>
      </c>
    </row>
    <row r="108">
      <c r="A108" s="7"/>
      <c r="B108" s="4" t="s">
        <v>114</v>
      </c>
      <c r="C108" s="13">
        <f>Малоэтажка_колич_блоков!C108*Осн._характ_ки_малоэт_кварт!$C$10</f>
        <v>710</v>
      </c>
      <c r="D108" s="13">
        <f>Малоэтажка_колич_блоков!D108*Осн._характ_ки_малоэт_кварт!$D$10</f>
        <v>1888</v>
      </c>
      <c r="E108" s="13">
        <f>Малоэтажка_колич_блоков!E108*Осн._характ_ки_малоэт_кварт!$E$10</f>
        <v>0</v>
      </c>
      <c r="F108" s="13">
        <f>Малоэтажка_колич_блоков!F108*Осн._характ_ки_малоэт_кварт!$F$10</f>
        <v>0</v>
      </c>
      <c r="G108" s="13">
        <f t="shared" si="174"/>
        <v>2598</v>
      </c>
      <c r="H108">
        <f t="shared" si="175"/>
        <v>9093000</v>
      </c>
      <c r="I108" s="156">
        <f>H108/'земельный участок'!E108*100</f>
        <v>280475.01542257867</v>
      </c>
      <c r="J108">
        <f t="shared" si="176"/>
        <v>207840000</v>
      </c>
      <c r="L108">
        <f t="shared" si="177"/>
        <v>38970000</v>
      </c>
    </row>
    <row r="109">
      <c r="A109" s="7"/>
      <c r="B109" s="4" t="s">
        <v>115</v>
      </c>
      <c r="C109" s="13">
        <f>Малоэтажка_колич_блоков!C109*Осн._характ_ки_малоэт_кварт!$C$10</f>
        <v>710</v>
      </c>
      <c r="D109" s="13">
        <f>Малоэтажка_колич_блоков!D109*Осн._характ_ки_малоэт_кварт!$D$10</f>
        <v>1888</v>
      </c>
      <c r="E109" s="13">
        <f>Малоэтажка_колич_блоков!E109*Осн._характ_ки_малоэт_кварт!$E$10</f>
        <v>0</v>
      </c>
      <c r="F109" s="13">
        <f>Малоэтажка_колич_блоков!F109*Осн._характ_ки_малоэт_кварт!$F$10</f>
        <v>0</v>
      </c>
      <c r="G109" s="13">
        <f t="shared" si="174"/>
        <v>2598</v>
      </c>
      <c r="H109">
        <f t="shared" si="175"/>
        <v>9093000</v>
      </c>
      <c r="I109" s="156">
        <f>H109/'земельный участок'!E109*100</f>
        <v>280475.01542257867</v>
      </c>
      <c r="J109">
        <f t="shared" si="176"/>
        <v>207840000</v>
      </c>
      <c r="L109">
        <f t="shared" si="177"/>
        <v>38970000</v>
      </c>
    </row>
    <row r="110">
      <c r="A110" s="7"/>
      <c r="B110" s="4" t="s">
        <v>116</v>
      </c>
      <c r="C110" s="13">
        <f>Малоэтажка_колич_блоков!C110*Осн._характ_ки_малоэт_кварт!$C$10</f>
        <v>710</v>
      </c>
      <c r="D110" s="13">
        <f>Малоэтажка_колич_блоков!D110*Осн._характ_ки_малоэт_кварт!$D$10</f>
        <v>1888</v>
      </c>
      <c r="E110" s="13">
        <f>Малоэтажка_колич_блоков!E110*Осн._характ_ки_малоэт_кварт!$E$10</f>
        <v>0</v>
      </c>
      <c r="F110" s="13">
        <f>Малоэтажка_колич_блоков!F110*Осн._характ_ки_малоэт_кварт!$F$10</f>
        <v>0</v>
      </c>
      <c r="G110" s="13">
        <f t="shared" si="174"/>
        <v>2598</v>
      </c>
      <c r="H110">
        <f t="shared" si="175"/>
        <v>9093000</v>
      </c>
      <c r="I110" s="156">
        <f>H110/'земельный участок'!E110*100</f>
        <v>280475.01542257867</v>
      </c>
      <c r="J110">
        <f t="shared" si="176"/>
        <v>207840000</v>
      </c>
      <c r="L110">
        <f t="shared" si="177"/>
        <v>38970000</v>
      </c>
    </row>
    <row r="111">
      <c r="A111" s="3"/>
      <c r="B111" s="4" t="s">
        <v>117</v>
      </c>
      <c r="C111" s="13">
        <f>Малоэтажка_колич_блоков!C111*Осн._характ_ки_малоэт_кварт!$C$10</f>
        <v>710</v>
      </c>
      <c r="D111" s="13">
        <f>Малоэтажка_колич_блоков!D111*Осн._характ_ки_малоэт_кварт!$D$10</f>
        <v>1888</v>
      </c>
      <c r="E111" s="13">
        <f>Малоэтажка_колич_блоков!E111*Осн._характ_ки_малоэт_кварт!$E$10</f>
        <v>0</v>
      </c>
      <c r="F111" s="13">
        <f>Малоэтажка_колич_блоков!F111*Осн._характ_ки_малоэт_кварт!$F$10</f>
        <v>0</v>
      </c>
      <c r="G111" s="13">
        <f t="shared" si="174"/>
        <v>2598</v>
      </c>
      <c r="H111">
        <f t="shared" si="175"/>
        <v>9093000</v>
      </c>
      <c r="I111" s="156">
        <f>H111/'земельный участок'!E111*100</f>
        <v>280475.01542257867</v>
      </c>
      <c r="J111">
        <f t="shared" si="176"/>
        <v>207840000</v>
      </c>
      <c r="L111">
        <f t="shared" si="177"/>
        <v>38970000</v>
      </c>
      <c r="N111">
        <f>SUM(G90:G111)</f>
        <v>57156</v>
      </c>
    </row>
    <row r="112">
      <c r="A112" s="1">
        <v>9</v>
      </c>
      <c r="B112" s="4" t="s">
        <v>118</v>
      </c>
      <c r="C112" s="13">
        <f>Малоэтажка_колич_блоков!C112*Осн._характ_ки_малоэт_кварт!$C$10</f>
        <v>710</v>
      </c>
      <c r="D112" s="13">
        <f>Малоэтажка_колич_блоков!D112*Осн._характ_ки_малоэт_кварт!$D$10</f>
        <v>1888</v>
      </c>
      <c r="E112" s="13">
        <f>Малоэтажка_колич_блоков!E112*Осн._характ_ки_малоэт_кварт!$E$10</f>
        <v>0</v>
      </c>
      <c r="F112" s="13">
        <f>Малоэтажка_колич_блоков!F112*Осн._характ_ки_малоэт_кварт!$F$10</f>
        <v>0</v>
      </c>
      <c r="G112" s="13">
        <f t="shared" si="174"/>
        <v>2598</v>
      </c>
      <c r="H112">
        <f t="shared" si="175"/>
        <v>9093000</v>
      </c>
      <c r="I112" s="156">
        <f>H112/'земельный участок'!E112*100</f>
        <v>280734.79468971904</v>
      </c>
      <c r="J112">
        <f t="shared" si="176"/>
        <v>207840000</v>
      </c>
      <c r="L112">
        <f t="shared" si="177"/>
        <v>38970000</v>
      </c>
    </row>
    <row r="113">
      <c r="A113" s="7"/>
      <c r="B113" s="4" t="s">
        <v>119</v>
      </c>
      <c r="C113" s="13">
        <f>Малоэтажка_колич_блоков!C113*Осн._характ_ки_малоэт_кварт!$C$10</f>
        <v>710</v>
      </c>
      <c r="D113" s="13">
        <f>Малоэтажка_колич_блоков!D113*Осн._характ_ки_малоэт_кварт!$D$10</f>
        <v>1888</v>
      </c>
      <c r="E113" s="13">
        <f>Малоэтажка_колич_блоков!E113*Осн._характ_ки_малоэт_кварт!$E$10</f>
        <v>0</v>
      </c>
      <c r="F113" s="13">
        <f>Малоэтажка_колич_блоков!F113*Осн._характ_ки_малоэт_кварт!$F$10</f>
        <v>0</v>
      </c>
      <c r="G113" s="13">
        <f t="shared" si="174"/>
        <v>2598</v>
      </c>
      <c r="H113">
        <f t="shared" si="175"/>
        <v>9093000</v>
      </c>
      <c r="I113" s="156">
        <f>H113/'земельный участок'!E113*100</f>
        <v>280734.79468971904</v>
      </c>
      <c r="J113">
        <f t="shared" si="176"/>
        <v>207840000</v>
      </c>
      <c r="L113">
        <f t="shared" si="177"/>
        <v>38970000</v>
      </c>
    </row>
    <row r="114">
      <c r="A114" s="7"/>
      <c r="B114" s="4" t="s">
        <v>120</v>
      </c>
      <c r="C114" s="13">
        <f>Малоэтажка_колич_блоков!C114*Осн._характ_ки_малоэт_кварт!$C$10</f>
        <v>710</v>
      </c>
      <c r="D114" s="13">
        <f>Малоэтажка_колич_блоков!D114*Осн._характ_ки_малоэт_кварт!$D$10</f>
        <v>1888</v>
      </c>
      <c r="E114" s="13">
        <f>Малоэтажка_колич_блоков!E114*Осн._характ_ки_малоэт_кварт!$E$10</f>
        <v>0</v>
      </c>
      <c r="F114" s="13">
        <f>Малоэтажка_колич_блоков!F114*Осн._характ_ки_малоэт_кварт!$F$10</f>
        <v>0</v>
      </c>
      <c r="G114" s="13">
        <f t="shared" si="174"/>
        <v>2598</v>
      </c>
      <c r="H114">
        <f t="shared" si="175"/>
        <v>9093000</v>
      </c>
      <c r="I114" s="156">
        <f>H114/'земельный участок'!E114*100</f>
        <v>280734.79468971904</v>
      </c>
      <c r="J114">
        <f t="shared" si="176"/>
        <v>207840000</v>
      </c>
      <c r="L114">
        <f t="shared" si="177"/>
        <v>38970000</v>
      </c>
    </row>
    <row r="115">
      <c r="A115" s="7"/>
      <c r="B115" s="4" t="s">
        <v>121</v>
      </c>
      <c r="C115" s="13">
        <f>'Малоэтажка_колич_блоков'!C115*'Осн._характ_ки_малоэт_кварт'!$C$10/2</f>
        <v>355</v>
      </c>
      <c r="D115" s="13">
        <f>'Малоэтажка_колич_блоков'!D115*'Осн._характ_ки_малоэт_кварт'!$D$10/2</f>
        <v>944</v>
      </c>
      <c r="E115" s="13">
        <f>Малоэтажка_колич_блоков!E115*Осн._характ_ки_малоэт_кварт!$E$10</f>
        <v>0</v>
      </c>
      <c r="F115" s="13">
        <f>Малоэтажка_колич_блоков!F115*Осн._характ_ки_малоэт_кварт!$F$10</f>
        <v>0</v>
      </c>
      <c r="G115" s="13">
        <f t="shared" si="174"/>
        <v>1299</v>
      </c>
      <c r="H115">
        <f t="shared" si="175"/>
        <v>4546500</v>
      </c>
      <c r="I115" s="156">
        <f>H115/'земельный участок'!E115*100</f>
        <v>140367.39734485952</v>
      </c>
      <c r="J115">
        <f t="shared" si="176"/>
        <v>103920000</v>
      </c>
      <c r="L115">
        <f t="shared" si="177"/>
        <v>19485000</v>
      </c>
    </row>
    <row r="116">
      <c r="A116" s="7"/>
      <c r="B116" s="4" t="s">
        <v>122</v>
      </c>
      <c r="C116" s="13">
        <f>Малоэтажка_колич_блоков!C116*Осн._характ_ки_малоэт_кварт!$C$10/2</f>
        <v>355</v>
      </c>
      <c r="D116" s="13">
        <f>Малоэтажка_колич_блоков!D116*Осн._характ_ки_малоэт_кварт!$D$10/2</f>
        <v>944</v>
      </c>
      <c r="E116" s="13">
        <f>Малоэтажка_колич_блоков!E116*Осн._характ_ки_малоэт_кварт!$E$10</f>
        <v>0</v>
      </c>
      <c r="F116" s="13">
        <f>Малоэтажка_колич_блоков!F116*Осн._характ_ки_малоэт_кварт!$F$10</f>
        <v>0</v>
      </c>
      <c r="G116" s="13">
        <f t="shared" si="174"/>
        <v>1299</v>
      </c>
      <c r="H116">
        <f t="shared" si="175"/>
        <v>4546500</v>
      </c>
      <c r="I116" s="156">
        <f>H116/'земельный участок'!E116*100</f>
        <v>140367.39734485952</v>
      </c>
      <c r="J116">
        <f t="shared" si="176"/>
        <v>103920000</v>
      </c>
      <c r="L116">
        <f t="shared" si="177"/>
        <v>19485000</v>
      </c>
    </row>
    <row r="117">
      <c r="A117" s="7"/>
      <c r="B117" s="4" t="s">
        <v>123</v>
      </c>
      <c r="C117" s="13">
        <f>Малоэтажка_колич_блоков!C117*Осн._характ_ки_малоэт_кварт!$C$10/2</f>
        <v>355</v>
      </c>
      <c r="D117" s="13">
        <f>Малоэтажка_колич_блоков!D117*Осн._характ_ки_малоэт_кварт!$D$10/2</f>
        <v>944</v>
      </c>
      <c r="E117" s="13">
        <f>Малоэтажка_колич_блоков!E117*Осн._характ_ки_малоэт_кварт!$E$10</f>
        <v>0</v>
      </c>
      <c r="F117" s="13">
        <f>Малоэтажка_колич_блоков!F117*Осн._характ_ки_малоэт_кварт!$F$10</f>
        <v>0</v>
      </c>
      <c r="G117" s="13">
        <f t="shared" si="174"/>
        <v>1299</v>
      </c>
      <c r="H117">
        <f t="shared" si="175"/>
        <v>4546500</v>
      </c>
      <c r="I117" s="156">
        <f>H117/'земельный участок'!E117*100</f>
        <v>140367.39734485952</v>
      </c>
      <c r="J117">
        <f t="shared" si="176"/>
        <v>103920000</v>
      </c>
      <c r="L117">
        <f t="shared" si="177"/>
        <v>19485000</v>
      </c>
    </row>
    <row r="118">
      <c r="A118" s="7"/>
      <c r="B118" s="4" t="s">
        <v>124</v>
      </c>
      <c r="C118" s="13">
        <f>'Малоэтажка_колич_блоков'!C118*'Осн._характ_ки_малоэт_кварт'!$C$10</f>
        <v>710</v>
      </c>
      <c r="D118" s="13">
        <f>'Малоэтажка_колич_блоков'!D118*'Осн._характ_ки_малоэт_кварт'!$D$10</f>
        <v>1888</v>
      </c>
      <c r="E118" s="13">
        <f>Малоэтажка_колич_блоков!E118*Осн._характ_ки_малоэт_кварт!$E$10</f>
        <v>0</v>
      </c>
      <c r="F118" s="13">
        <f>Малоэтажка_колич_блоков!F118*Осн._характ_ки_малоэт_кварт!$F$10</f>
        <v>0</v>
      </c>
      <c r="G118" s="13">
        <f t="shared" si="174"/>
        <v>2598</v>
      </c>
      <c r="H118">
        <f t="shared" si="175"/>
        <v>9093000</v>
      </c>
      <c r="I118" s="156">
        <f>H118/'земельный участок'!E118*100</f>
        <v>256936.98784967506</v>
      </c>
      <c r="J118">
        <f t="shared" si="176"/>
        <v>207840000</v>
      </c>
      <c r="L118">
        <f t="shared" si="177"/>
        <v>38970000</v>
      </c>
    </row>
    <row r="119">
      <c r="A119" s="7"/>
      <c r="B119" s="4" t="s">
        <v>125</v>
      </c>
      <c r="C119" s="13">
        <f>Малоэтажка_колич_блоков!C119*Осн._характ_ки_малоэт_кварт!$C$10</f>
        <v>710</v>
      </c>
      <c r="D119" s="13">
        <f>Малоэтажка_колич_блоков!D119*Осн._характ_ки_малоэт_кварт!$D$10</f>
        <v>1888</v>
      </c>
      <c r="E119" s="13">
        <f>Малоэтажка_колич_блоков!E119*Осн._характ_ки_малоэт_кварт!$E$10</f>
        <v>0</v>
      </c>
      <c r="F119" s="13">
        <f>Малоэтажка_колич_блоков!F119*Осн._характ_ки_малоэт_кварт!$F$10</f>
        <v>0</v>
      </c>
      <c r="G119" s="13">
        <f t="shared" si="174"/>
        <v>2598</v>
      </c>
      <c r="H119">
        <f t="shared" si="175"/>
        <v>9093000</v>
      </c>
      <c r="I119" s="156">
        <f>H119/'земельный участок'!E119*100</f>
        <v>256936.98784967506</v>
      </c>
      <c r="J119">
        <f t="shared" si="176"/>
        <v>207840000</v>
      </c>
      <c r="L119">
        <f t="shared" si="177"/>
        <v>38970000</v>
      </c>
    </row>
    <row r="120">
      <c r="A120" s="7"/>
      <c r="B120" s="4" t="s">
        <v>126</v>
      </c>
      <c r="C120" s="13">
        <f>'Малоэтажка_колич_блоков'!C120*'Осн._характ_ки_малоэт_кварт'!$C$10/2</f>
        <v>355</v>
      </c>
      <c r="D120" s="13">
        <f>'Малоэтажка_колич_блоков'!D120*'Осн._характ_ки_малоэт_кварт'!$D$10/2</f>
        <v>944</v>
      </c>
      <c r="E120" s="13">
        <f>Малоэтажка_колич_блоков!E120*Осн._характ_ки_малоэт_кварт!$E$10</f>
        <v>0</v>
      </c>
      <c r="F120" s="13">
        <f>Малоэтажка_колич_блоков!F120*Осн._характ_ки_малоэт_кварт!$F$10</f>
        <v>0</v>
      </c>
      <c r="G120" s="13">
        <f t="shared" si="174"/>
        <v>1299</v>
      </c>
      <c r="H120">
        <f t="shared" si="175"/>
        <v>4546500</v>
      </c>
      <c r="I120" s="156">
        <f>H120/'земельный участок'!E120*100</f>
        <v>125006.87379708551</v>
      </c>
      <c r="J120">
        <f t="shared" si="176"/>
        <v>103920000</v>
      </c>
      <c r="L120">
        <f t="shared" si="177"/>
        <v>19485000</v>
      </c>
    </row>
    <row r="121">
      <c r="A121" s="3"/>
      <c r="B121" s="4" t="s">
        <v>127</v>
      </c>
      <c r="C121" s="13">
        <f>Малоэтажка_колич_блоков!C121*Осн._характ_ки_малоэт_кварт!$C$10/2</f>
        <v>355</v>
      </c>
      <c r="D121" s="13">
        <f>Малоэтажка_колич_блоков!D121*Осн._характ_ки_малоэт_кварт!$D$10/2</f>
        <v>944</v>
      </c>
      <c r="E121" s="13">
        <f>Малоэтажка_колич_блоков!E121*Осн._характ_ки_малоэт_кварт!$E$10</f>
        <v>0</v>
      </c>
      <c r="F121" s="13">
        <f>Малоэтажка_колич_блоков!F121*Осн._характ_ки_малоэт_кварт!$F$10</f>
        <v>0</v>
      </c>
      <c r="G121" s="13">
        <f t="shared" si="174"/>
        <v>1299</v>
      </c>
      <c r="H121">
        <f t="shared" si="175"/>
        <v>4546500</v>
      </c>
      <c r="I121" s="156">
        <f>H121/'земельный участок'!E121*100</f>
        <v>125767.63485477179</v>
      </c>
      <c r="J121">
        <f t="shared" si="176"/>
        <v>103920000</v>
      </c>
      <c r="L121">
        <f t="shared" si="177"/>
        <v>19485000</v>
      </c>
    </row>
    <row r="122">
      <c r="C122">
        <f>SUM(C3:C121)</f>
        <v>80585</v>
      </c>
      <c r="D122">
        <f>SUM(D3:D121)</f>
        <v>219008</v>
      </c>
      <c r="E122">
        <f>SUM(E3:E121)</f>
        <v>1015.2</v>
      </c>
      <c r="F122">
        <f>SUM(F3:F121)</f>
        <v>0</v>
      </c>
      <c r="G122">
        <f>SUM(G3:G121)</f>
        <v>300608.20000000001</v>
      </c>
      <c r="H122" s="157">
        <f>SUM(H3:H121)</f>
        <v>1052128700</v>
      </c>
      <c r="I122" s="157"/>
      <c r="J122" s="157">
        <f>SUM(J3:J121)</f>
        <v>24048656000</v>
      </c>
      <c r="K122" s="157">
        <f>H122/J122*100</f>
        <v>4.375</v>
      </c>
      <c r="L122" s="157">
        <f>SUM(L3:L121)</f>
        <v>4509123000</v>
      </c>
    </row>
    <row r="124">
      <c r="H124">
        <f>0.0112*G122</f>
        <v>3366.8118400000003</v>
      </c>
    </row>
    <row r="125">
      <c r="H125">
        <f>G122*0.00095*0.058</f>
        <v>16.563511820000002</v>
      </c>
    </row>
    <row r="126">
      <c r="H126">
        <f>G122*12</f>
        <v>3607298.4000000004</v>
      </c>
      <c r="I126">
        <f>H126*41/1000</f>
        <v>147899.23440000002</v>
      </c>
    </row>
    <row r="129" ht="14.25">
      <c r="F129">
        <v>0.042700000000000002</v>
      </c>
      <c r="H129">
        <f>0.012*G122</f>
        <v>3607.2984000000001</v>
      </c>
    </row>
    <row r="130" ht="14.25">
      <c r="F130">
        <f>F129/30/24</f>
        <v>5.9305555555555555e-05</v>
      </c>
    </row>
    <row r="131" ht="14.25">
      <c r="F131">
        <f>F130*G122</f>
        <v>17.827736305555558</v>
      </c>
    </row>
    <row r="132" ht="14.25">
      <c r="F132">
        <f>F131*154</f>
        <v>2745.4713910555561</v>
      </c>
    </row>
    <row r="134" ht="14.25">
      <c r="F134">
        <v>79709410</v>
      </c>
      <c r="G134" t="s">
        <v>186</v>
      </c>
      <c r="H134">
        <f>F134*0.859845</f>
        <v>68537737.641450003</v>
      </c>
    </row>
    <row r="135" ht="14.25">
      <c r="F135" s="158">
        <f>F134/1000</f>
        <v>79709.410000000003</v>
      </c>
      <c r="H135">
        <f>H134/1000</f>
        <v>68537.737641450003</v>
      </c>
    </row>
    <row r="136" ht="14.25">
      <c r="H136">
        <f>H135*0.058</f>
        <v>3975.1887832041002</v>
      </c>
    </row>
  </sheetData>
  <mergeCells count="12">
    <mergeCell ref="A1:A2"/>
    <mergeCell ref="B1:B2"/>
    <mergeCell ref="C1:F1"/>
    <mergeCell ref="A3:A11"/>
    <mergeCell ref="A12:A25"/>
    <mergeCell ref="A26:A30"/>
    <mergeCell ref="A31:A37"/>
    <mergeCell ref="A38:A56"/>
    <mergeCell ref="A57:A67"/>
    <mergeCell ref="A68:A89"/>
    <mergeCell ref="A90:A111"/>
    <mergeCell ref="A112:A121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8.2851566656466"/>
    <col customWidth="1" min="2" max="2" width="28.2851566656466"/>
    <col bestFit="1" customWidth="1" min="3" max="3" width="11.1406249709246"/>
    <col bestFit="1" customWidth="1" min="4" max="4" width="10.7109374563868"/>
    <col bestFit="1" customWidth="1" min="5" max="5" width="12.855468643610299"/>
    <col bestFit="1" customWidth="1" min="6" max="6" width="11.855469151108901"/>
  </cols>
  <sheetData>
    <row r="1">
      <c r="A1" s="1" t="s">
        <v>219</v>
      </c>
      <c r="B1" s="149" t="s">
        <v>220</v>
      </c>
      <c r="C1" s="5" t="s">
        <v>221</v>
      </c>
      <c r="D1" s="11"/>
      <c r="E1" s="11"/>
      <c r="F1" s="12"/>
    </row>
    <row r="2">
      <c r="A2" s="3"/>
      <c r="B2" s="150"/>
      <c r="C2" s="13" t="s">
        <v>130</v>
      </c>
      <c r="D2" s="13" t="s">
        <v>131</v>
      </c>
      <c r="E2" s="13" t="s">
        <v>132</v>
      </c>
      <c r="F2" s="13" t="s">
        <v>133</v>
      </c>
    </row>
    <row r="3">
      <c r="A3" s="13" t="s">
        <v>222</v>
      </c>
      <c r="B3" s="5" t="s">
        <v>223</v>
      </c>
      <c r="C3" s="13">
        <v>4</v>
      </c>
      <c r="D3" s="13">
        <v>4</v>
      </c>
      <c r="E3" s="13">
        <v>4</v>
      </c>
      <c r="F3" s="13">
        <v>4</v>
      </c>
    </row>
    <row r="4">
      <c r="A4" s="13" t="s">
        <v>224</v>
      </c>
      <c r="B4" s="5" t="s">
        <v>223</v>
      </c>
      <c r="C4" s="13">
        <v>1</v>
      </c>
      <c r="D4" s="13">
        <v>1</v>
      </c>
      <c r="E4" s="13">
        <v>0</v>
      </c>
      <c r="F4" s="13">
        <v>1</v>
      </c>
    </row>
    <row r="5">
      <c r="A5" s="13" t="s">
        <v>225</v>
      </c>
      <c r="B5" s="5" t="s">
        <v>223</v>
      </c>
      <c r="C5" s="13">
        <v>1</v>
      </c>
      <c r="D5" s="13">
        <v>2</v>
      </c>
      <c r="E5" s="13">
        <v>1</v>
      </c>
      <c r="F5" s="13">
        <v>1</v>
      </c>
    </row>
    <row r="6">
      <c r="A6" s="13" t="s">
        <v>226</v>
      </c>
      <c r="B6" s="5" t="s">
        <v>223</v>
      </c>
      <c r="C6" s="13">
        <v>1</v>
      </c>
      <c r="D6" s="13">
        <v>1</v>
      </c>
      <c r="E6" s="13">
        <v>2</v>
      </c>
      <c r="F6" s="13">
        <v>2</v>
      </c>
    </row>
    <row r="7">
      <c r="A7" s="13" t="s">
        <v>227</v>
      </c>
      <c r="B7" s="5" t="s">
        <v>223</v>
      </c>
      <c r="C7" s="13">
        <f>SUM(C4:C6)</f>
        <v>3</v>
      </c>
      <c r="D7" s="13">
        <f>SUM(D4:D6)</f>
        <v>4</v>
      </c>
      <c r="E7" s="13">
        <f>SUM(E4:E6)</f>
        <v>3</v>
      </c>
      <c r="F7" s="13">
        <f>SUM(F4:F6)</f>
        <v>4</v>
      </c>
    </row>
    <row r="8">
      <c r="A8" s="13" t="s">
        <v>228</v>
      </c>
      <c r="B8" s="5" t="s">
        <v>223</v>
      </c>
      <c r="C8" s="13">
        <f>C7*4</f>
        <v>12</v>
      </c>
      <c r="D8" s="13">
        <f>D7*4</f>
        <v>16</v>
      </c>
      <c r="E8" s="13">
        <f>E7*4</f>
        <v>12</v>
      </c>
      <c r="F8" s="13">
        <f>F7*4</f>
        <v>16</v>
      </c>
    </row>
    <row r="9">
      <c r="A9" s="13" t="s">
        <v>229</v>
      </c>
      <c r="B9" s="5" t="s">
        <v>230</v>
      </c>
      <c r="C9" s="13">
        <f>'1тип(3кв)'!C5</f>
        <v>177.5</v>
      </c>
      <c r="D9" s="13">
        <f>'2тип(4кв)'!C6</f>
        <v>236</v>
      </c>
      <c r="E9" s="13">
        <f>'У_1тип(3кв)'!C5</f>
        <v>253.80000000000001</v>
      </c>
      <c r="F9" s="13">
        <f>'У_2тип(4кв)'!C6</f>
        <v>283.69999999999999</v>
      </c>
    </row>
    <row r="10">
      <c r="A10" s="13" t="s">
        <v>231</v>
      </c>
      <c r="B10" s="5" t="s">
        <v>230</v>
      </c>
      <c r="C10" s="13">
        <f>C9*C3</f>
        <v>710</v>
      </c>
      <c r="D10" s="13">
        <f>D9*D3</f>
        <v>944</v>
      </c>
      <c r="E10" s="13">
        <f>E9*E3</f>
        <v>1015.2</v>
      </c>
      <c r="F10" s="13">
        <f>F9*F3</f>
        <v>1134.8</v>
      </c>
    </row>
  </sheetData>
  <mergeCells count="3">
    <mergeCell ref="A1:A2"/>
    <mergeCell ref="B1:B2"/>
    <mergeCell ref="C1:F1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A23" zoomScale="100" workbookViewId="0">
      <selection activeCell="A1" activeCellId="0" sqref="A1"/>
    </sheetView>
  </sheetViews>
  <sheetFormatPr baseColWidth="8" defaultColWidth="9.1406253092569294" defaultRowHeight="14.25"/>
  <cols>
    <col customWidth="1" min="1" max="1" width="19.570313162127"/>
    <col customWidth="1" min="2" max="2" width="15.421875"/>
    <col customWidth="1" min="3" max="3" width="19.425781636571202"/>
    <col customWidth="1" min="4" max="4" width="15.140625"/>
    <col bestFit="1" customWidth="1" min="5" max="5" width="23.421875"/>
    <col bestFit="1" customWidth="1" min="6" max="6" width="16.8515625"/>
  </cols>
  <sheetData>
    <row r="1">
      <c r="A1" s="13" t="s">
        <v>232</v>
      </c>
      <c r="B1" s="13" t="s">
        <v>233</v>
      </c>
      <c r="C1" s="13" t="s">
        <v>234</v>
      </c>
    </row>
    <row r="2">
      <c r="A2" s="13" t="s">
        <v>235</v>
      </c>
      <c r="B2" s="13" t="s">
        <v>230</v>
      </c>
      <c r="C2" s="13">
        <v>34.899999999999999</v>
      </c>
    </row>
    <row r="3">
      <c r="A3" s="13" t="s">
        <v>236</v>
      </c>
      <c r="B3" s="13" t="s">
        <v>230</v>
      </c>
      <c r="C3" s="13">
        <v>58.299999999999997</v>
      </c>
    </row>
    <row r="4">
      <c r="A4" s="13" t="s">
        <v>237</v>
      </c>
      <c r="B4" s="13" t="s">
        <v>230</v>
      </c>
      <c r="C4" s="13">
        <v>84.299999999999997</v>
      </c>
    </row>
    <row r="5">
      <c r="A5" s="159" t="s">
        <v>136</v>
      </c>
      <c r="B5" s="159" t="s">
        <v>230</v>
      </c>
      <c r="C5" s="159">
        <f>SUM(C2:C4)</f>
        <v>177.5</v>
      </c>
    </row>
    <row r="7" ht="14.25">
      <c r="A7" s="160" t="s">
        <v>238</v>
      </c>
      <c r="B7" s="161"/>
      <c r="C7" s="161"/>
      <c r="D7" s="161"/>
      <c r="E7" s="161"/>
      <c r="F7" s="162"/>
    </row>
    <row r="8" ht="14.25">
      <c r="A8" s="163" t="s">
        <v>239</v>
      </c>
      <c r="F8" s="164"/>
    </row>
    <row r="9" ht="14.25">
      <c r="A9" s="165" t="s">
        <v>240</v>
      </c>
      <c r="B9" s="27" t="s">
        <v>241</v>
      </c>
      <c r="C9" s="27" t="s">
        <v>242</v>
      </c>
      <c r="D9" s="27" t="s">
        <v>243</v>
      </c>
      <c r="E9" s="27" t="s">
        <v>244</v>
      </c>
      <c r="F9" s="166" t="s">
        <v>245</v>
      </c>
    </row>
    <row r="10" ht="14.25">
      <c r="A10" s="165" t="s">
        <v>246</v>
      </c>
      <c r="B10" s="94">
        <v>1.2</v>
      </c>
      <c r="C10" s="94">
        <v>2</v>
      </c>
      <c r="D10" s="94">
        <f t="shared" ref="D10:D62" si="178">B10*C10</f>
        <v>2.3999999999999999</v>
      </c>
      <c r="E10" s="94">
        <v>1</v>
      </c>
      <c r="F10" s="167">
        <f t="shared" ref="F10:F17" si="179">D10*E10</f>
        <v>2.3999999999999999</v>
      </c>
    </row>
    <row r="11" ht="14.25">
      <c r="A11" s="168" t="s">
        <v>247</v>
      </c>
      <c r="B11" s="94">
        <v>2.3999999999999999</v>
      </c>
      <c r="C11" s="94">
        <v>2</v>
      </c>
      <c r="D11" s="94">
        <f t="shared" si="178"/>
        <v>4.7999999999999998</v>
      </c>
      <c r="E11" s="94">
        <v>5</v>
      </c>
      <c r="F11" s="167">
        <f t="shared" si="179"/>
        <v>24</v>
      </c>
    </row>
    <row r="12" ht="14.25">
      <c r="A12" s="168" t="s">
        <v>248</v>
      </c>
      <c r="B12" s="94">
        <v>2</v>
      </c>
      <c r="C12" s="94">
        <v>2</v>
      </c>
      <c r="D12" s="94">
        <f t="shared" si="178"/>
        <v>4</v>
      </c>
      <c r="E12" s="94">
        <v>2</v>
      </c>
      <c r="F12" s="167">
        <f t="shared" si="179"/>
        <v>8</v>
      </c>
    </row>
    <row r="13" ht="14.25">
      <c r="A13" s="168" t="s">
        <v>249</v>
      </c>
      <c r="B13" s="94">
        <v>1.8999999999999999</v>
      </c>
      <c r="C13" s="94">
        <v>2</v>
      </c>
      <c r="D13" s="94">
        <f t="shared" si="178"/>
        <v>3.7999999999999998</v>
      </c>
      <c r="E13" s="94">
        <v>2</v>
      </c>
      <c r="F13" s="167">
        <f t="shared" si="179"/>
        <v>7.5999999999999996</v>
      </c>
    </row>
    <row r="14" ht="14.25">
      <c r="A14" s="168" t="s">
        <v>250</v>
      </c>
      <c r="B14" s="94">
        <v>4.1399999999999997</v>
      </c>
      <c r="C14" s="94">
        <v>3</v>
      </c>
      <c r="D14" s="94">
        <f t="shared" si="178"/>
        <v>12.419999999999998</v>
      </c>
      <c r="E14" s="94">
        <v>1</v>
      </c>
      <c r="F14" s="167">
        <f t="shared" si="179"/>
        <v>12.419999999999998</v>
      </c>
    </row>
    <row r="15" ht="14.25">
      <c r="A15" s="168" t="s">
        <v>251</v>
      </c>
      <c r="B15" s="94">
        <v>3.3199999999999998</v>
      </c>
      <c r="C15" s="94">
        <v>3</v>
      </c>
      <c r="D15" s="94">
        <f t="shared" si="178"/>
        <v>9.9599999999999991</v>
      </c>
      <c r="E15" s="94">
        <v>1</v>
      </c>
      <c r="F15" s="167">
        <f t="shared" si="179"/>
        <v>9.9599999999999991</v>
      </c>
    </row>
    <row r="16" ht="14.25">
      <c r="A16" s="168" t="s">
        <v>252</v>
      </c>
      <c r="B16" s="94">
        <v>3.27</v>
      </c>
      <c r="C16" s="94">
        <v>3</v>
      </c>
      <c r="D16" s="94">
        <f t="shared" si="178"/>
        <v>9.8100000000000005</v>
      </c>
      <c r="E16" s="94">
        <v>1</v>
      </c>
      <c r="F16" s="167">
        <f t="shared" si="179"/>
        <v>9.8100000000000005</v>
      </c>
    </row>
    <row r="17" ht="14.25">
      <c r="A17" s="168" t="s">
        <v>253</v>
      </c>
      <c r="B17" s="94">
        <v>2.9399999999999999</v>
      </c>
      <c r="C17" s="94">
        <v>3</v>
      </c>
      <c r="D17" s="94">
        <f t="shared" si="178"/>
        <v>8.8200000000000003</v>
      </c>
      <c r="E17" s="94">
        <v>1</v>
      </c>
      <c r="F17" s="167">
        <f t="shared" si="179"/>
        <v>8.8200000000000003</v>
      </c>
    </row>
    <row r="18" ht="14.25">
      <c r="A18" s="169" t="s">
        <v>136</v>
      </c>
      <c r="B18" s="170"/>
      <c r="C18" s="170"/>
      <c r="D18" s="170"/>
      <c r="E18" s="171"/>
      <c r="F18" s="172">
        <f>SUM(F10:F17)</f>
        <v>83.009999999999991</v>
      </c>
    </row>
    <row r="19" ht="14.25">
      <c r="A19" s="163"/>
      <c r="F19" s="164"/>
    </row>
    <row r="20" ht="14.25">
      <c r="A20" s="163" t="s">
        <v>183</v>
      </c>
      <c r="F20" s="164"/>
    </row>
    <row r="21" ht="14.25">
      <c r="A21" s="168" t="s">
        <v>254</v>
      </c>
      <c r="B21" s="173" t="s">
        <v>241</v>
      </c>
      <c r="C21" s="173" t="s">
        <v>242</v>
      </c>
      <c r="D21" s="173" t="s">
        <v>243</v>
      </c>
      <c r="E21" s="173" t="s">
        <v>244</v>
      </c>
      <c r="F21" s="174" t="s">
        <v>245</v>
      </c>
    </row>
    <row r="22" ht="14.25">
      <c r="A22" s="168" t="s">
        <v>255</v>
      </c>
      <c r="B22" s="14">
        <v>1.2</v>
      </c>
      <c r="C22" s="94">
        <v>2.1000000000000001</v>
      </c>
      <c r="D22" s="94">
        <f t="shared" si="178"/>
        <v>2.52</v>
      </c>
      <c r="E22" s="94">
        <v>1</v>
      </c>
      <c r="F22" s="167">
        <f>D22*E22</f>
        <v>2.52</v>
      </c>
    </row>
    <row r="23" ht="14.25">
      <c r="A23" s="169" t="s">
        <v>136</v>
      </c>
      <c r="B23" s="170"/>
      <c r="C23" s="170"/>
      <c r="D23" s="170"/>
      <c r="E23" s="171"/>
      <c r="F23" s="172">
        <f>SUM(F22:F22)</f>
        <v>2.52</v>
      </c>
    </row>
    <row r="24" ht="14.25">
      <c r="A24" s="163"/>
      <c r="F24" s="164"/>
    </row>
    <row r="25" ht="14.25">
      <c r="A25" s="175" t="s">
        <v>256</v>
      </c>
      <c r="B25" s="176"/>
      <c r="C25" s="176"/>
      <c r="D25" s="176"/>
      <c r="E25" s="176"/>
      <c r="F25" s="177"/>
    </row>
    <row r="26" ht="14.25">
      <c r="A26" s="168" t="s">
        <v>257</v>
      </c>
      <c r="B26" s="173" t="s">
        <v>258</v>
      </c>
      <c r="C26" s="27" t="s">
        <v>242</v>
      </c>
      <c r="D26" s="27" t="s">
        <v>243</v>
      </c>
      <c r="E26" s="27" t="s">
        <v>259</v>
      </c>
      <c r="F26" s="166" t="s">
        <v>260</v>
      </c>
    </row>
    <row r="27" ht="14.25">
      <c r="A27" s="168" t="s">
        <v>261</v>
      </c>
      <c r="B27" s="94">
        <v>51.5</v>
      </c>
      <c r="C27" s="94">
        <v>3</v>
      </c>
      <c r="D27" s="94">
        <f t="shared" si="178"/>
        <v>154.5</v>
      </c>
      <c r="E27" s="94">
        <f>F22+F11+F12+F13</f>
        <v>42.119999999999997</v>
      </c>
      <c r="F27" s="167">
        <f>D27-E27</f>
        <v>112.38</v>
      </c>
    </row>
    <row r="28" ht="14.25">
      <c r="A28" s="169" t="s">
        <v>136</v>
      </c>
      <c r="B28" s="170"/>
      <c r="C28" s="170"/>
      <c r="D28" s="170"/>
      <c r="E28" s="171"/>
      <c r="F28" s="172">
        <f>SUM(F27)</f>
        <v>112.38</v>
      </c>
    </row>
    <row r="29" ht="14.25">
      <c r="A29" s="163"/>
      <c r="F29" s="164"/>
    </row>
    <row r="30" ht="14.25">
      <c r="A30" s="175" t="s">
        <v>262</v>
      </c>
      <c r="B30" s="176"/>
      <c r="C30" s="176"/>
      <c r="D30" s="176"/>
      <c r="E30" s="176"/>
      <c r="F30" s="177"/>
    </row>
    <row r="31" ht="14.25">
      <c r="A31" s="168" t="s">
        <v>257</v>
      </c>
      <c r="B31" s="173" t="s">
        <v>258</v>
      </c>
      <c r="C31" s="173" t="s">
        <v>242</v>
      </c>
      <c r="D31" s="173" t="s">
        <v>243</v>
      </c>
      <c r="E31" s="173" t="s">
        <v>259</v>
      </c>
      <c r="F31" s="174" t="s">
        <v>260</v>
      </c>
    </row>
    <row r="32" ht="14.25">
      <c r="A32" s="168" t="s">
        <v>261</v>
      </c>
      <c r="B32" s="94">
        <v>51.5</v>
      </c>
      <c r="C32" s="94">
        <v>3</v>
      </c>
      <c r="D32" s="94">
        <f t="shared" si="178"/>
        <v>154.5</v>
      </c>
      <c r="E32" s="94">
        <f>F10+F11+F12+F13</f>
        <v>42</v>
      </c>
      <c r="F32" s="167">
        <f>D32-E32</f>
        <v>112.5</v>
      </c>
    </row>
    <row r="33" ht="14.25">
      <c r="A33" s="169" t="s">
        <v>136</v>
      </c>
      <c r="B33" s="170"/>
      <c r="C33" s="170"/>
      <c r="D33" s="170"/>
      <c r="E33" s="171"/>
      <c r="F33" s="172">
        <f>SUM(F32)</f>
        <v>112.5</v>
      </c>
    </row>
    <row r="34" ht="14.25">
      <c r="A34" s="178"/>
      <c r="B34" s="179"/>
      <c r="C34" s="179"/>
      <c r="D34" s="179"/>
      <c r="E34" s="179"/>
      <c r="F34" s="180"/>
    </row>
    <row r="37" ht="14.25">
      <c r="A37" s="160" t="s">
        <v>263</v>
      </c>
      <c r="B37" s="161"/>
      <c r="C37" s="161"/>
      <c r="D37" s="161"/>
      <c r="E37" s="161"/>
      <c r="F37" s="162"/>
    </row>
    <row r="38" ht="14.25">
      <c r="A38" s="175" t="s">
        <v>239</v>
      </c>
      <c r="B38" s="176"/>
      <c r="C38" s="176"/>
      <c r="D38" s="176"/>
      <c r="E38" s="176"/>
      <c r="F38" s="181"/>
    </row>
    <row r="39" ht="14.25">
      <c r="A39" s="168" t="s">
        <v>240</v>
      </c>
      <c r="B39" s="14" t="s">
        <v>241</v>
      </c>
      <c r="C39" s="14" t="s">
        <v>242</v>
      </c>
      <c r="D39" s="14" t="s">
        <v>243</v>
      </c>
      <c r="E39" s="14" t="s">
        <v>244</v>
      </c>
      <c r="F39" s="182" t="s">
        <v>245</v>
      </c>
    </row>
    <row r="40" ht="14.25">
      <c r="A40" s="168" t="s">
        <v>246</v>
      </c>
      <c r="B40" s="14">
        <v>1.2</v>
      </c>
      <c r="C40" s="94">
        <v>2</v>
      </c>
      <c r="D40" s="94">
        <f t="shared" si="178"/>
        <v>2.3999999999999999</v>
      </c>
      <c r="E40" s="94">
        <v>1</v>
      </c>
      <c r="F40" s="167">
        <f t="shared" ref="F40:F47" si="180">D40*E40</f>
        <v>2.3999999999999999</v>
      </c>
    </row>
    <row r="41" ht="14.25">
      <c r="A41" s="168" t="s">
        <v>247</v>
      </c>
      <c r="B41" s="94">
        <v>2.3999999999999999</v>
      </c>
      <c r="C41" s="94">
        <v>2</v>
      </c>
      <c r="D41" s="94">
        <f t="shared" si="178"/>
        <v>4.7999999999999998</v>
      </c>
      <c r="E41" s="94">
        <v>5</v>
      </c>
      <c r="F41" s="167">
        <f t="shared" si="180"/>
        <v>24</v>
      </c>
    </row>
    <row r="42" ht="14.25">
      <c r="A42" s="168" t="s">
        <v>248</v>
      </c>
      <c r="B42" s="94">
        <v>2</v>
      </c>
      <c r="C42" s="94">
        <v>2</v>
      </c>
      <c r="D42" s="94">
        <f t="shared" si="178"/>
        <v>4</v>
      </c>
      <c r="E42" s="94">
        <v>2</v>
      </c>
      <c r="F42" s="167">
        <f t="shared" si="180"/>
        <v>8</v>
      </c>
    </row>
    <row r="43" ht="14.25">
      <c r="A43" s="168" t="s">
        <v>249</v>
      </c>
      <c r="B43" s="94">
        <v>1.8999999999999999</v>
      </c>
      <c r="C43" s="94">
        <v>2</v>
      </c>
      <c r="D43" s="94">
        <f t="shared" si="178"/>
        <v>3.7999999999999998</v>
      </c>
      <c r="E43" s="94">
        <v>2</v>
      </c>
      <c r="F43" s="167">
        <f t="shared" si="180"/>
        <v>7.5999999999999996</v>
      </c>
    </row>
    <row r="44" ht="14.25">
      <c r="A44" s="168" t="s">
        <v>264</v>
      </c>
      <c r="B44" s="94">
        <v>3</v>
      </c>
      <c r="C44" s="94">
        <v>3</v>
      </c>
      <c r="D44" s="94">
        <f t="shared" si="178"/>
        <v>9</v>
      </c>
      <c r="E44" s="94">
        <v>1</v>
      </c>
      <c r="F44" s="167">
        <f t="shared" si="180"/>
        <v>9</v>
      </c>
    </row>
    <row r="45" ht="14.25">
      <c r="A45" s="168" t="s">
        <v>251</v>
      </c>
      <c r="B45" s="94">
        <v>3.3199999999999998</v>
      </c>
      <c r="C45" s="94">
        <v>3</v>
      </c>
      <c r="D45" s="94">
        <f t="shared" si="178"/>
        <v>9.9599999999999991</v>
      </c>
      <c r="E45" s="94">
        <v>1</v>
      </c>
      <c r="F45" s="167">
        <f t="shared" si="180"/>
        <v>9.9599999999999991</v>
      </c>
    </row>
    <row r="46" ht="14.25">
      <c r="A46" s="168" t="s">
        <v>252</v>
      </c>
      <c r="B46" s="94">
        <v>3.27</v>
      </c>
      <c r="C46" s="94">
        <v>3</v>
      </c>
      <c r="D46" s="94">
        <f t="shared" si="178"/>
        <v>9.8100000000000005</v>
      </c>
      <c r="E46" s="94">
        <v>1</v>
      </c>
      <c r="F46" s="167">
        <f t="shared" si="180"/>
        <v>9.8100000000000005</v>
      </c>
    </row>
    <row r="47" ht="14.25">
      <c r="A47" s="168" t="s">
        <v>253</v>
      </c>
      <c r="B47" s="94">
        <v>2.9399999999999999</v>
      </c>
      <c r="C47" s="94">
        <v>3</v>
      </c>
      <c r="D47" s="94">
        <f t="shared" si="178"/>
        <v>8.8200000000000003</v>
      </c>
      <c r="E47" s="94">
        <v>1</v>
      </c>
      <c r="F47" s="167">
        <f t="shared" si="180"/>
        <v>8.8200000000000003</v>
      </c>
    </row>
    <row r="48" ht="14.25">
      <c r="A48" s="169" t="s">
        <v>136</v>
      </c>
      <c r="B48" s="170"/>
      <c r="C48" s="170"/>
      <c r="D48" s="170"/>
      <c r="E48" s="171"/>
      <c r="F48" s="172">
        <f>SUM(F40:F47)</f>
        <v>79.590000000000003</v>
      </c>
    </row>
    <row r="49" ht="14.25">
      <c r="A49" s="183"/>
      <c r="B49" s="184"/>
      <c r="C49" s="184"/>
      <c r="D49" s="184"/>
      <c r="E49" s="184"/>
      <c r="F49" s="185"/>
    </row>
    <row r="50" ht="14.25">
      <c r="A50" s="175" t="s">
        <v>183</v>
      </c>
      <c r="B50" s="176"/>
      <c r="C50" s="176"/>
      <c r="D50" s="176"/>
      <c r="E50" s="176"/>
      <c r="F50" s="181"/>
    </row>
    <row r="51" ht="14.25">
      <c r="A51" s="168" t="s">
        <v>254</v>
      </c>
      <c r="B51" s="173" t="s">
        <v>241</v>
      </c>
      <c r="C51" s="173" t="s">
        <v>242</v>
      </c>
      <c r="D51" s="173" t="s">
        <v>243</v>
      </c>
      <c r="E51" s="173" t="s">
        <v>244</v>
      </c>
      <c r="F51" s="174" t="s">
        <v>245</v>
      </c>
    </row>
    <row r="52" ht="14.25">
      <c r="A52" s="186" t="s">
        <v>255</v>
      </c>
      <c r="B52" s="14">
        <v>1.2</v>
      </c>
      <c r="C52" s="94">
        <v>2.1000000000000001</v>
      </c>
      <c r="D52" s="94">
        <f t="shared" si="178"/>
        <v>2.52</v>
      </c>
      <c r="E52" s="94">
        <v>1</v>
      </c>
      <c r="F52" s="167">
        <f>D52*E52</f>
        <v>2.52</v>
      </c>
    </row>
    <row r="53" ht="14.25">
      <c r="A53" s="169" t="s">
        <v>136</v>
      </c>
      <c r="B53" s="170"/>
      <c r="C53" s="170"/>
      <c r="D53" s="170"/>
      <c r="E53" s="171"/>
      <c r="F53" s="172">
        <f>SUM(F52:F52)</f>
        <v>2.52</v>
      </c>
    </row>
    <row r="54" ht="14.25">
      <c r="A54" s="183"/>
      <c r="B54" s="184"/>
      <c r="C54" s="184"/>
      <c r="D54" s="184"/>
      <c r="E54" s="184"/>
      <c r="F54" s="185"/>
    </row>
    <row r="55" ht="14.25">
      <c r="A55" s="175" t="s">
        <v>256</v>
      </c>
      <c r="B55" s="176"/>
      <c r="C55" s="176"/>
      <c r="D55" s="176"/>
      <c r="E55" s="176"/>
      <c r="F55" s="177"/>
    </row>
    <row r="56" ht="14.25">
      <c r="A56" s="168" t="s">
        <v>257</v>
      </c>
      <c r="B56" s="173" t="s">
        <v>258</v>
      </c>
      <c r="C56" s="173" t="s">
        <v>242</v>
      </c>
      <c r="D56" s="173" t="s">
        <v>243</v>
      </c>
      <c r="E56" s="173" t="s">
        <v>259</v>
      </c>
      <c r="F56" s="174" t="s">
        <v>260</v>
      </c>
    </row>
    <row r="57" ht="14.25">
      <c r="A57" s="168" t="s">
        <v>261</v>
      </c>
      <c r="B57" s="94">
        <f>51.5-14.96</f>
        <v>36.539999999999999</v>
      </c>
      <c r="C57" s="94">
        <v>3</v>
      </c>
      <c r="D57" s="94">
        <f t="shared" si="178"/>
        <v>109.62</v>
      </c>
      <c r="E57" s="94">
        <f>F52+F41+F42+F43</f>
        <v>42.119999999999997</v>
      </c>
      <c r="F57" s="167">
        <f>D57-E57</f>
        <v>67.5</v>
      </c>
    </row>
    <row r="58" ht="14.25">
      <c r="A58" s="169" t="s">
        <v>136</v>
      </c>
      <c r="B58" s="187"/>
      <c r="C58" s="187"/>
      <c r="D58" s="187"/>
      <c r="E58" s="188"/>
      <c r="F58" s="172">
        <f>SUM(F57)</f>
        <v>67.5</v>
      </c>
    </row>
    <row r="59" ht="14.25">
      <c r="A59" s="183"/>
      <c r="B59" s="184"/>
      <c r="C59" s="184"/>
      <c r="D59" s="184"/>
      <c r="E59" s="184"/>
      <c r="F59" s="185"/>
    </row>
    <row r="60" ht="14.25">
      <c r="A60" s="175" t="s">
        <v>262</v>
      </c>
      <c r="B60" s="176"/>
      <c r="C60" s="176"/>
      <c r="D60" s="176"/>
      <c r="E60" s="176"/>
      <c r="F60" s="177"/>
    </row>
    <row r="61" ht="14.25">
      <c r="A61" s="168" t="s">
        <v>257</v>
      </c>
      <c r="B61" s="173" t="s">
        <v>258</v>
      </c>
      <c r="C61" s="173" t="s">
        <v>242</v>
      </c>
      <c r="D61" s="173" t="s">
        <v>243</v>
      </c>
      <c r="E61" s="173" t="s">
        <v>259</v>
      </c>
      <c r="F61" s="174" t="s">
        <v>260</v>
      </c>
    </row>
    <row r="62" ht="14.25">
      <c r="A62" s="168" t="s">
        <v>261</v>
      </c>
      <c r="B62" s="94">
        <f>51.5-14.96</f>
        <v>36.539999999999999</v>
      </c>
      <c r="C62" s="94">
        <v>3</v>
      </c>
      <c r="D62" s="94">
        <f t="shared" si="178"/>
        <v>109.62</v>
      </c>
      <c r="E62" s="94">
        <f>F40+F41+F42+F43</f>
        <v>42</v>
      </c>
      <c r="F62" s="167">
        <f>D62-E62</f>
        <v>67.620000000000005</v>
      </c>
    </row>
    <row r="63" ht="14.25">
      <c r="A63" s="169" t="s">
        <v>136</v>
      </c>
      <c r="B63" s="170"/>
      <c r="C63" s="170"/>
      <c r="D63" s="170"/>
      <c r="E63" s="171"/>
      <c r="F63" s="172">
        <f>SUM(F62)</f>
        <v>67.620000000000005</v>
      </c>
    </row>
    <row r="64" ht="14.25">
      <c r="A64" s="189"/>
      <c r="B64" s="190"/>
      <c r="C64" s="190"/>
      <c r="D64" s="190"/>
      <c r="E64" s="190"/>
      <c r="F64" s="191"/>
    </row>
    <row r="65" ht="14.25"/>
    <row r="66" ht="14.25">
      <c r="A66" t="s">
        <v>265</v>
      </c>
      <c r="B66">
        <v>256.19999999999999</v>
      </c>
    </row>
  </sheetData>
  <mergeCells count="10">
    <mergeCell ref="A7:F7"/>
    <mergeCell ref="A18:E18"/>
    <mergeCell ref="A23:E23"/>
    <mergeCell ref="A28:E28"/>
    <mergeCell ref="A33:E33"/>
    <mergeCell ref="A37:F37"/>
    <mergeCell ref="A48:E48"/>
    <mergeCell ref="A53:E53"/>
    <mergeCell ref="A58:E58"/>
    <mergeCell ref="A63:E63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A3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19.00390625"/>
    <col bestFit="1" customWidth="1" min="2" max="2" width="10.28125"/>
    <col bestFit="1" customWidth="1" min="3" max="3" width="9.421875"/>
    <col bestFit="1" min="4" max="4" width="14.140625"/>
    <col bestFit="1" min="5" max="5" width="23.421875"/>
    <col bestFit="1" min="6" max="6" width="16.8515625"/>
  </cols>
  <sheetData>
    <row r="1">
      <c r="A1" s="13" t="s">
        <v>232</v>
      </c>
      <c r="B1" s="13" t="s">
        <v>233</v>
      </c>
      <c r="C1" s="13" t="s">
        <v>234</v>
      </c>
    </row>
    <row r="2">
      <c r="A2" s="13" t="s">
        <v>235</v>
      </c>
      <c r="B2" s="13" t="s">
        <v>230</v>
      </c>
      <c r="C2" s="13">
        <v>38.700000000000003</v>
      </c>
    </row>
    <row r="3">
      <c r="A3" s="13" t="s">
        <v>236</v>
      </c>
      <c r="B3" s="13" t="s">
        <v>230</v>
      </c>
      <c r="C3" s="13">
        <v>63.700000000000003</v>
      </c>
    </row>
    <row r="4">
      <c r="A4" s="13" t="s">
        <v>236</v>
      </c>
      <c r="B4" s="13" t="s">
        <v>230</v>
      </c>
      <c r="C4" s="13">
        <v>56.100000000000001</v>
      </c>
    </row>
    <row r="5">
      <c r="A5" s="13" t="s">
        <v>237</v>
      </c>
      <c r="B5" s="13" t="s">
        <v>230</v>
      </c>
      <c r="C5" s="13">
        <v>77.5</v>
      </c>
    </row>
    <row r="6">
      <c r="A6" s="159" t="s">
        <v>136</v>
      </c>
      <c r="B6" s="159" t="s">
        <v>230</v>
      </c>
      <c r="C6" s="159">
        <f>SUM(C2:C5)</f>
        <v>236</v>
      </c>
    </row>
    <row r="9" ht="14.25">
      <c r="A9" s="160" t="s">
        <v>266</v>
      </c>
      <c r="B9" s="161"/>
      <c r="C9" s="161"/>
      <c r="D9" s="161"/>
      <c r="E9" s="161"/>
      <c r="F9" s="162"/>
    </row>
    <row r="10" ht="14.25">
      <c r="A10" s="192" t="s">
        <v>239</v>
      </c>
      <c r="B10" s="176"/>
      <c r="C10" s="176"/>
      <c r="D10" s="176"/>
      <c r="E10" s="176"/>
      <c r="F10" s="181"/>
    </row>
    <row r="11" ht="14.25">
      <c r="A11" s="165" t="s">
        <v>240</v>
      </c>
      <c r="B11" s="27" t="s">
        <v>241</v>
      </c>
      <c r="C11" s="27" t="s">
        <v>242</v>
      </c>
      <c r="D11" s="27" t="s">
        <v>243</v>
      </c>
      <c r="E11" s="27" t="s">
        <v>244</v>
      </c>
      <c r="F11" s="166" t="s">
        <v>245</v>
      </c>
    </row>
    <row r="12" ht="14.25">
      <c r="A12" s="168" t="s">
        <v>267</v>
      </c>
      <c r="B12" s="94">
        <v>1.2</v>
      </c>
      <c r="C12" s="94">
        <v>2</v>
      </c>
      <c r="D12" s="94">
        <f t="shared" ref="D12:D58" si="181">B12*C12</f>
        <v>2.3999999999999999</v>
      </c>
      <c r="E12" s="94">
        <v>1</v>
      </c>
      <c r="F12" s="167">
        <f t="shared" ref="F12:F16" si="182">D12*E12</f>
        <v>2.3999999999999999</v>
      </c>
    </row>
    <row r="13" ht="14.25">
      <c r="A13" s="168" t="s">
        <v>268</v>
      </c>
      <c r="B13" s="94">
        <v>2.3999999999999999</v>
      </c>
      <c r="C13" s="94">
        <v>2</v>
      </c>
      <c r="D13" s="94">
        <f t="shared" si="181"/>
        <v>4.7999999999999998</v>
      </c>
      <c r="E13" s="94">
        <v>8</v>
      </c>
      <c r="F13" s="167">
        <f t="shared" si="182"/>
        <v>38.399999999999999</v>
      </c>
    </row>
    <row r="14" ht="14.25">
      <c r="A14" s="168" t="s">
        <v>269</v>
      </c>
      <c r="B14" s="94">
        <v>1.8999999999999999</v>
      </c>
      <c r="C14" s="94">
        <v>2</v>
      </c>
      <c r="D14" s="94">
        <f t="shared" si="181"/>
        <v>3.7999999999999998</v>
      </c>
      <c r="E14" s="94">
        <v>4</v>
      </c>
      <c r="F14" s="167">
        <f t="shared" si="182"/>
        <v>15.199999999999999</v>
      </c>
    </row>
    <row r="15" ht="14.25">
      <c r="A15" s="168" t="s">
        <v>270</v>
      </c>
      <c r="B15" s="94">
        <v>2.79</v>
      </c>
      <c r="C15" s="94">
        <v>3</v>
      </c>
      <c r="D15" s="94">
        <f t="shared" si="181"/>
        <v>8.370000000000001</v>
      </c>
      <c r="E15" s="94">
        <v>2</v>
      </c>
      <c r="F15" s="167">
        <f t="shared" si="182"/>
        <v>16.740000000000002</v>
      </c>
    </row>
    <row r="16" ht="14.25">
      <c r="A16" s="168" t="s">
        <v>271</v>
      </c>
      <c r="B16" s="94">
        <v>4.1399999999999997</v>
      </c>
      <c r="C16" s="94">
        <v>3</v>
      </c>
      <c r="D16" s="94">
        <f t="shared" si="181"/>
        <v>12.419999999999998</v>
      </c>
      <c r="E16" s="94">
        <v>2</v>
      </c>
      <c r="F16" s="167">
        <f t="shared" si="182"/>
        <v>24.839999999999996</v>
      </c>
    </row>
    <row r="17" ht="14.25">
      <c r="A17" s="169" t="s">
        <v>136</v>
      </c>
      <c r="B17" s="170"/>
      <c r="C17" s="170"/>
      <c r="D17" s="170"/>
      <c r="E17" s="171"/>
      <c r="F17" s="172">
        <f>SUM(F12:F16)</f>
        <v>97.580000000000013</v>
      </c>
    </row>
    <row r="18" ht="14.25">
      <c r="A18" s="183"/>
      <c r="B18" s="184"/>
      <c r="C18" s="184"/>
      <c r="D18" s="184"/>
      <c r="E18" s="184"/>
      <c r="F18" s="185"/>
    </row>
    <row r="19" ht="14.25">
      <c r="A19" s="192" t="s">
        <v>183</v>
      </c>
      <c r="B19" s="176"/>
      <c r="C19" s="176"/>
      <c r="D19" s="176"/>
      <c r="E19" s="176"/>
      <c r="F19" s="181"/>
    </row>
    <row r="20" ht="14.25">
      <c r="A20" s="168" t="s">
        <v>254</v>
      </c>
      <c r="B20" s="173" t="s">
        <v>241</v>
      </c>
      <c r="C20" s="173" t="s">
        <v>242</v>
      </c>
      <c r="D20" s="173" t="s">
        <v>243</v>
      </c>
      <c r="E20" s="173" t="s">
        <v>244</v>
      </c>
      <c r="F20" s="174" t="s">
        <v>245</v>
      </c>
    </row>
    <row r="21" ht="14.25">
      <c r="A21" s="168" t="s">
        <v>272</v>
      </c>
      <c r="B21" s="14">
        <v>1.2</v>
      </c>
      <c r="C21" s="94">
        <v>2.1000000000000001</v>
      </c>
      <c r="D21" s="94">
        <f t="shared" si="181"/>
        <v>2.52</v>
      </c>
      <c r="E21" s="94">
        <v>1</v>
      </c>
      <c r="F21" s="167">
        <f>D21*E21</f>
        <v>2.52</v>
      </c>
    </row>
    <row r="22" ht="14.25">
      <c r="A22" s="169" t="s">
        <v>136</v>
      </c>
      <c r="B22" s="170"/>
      <c r="C22" s="170"/>
      <c r="D22" s="170"/>
      <c r="E22" s="171"/>
      <c r="F22" s="172">
        <f>SUM(F21:F21)</f>
        <v>2.52</v>
      </c>
    </row>
    <row r="23" ht="14.25">
      <c r="A23" s="183"/>
      <c r="B23" s="184"/>
      <c r="C23" s="184"/>
      <c r="D23" s="184"/>
      <c r="E23" s="184"/>
      <c r="F23" s="185"/>
    </row>
    <row r="24" ht="14.25">
      <c r="A24" s="175" t="s">
        <v>256</v>
      </c>
      <c r="B24" s="176"/>
      <c r="C24" s="176"/>
      <c r="D24" s="176"/>
      <c r="E24" s="176"/>
      <c r="F24" s="177"/>
    </row>
    <row r="25" ht="14.25">
      <c r="A25" s="168" t="s">
        <v>257</v>
      </c>
      <c r="B25" s="173" t="s">
        <v>258</v>
      </c>
      <c r="C25" s="27" t="s">
        <v>242</v>
      </c>
      <c r="D25" s="27" t="s">
        <v>243</v>
      </c>
      <c r="E25" s="27" t="s">
        <v>259</v>
      </c>
      <c r="F25" s="166" t="s">
        <v>260</v>
      </c>
    </row>
    <row r="26" ht="14.25">
      <c r="A26" s="168" t="s">
        <v>273</v>
      </c>
      <c r="B26" s="94">
        <f>47.24+14.96</f>
        <v>62.200000000000003</v>
      </c>
      <c r="C26" s="94">
        <v>3</v>
      </c>
      <c r="D26" s="94">
        <f t="shared" si="181"/>
        <v>186.60000000000002</v>
      </c>
      <c r="E26" s="94">
        <f>F13+F14+F22</f>
        <v>56.119999999999997</v>
      </c>
      <c r="F26" s="167">
        <f>D26-E26</f>
        <v>130.48000000000002</v>
      </c>
    </row>
    <row r="27" ht="14.25">
      <c r="A27" s="169" t="s">
        <v>136</v>
      </c>
      <c r="B27" s="170"/>
      <c r="C27" s="170"/>
      <c r="D27" s="170"/>
      <c r="E27" s="171"/>
      <c r="F27" s="172">
        <f>SUM(F26)</f>
        <v>130.48000000000002</v>
      </c>
    </row>
    <row r="28" ht="14.25">
      <c r="A28" s="183"/>
      <c r="B28" s="184"/>
      <c r="C28" s="184"/>
      <c r="D28" s="184"/>
      <c r="E28" s="184"/>
      <c r="F28" s="185"/>
    </row>
    <row r="29" ht="14.25">
      <c r="A29" s="175" t="s">
        <v>262</v>
      </c>
      <c r="B29" s="176"/>
      <c r="C29" s="176"/>
      <c r="D29" s="176"/>
      <c r="E29" s="176"/>
      <c r="F29" s="177"/>
    </row>
    <row r="30" ht="14.25">
      <c r="A30" s="168" t="s">
        <v>257</v>
      </c>
      <c r="B30" s="173" t="s">
        <v>258</v>
      </c>
      <c r="C30" s="173" t="s">
        <v>242</v>
      </c>
      <c r="D30" s="173" t="s">
        <v>243</v>
      </c>
      <c r="E30" s="173" t="s">
        <v>259</v>
      </c>
      <c r="F30" s="174" t="s">
        <v>260</v>
      </c>
    </row>
    <row r="31" ht="14.25">
      <c r="A31" s="168" t="s">
        <v>273</v>
      </c>
      <c r="B31" s="94">
        <f>B26</f>
        <v>62.200000000000003</v>
      </c>
      <c r="C31" s="94">
        <v>3</v>
      </c>
      <c r="D31" s="94">
        <f t="shared" si="181"/>
        <v>186.60000000000002</v>
      </c>
      <c r="E31" s="94">
        <f>F12+F13+F14</f>
        <v>56</v>
      </c>
      <c r="F31" s="167">
        <f>D31-E31</f>
        <v>130.60000000000002</v>
      </c>
    </row>
    <row r="32" ht="14.25">
      <c r="A32" s="169" t="s">
        <v>136</v>
      </c>
      <c r="B32" s="170"/>
      <c r="C32" s="170"/>
      <c r="D32" s="170"/>
      <c r="E32" s="171"/>
      <c r="F32" s="172">
        <f>SUM(F31)</f>
        <v>130.60000000000002</v>
      </c>
    </row>
    <row r="33" ht="14.25">
      <c r="A33" s="189"/>
      <c r="B33" s="190"/>
      <c r="C33" s="190"/>
      <c r="D33" s="190"/>
      <c r="E33" s="190"/>
      <c r="F33" s="191"/>
    </row>
    <row r="34" ht="14.25">
      <c r="A34" s="193"/>
      <c r="B34" s="193"/>
      <c r="C34" s="193"/>
      <c r="D34" s="193"/>
      <c r="E34" s="193"/>
      <c r="F34" s="193"/>
    </row>
    <row r="35" ht="14.25">
      <c r="A35" s="194"/>
      <c r="B35" s="194"/>
      <c r="C35" s="194"/>
      <c r="D35" s="194"/>
      <c r="E35" s="194"/>
      <c r="F35" s="194"/>
    </row>
    <row r="36" ht="14.25">
      <c r="A36" s="160" t="s">
        <v>274</v>
      </c>
      <c r="B36" s="161"/>
      <c r="C36" s="161"/>
      <c r="D36" s="161"/>
      <c r="E36" s="161"/>
      <c r="F36" s="162"/>
    </row>
    <row r="37" ht="14.25">
      <c r="A37" s="175" t="s">
        <v>239</v>
      </c>
      <c r="B37" s="176"/>
      <c r="C37" s="176"/>
      <c r="D37" s="176"/>
      <c r="E37" s="176"/>
      <c r="F37" s="181"/>
    </row>
    <row r="38" ht="14.25">
      <c r="A38" s="168" t="s">
        <v>240</v>
      </c>
      <c r="B38" s="14" t="s">
        <v>241</v>
      </c>
      <c r="C38" s="14" t="s">
        <v>242</v>
      </c>
      <c r="D38" s="14" t="s">
        <v>243</v>
      </c>
      <c r="E38" s="14" t="s">
        <v>244</v>
      </c>
      <c r="F38" s="182" t="s">
        <v>245</v>
      </c>
    </row>
    <row r="39" ht="14.25">
      <c r="A39" s="168" t="s">
        <v>267</v>
      </c>
      <c r="B39" s="14">
        <v>1.2</v>
      </c>
      <c r="C39" s="94">
        <v>2</v>
      </c>
      <c r="D39" s="94">
        <f t="shared" si="181"/>
        <v>2.3999999999999999</v>
      </c>
      <c r="E39" s="94">
        <v>1</v>
      </c>
      <c r="F39" s="167">
        <f t="shared" ref="F39:F43" si="183">D39*E39</f>
        <v>2.3999999999999999</v>
      </c>
    </row>
    <row r="40" ht="14.25">
      <c r="A40" s="168" t="s">
        <v>268</v>
      </c>
      <c r="B40" s="94">
        <v>2.3999999999999999</v>
      </c>
      <c r="C40" s="94">
        <v>2</v>
      </c>
      <c r="D40" s="94">
        <f t="shared" si="181"/>
        <v>4.7999999999999998</v>
      </c>
      <c r="E40" s="94">
        <v>8</v>
      </c>
      <c r="F40" s="167">
        <f t="shared" si="183"/>
        <v>38.399999999999999</v>
      </c>
    </row>
    <row r="41" ht="14.25">
      <c r="A41" s="168" t="s">
        <v>269</v>
      </c>
      <c r="B41" s="94">
        <v>1.8999999999999999</v>
      </c>
      <c r="C41" s="94">
        <v>2</v>
      </c>
      <c r="D41" s="94">
        <f t="shared" si="181"/>
        <v>3.7999999999999998</v>
      </c>
      <c r="E41" s="94">
        <v>4</v>
      </c>
      <c r="F41" s="167">
        <f t="shared" si="183"/>
        <v>15.199999999999999</v>
      </c>
    </row>
    <row r="42" ht="14.25">
      <c r="A42" s="168" t="s">
        <v>270</v>
      </c>
      <c r="B42" s="94">
        <v>2.79</v>
      </c>
      <c r="C42" s="94">
        <v>3</v>
      </c>
      <c r="D42" s="94">
        <f t="shared" si="181"/>
        <v>8.370000000000001</v>
      </c>
      <c r="E42" s="94">
        <v>2</v>
      </c>
      <c r="F42" s="167">
        <f t="shared" si="183"/>
        <v>16.740000000000002</v>
      </c>
    </row>
    <row r="43" ht="14.25">
      <c r="A43" s="168" t="s">
        <v>275</v>
      </c>
      <c r="B43" s="94">
        <v>2.9900000000000002</v>
      </c>
      <c r="C43" s="94">
        <v>3</v>
      </c>
      <c r="D43" s="94">
        <f t="shared" si="181"/>
        <v>8.9700000000000006</v>
      </c>
      <c r="E43" s="94">
        <v>2</v>
      </c>
      <c r="F43" s="167">
        <f t="shared" si="183"/>
        <v>17.940000000000001</v>
      </c>
    </row>
    <row r="44" ht="14.25">
      <c r="A44" s="169" t="s">
        <v>136</v>
      </c>
      <c r="B44" s="170"/>
      <c r="C44" s="170"/>
      <c r="D44" s="170"/>
      <c r="E44" s="171"/>
      <c r="F44" s="172">
        <f>SUM(F39:F43)</f>
        <v>90.680000000000007</v>
      </c>
    </row>
    <row r="45" ht="14.25">
      <c r="A45" s="183"/>
      <c r="B45" s="184"/>
      <c r="C45" s="184"/>
      <c r="D45" s="184"/>
      <c r="E45" s="184"/>
      <c r="F45" s="185"/>
    </row>
    <row r="46" ht="14.25">
      <c r="A46" s="175" t="s">
        <v>183</v>
      </c>
      <c r="B46" s="176"/>
      <c r="C46" s="176"/>
      <c r="D46" s="176"/>
      <c r="E46" s="176"/>
      <c r="F46" s="181"/>
    </row>
    <row r="47" ht="14.25">
      <c r="A47" s="168" t="s">
        <v>254</v>
      </c>
      <c r="B47" s="173" t="s">
        <v>241</v>
      </c>
      <c r="C47" s="173" t="s">
        <v>242</v>
      </c>
      <c r="D47" s="173" t="s">
        <v>243</v>
      </c>
      <c r="E47" s="173" t="s">
        <v>244</v>
      </c>
      <c r="F47" s="174" t="s">
        <v>245</v>
      </c>
    </row>
    <row r="48" ht="14.25">
      <c r="A48" s="186" t="s">
        <v>272</v>
      </c>
      <c r="B48" s="14">
        <v>1.2</v>
      </c>
      <c r="C48" s="94">
        <v>2.1000000000000001</v>
      </c>
      <c r="D48" s="94">
        <f t="shared" si="181"/>
        <v>2.52</v>
      </c>
      <c r="E48" s="94">
        <v>1</v>
      </c>
      <c r="F48" s="167">
        <f>D48*E48</f>
        <v>2.52</v>
      </c>
    </row>
    <row r="49" ht="14.25">
      <c r="A49" s="169" t="s">
        <v>136</v>
      </c>
      <c r="B49" s="170"/>
      <c r="C49" s="170"/>
      <c r="D49" s="170"/>
      <c r="E49" s="171"/>
      <c r="F49" s="172">
        <f>SUM(F48:F48)</f>
        <v>2.52</v>
      </c>
    </row>
    <row r="50" ht="14.25">
      <c r="A50" s="183"/>
      <c r="B50" s="184"/>
      <c r="C50" s="184"/>
      <c r="D50" s="184"/>
      <c r="E50" s="184"/>
      <c r="F50" s="185"/>
    </row>
    <row r="51" ht="14.25">
      <c r="A51" s="175" t="s">
        <v>256</v>
      </c>
      <c r="B51" s="176"/>
      <c r="C51" s="176"/>
      <c r="D51" s="176"/>
      <c r="E51" s="176"/>
      <c r="F51" s="177"/>
    </row>
    <row r="52" ht="14.25">
      <c r="A52" s="168" t="s">
        <v>257</v>
      </c>
      <c r="B52" s="173" t="s">
        <v>258</v>
      </c>
      <c r="C52" s="173" t="s">
        <v>242</v>
      </c>
      <c r="D52" s="173" t="s">
        <v>243</v>
      </c>
      <c r="E52" s="173" t="s">
        <v>259</v>
      </c>
      <c r="F52" s="174" t="s">
        <v>260</v>
      </c>
    </row>
    <row r="53" ht="14.25">
      <c r="A53" s="168" t="s">
        <v>273</v>
      </c>
      <c r="B53" s="94">
        <f>23.62*2</f>
        <v>47.240000000000002</v>
      </c>
      <c r="C53" s="94">
        <v>3</v>
      </c>
      <c r="D53" s="94">
        <f t="shared" si="181"/>
        <v>141.72</v>
      </c>
      <c r="E53" s="94">
        <f>F40+F41+F49</f>
        <v>56.119999999999997</v>
      </c>
      <c r="F53" s="167">
        <f>D53-E53</f>
        <v>85.599999999999994</v>
      </c>
    </row>
    <row r="54" ht="14.25">
      <c r="A54" s="169" t="s">
        <v>136</v>
      </c>
      <c r="B54" s="170"/>
      <c r="C54" s="170"/>
      <c r="D54" s="170"/>
      <c r="E54" s="171"/>
      <c r="F54" s="172">
        <f>SUM(F53)</f>
        <v>85.599999999999994</v>
      </c>
    </row>
    <row r="55" ht="14.25">
      <c r="A55" s="183"/>
      <c r="B55" s="184"/>
      <c r="C55" s="184"/>
      <c r="D55" s="184"/>
      <c r="E55" s="184"/>
      <c r="F55" s="185"/>
    </row>
    <row r="56" ht="14.25">
      <c r="A56" s="175" t="s">
        <v>262</v>
      </c>
      <c r="B56" s="176"/>
      <c r="C56" s="176"/>
      <c r="D56" s="176"/>
      <c r="E56" s="176"/>
      <c r="F56" s="177"/>
    </row>
    <row r="57" ht="14.25">
      <c r="A57" s="168" t="s">
        <v>257</v>
      </c>
      <c r="B57" s="173" t="s">
        <v>258</v>
      </c>
      <c r="C57" s="173" t="s">
        <v>242</v>
      </c>
      <c r="D57" s="173" t="s">
        <v>243</v>
      </c>
      <c r="E57" s="173" t="s">
        <v>259</v>
      </c>
      <c r="F57" s="174" t="s">
        <v>260</v>
      </c>
    </row>
    <row r="58" ht="14.25">
      <c r="A58" s="168" t="s">
        <v>273</v>
      </c>
      <c r="B58" s="94">
        <f>B53</f>
        <v>47.240000000000002</v>
      </c>
      <c r="C58" s="94">
        <v>3</v>
      </c>
      <c r="D58" s="94">
        <f t="shared" si="181"/>
        <v>141.72</v>
      </c>
      <c r="E58" s="94">
        <f>F39+F40+F41</f>
        <v>56</v>
      </c>
      <c r="F58" s="167">
        <f>D58-E58</f>
        <v>85.719999999999999</v>
      </c>
    </row>
    <row r="59" ht="14.25">
      <c r="A59" s="169" t="s">
        <v>136</v>
      </c>
      <c r="B59" s="170"/>
      <c r="C59" s="170"/>
      <c r="D59" s="170"/>
      <c r="E59" s="171"/>
      <c r="F59" s="172">
        <f>SUM(F58)</f>
        <v>85.719999999999999</v>
      </c>
    </row>
    <row r="60" ht="14.25">
      <c r="A60" s="189"/>
      <c r="B60" s="190"/>
      <c r="C60" s="190"/>
      <c r="D60" s="190"/>
      <c r="E60" s="190"/>
      <c r="F60" s="191"/>
    </row>
    <row r="61" ht="14.25">
      <c r="A61" s="193"/>
      <c r="B61" s="193"/>
      <c r="C61" s="193"/>
      <c r="D61" s="193"/>
      <c r="E61" s="193"/>
      <c r="F61" s="193"/>
    </row>
    <row r="62" ht="14.25">
      <c r="A62" s="195" t="s">
        <v>265</v>
      </c>
      <c r="B62" s="76">
        <v>353.30000000000001</v>
      </c>
      <c r="C62" s="76"/>
      <c r="D62" s="76"/>
      <c r="E62" s="76"/>
      <c r="F62" s="76"/>
    </row>
    <row r="63" ht="14.25"/>
    <row r="64" ht="14.25"/>
    <row r="65" ht="14.25"/>
    <row r="66" ht="14.25"/>
    <row r="67" ht="14.25"/>
    <row r="68" ht="14.25"/>
  </sheetData>
  <mergeCells count="10">
    <mergeCell ref="A9:F9"/>
    <mergeCell ref="A17:E17"/>
    <mergeCell ref="A22:E22"/>
    <mergeCell ref="A27:E27"/>
    <mergeCell ref="A32:E32"/>
    <mergeCell ref="A36:F36"/>
    <mergeCell ref="A44:E44"/>
    <mergeCell ref="A49:E49"/>
    <mergeCell ref="A54:E54"/>
    <mergeCell ref="A59:E59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A49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19.00390625"/>
    <col bestFit="1" customWidth="1" min="2" max="2" width="10.28125"/>
    <col bestFit="1" customWidth="1" min="3" max="3" width="9.421875"/>
    <col bestFit="1" min="4" max="4" width="14.140625"/>
    <col bestFit="1" min="5" max="5" width="23.421875"/>
    <col bestFit="1" min="6" max="6" width="16.8515625"/>
  </cols>
  <sheetData>
    <row r="1">
      <c r="A1" s="13" t="s">
        <v>232</v>
      </c>
      <c r="B1" s="13" t="s">
        <v>233</v>
      </c>
      <c r="C1" s="13" t="s">
        <v>234</v>
      </c>
    </row>
    <row r="2">
      <c r="A2" s="13" t="s">
        <v>236</v>
      </c>
      <c r="B2" s="13" t="s">
        <v>230</v>
      </c>
      <c r="C2" s="13">
        <v>71.900000000000006</v>
      </c>
    </row>
    <row r="3">
      <c r="A3" s="13" t="s">
        <v>237</v>
      </c>
      <c r="B3" s="13" t="s">
        <v>230</v>
      </c>
      <c r="C3" s="13">
        <v>82.5</v>
      </c>
    </row>
    <row r="4">
      <c r="A4" s="13" t="s">
        <v>237</v>
      </c>
      <c r="B4" s="13" t="s">
        <v>230</v>
      </c>
      <c r="C4" s="13">
        <v>99.400000000000006</v>
      </c>
    </row>
    <row r="5">
      <c r="A5" s="159" t="s">
        <v>136</v>
      </c>
      <c r="B5" s="159" t="s">
        <v>230</v>
      </c>
      <c r="C5" s="159">
        <f>SUM(C2:C4)</f>
        <v>253.80000000000001</v>
      </c>
    </row>
    <row r="8" ht="14.25">
      <c r="A8" s="160" t="s">
        <v>276</v>
      </c>
      <c r="B8" s="161"/>
      <c r="C8" s="161"/>
      <c r="D8" s="161"/>
      <c r="E8" s="161"/>
      <c r="F8" s="162"/>
    </row>
    <row r="9" ht="14.25">
      <c r="A9" s="192" t="s">
        <v>239</v>
      </c>
      <c r="B9" s="176"/>
      <c r="C9" s="176"/>
      <c r="D9" s="176"/>
      <c r="E9" s="176"/>
      <c r="F9" s="181"/>
    </row>
    <row r="10" ht="14.25">
      <c r="A10" s="165" t="s">
        <v>240</v>
      </c>
      <c r="B10" s="27" t="s">
        <v>241</v>
      </c>
      <c r="C10" s="27" t="s">
        <v>242</v>
      </c>
      <c r="D10" s="27" t="s">
        <v>243</v>
      </c>
      <c r="E10" s="27" t="s">
        <v>244</v>
      </c>
      <c r="F10" s="166" t="s">
        <v>245</v>
      </c>
    </row>
    <row r="11" ht="14.25">
      <c r="A11" s="168" t="s">
        <v>277</v>
      </c>
      <c r="B11" s="94">
        <v>2</v>
      </c>
      <c r="C11" s="94">
        <v>2</v>
      </c>
      <c r="D11" s="94">
        <f t="shared" ref="D11:D64" si="184">B11*C11</f>
        <v>4</v>
      </c>
      <c r="E11" s="94">
        <v>1</v>
      </c>
      <c r="F11" s="167">
        <f t="shared" ref="F11:F19" si="185">D11*E11</f>
        <v>4</v>
      </c>
    </row>
    <row r="12" ht="14.25">
      <c r="A12" s="168" t="s">
        <v>278</v>
      </c>
      <c r="B12" s="94">
        <v>2.2000000000000002</v>
      </c>
      <c r="C12" s="94">
        <v>2</v>
      </c>
      <c r="D12" s="94">
        <f t="shared" si="184"/>
        <v>4.4000000000000004</v>
      </c>
      <c r="E12" s="94">
        <v>1</v>
      </c>
      <c r="F12" s="167">
        <f t="shared" si="185"/>
        <v>4.4000000000000004</v>
      </c>
    </row>
    <row r="13" ht="14.25">
      <c r="A13" s="168" t="s">
        <v>279</v>
      </c>
      <c r="B13" s="94">
        <v>2.23</v>
      </c>
      <c r="C13" s="94">
        <v>2</v>
      </c>
      <c r="D13" s="94">
        <f t="shared" si="184"/>
        <v>4.46</v>
      </c>
      <c r="E13" s="94">
        <v>1</v>
      </c>
      <c r="F13" s="167">
        <f t="shared" si="185"/>
        <v>4.46</v>
      </c>
    </row>
    <row r="14" ht="14.25">
      <c r="A14" s="168" t="s">
        <v>280</v>
      </c>
      <c r="B14" s="94">
        <v>2.3999999999999999</v>
      </c>
      <c r="C14" s="94">
        <v>2</v>
      </c>
      <c r="D14" s="94">
        <f t="shared" si="184"/>
        <v>4.7999999999999998</v>
      </c>
      <c r="E14" s="94">
        <v>6</v>
      </c>
      <c r="F14" s="167">
        <f t="shared" si="185"/>
        <v>28.799999999999997</v>
      </c>
    </row>
    <row r="15" ht="14.25">
      <c r="A15" s="168" t="s">
        <v>281</v>
      </c>
      <c r="B15" s="94">
        <v>1.76</v>
      </c>
      <c r="C15" s="94">
        <v>2</v>
      </c>
      <c r="D15" s="94">
        <f t="shared" si="184"/>
        <v>3.52</v>
      </c>
      <c r="E15" s="94">
        <v>1</v>
      </c>
      <c r="F15" s="167">
        <f t="shared" si="185"/>
        <v>3.52</v>
      </c>
    </row>
    <row r="16" ht="14.25">
      <c r="A16" s="168" t="s">
        <v>282</v>
      </c>
      <c r="B16" s="94">
        <v>1.8899999999999999</v>
      </c>
      <c r="C16" s="94">
        <v>2</v>
      </c>
      <c r="D16" s="94">
        <f t="shared" si="184"/>
        <v>3.7799999999999998</v>
      </c>
      <c r="E16" s="94">
        <v>1</v>
      </c>
      <c r="F16" s="167">
        <f t="shared" si="185"/>
        <v>3.7799999999999998</v>
      </c>
    </row>
    <row r="17" ht="14.25">
      <c r="A17" s="168" t="s">
        <v>283</v>
      </c>
      <c r="B17" s="94">
        <v>3.27</v>
      </c>
      <c r="C17" s="94">
        <v>3</v>
      </c>
      <c r="D17" s="94">
        <f t="shared" si="184"/>
        <v>9.8100000000000005</v>
      </c>
      <c r="E17" s="94">
        <v>1</v>
      </c>
      <c r="F17" s="167">
        <f t="shared" si="185"/>
        <v>9.8100000000000005</v>
      </c>
    </row>
    <row r="18" ht="14.25">
      <c r="A18" s="168" t="s">
        <v>284</v>
      </c>
      <c r="B18" s="94">
        <v>2.8700000000000001</v>
      </c>
      <c r="C18" s="94">
        <v>3</v>
      </c>
      <c r="D18" s="94">
        <f t="shared" si="184"/>
        <v>8.6099999999999994</v>
      </c>
      <c r="E18" s="94">
        <v>1</v>
      </c>
      <c r="F18" s="167">
        <f t="shared" si="185"/>
        <v>8.6099999999999994</v>
      </c>
    </row>
    <row r="19" ht="14.25">
      <c r="A19" s="168" t="s">
        <v>285</v>
      </c>
      <c r="B19" s="94">
        <v>4</v>
      </c>
      <c r="C19" s="94">
        <v>3</v>
      </c>
      <c r="D19" s="94">
        <f t="shared" si="184"/>
        <v>12</v>
      </c>
      <c r="E19" s="94">
        <v>1</v>
      </c>
      <c r="F19" s="167">
        <f t="shared" si="185"/>
        <v>12</v>
      </c>
    </row>
    <row r="20" ht="14.25">
      <c r="A20" s="169" t="s">
        <v>136</v>
      </c>
      <c r="B20" s="170"/>
      <c r="C20" s="170"/>
      <c r="D20" s="170"/>
      <c r="E20" s="171"/>
      <c r="F20" s="172">
        <f>SUM(F11:F19)</f>
        <v>79.379999999999995</v>
      </c>
    </row>
    <row r="21" ht="14.25">
      <c r="A21" s="183"/>
      <c r="B21" s="184"/>
      <c r="C21" s="184"/>
      <c r="D21" s="184"/>
      <c r="E21" s="184"/>
      <c r="F21" s="185"/>
    </row>
    <row r="22" ht="14.25">
      <c r="A22" s="192" t="s">
        <v>183</v>
      </c>
      <c r="B22" s="176"/>
      <c r="C22" s="176"/>
      <c r="D22" s="176"/>
      <c r="E22" s="176"/>
      <c r="F22" s="181"/>
    </row>
    <row r="23" ht="14.25">
      <c r="A23" s="168" t="s">
        <v>254</v>
      </c>
      <c r="B23" s="173" t="s">
        <v>241</v>
      </c>
      <c r="C23" s="173" t="s">
        <v>242</v>
      </c>
      <c r="D23" s="173" t="s">
        <v>243</v>
      </c>
      <c r="E23" s="173" t="s">
        <v>244</v>
      </c>
      <c r="F23" s="174" t="s">
        <v>245</v>
      </c>
    </row>
    <row r="24" ht="14.25">
      <c r="A24" s="168" t="s">
        <v>255</v>
      </c>
      <c r="B24" s="14">
        <v>1.2</v>
      </c>
      <c r="C24" s="94">
        <v>2.1000000000000001</v>
      </c>
      <c r="D24" s="94">
        <f t="shared" si="184"/>
        <v>2.52</v>
      </c>
      <c r="E24" s="94">
        <v>1</v>
      </c>
      <c r="F24" s="167">
        <f>D24*E24</f>
        <v>2.52</v>
      </c>
    </row>
    <row r="25" ht="14.25">
      <c r="A25" s="169" t="s">
        <v>136</v>
      </c>
      <c r="B25" s="170"/>
      <c r="C25" s="170"/>
      <c r="D25" s="170"/>
      <c r="E25" s="171"/>
      <c r="F25" s="172">
        <f>SUM(F24:F24)</f>
        <v>2.52</v>
      </c>
    </row>
    <row r="26" ht="14.25">
      <c r="A26" s="183"/>
      <c r="B26" s="184"/>
      <c r="C26" s="184"/>
      <c r="D26" s="184"/>
      <c r="E26" s="184"/>
      <c r="F26" s="185"/>
    </row>
    <row r="27" ht="14.25">
      <c r="A27" s="175" t="s">
        <v>256</v>
      </c>
      <c r="B27" s="176"/>
      <c r="C27" s="176"/>
      <c r="D27" s="176"/>
      <c r="E27" s="176"/>
      <c r="F27" s="177"/>
    </row>
    <row r="28" ht="14.25">
      <c r="A28" s="168" t="s">
        <v>257</v>
      </c>
      <c r="B28" s="173" t="s">
        <v>258</v>
      </c>
      <c r="C28" s="27" t="s">
        <v>242</v>
      </c>
      <c r="D28" s="27" t="s">
        <v>243</v>
      </c>
      <c r="E28" s="27" t="s">
        <v>259</v>
      </c>
      <c r="F28" s="166" t="s">
        <v>260</v>
      </c>
    </row>
    <row r="29" ht="14.25">
      <c r="A29" s="168" t="s">
        <v>261</v>
      </c>
      <c r="B29" s="94">
        <f>39.6+11.9+12.66</f>
        <v>64.159999999999997</v>
      </c>
      <c r="C29" s="94">
        <v>3</v>
      </c>
      <c r="D29" s="94">
        <f t="shared" si="184"/>
        <v>192.47999999999999</v>
      </c>
      <c r="E29" s="94">
        <f>F11+F13+F14+F15+F16+F25</f>
        <v>47.080000000000005</v>
      </c>
      <c r="F29" s="167">
        <f>D29-E29</f>
        <v>145.39999999999998</v>
      </c>
    </row>
    <row r="30" ht="14.25">
      <c r="A30" s="169" t="s">
        <v>136</v>
      </c>
      <c r="B30" s="170"/>
      <c r="C30" s="170"/>
      <c r="D30" s="170"/>
      <c r="E30" s="171"/>
      <c r="F30" s="172">
        <f>SUM(F29)</f>
        <v>145.39999999999998</v>
      </c>
    </row>
    <row r="31" ht="14.25">
      <c r="A31" s="183"/>
      <c r="B31" s="184"/>
      <c r="C31" s="184"/>
      <c r="D31" s="184"/>
      <c r="E31" s="184"/>
      <c r="F31" s="185"/>
    </row>
    <row r="32" ht="14.25">
      <c r="A32" s="175" t="s">
        <v>262</v>
      </c>
      <c r="B32" s="176"/>
      <c r="C32" s="176"/>
      <c r="D32" s="176"/>
      <c r="E32" s="176"/>
      <c r="F32" s="177"/>
    </row>
    <row r="33" ht="14.25">
      <c r="A33" s="168" t="s">
        <v>257</v>
      </c>
      <c r="B33" s="173" t="s">
        <v>258</v>
      </c>
      <c r="C33" s="173" t="s">
        <v>242</v>
      </c>
      <c r="D33" s="173" t="s">
        <v>243</v>
      </c>
      <c r="E33" s="173" t="s">
        <v>259</v>
      </c>
      <c r="F33" s="174" t="s">
        <v>260</v>
      </c>
    </row>
    <row r="34" ht="14.25">
      <c r="A34" s="168" t="s">
        <v>261</v>
      </c>
      <c r="B34" s="94">
        <f>B29</f>
        <v>64.159999999999997</v>
      </c>
      <c r="C34" s="94">
        <v>3</v>
      </c>
      <c r="D34" s="94">
        <f t="shared" si="184"/>
        <v>192.47999999999999</v>
      </c>
      <c r="E34" s="94">
        <f>SUM(F11:F16)</f>
        <v>48.960000000000001</v>
      </c>
      <c r="F34" s="167">
        <f>D34-E34</f>
        <v>143.51999999999998</v>
      </c>
    </row>
    <row r="35" ht="14.25">
      <c r="A35" s="169" t="s">
        <v>136</v>
      </c>
      <c r="B35" s="170"/>
      <c r="C35" s="170"/>
      <c r="D35" s="170"/>
      <c r="E35" s="171"/>
      <c r="F35" s="172">
        <f>SUM(F34)</f>
        <v>143.51999999999998</v>
      </c>
    </row>
    <row r="36" ht="14.25">
      <c r="A36" s="189"/>
      <c r="B36" s="190"/>
      <c r="C36" s="190"/>
      <c r="D36" s="190"/>
      <c r="E36" s="190"/>
      <c r="F36" s="191"/>
    </row>
    <row r="37" ht="14.25"/>
    <row r="38" ht="14.25">
      <c r="A38" s="160" t="s">
        <v>286</v>
      </c>
      <c r="B38" s="161"/>
      <c r="C38" s="161"/>
      <c r="D38" s="161"/>
      <c r="E38" s="161"/>
      <c r="F38" s="162"/>
    </row>
    <row r="39" ht="14.25">
      <c r="A39" s="192" t="s">
        <v>239</v>
      </c>
      <c r="B39" s="176"/>
      <c r="C39" s="176"/>
      <c r="D39" s="176"/>
      <c r="E39" s="176"/>
      <c r="F39" s="181"/>
    </row>
    <row r="40" ht="14.25">
      <c r="A40" s="165" t="s">
        <v>240</v>
      </c>
      <c r="B40" s="27" t="s">
        <v>241</v>
      </c>
      <c r="C40" s="27" t="s">
        <v>242</v>
      </c>
      <c r="D40" s="27" t="s">
        <v>243</v>
      </c>
      <c r="E40" s="27" t="s">
        <v>244</v>
      </c>
      <c r="F40" s="166" t="s">
        <v>245</v>
      </c>
    </row>
    <row r="41" ht="14.25">
      <c r="A41" s="168" t="s">
        <v>277</v>
      </c>
      <c r="B41" s="94">
        <v>2</v>
      </c>
      <c r="C41" s="94">
        <v>2</v>
      </c>
      <c r="D41" s="94">
        <f t="shared" si="184"/>
        <v>4</v>
      </c>
      <c r="E41" s="94">
        <v>1</v>
      </c>
      <c r="F41" s="167">
        <f t="shared" ref="F41:F49" si="186">D41*E41</f>
        <v>4</v>
      </c>
    </row>
    <row r="42" ht="14.25">
      <c r="A42" s="168" t="s">
        <v>278</v>
      </c>
      <c r="B42" s="94">
        <v>2.2000000000000002</v>
      </c>
      <c r="C42" s="94">
        <v>2</v>
      </c>
      <c r="D42" s="94">
        <f t="shared" si="184"/>
        <v>4.4000000000000004</v>
      </c>
      <c r="E42" s="94">
        <v>1</v>
      </c>
      <c r="F42" s="167">
        <f t="shared" si="186"/>
        <v>4.4000000000000004</v>
      </c>
    </row>
    <row r="43" ht="14.25">
      <c r="A43" s="168" t="s">
        <v>279</v>
      </c>
      <c r="B43" s="94">
        <v>2.23</v>
      </c>
      <c r="C43" s="94">
        <v>2</v>
      </c>
      <c r="D43" s="94">
        <f t="shared" si="184"/>
        <v>4.46</v>
      </c>
      <c r="E43" s="94">
        <v>1</v>
      </c>
      <c r="F43" s="167">
        <f t="shared" si="186"/>
        <v>4.46</v>
      </c>
    </row>
    <row r="44" ht="14.25">
      <c r="A44" s="168" t="s">
        <v>280</v>
      </c>
      <c r="B44" s="94">
        <v>2.3999999999999999</v>
      </c>
      <c r="C44" s="94">
        <v>2</v>
      </c>
      <c r="D44" s="94">
        <f t="shared" si="184"/>
        <v>4.7999999999999998</v>
      </c>
      <c r="E44" s="94">
        <v>6</v>
      </c>
      <c r="F44" s="167">
        <f t="shared" si="186"/>
        <v>28.799999999999997</v>
      </c>
    </row>
    <row r="45" ht="14.25">
      <c r="A45" s="168" t="s">
        <v>281</v>
      </c>
      <c r="B45" s="94">
        <v>1.76</v>
      </c>
      <c r="C45" s="94">
        <v>2</v>
      </c>
      <c r="D45" s="94">
        <f t="shared" si="184"/>
        <v>3.52</v>
      </c>
      <c r="E45" s="94">
        <v>1</v>
      </c>
      <c r="F45" s="167">
        <f t="shared" si="186"/>
        <v>3.52</v>
      </c>
    </row>
    <row r="46" ht="14.25">
      <c r="A46" s="168" t="s">
        <v>282</v>
      </c>
      <c r="B46" s="94">
        <v>1.8899999999999999</v>
      </c>
      <c r="C46" s="94">
        <v>2</v>
      </c>
      <c r="D46" s="94">
        <f t="shared" si="184"/>
        <v>3.7799999999999998</v>
      </c>
      <c r="E46" s="94">
        <v>1</v>
      </c>
      <c r="F46" s="167">
        <f t="shared" si="186"/>
        <v>3.7799999999999998</v>
      </c>
    </row>
    <row r="47" ht="14.25">
      <c r="A47" s="168" t="s">
        <v>283</v>
      </c>
      <c r="B47" s="94">
        <v>3.27</v>
      </c>
      <c r="C47" s="94">
        <v>3</v>
      </c>
      <c r="D47" s="94">
        <f t="shared" si="184"/>
        <v>9.8100000000000005</v>
      </c>
      <c r="E47" s="94">
        <v>1</v>
      </c>
      <c r="F47" s="167">
        <f t="shared" si="186"/>
        <v>9.8100000000000005</v>
      </c>
    </row>
    <row r="48" ht="14.25">
      <c r="A48" s="168" t="s">
        <v>284</v>
      </c>
      <c r="B48" s="94">
        <v>2.8700000000000001</v>
      </c>
      <c r="C48" s="94">
        <v>3</v>
      </c>
      <c r="D48" s="94">
        <f t="shared" si="184"/>
        <v>8.6099999999999994</v>
      </c>
      <c r="E48" s="94">
        <v>1</v>
      </c>
      <c r="F48" s="167">
        <f t="shared" si="186"/>
        <v>8.6099999999999994</v>
      </c>
    </row>
    <row r="49" ht="14.25">
      <c r="A49" s="168" t="s">
        <v>285</v>
      </c>
      <c r="B49" s="94">
        <v>2.8500000000000001</v>
      </c>
      <c r="C49" s="94">
        <v>3</v>
      </c>
      <c r="D49" s="94">
        <f t="shared" si="184"/>
        <v>8.5500000000000007</v>
      </c>
      <c r="E49" s="94">
        <v>1</v>
      </c>
      <c r="F49" s="167">
        <f t="shared" si="186"/>
        <v>8.5500000000000007</v>
      </c>
    </row>
    <row r="50" ht="14.25">
      <c r="A50" s="169" t="s">
        <v>136</v>
      </c>
      <c r="B50" s="170"/>
      <c r="C50" s="170"/>
      <c r="D50" s="170"/>
      <c r="E50" s="171"/>
      <c r="F50" s="172">
        <f>SUM(F41:F49)</f>
        <v>75.929999999999993</v>
      </c>
    </row>
    <row r="51" ht="14.25">
      <c r="A51" s="183"/>
      <c r="B51" s="184"/>
      <c r="C51" s="184"/>
      <c r="D51" s="184"/>
      <c r="E51" s="184"/>
      <c r="F51" s="185"/>
    </row>
    <row r="52" ht="14.25">
      <c r="A52" s="192" t="s">
        <v>183</v>
      </c>
      <c r="B52" s="176"/>
      <c r="C52" s="176"/>
      <c r="D52" s="176"/>
      <c r="E52" s="176"/>
      <c r="F52" s="181"/>
    </row>
    <row r="53" ht="14.25">
      <c r="A53" s="168" t="s">
        <v>254</v>
      </c>
      <c r="B53" s="173" t="s">
        <v>241</v>
      </c>
      <c r="C53" s="173" t="s">
        <v>242</v>
      </c>
      <c r="D53" s="173" t="s">
        <v>243</v>
      </c>
      <c r="E53" s="173" t="s">
        <v>244</v>
      </c>
      <c r="F53" s="174" t="s">
        <v>245</v>
      </c>
    </row>
    <row r="54" ht="14.25">
      <c r="A54" s="168" t="s">
        <v>255</v>
      </c>
      <c r="B54" s="14">
        <v>1.2</v>
      </c>
      <c r="C54" s="94">
        <v>2.1000000000000001</v>
      </c>
      <c r="D54" s="94">
        <f t="shared" si="184"/>
        <v>2.52</v>
      </c>
      <c r="E54" s="94">
        <v>1</v>
      </c>
      <c r="F54" s="167">
        <f>D54*E54</f>
        <v>2.52</v>
      </c>
    </row>
    <row r="55" ht="14.25">
      <c r="A55" s="169" t="s">
        <v>136</v>
      </c>
      <c r="B55" s="170"/>
      <c r="C55" s="170"/>
      <c r="D55" s="170"/>
      <c r="E55" s="171"/>
      <c r="F55" s="172">
        <f>SUM(F54:F54)</f>
        <v>2.52</v>
      </c>
    </row>
    <row r="56" ht="14.25">
      <c r="A56" s="183"/>
      <c r="B56" s="184"/>
      <c r="C56" s="184"/>
      <c r="D56" s="184"/>
      <c r="E56" s="184"/>
      <c r="F56" s="185"/>
    </row>
    <row r="57" ht="14.25">
      <c r="A57" s="175" t="s">
        <v>256</v>
      </c>
      <c r="B57" s="176"/>
      <c r="C57" s="176"/>
      <c r="D57" s="176"/>
      <c r="E57" s="176"/>
      <c r="F57" s="177"/>
    </row>
    <row r="58" ht="14.25">
      <c r="A58" s="168" t="s">
        <v>257</v>
      </c>
      <c r="B58" s="173" t="s">
        <v>258</v>
      </c>
      <c r="C58" s="27" t="s">
        <v>242</v>
      </c>
      <c r="D58" s="27" t="s">
        <v>243</v>
      </c>
      <c r="E58" s="27" t="s">
        <v>259</v>
      </c>
      <c r="F58" s="166" t="s">
        <v>260</v>
      </c>
    </row>
    <row r="59" ht="14.25">
      <c r="A59" s="168" t="s">
        <v>261</v>
      </c>
      <c r="B59" s="94">
        <f>39.6+11.9</f>
        <v>51.5</v>
      </c>
      <c r="C59" s="94">
        <v>3</v>
      </c>
      <c r="D59" s="94">
        <f t="shared" si="184"/>
        <v>154.5</v>
      </c>
      <c r="E59" s="94">
        <f>E29</f>
        <v>47.080000000000005</v>
      </c>
      <c r="F59" s="167">
        <f>D59-E59</f>
        <v>107.41999999999999</v>
      </c>
    </row>
    <row r="60" ht="14.25">
      <c r="A60" s="169" t="s">
        <v>136</v>
      </c>
      <c r="B60" s="170"/>
      <c r="C60" s="170"/>
      <c r="D60" s="170"/>
      <c r="E60" s="171"/>
      <c r="F60" s="172">
        <f>SUM(F59)</f>
        <v>107.41999999999999</v>
      </c>
    </row>
    <row r="61" ht="14.25">
      <c r="A61" s="183"/>
      <c r="B61" s="184"/>
      <c r="C61" s="184"/>
      <c r="D61" s="184"/>
      <c r="E61" s="184"/>
      <c r="F61" s="185"/>
    </row>
    <row r="62" ht="14.25">
      <c r="A62" s="175" t="s">
        <v>262</v>
      </c>
      <c r="B62" s="176"/>
      <c r="C62" s="176"/>
      <c r="D62" s="176"/>
      <c r="E62" s="176"/>
      <c r="F62" s="177"/>
    </row>
    <row r="63" ht="14.25">
      <c r="A63" s="168" t="s">
        <v>257</v>
      </c>
      <c r="B63" s="173" t="s">
        <v>258</v>
      </c>
      <c r="C63" s="173" t="s">
        <v>242</v>
      </c>
      <c r="D63" s="173" t="s">
        <v>243</v>
      </c>
      <c r="E63" s="173" t="s">
        <v>259</v>
      </c>
      <c r="F63" s="174" t="s">
        <v>260</v>
      </c>
    </row>
    <row r="64" ht="14.25">
      <c r="A64" s="168" t="s">
        <v>261</v>
      </c>
      <c r="B64" s="94">
        <f>B59</f>
        <v>51.5</v>
      </c>
      <c r="C64" s="94">
        <v>3</v>
      </c>
      <c r="D64" s="94">
        <f t="shared" si="184"/>
        <v>154.5</v>
      </c>
      <c r="E64" s="94">
        <f>E34</f>
        <v>48.960000000000001</v>
      </c>
      <c r="F64" s="167">
        <f>D64-E64</f>
        <v>105.53999999999999</v>
      </c>
    </row>
    <row r="65" ht="14.25">
      <c r="A65" s="169" t="s">
        <v>136</v>
      </c>
      <c r="B65" s="170"/>
      <c r="C65" s="170"/>
      <c r="D65" s="170"/>
      <c r="E65" s="171"/>
      <c r="F65" s="172">
        <f>SUM(F64)</f>
        <v>105.53999999999999</v>
      </c>
    </row>
    <row r="66" ht="14.25">
      <c r="A66" s="189"/>
      <c r="B66" s="190"/>
      <c r="C66" s="190"/>
      <c r="D66" s="190"/>
      <c r="E66" s="190"/>
      <c r="F66" s="191"/>
    </row>
    <row r="67" ht="14.25">
      <c r="A67" s="196"/>
      <c r="B67" s="196"/>
      <c r="C67" s="196"/>
      <c r="D67" s="196"/>
      <c r="E67" s="196"/>
      <c r="F67" s="196"/>
    </row>
    <row r="68" ht="14.25">
      <c r="A68" t="s">
        <v>265</v>
      </c>
      <c r="B68">
        <v>355.80000000000001</v>
      </c>
    </row>
  </sheetData>
  <mergeCells count="10">
    <mergeCell ref="A8:F8"/>
    <mergeCell ref="A20:E20"/>
    <mergeCell ref="A25:E25"/>
    <mergeCell ref="A30:E30"/>
    <mergeCell ref="A35:E35"/>
    <mergeCell ref="A38:F38"/>
    <mergeCell ref="A50:E50"/>
    <mergeCell ref="A55:E55"/>
    <mergeCell ref="A60:E60"/>
    <mergeCell ref="A65:E65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customWidth="1" min="1" max="1" width="19.570313162127"/>
    <col bestFit="1" customWidth="1" min="2" max="2" width="7.7109376255530302"/>
    <col customWidth="1" min="3" max="3" width="19.425781636571202"/>
  </cols>
  <sheetData>
    <row r="1">
      <c r="A1" s="13" t="s">
        <v>232</v>
      </c>
      <c r="B1" s="13" t="s">
        <v>233</v>
      </c>
      <c r="C1" s="13" t="s">
        <v>234</v>
      </c>
    </row>
    <row r="2">
      <c r="A2" s="13" t="s">
        <v>235</v>
      </c>
      <c r="B2" s="13" t="s">
        <v>230</v>
      </c>
      <c r="C2" s="13">
        <v>39.700000000000003</v>
      </c>
    </row>
    <row r="3">
      <c r="A3" s="13" t="s">
        <v>236</v>
      </c>
      <c r="B3" s="13" t="s">
        <v>230</v>
      </c>
      <c r="C3" s="13">
        <v>60.5</v>
      </c>
    </row>
    <row r="4">
      <c r="A4" s="13" t="s">
        <v>237</v>
      </c>
      <c r="B4" s="13" t="s">
        <v>230</v>
      </c>
      <c r="C4" s="13">
        <v>100</v>
      </c>
    </row>
    <row r="5">
      <c r="A5" s="13" t="s">
        <v>237</v>
      </c>
      <c r="B5" s="13" t="s">
        <v>230</v>
      </c>
      <c r="C5" s="13">
        <v>83.5</v>
      </c>
    </row>
    <row r="6">
      <c r="A6" s="159" t="s">
        <v>136</v>
      </c>
      <c r="B6" s="159" t="s">
        <v>230</v>
      </c>
      <c r="C6" s="159">
        <f>SUM(C2:C5)</f>
        <v>283.69999999999999</v>
      </c>
    </row>
  </sheetData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17.285156834812799"/>
    <col customWidth="1" min="3" max="6" width="13.1406246325922"/>
  </cols>
  <sheetData>
    <row r="1">
      <c r="A1" s="1" t="s">
        <v>128</v>
      </c>
      <c r="B1" s="1" t="s">
        <v>1</v>
      </c>
      <c r="C1" s="5" t="s">
        <v>129</v>
      </c>
      <c r="D1" s="11"/>
      <c r="E1" s="11"/>
      <c r="F1" s="12"/>
    </row>
    <row r="2">
      <c r="A2" s="3"/>
      <c r="B2" s="3"/>
      <c r="C2" s="13" t="s">
        <v>130</v>
      </c>
      <c r="D2" s="13" t="s">
        <v>131</v>
      </c>
      <c r="E2" s="13" t="s">
        <v>132</v>
      </c>
      <c r="F2" s="13" t="s">
        <v>133</v>
      </c>
    </row>
    <row r="3">
      <c r="A3" s="1">
        <v>1</v>
      </c>
      <c r="B3" s="4" t="s">
        <v>9</v>
      </c>
      <c r="C3" s="13">
        <v>1</v>
      </c>
      <c r="D3" s="13">
        <v>2</v>
      </c>
      <c r="E3" s="13">
        <v>0</v>
      </c>
      <c r="F3" s="13">
        <v>0</v>
      </c>
    </row>
    <row r="4">
      <c r="A4" s="7"/>
      <c r="B4" s="4" t="s">
        <v>10</v>
      </c>
      <c r="C4" s="13">
        <v>1</v>
      </c>
      <c r="D4" s="13">
        <v>2</v>
      </c>
      <c r="E4" s="13">
        <v>0</v>
      </c>
      <c r="F4" s="13">
        <v>0</v>
      </c>
    </row>
    <row r="5">
      <c r="A5" s="7"/>
      <c r="B5" s="4" t="s">
        <v>11</v>
      </c>
      <c r="C5" s="13">
        <v>1</v>
      </c>
      <c r="D5" s="13">
        <v>2</v>
      </c>
      <c r="E5" s="13">
        <v>0</v>
      </c>
      <c r="F5" s="13">
        <v>0</v>
      </c>
    </row>
    <row r="6">
      <c r="A6" s="7"/>
      <c r="B6" s="4" t="s">
        <v>12</v>
      </c>
      <c r="C6" s="13">
        <v>1</v>
      </c>
      <c r="D6" s="13">
        <v>2</v>
      </c>
      <c r="E6" s="13">
        <v>0</v>
      </c>
      <c r="F6" s="13">
        <v>0</v>
      </c>
    </row>
    <row r="7">
      <c r="A7" s="7"/>
      <c r="B7" s="4" t="s">
        <v>13</v>
      </c>
      <c r="C7" s="13">
        <v>1</v>
      </c>
      <c r="D7" s="13">
        <v>1</v>
      </c>
      <c r="E7" s="13">
        <v>1</v>
      </c>
      <c r="F7" s="13">
        <v>0</v>
      </c>
    </row>
    <row r="8">
      <c r="A8" s="7"/>
      <c r="B8" s="4" t="s">
        <v>14</v>
      </c>
      <c r="C8" s="13">
        <v>1</v>
      </c>
      <c r="D8" s="13">
        <v>2</v>
      </c>
      <c r="E8" s="13">
        <v>0</v>
      </c>
      <c r="F8" s="13">
        <v>0</v>
      </c>
    </row>
    <row r="9">
      <c r="A9" s="7"/>
      <c r="B9" s="4" t="s">
        <v>15</v>
      </c>
      <c r="C9" s="13">
        <v>1</v>
      </c>
      <c r="D9" s="13">
        <v>2</v>
      </c>
      <c r="E9" s="13">
        <v>0</v>
      </c>
      <c r="F9" s="13">
        <v>0</v>
      </c>
    </row>
    <row r="10">
      <c r="A10" s="7"/>
      <c r="B10" s="4" t="s">
        <v>16</v>
      </c>
      <c r="C10" s="13">
        <v>1</v>
      </c>
      <c r="D10" s="13">
        <v>2</v>
      </c>
      <c r="E10" s="13">
        <v>0</v>
      </c>
      <c r="F10" s="13">
        <v>0</v>
      </c>
    </row>
    <row r="11">
      <c r="A11" s="3"/>
      <c r="B11" s="4" t="s">
        <v>17</v>
      </c>
      <c r="C11" s="13">
        <v>1</v>
      </c>
      <c r="D11" s="13">
        <v>2</v>
      </c>
      <c r="E11" s="13">
        <v>0</v>
      </c>
      <c r="F11" s="13">
        <v>0</v>
      </c>
    </row>
    <row r="12">
      <c r="A12" s="1">
        <v>2</v>
      </c>
      <c r="B12" s="4" t="s">
        <v>18</v>
      </c>
      <c r="C12" s="13">
        <v>1</v>
      </c>
      <c r="D12" s="13">
        <v>2</v>
      </c>
      <c r="E12" s="13">
        <v>0</v>
      </c>
      <c r="F12" s="13">
        <v>0</v>
      </c>
    </row>
    <row r="13">
      <c r="A13" s="7"/>
      <c r="B13" s="4" t="s">
        <v>19</v>
      </c>
      <c r="C13" s="13">
        <v>1</v>
      </c>
      <c r="D13" s="13">
        <v>2</v>
      </c>
      <c r="E13" s="13">
        <v>0</v>
      </c>
      <c r="F13" s="13">
        <v>0</v>
      </c>
    </row>
    <row r="14">
      <c r="A14" s="7"/>
      <c r="B14" s="4" t="s">
        <v>20</v>
      </c>
      <c r="C14" s="13">
        <v>1</v>
      </c>
      <c r="D14" s="13">
        <v>2</v>
      </c>
      <c r="E14" s="13">
        <v>0</v>
      </c>
      <c r="F14" s="13">
        <v>0</v>
      </c>
    </row>
    <row r="15">
      <c r="A15" s="7"/>
      <c r="B15" s="4" t="s">
        <v>21</v>
      </c>
      <c r="C15" s="13">
        <v>1</v>
      </c>
      <c r="D15" s="13">
        <v>2</v>
      </c>
      <c r="E15" s="13">
        <v>0</v>
      </c>
      <c r="F15" s="13">
        <v>0</v>
      </c>
    </row>
    <row r="16">
      <c r="A16" s="7"/>
      <c r="B16" s="4" t="s">
        <v>22</v>
      </c>
      <c r="C16" s="13">
        <v>1</v>
      </c>
      <c r="D16" s="13">
        <v>2</v>
      </c>
      <c r="E16" s="13">
        <v>0</v>
      </c>
      <c r="F16" s="13">
        <v>0</v>
      </c>
    </row>
    <row r="17">
      <c r="A17" s="7"/>
      <c r="B17" s="4" t="s">
        <v>23</v>
      </c>
      <c r="C17" s="13">
        <v>1</v>
      </c>
      <c r="D17" s="13">
        <v>2</v>
      </c>
      <c r="E17" s="13">
        <v>0</v>
      </c>
      <c r="F17" s="13">
        <v>0</v>
      </c>
    </row>
    <row r="18">
      <c r="A18" s="7"/>
      <c r="B18" s="4" t="s">
        <v>24</v>
      </c>
      <c r="C18" s="13">
        <v>1</v>
      </c>
      <c r="D18" s="13">
        <v>2</v>
      </c>
      <c r="E18" s="13">
        <v>0</v>
      </c>
      <c r="F18" s="13">
        <v>0</v>
      </c>
    </row>
    <row r="19">
      <c r="A19" s="7"/>
      <c r="B19" s="4" t="s">
        <v>25</v>
      </c>
      <c r="C19" s="13">
        <v>1</v>
      </c>
      <c r="D19" s="13">
        <v>2</v>
      </c>
      <c r="E19" s="13">
        <v>0</v>
      </c>
      <c r="F19" s="13">
        <v>0</v>
      </c>
    </row>
    <row r="20">
      <c r="A20" s="7"/>
      <c r="B20" s="4" t="s">
        <v>26</v>
      </c>
      <c r="C20" s="13">
        <v>1</v>
      </c>
      <c r="D20" s="13">
        <v>2</v>
      </c>
      <c r="E20" s="13">
        <v>0</v>
      </c>
      <c r="F20" s="13">
        <v>0</v>
      </c>
    </row>
    <row r="21">
      <c r="A21" s="7"/>
      <c r="B21" s="4" t="s">
        <v>27</v>
      </c>
      <c r="C21" s="13">
        <v>1</v>
      </c>
      <c r="D21" s="13">
        <v>2</v>
      </c>
      <c r="E21" s="13">
        <v>0</v>
      </c>
      <c r="F21" s="13">
        <v>0</v>
      </c>
    </row>
    <row r="22">
      <c r="A22" s="7"/>
      <c r="B22" s="4" t="s">
        <v>28</v>
      </c>
      <c r="C22" s="13">
        <v>1</v>
      </c>
      <c r="D22" s="13">
        <v>2</v>
      </c>
      <c r="E22" s="13">
        <v>0</v>
      </c>
      <c r="F22" s="13">
        <v>0</v>
      </c>
    </row>
    <row r="23">
      <c r="A23" s="7"/>
      <c r="B23" s="4" t="s">
        <v>29</v>
      </c>
      <c r="C23" s="13">
        <v>1</v>
      </c>
      <c r="D23" s="13">
        <v>2</v>
      </c>
      <c r="E23" s="13">
        <v>0</v>
      </c>
      <c r="F23" s="13">
        <v>0</v>
      </c>
    </row>
    <row r="24">
      <c r="A24" s="7"/>
      <c r="B24" s="4" t="s">
        <v>30</v>
      </c>
      <c r="C24" s="13">
        <v>1</v>
      </c>
      <c r="D24" s="13">
        <v>2</v>
      </c>
      <c r="E24" s="13">
        <v>0</v>
      </c>
      <c r="F24" s="13">
        <v>0</v>
      </c>
    </row>
    <row r="25">
      <c r="A25" s="3"/>
      <c r="B25" s="4" t="s">
        <v>31</v>
      </c>
      <c r="C25" s="13">
        <v>1</v>
      </c>
      <c r="D25" s="13">
        <v>2</v>
      </c>
      <c r="E25" s="13">
        <v>0</v>
      </c>
      <c r="F25" s="13">
        <v>0</v>
      </c>
    </row>
    <row r="26">
      <c r="A26" s="1">
        <v>3</v>
      </c>
      <c r="B26" s="4" t="s">
        <v>32</v>
      </c>
      <c r="C26" s="13">
        <v>1</v>
      </c>
      <c r="D26" s="13">
        <v>2</v>
      </c>
      <c r="E26" s="13">
        <v>0</v>
      </c>
      <c r="F26" s="13">
        <v>0</v>
      </c>
    </row>
    <row r="27">
      <c r="A27" s="7"/>
      <c r="B27" s="4" t="s">
        <v>33</v>
      </c>
      <c r="C27" s="13">
        <v>1</v>
      </c>
      <c r="D27" s="13">
        <v>2</v>
      </c>
      <c r="E27" s="13">
        <v>0</v>
      </c>
      <c r="F27" s="13">
        <v>0</v>
      </c>
    </row>
    <row r="28">
      <c r="A28" s="7"/>
      <c r="B28" s="4" t="s">
        <v>34</v>
      </c>
      <c r="C28" s="13">
        <v>1</v>
      </c>
      <c r="D28" s="13">
        <v>2</v>
      </c>
      <c r="E28" s="13">
        <v>0</v>
      </c>
      <c r="F28" s="13">
        <v>0</v>
      </c>
    </row>
    <row r="29">
      <c r="A29" s="7"/>
      <c r="B29" s="4" t="s">
        <v>35</v>
      </c>
      <c r="C29" s="13">
        <v>1</v>
      </c>
      <c r="D29" s="13">
        <v>2</v>
      </c>
      <c r="E29" s="13">
        <v>0</v>
      </c>
      <c r="F29" s="13">
        <v>0</v>
      </c>
    </row>
    <row r="30">
      <c r="A30" s="3"/>
      <c r="B30" s="4" t="s">
        <v>36</v>
      </c>
      <c r="C30" s="13">
        <v>1</v>
      </c>
      <c r="D30" s="13">
        <v>2</v>
      </c>
      <c r="E30" s="13">
        <v>0</v>
      </c>
      <c r="F30" s="13">
        <v>0</v>
      </c>
    </row>
    <row r="31">
      <c r="A31" s="1">
        <v>4</v>
      </c>
      <c r="B31" s="4" t="s">
        <v>37</v>
      </c>
      <c r="C31" s="13">
        <v>1</v>
      </c>
      <c r="D31" s="13">
        <v>2</v>
      </c>
      <c r="E31" s="13">
        <v>0</v>
      </c>
      <c r="F31" s="13">
        <v>0</v>
      </c>
    </row>
    <row r="32">
      <c r="A32" s="7"/>
      <c r="B32" s="4" t="s">
        <v>38</v>
      </c>
      <c r="C32" s="13">
        <v>1</v>
      </c>
      <c r="D32" s="13">
        <v>2</v>
      </c>
      <c r="E32" s="13">
        <v>0</v>
      </c>
      <c r="F32" s="13">
        <v>0</v>
      </c>
    </row>
    <row r="33">
      <c r="A33" s="7"/>
      <c r="B33" s="4" t="s">
        <v>39</v>
      </c>
      <c r="C33" s="13">
        <v>1</v>
      </c>
      <c r="D33" s="13">
        <v>2</v>
      </c>
      <c r="E33" s="13">
        <v>0</v>
      </c>
      <c r="F33" s="13">
        <v>0</v>
      </c>
    </row>
    <row r="34">
      <c r="A34" s="7"/>
      <c r="B34" s="4" t="s">
        <v>40</v>
      </c>
      <c r="C34" s="13">
        <v>1</v>
      </c>
      <c r="D34" s="13">
        <v>2</v>
      </c>
      <c r="E34" s="13">
        <v>0</v>
      </c>
      <c r="F34" s="13">
        <v>0</v>
      </c>
    </row>
    <row r="35">
      <c r="A35" s="7"/>
      <c r="B35" s="4" t="s">
        <v>41</v>
      </c>
      <c r="C35" s="13">
        <v>0</v>
      </c>
      <c r="D35" s="13">
        <v>2</v>
      </c>
      <c r="E35" s="13">
        <v>0</v>
      </c>
      <c r="F35" s="13">
        <v>0</v>
      </c>
    </row>
    <row r="36">
      <c r="A36" s="7"/>
      <c r="B36" s="4" t="s">
        <v>42</v>
      </c>
      <c r="C36" s="13">
        <v>0</v>
      </c>
      <c r="D36" s="13">
        <v>2</v>
      </c>
      <c r="E36" s="13">
        <v>0</v>
      </c>
      <c r="F36" s="13">
        <v>0</v>
      </c>
    </row>
    <row r="37">
      <c r="A37" s="3"/>
      <c r="B37" s="4" t="s">
        <v>43</v>
      </c>
      <c r="C37" s="13">
        <v>0</v>
      </c>
      <c r="D37" s="13">
        <v>2</v>
      </c>
      <c r="E37" s="13">
        <v>0</v>
      </c>
      <c r="F37" s="13">
        <v>0</v>
      </c>
    </row>
    <row r="38">
      <c r="A38" s="1">
        <v>5</v>
      </c>
      <c r="B38" s="4" t="s">
        <v>44</v>
      </c>
      <c r="C38" s="13">
        <v>1</v>
      </c>
      <c r="D38" s="13">
        <v>2</v>
      </c>
      <c r="E38" s="13">
        <v>0</v>
      </c>
      <c r="F38" s="13">
        <v>0</v>
      </c>
    </row>
    <row r="39">
      <c r="A39" s="7"/>
      <c r="B39" s="4" t="s">
        <v>45</v>
      </c>
      <c r="C39" s="13">
        <v>1</v>
      </c>
      <c r="D39" s="13">
        <v>2</v>
      </c>
      <c r="E39" s="13">
        <v>0</v>
      </c>
      <c r="F39" s="13">
        <v>0</v>
      </c>
    </row>
    <row r="40">
      <c r="A40" s="7"/>
      <c r="B40" s="4" t="s">
        <v>46</v>
      </c>
      <c r="C40" s="13">
        <v>1</v>
      </c>
      <c r="D40" s="13">
        <v>2</v>
      </c>
      <c r="E40" s="13">
        <v>0</v>
      </c>
      <c r="F40" s="13">
        <v>0</v>
      </c>
    </row>
    <row r="41">
      <c r="A41" s="7"/>
      <c r="B41" s="4" t="s">
        <v>47</v>
      </c>
      <c r="C41" s="13">
        <v>1</v>
      </c>
      <c r="D41" s="13">
        <v>2</v>
      </c>
      <c r="E41" s="13">
        <v>0</v>
      </c>
      <c r="F41" s="13">
        <v>0</v>
      </c>
    </row>
    <row r="42">
      <c r="A42" s="7"/>
      <c r="B42" s="4" t="s">
        <v>48</v>
      </c>
      <c r="C42" s="13">
        <v>1</v>
      </c>
      <c r="D42" s="13">
        <v>2</v>
      </c>
      <c r="E42" s="13">
        <v>0</v>
      </c>
      <c r="F42" s="13">
        <v>0</v>
      </c>
    </row>
    <row r="43">
      <c r="A43" s="7"/>
      <c r="B43" s="4" t="s">
        <v>49</v>
      </c>
      <c r="C43" s="13">
        <v>1</v>
      </c>
      <c r="D43" s="13">
        <v>2</v>
      </c>
      <c r="E43" s="13">
        <v>0</v>
      </c>
      <c r="F43" s="13">
        <v>0</v>
      </c>
    </row>
    <row r="44">
      <c r="A44" s="7"/>
      <c r="B44" s="4" t="s">
        <v>50</v>
      </c>
      <c r="C44" s="13">
        <v>1</v>
      </c>
      <c r="D44" s="13">
        <v>2</v>
      </c>
      <c r="E44" s="13">
        <v>0</v>
      </c>
      <c r="F44" s="13">
        <v>0</v>
      </c>
    </row>
    <row r="45">
      <c r="A45" s="7"/>
      <c r="B45" s="4" t="s">
        <v>51</v>
      </c>
      <c r="C45" s="13">
        <v>1</v>
      </c>
      <c r="D45" s="13">
        <v>2</v>
      </c>
      <c r="E45" s="13">
        <v>0</v>
      </c>
      <c r="F45" s="13">
        <v>0</v>
      </c>
    </row>
    <row r="46">
      <c r="A46" s="7"/>
      <c r="B46" s="4" t="s">
        <v>52</v>
      </c>
      <c r="C46" s="13">
        <v>1</v>
      </c>
      <c r="D46" s="13">
        <v>2</v>
      </c>
      <c r="E46" s="13">
        <v>0</v>
      </c>
      <c r="F46" s="13">
        <v>0</v>
      </c>
    </row>
    <row r="47">
      <c r="A47" s="7"/>
      <c r="B47" s="4" t="s">
        <v>53</v>
      </c>
      <c r="C47" s="13">
        <v>1</v>
      </c>
      <c r="D47" s="13">
        <v>2</v>
      </c>
      <c r="E47" s="13">
        <v>0</v>
      </c>
      <c r="F47" s="13">
        <v>0</v>
      </c>
    </row>
    <row r="48">
      <c r="A48" s="7"/>
      <c r="B48" s="4" t="s">
        <v>54</v>
      </c>
      <c r="C48" s="13">
        <v>1</v>
      </c>
      <c r="D48" s="13">
        <v>2</v>
      </c>
      <c r="E48" s="13">
        <v>0</v>
      </c>
      <c r="F48" s="13">
        <v>0</v>
      </c>
    </row>
    <row r="49">
      <c r="A49" s="7"/>
      <c r="B49" s="4" t="s">
        <v>55</v>
      </c>
      <c r="C49" s="13">
        <v>1</v>
      </c>
      <c r="D49" s="13">
        <v>2</v>
      </c>
      <c r="E49" s="13">
        <v>0</v>
      </c>
      <c r="F49" s="13">
        <v>0</v>
      </c>
    </row>
    <row r="50">
      <c r="A50" s="7"/>
      <c r="B50" s="4" t="s">
        <v>56</v>
      </c>
      <c r="C50" s="13">
        <v>1</v>
      </c>
      <c r="D50" s="13">
        <v>2</v>
      </c>
      <c r="E50" s="13">
        <v>0</v>
      </c>
      <c r="F50" s="13">
        <v>0</v>
      </c>
    </row>
    <row r="51">
      <c r="A51" s="7"/>
      <c r="B51" s="4" t="s">
        <v>57</v>
      </c>
      <c r="C51" s="13">
        <v>1</v>
      </c>
      <c r="D51" s="13">
        <v>2</v>
      </c>
      <c r="E51" s="13">
        <v>0</v>
      </c>
      <c r="F51" s="13">
        <v>0</v>
      </c>
    </row>
    <row r="52">
      <c r="A52" s="7"/>
      <c r="B52" s="4" t="s">
        <v>58</v>
      </c>
      <c r="C52" s="13">
        <v>1</v>
      </c>
      <c r="D52" s="13">
        <v>2</v>
      </c>
      <c r="E52" s="13">
        <v>0</v>
      </c>
      <c r="F52" s="13">
        <v>0</v>
      </c>
    </row>
    <row r="53">
      <c r="A53" s="7"/>
      <c r="B53" s="4" t="s">
        <v>59</v>
      </c>
      <c r="C53" s="13">
        <v>1</v>
      </c>
      <c r="D53" s="13">
        <v>2</v>
      </c>
      <c r="E53" s="13">
        <v>0</v>
      </c>
      <c r="F53" s="13">
        <v>0</v>
      </c>
    </row>
    <row r="54">
      <c r="A54" s="7"/>
      <c r="B54" s="4" t="s">
        <v>60</v>
      </c>
      <c r="C54" s="13">
        <v>1</v>
      </c>
      <c r="D54" s="13">
        <v>2</v>
      </c>
      <c r="E54" s="13">
        <v>0</v>
      </c>
      <c r="F54" s="13">
        <v>0</v>
      </c>
    </row>
    <row r="55">
      <c r="A55" s="7"/>
      <c r="B55" s="4" t="s">
        <v>61</v>
      </c>
      <c r="C55" s="13">
        <v>1</v>
      </c>
      <c r="D55" s="13">
        <v>2</v>
      </c>
      <c r="E55" s="13">
        <v>0</v>
      </c>
      <c r="F55" s="13">
        <v>0</v>
      </c>
    </row>
    <row r="56">
      <c r="A56" s="3"/>
      <c r="B56" s="4" t="s">
        <v>62</v>
      </c>
      <c r="C56" s="13">
        <v>1</v>
      </c>
      <c r="D56" s="13">
        <v>2</v>
      </c>
      <c r="E56" s="13">
        <v>0</v>
      </c>
      <c r="F56" s="13">
        <v>0</v>
      </c>
    </row>
    <row r="57">
      <c r="A57" s="1">
        <v>6</v>
      </c>
      <c r="B57" s="4" t="s">
        <v>63</v>
      </c>
      <c r="C57" s="13">
        <v>1</v>
      </c>
      <c r="D57" s="13">
        <v>2</v>
      </c>
      <c r="E57" s="13">
        <v>0</v>
      </c>
      <c r="F57" s="13">
        <v>0</v>
      </c>
    </row>
    <row r="58">
      <c r="A58" s="7"/>
      <c r="B58" s="4" t="s">
        <v>64</v>
      </c>
      <c r="C58" s="13">
        <v>1</v>
      </c>
      <c r="D58" s="13">
        <v>2</v>
      </c>
      <c r="E58" s="13">
        <v>0</v>
      </c>
      <c r="F58" s="13">
        <v>0</v>
      </c>
    </row>
    <row r="59">
      <c r="A59" s="7"/>
      <c r="B59" s="4" t="s">
        <v>65</v>
      </c>
      <c r="C59" s="13">
        <v>1</v>
      </c>
      <c r="D59" s="13">
        <v>2</v>
      </c>
      <c r="E59" s="13">
        <v>0</v>
      </c>
      <c r="F59" s="13">
        <v>0</v>
      </c>
    </row>
    <row r="60">
      <c r="A60" s="7"/>
      <c r="B60" s="4" t="s">
        <v>66</v>
      </c>
      <c r="C60" s="13">
        <v>1</v>
      </c>
      <c r="D60" s="13">
        <v>2</v>
      </c>
      <c r="E60" s="13">
        <v>0</v>
      </c>
      <c r="F60" s="13">
        <v>0</v>
      </c>
    </row>
    <row r="61">
      <c r="A61" s="7"/>
      <c r="B61" s="4" t="s">
        <v>67</v>
      </c>
      <c r="C61" s="13">
        <v>1</v>
      </c>
      <c r="D61" s="13">
        <v>2</v>
      </c>
      <c r="E61" s="13">
        <v>0</v>
      </c>
      <c r="F61" s="13">
        <v>0</v>
      </c>
    </row>
    <row r="62">
      <c r="A62" s="7"/>
      <c r="B62" s="4" t="s">
        <v>68</v>
      </c>
      <c r="C62" s="13">
        <v>1</v>
      </c>
      <c r="D62" s="13">
        <v>2</v>
      </c>
      <c r="E62" s="13">
        <v>0</v>
      </c>
      <c r="F62" s="13">
        <v>0</v>
      </c>
    </row>
    <row r="63">
      <c r="A63" s="7"/>
      <c r="B63" s="4" t="s">
        <v>69</v>
      </c>
      <c r="C63" s="13">
        <v>1</v>
      </c>
      <c r="D63" s="13">
        <v>2</v>
      </c>
      <c r="E63" s="13">
        <v>0</v>
      </c>
      <c r="F63" s="13">
        <v>0</v>
      </c>
    </row>
    <row r="64">
      <c r="A64" s="7"/>
      <c r="B64" s="4" t="s">
        <v>70</v>
      </c>
      <c r="C64" s="13">
        <v>1</v>
      </c>
      <c r="D64" s="13">
        <v>2</v>
      </c>
      <c r="E64" s="13">
        <v>0</v>
      </c>
      <c r="F64" s="13">
        <v>0</v>
      </c>
    </row>
    <row r="65">
      <c r="A65" s="7"/>
      <c r="B65" s="4" t="s">
        <v>71</v>
      </c>
      <c r="C65" s="13">
        <v>1</v>
      </c>
      <c r="D65" s="13">
        <v>2</v>
      </c>
      <c r="E65" s="13">
        <v>0</v>
      </c>
      <c r="F65" s="13">
        <v>0</v>
      </c>
    </row>
    <row r="66">
      <c r="A66" s="7"/>
      <c r="B66" s="4" t="s">
        <v>72</v>
      </c>
      <c r="C66" s="13">
        <v>1</v>
      </c>
      <c r="D66" s="13">
        <v>2</v>
      </c>
      <c r="E66" s="13">
        <v>0</v>
      </c>
      <c r="F66" s="13">
        <v>0</v>
      </c>
    </row>
    <row r="67">
      <c r="A67" s="3"/>
      <c r="B67" s="4" t="s">
        <v>73</v>
      </c>
      <c r="C67" s="13">
        <v>1</v>
      </c>
      <c r="D67" s="13">
        <v>2</v>
      </c>
      <c r="E67" s="13">
        <v>0</v>
      </c>
      <c r="F67" s="13">
        <v>0</v>
      </c>
    </row>
    <row r="68">
      <c r="A68" s="1">
        <v>7</v>
      </c>
      <c r="B68" s="4" t="s">
        <v>74</v>
      </c>
      <c r="C68" s="13">
        <v>1</v>
      </c>
      <c r="D68" s="13">
        <v>2</v>
      </c>
      <c r="E68" s="13">
        <v>0</v>
      </c>
      <c r="F68" s="13">
        <v>0</v>
      </c>
    </row>
    <row r="69">
      <c r="A69" s="7"/>
      <c r="B69" s="4" t="s">
        <v>75</v>
      </c>
      <c r="C69" s="13">
        <v>1</v>
      </c>
      <c r="D69" s="13">
        <v>2</v>
      </c>
      <c r="E69" s="13">
        <v>0</v>
      </c>
      <c r="F69" s="13">
        <v>0</v>
      </c>
    </row>
    <row r="70">
      <c r="A70" s="7"/>
      <c r="B70" s="4" t="s">
        <v>76</v>
      </c>
      <c r="C70" s="13">
        <v>1</v>
      </c>
      <c r="D70" s="13">
        <v>2</v>
      </c>
      <c r="E70" s="13">
        <v>0</v>
      </c>
      <c r="F70" s="13">
        <v>0</v>
      </c>
    </row>
    <row r="71">
      <c r="A71" s="7"/>
      <c r="B71" s="4" t="s">
        <v>77</v>
      </c>
      <c r="C71" s="13">
        <v>1</v>
      </c>
      <c r="D71" s="13">
        <v>2</v>
      </c>
      <c r="E71" s="13">
        <v>0</v>
      </c>
      <c r="F71" s="13">
        <v>0</v>
      </c>
    </row>
    <row r="72">
      <c r="A72" s="7"/>
      <c r="B72" s="4" t="s">
        <v>78</v>
      </c>
      <c r="C72" s="13">
        <v>1</v>
      </c>
      <c r="D72" s="13">
        <v>2</v>
      </c>
      <c r="E72" s="13">
        <v>0</v>
      </c>
      <c r="F72" s="13">
        <v>0</v>
      </c>
    </row>
    <row r="73">
      <c r="A73" s="7"/>
      <c r="B73" s="4" t="s">
        <v>79</v>
      </c>
      <c r="C73" s="13">
        <v>1</v>
      </c>
      <c r="D73" s="13">
        <v>2</v>
      </c>
      <c r="E73" s="13">
        <v>0</v>
      </c>
      <c r="F73" s="13">
        <v>0</v>
      </c>
    </row>
    <row r="74">
      <c r="A74" s="7"/>
      <c r="B74" s="4" t="s">
        <v>80</v>
      </c>
      <c r="C74" s="13">
        <v>1</v>
      </c>
      <c r="D74" s="13">
        <v>2</v>
      </c>
      <c r="E74" s="13">
        <v>0</v>
      </c>
      <c r="F74" s="13">
        <v>0</v>
      </c>
    </row>
    <row r="75">
      <c r="A75" s="7"/>
      <c r="B75" s="4" t="s">
        <v>81</v>
      </c>
      <c r="C75" s="13">
        <v>1</v>
      </c>
      <c r="D75" s="13">
        <v>2</v>
      </c>
      <c r="E75" s="13">
        <v>0</v>
      </c>
      <c r="F75" s="13">
        <v>0</v>
      </c>
    </row>
    <row r="76">
      <c r="A76" s="7"/>
      <c r="B76" s="4" t="s">
        <v>82</v>
      </c>
      <c r="C76" s="13">
        <v>1</v>
      </c>
      <c r="D76" s="13">
        <v>2</v>
      </c>
      <c r="E76" s="13">
        <v>0</v>
      </c>
      <c r="F76" s="13">
        <v>0</v>
      </c>
    </row>
    <row r="77">
      <c r="A77" s="7"/>
      <c r="B77" s="4" t="s">
        <v>83</v>
      </c>
      <c r="C77" s="13">
        <v>1</v>
      </c>
      <c r="D77" s="13">
        <v>2</v>
      </c>
      <c r="E77" s="13">
        <v>0</v>
      </c>
      <c r="F77" s="13">
        <v>0</v>
      </c>
    </row>
    <row r="78">
      <c r="A78" s="7"/>
      <c r="B78" s="4" t="s">
        <v>84</v>
      </c>
      <c r="C78" s="13">
        <v>1</v>
      </c>
      <c r="D78" s="13">
        <v>2</v>
      </c>
      <c r="E78" s="13">
        <v>0</v>
      </c>
      <c r="F78" s="13">
        <v>0</v>
      </c>
    </row>
    <row r="79">
      <c r="A79" s="7"/>
      <c r="B79" s="4" t="s">
        <v>85</v>
      </c>
      <c r="C79" s="13">
        <v>1</v>
      </c>
      <c r="D79" s="13">
        <v>2</v>
      </c>
      <c r="E79" s="13">
        <v>0</v>
      </c>
      <c r="F79" s="13">
        <v>0</v>
      </c>
    </row>
    <row r="80">
      <c r="A80" s="7"/>
      <c r="B80" s="4" t="s">
        <v>86</v>
      </c>
      <c r="C80" s="13">
        <v>1</v>
      </c>
      <c r="D80" s="13">
        <v>2</v>
      </c>
      <c r="E80" s="13">
        <v>0</v>
      </c>
      <c r="F80" s="13">
        <v>0</v>
      </c>
    </row>
    <row r="81">
      <c r="A81" s="7"/>
      <c r="B81" s="4" t="s">
        <v>87</v>
      </c>
      <c r="C81" s="13">
        <v>1</v>
      </c>
      <c r="D81" s="13">
        <v>2</v>
      </c>
      <c r="E81" s="13">
        <v>0</v>
      </c>
      <c r="F81" s="13">
        <v>0</v>
      </c>
    </row>
    <row r="82">
      <c r="A82" s="7"/>
      <c r="B82" s="4" t="s">
        <v>88</v>
      </c>
      <c r="C82" s="13">
        <v>1</v>
      </c>
      <c r="D82" s="13">
        <v>2</v>
      </c>
      <c r="E82" s="13">
        <v>0</v>
      </c>
      <c r="F82" s="13">
        <v>0</v>
      </c>
    </row>
    <row r="83">
      <c r="A83" s="7"/>
      <c r="B83" s="4" t="s">
        <v>89</v>
      </c>
      <c r="C83" s="13">
        <v>1</v>
      </c>
      <c r="D83" s="13">
        <v>2</v>
      </c>
      <c r="E83" s="13">
        <v>0</v>
      </c>
      <c r="F83" s="13">
        <v>0</v>
      </c>
    </row>
    <row r="84">
      <c r="A84" s="7"/>
      <c r="B84" s="4" t="s">
        <v>90</v>
      </c>
      <c r="C84" s="13">
        <v>1</v>
      </c>
      <c r="D84" s="13">
        <v>2</v>
      </c>
      <c r="E84" s="13">
        <v>0</v>
      </c>
      <c r="F84" s="13">
        <v>0</v>
      </c>
    </row>
    <row r="85">
      <c r="A85" s="7"/>
      <c r="B85" s="4" t="s">
        <v>91</v>
      </c>
      <c r="C85" s="13">
        <v>1</v>
      </c>
      <c r="D85" s="13">
        <v>2</v>
      </c>
      <c r="E85" s="13">
        <v>0</v>
      </c>
      <c r="F85" s="13">
        <v>0</v>
      </c>
    </row>
    <row r="86">
      <c r="A86" s="7"/>
      <c r="B86" s="4" t="s">
        <v>92</v>
      </c>
      <c r="C86" s="13">
        <v>1</v>
      </c>
      <c r="D86" s="13">
        <v>2</v>
      </c>
      <c r="E86" s="13">
        <v>0</v>
      </c>
      <c r="F86" s="13">
        <v>0</v>
      </c>
    </row>
    <row r="87">
      <c r="A87" s="7"/>
      <c r="B87" s="4" t="s">
        <v>93</v>
      </c>
      <c r="C87" s="13">
        <v>1</v>
      </c>
      <c r="D87" s="13">
        <v>2</v>
      </c>
      <c r="E87" s="13">
        <v>0</v>
      </c>
      <c r="F87" s="13">
        <v>0</v>
      </c>
    </row>
    <row r="88">
      <c r="A88" s="7"/>
      <c r="B88" s="4" t="s">
        <v>94</v>
      </c>
      <c r="C88" s="13">
        <v>1</v>
      </c>
      <c r="D88" s="13">
        <v>2</v>
      </c>
      <c r="E88" s="13">
        <v>0</v>
      </c>
      <c r="F88" s="13">
        <v>0</v>
      </c>
    </row>
    <row r="89">
      <c r="A89" s="3"/>
      <c r="B89" s="4" t="s">
        <v>95</v>
      </c>
      <c r="C89" s="13">
        <v>1</v>
      </c>
      <c r="D89" s="13">
        <v>2</v>
      </c>
      <c r="E89" s="13">
        <v>0</v>
      </c>
      <c r="F89" s="13">
        <v>0</v>
      </c>
    </row>
    <row r="90">
      <c r="A90" s="1">
        <v>8</v>
      </c>
      <c r="B90" s="4" t="s">
        <v>96</v>
      </c>
      <c r="C90" s="13">
        <v>1</v>
      </c>
      <c r="D90" s="13">
        <v>2</v>
      </c>
      <c r="E90" s="13">
        <v>0</v>
      </c>
      <c r="F90" s="13">
        <v>0</v>
      </c>
    </row>
    <row r="91">
      <c r="A91" s="7"/>
      <c r="B91" s="4" t="s">
        <v>97</v>
      </c>
      <c r="C91" s="13">
        <v>1</v>
      </c>
      <c r="D91" s="13">
        <v>2</v>
      </c>
      <c r="E91" s="13">
        <v>0</v>
      </c>
      <c r="F91" s="13">
        <v>0</v>
      </c>
    </row>
    <row r="92">
      <c r="A92" s="7"/>
      <c r="B92" s="4" t="s">
        <v>98</v>
      </c>
      <c r="C92" s="13">
        <v>1</v>
      </c>
      <c r="D92" s="13">
        <v>2</v>
      </c>
      <c r="E92" s="13">
        <v>0</v>
      </c>
      <c r="F92" s="13">
        <v>0</v>
      </c>
    </row>
    <row r="93">
      <c r="A93" s="7"/>
      <c r="B93" s="4" t="s">
        <v>99</v>
      </c>
      <c r="C93" s="13">
        <v>1</v>
      </c>
      <c r="D93" s="13">
        <v>2</v>
      </c>
      <c r="E93" s="13">
        <v>0</v>
      </c>
      <c r="F93" s="13">
        <v>0</v>
      </c>
    </row>
    <row r="94">
      <c r="A94" s="7"/>
      <c r="B94" s="4" t="s">
        <v>100</v>
      </c>
      <c r="C94" s="13">
        <v>1</v>
      </c>
      <c r="D94" s="13">
        <v>2</v>
      </c>
      <c r="E94" s="13">
        <v>0</v>
      </c>
      <c r="F94" s="13">
        <v>0</v>
      </c>
    </row>
    <row r="95">
      <c r="A95" s="7"/>
      <c r="B95" s="4" t="s">
        <v>101</v>
      </c>
      <c r="C95" s="13">
        <v>1</v>
      </c>
      <c r="D95" s="13">
        <v>2</v>
      </c>
      <c r="E95" s="13">
        <v>0</v>
      </c>
      <c r="F95" s="13">
        <v>0</v>
      </c>
    </row>
    <row r="96">
      <c r="A96" s="7"/>
      <c r="B96" s="4" t="s">
        <v>102</v>
      </c>
      <c r="C96" s="13">
        <v>1</v>
      </c>
      <c r="D96" s="13">
        <v>2</v>
      </c>
      <c r="E96" s="13">
        <v>0</v>
      </c>
      <c r="F96" s="13">
        <v>0</v>
      </c>
    </row>
    <row r="97">
      <c r="A97" s="7"/>
      <c r="B97" s="4" t="s">
        <v>103</v>
      </c>
      <c r="C97" s="13">
        <v>1</v>
      </c>
      <c r="D97" s="13">
        <v>2</v>
      </c>
      <c r="E97" s="13">
        <v>0</v>
      </c>
      <c r="F97" s="13">
        <v>0</v>
      </c>
    </row>
    <row r="98">
      <c r="A98" s="7"/>
      <c r="B98" s="4" t="s">
        <v>104</v>
      </c>
      <c r="C98" s="13">
        <v>1</v>
      </c>
      <c r="D98" s="13">
        <v>2</v>
      </c>
      <c r="E98" s="13">
        <v>0</v>
      </c>
      <c r="F98" s="13">
        <v>0</v>
      </c>
    </row>
    <row r="99">
      <c r="A99" s="7"/>
      <c r="B99" s="4" t="s">
        <v>105</v>
      </c>
      <c r="C99" s="13">
        <v>1</v>
      </c>
      <c r="D99" s="13">
        <v>2</v>
      </c>
      <c r="E99" s="13">
        <v>0</v>
      </c>
      <c r="F99" s="13">
        <v>0</v>
      </c>
    </row>
    <row r="100">
      <c r="A100" s="7"/>
      <c r="B100" s="4" t="s">
        <v>106</v>
      </c>
      <c r="C100" s="13">
        <v>1</v>
      </c>
      <c r="D100" s="13">
        <v>2</v>
      </c>
      <c r="E100" s="13">
        <v>0</v>
      </c>
      <c r="F100" s="13">
        <v>0</v>
      </c>
    </row>
    <row r="101">
      <c r="A101" s="7"/>
      <c r="B101" s="4" t="s">
        <v>107</v>
      </c>
      <c r="C101" s="13">
        <v>1</v>
      </c>
      <c r="D101" s="13">
        <v>2</v>
      </c>
      <c r="E101" s="13">
        <v>0</v>
      </c>
      <c r="F101" s="13">
        <v>0</v>
      </c>
    </row>
    <row r="102">
      <c r="A102" s="7"/>
      <c r="B102" s="4" t="s">
        <v>108</v>
      </c>
      <c r="C102" s="13">
        <v>1</v>
      </c>
      <c r="D102" s="13">
        <v>2</v>
      </c>
      <c r="E102" s="13">
        <v>0</v>
      </c>
      <c r="F102" s="13">
        <v>0</v>
      </c>
    </row>
    <row r="103">
      <c r="A103" s="7"/>
      <c r="B103" s="4" t="s">
        <v>109</v>
      </c>
      <c r="C103" s="13">
        <v>1</v>
      </c>
      <c r="D103" s="13">
        <v>2</v>
      </c>
      <c r="E103" s="13">
        <v>0</v>
      </c>
      <c r="F103" s="13">
        <v>0</v>
      </c>
    </row>
    <row r="104">
      <c r="A104" s="7"/>
      <c r="B104" s="4" t="s">
        <v>110</v>
      </c>
      <c r="C104" s="13">
        <v>1</v>
      </c>
      <c r="D104" s="13">
        <v>2</v>
      </c>
      <c r="E104" s="13">
        <v>0</v>
      </c>
      <c r="F104" s="13">
        <v>0</v>
      </c>
    </row>
    <row r="105">
      <c r="A105" s="7"/>
      <c r="B105" s="4" t="s">
        <v>111</v>
      </c>
      <c r="C105" s="13">
        <v>1</v>
      </c>
      <c r="D105" s="13">
        <v>2</v>
      </c>
      <c r="E105" s="13">
        <v>0</v>
      </c>
      <c r="F105" s="13">
        <v>0</v>
      </c>
    </row>
    <row r="106">
      <c r="A106" s="7"/>
      <c r="B106" s="4" t="s">
        <v>112</v>
      </c>
      <c r="C106" s="13">
        <v>1</v>
      </c>
      <c r="D106" s="13">
        <v>2</v>
      </c>
      <c r="E106" s="13">
        <v>0</v>
      </c>
      <c r="F106" s="13">
        <v>0</v>
      </c>
    </row>
    <row r="107">
      <c r="A107" s="7"/>
      <c r="B107" s="4" t="s">
        <v>113</v>
      </c>
      <c r="C107" s="13">
        <v>1</v>
      </c>
      <c r="D107" s="13">
        <v>2</v>
      </c>
      <c r="E107" s="13">
        <v>0</v>
      </c>
      <c r="F107" s="13">
        <v>0</v>
      </c>
    </row>
    <row r="108">
      <c r="A108" s="7"/>
      <c r="B108" s="4" t="s">
        <v>114</v>
      </c>
      <c r="C108" s="13">
        <v>1</v>
      </c>
      <c r="D108" s="13">
        <v>2</v>
      </c>
      <c r="E108" s="13">
        <v>0</v>
      </c>
      <c r="F108" s="13">
        <v>0</v>
      </c>
    </row>
    <row r="109">
      <c r="A109" s="7"/>
      <c r="B109" s="4" t="s">
        <v>115</v>
      </c>
      <c r="C109" s="13">
        <v>1</v>
      </c>
      <c r="D109" s="13">
        <v>2</v>
      </c>
      <c r="E109" s="13">
        <v>0</v>
      </c>
      <c r="F109" s="13">
        <v>0</v>
      </c>
    </row>
    <row r="110">
      <c r="A110" s="7"/>
      <c r="B110" s="4" t="s">
        <v>116</v>
      </c>
      <c r="C110" s="13">
        <v>1</v>
      </c>
      <c r="D110" s="13">
        <v>2</v>
      </c>
      <c r="E110" s="13">
        <v>0</v>
      </c>
      <c r="F110" s="13">
        <v>0</v>
      </c>
    </row>
    <row r="111">
      <c r="A111" s="3"/>
      <c r="B111" s="4" t="s">
        <v>117</v>
      </c>
      <c r="C111" s="13">
        <v>1</v>
      </c>
      <c r="D111" s="13">
        <v>2</v>
      </c>
      <c r="E111" s="13">
        <v>0</v>
      </c>
      <c r="F111" s="13">
        <v>0</v>
      </c>
    </row>
    <row r="112">
      <c r="A112" s="1">
        <v>9</v>
      </c>
      <c r="B112" s="4" t="s">
        <v>118</v>
      </c>
      <c r="C112" s="13">
        <v>1</v>
      </c>
      <c r="D112" s="13">
        <v>2</v>
      </c>
      <c r="E112" s="13">
        <v>0</v>
      </c>
      <c r="F112" s="13">
        <v>0</v>
      </c>
    </row>
    <row r="113">
      <c r="A113" s="7"/>
      <c r="B113" s="4" t="s">
        <v>119</v>
      </c>
      <c r="C113" s="13">
        <v>1</v>
      </c>
      <c r="D113" s="13">
        <v>2</v>
      </c>
      <c r="E113" s="13">
        <v>0</v>
      </c>
      <c r="F113" s="13">
        <v>0</v>
      </c>
    </row>
    <row r="114">
      <c r="A114" s="7"/>
      <c r="B114" s="4" t="s">
        <v>120</v>
      </c>
      <c r="C114" s="13">
        <v>1</v>
      </c>
      <c r="D114" s="13">
        <v>2</v>
      </c>
      <c r="E114" s="13">
        <v>0</v>
      </c>
      <c r="F114" s="13">
        <v>0</v>
      </c>
    </row>
    <row r="115">
      <c r="A115" s="7"/>
      <c r="B115" s="4" t="s">
        <v>121</v>
      </c>
      <c r="C115" s="13">
        <v>1</v>
      </c>
      <c r="D115" s="13">
        <v>2</v>
      </c>
      <c r="E115" s="13">
        <v>0</v>
      </c>
      <c r="F115" s="13">
        <v>0</v>
      </c>
    </row>
    <row r="116">
      <c r="A116" s="7"/>
      <c r="B116" s="4" t="s">
        <v>122</v>
      </c>
      <c r="C116" s="13">
        <v>1</v>
      </c>
      <c r="D116" s="13">
        <v>2</v>
      </c>
      <c r="E116" s="13">
        <v>0</v>
      </c>
      <c r="F116" s="13">
        <v>0</v>
      </c>
    </row>
    <row r="117">
      <c r="A117" s="7"/>
      <c r="B117" s="4" t="s">
        <v>123</v>
      </c>
      <c r="C117" s="13">
        <v>1</v>
      </c>
      <c r="D117" s="13">
        <v>2</v>
      </c>
      <c r="E117" s="13">
        <v>0</v>
      </c>
      <c r="F117" s="13">
        <v>0</v>
      </c>
    </row>
    <row r="118">
      <c r="A118" s="7"/>
      <c r="B118" s="4" t="s">
        <v>124</v>
      </c>
      <c r="C118" s="13">
        <v>1</v>
      </c>
      <c r="D118" s="13">
        <v>2</v>
      </c>
      <c r="E118" s="13">
        <v>0</v>
      </c>
      <c r="F118" s="13">
        <v>0</v>
      </c>
    </row>
    <row r="119">
      <c r="A119" s="7"/>
      <c r="B119" s="4" t="s">
        <v>125</v>
      </c>
      <c r="C119" s="13">
        <v>1</v>
      </c>
      <c r="D119" s="13">
        <v>2</v>
      </c>
      <c r="E119" s="13">
        <v>0</v>
      </c>
      <c r="F119" s="13">
        <v>0</v>
      </c>
    </row>
    <row r="120">
      <c r="A120" s="7"/>
      <c r="B120" s="4" t="s">
        <v>126</v>
      </c>
      <c r="C120" s="13">
        <v>1</v>
      </c>
      <c r="D120" s="13">
        <v>2</v>
      </c>
      <c r="E120" s="13">
        <v>0</v>
      </c>
      <c r="F120" s="13">
        <v>0</v>
      </c>
    </row>
    <row r="121">
      <c r="A121" s="3"/>
      <c r="B121" s="4" t="s">
        <v>127</v>
      </c>
      <c r="C121" s="13">
        <v>1</v>
      </c>
      <c r="D121" s="13">
        <v>2</v>
      </c>
      <c r="E121" s="13">
        <v>0</v>
      </c>
      <c r="F121" s="13">
        <v>0</v>
      </c>
    </row>
  </sheetData>
  <mergeCells count="12">
    <mergeCell ref="A1:A2"/>
    <mergeCell ref="B1:B2"/>
    <mergeCell ref="C1:F1"/>
    <mergeCell ref="A3:A11"/>
    <mergeCell ref="A12:A25"/>
    <mergeCell ref="A26:A30"/>
    <mergeCell ref="A31:A37"/>
    <mergeCell ref="A38:A56"/>
    <mergeCell ref="A57:A67"/>
    <mergeCell ref="A68:A89"/>
    <mergeCell ref="A90:A111"/>
    <mergeCell ref="A112:A121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min="3" max="3" width="12.855468643610299"/>
    <col customWidth="1" min="4" max="4" width="12.2851566656466"/>
    <col bestFit="1" customWidth="1" min="5" max="5" width="12.855468643610299"/>
    <col bestFit="1" customWidth="1" min="6" max="6" width="11.855469151108901"/>
  </cols>
  <sheetData>
    <row r="1">
      <c r="A1" s="1" t="s">
        <v>128</v>
      </c>
      <c r="B1" s="1" t="s">
        <v>1</v>
      </c>
      <c r="C1" s="5" t="s">
        <v>134</v>
      </c>
      <c r="D1" s="11"/>
      <c r="E1" s="11"/>
      <c r="F1" s="12"/>
    </row>
    <row r="2">
      <c r="A2" s="3"/>
      <c r="B2" s="3"/>
      <c r="C2" s="13" t="s">
        <v>130</v>
      </c>
      <c r="D2" s="13" t="s">
        <v>131</v>
      </c>
      <c r="E2" s="13" t="s">
        <v>132</v>
      </c>
      <c r="F2" s="13" t="s">
        <v>133</v>
      </c>
    </row>
    <row r="3">
      <c r="A3" s="1">
        <v>1</v>
      </c>
      <c r="B3" s="4" t="s">
        <v>9</v>
      </c>
      <c r="C3" s="13">
        <f>'Малоэтажка_колич_блоков'!C3*'Осн._характ_ки_малоэт_кварт'!$C$8</f>
        <v>12</v>
      </c>
      <c r="D3" s="13">
        <f>'Малоэтажка_колич_блоков'!D3*'Осн._характ_ки_малоэт_кварт'!$D$8</f>
        <v>32</v>
      </c>
      <c r="E3" s="13">
        <f>'Малоэтажка_колич_блоков'!E3*'Осн._характ_ки_малоэт_кварт'!$E$8</f>
        <v>0</v>
      </c>
      <c r="F3" s="13">
        <f>'Малоэтажка_колич_блоков'!F3*'Осн._характ_ки_малоэт_кварт'!$F$8</f>
        <v>0</v>
      </c>
      <c r="G3">
        <f t="shared" ref="G3:G9" si="4">SUM(C3:F3)</f>
        <v>44</v>
      </c>
    </row>
    <row r="4">
      <c r="A4" s="7"/>
      <c r="B4" s="4" t="s">
        <v>10</v>
      </c>
      <c r="C4" s="13">
        <f>Малоэтажка_колич_блоков!C4*Осн._характ_ки_малоэт_кварт!$C$8</f>
        <v>12</v>
      </c>
      <c r="D4" s="13">
        <f>Малоэтажка_колич_блоков!D4*Осн._характ_ки_малоэт_кварт!$D$8</f>
        <v>32</v>
      </c>
      <c r="E4" s="13">
        <f>Малоэтажка_колич_блоков!E4*Осн._характ_ки_малоэт_кварт!$E$8</f>
        <v>0</v>
      </c>
      <c r="F4" s="13">
        <f>Малоэтажка_колич_блоков!F4*Осн._характ_ки_малоэт_кварт!$F$8</f>
        <v>0</v>
      </c>
      <c r="G4">
        <f t="shared" si="4"/>
        <v>44</v>
      </c>
    </row>
    <row r="5">
      <c r="A5" s="7"/>
      <c r="B5" s="4" t="s">
        <v>11</v>
      </c>
      <c r="C5" s="13">
        <f>Малоэтажка_колич_блоков!C5*Осн._характ_ки_малоэт_кварт!$C$8</f>
        <v>12</v>
      </c>
      <c r="D5" s="13">
        <f>Малоэтажка_колич_блоков!D5*Осн._характ_ки_малоэт_кварт!$D$8</f>
        <v>32</v>
      </c>
      <c r="E5" s="13">
        <f>Малоэтажка_колич_блоков!E5*Осн._характ_ки_малоэт_кварт!$E$8</f>
        <v>0</v>
      </c>
      <c r="F5" s="13">
        <f>Малоэтажка_колич_блоков!F5*Осн._характ_ки_малоэт_кварт!$F$8</f>
        <v>0</v>
      </c>
      <c r="G5">
        <f t="shared" si="4"/>
        <v>44</v>
      </c>
    </row>
    <row r="6">
      <c r="A6" s="7"/>
      <c r="B6" s="4" t="s">
        <v>12</v>
      </c>
      <c r="C6" s="13">
        <f>Малоэтажка_колич_блоков!C6*Осн._характ_ки_малоэт_кварт!$C$8</f>
        <v>12</v>
      </c>
      <c r="D6" s="13">
        <f>Малоэтажка_колич_блоков!D6*Осн._характ_ки_малоэт_кварт!$D$8</f>
        <v>32</v>
      </c>
      <c r="E6" s="13">
        <f>Малоэтажка_колич_блоков!E6*Осн._характ_ки_малоэт_кварт!$E$8</f>
        <v>0</v>
      </c>
      <c r="F6" s="13">
        <f>Малоэтажка_колич_блоков!F6*Осн._характ_ки_малоэт_кварт!$F$8</f>
        <v>0</v>
      </c>
      <c r="G6">
        <f t="shared" si="4"/>
        <v>44</v>
      </c>
    </row>
    <row r="7">
      <c r="A7" s="7"/>
      <c r="B7" s="4" t="s">
        <v>13</v>
      </c>
      <c r="C7" s="13">
        <f>Малоэтажка_колич_блоков!C7*Осн._характ_ки_малоэт_кварт!$C$8</f>
        <v>12</v>
      </c>
      <c r="D7" s="13">
        <f>Малоэтажка_колич_блоков!D7*Осн._характ_ки_малоэт_кварт!$D$8</f>
        <v>16</v>
      </c>
      <c r="E7" s="13">
        <f>Малоэтажка_колич_блоков!E7*Осн._характ_ки_малоэт_кварт!$E$8</f>
        <v>12</v>
      </c>
      <c r="F7" s="13">
        <f>Малоэтажка_колич_блоков!F7*Осн._характ_ки_малоэт_кварт!$F$8</f>
        <v>0</v>
      </c>
      <c r="G7">
        <f t="shared" si="4"/>
        <v>40</v>
      </c>
    </row>
    <row r="8">
      <c r="A8" s="7"/>
      <c r="B8" s="4" t="s">
        <v>14</v>
      </c>
      <c r="C8" s="13">
        <f>Малоэтажка_колич_блоков!C8*Осн._характ_ки_малоэт_кварт!$C$8</f>
        <v>12</v>
      </c>
      <c r="D8" s="13">
        <f>Малоэтажка_колич_блоков!D8*Осн._характ_ки_малоэт_кварт!$D$8</f>
        <v>32</v>
      </c>
      <c r="E8" s="13">
        <f>Малоэтажка_колич_блоков!E8*Осн._характ_ки_малоэт_кварт!$E$8</f>
        <v>0</v>
      </c>
      <c r="F8" s="13">
        <f>Малоэтажка_колич_блоков!F8*Осн._характ_ки_малоэт_кварт!$F$8</f>
        <v>0</v>
      </c>
      <c r="G8">
        <f t="shared" si="4"/>
        <v>44</v>
      </c>
    </row>
    <row r="9">
      <c r="A9" s="7"/>
      <c r="B9" s="4" t="s">
        <v>15</v>
      </c>
      <c r="C9" s="13">
        <f>Малоэтажка_колич_блоков!C9*Осн._характ_ки_малоэт_кварт!$C$8</f>
        <v>12</v>
      </c>
      <c r="D9" s="13">
        <f>Малоэтажка_колич_блоков!D9*Осн._характ_ки_малоэт_кварт!$D$8</f>
        <v>32</v>
      </c>
      <c r="E9" s="13">
        <f>Малоэтажка_колич_блоков!E9*Осн._характ_ки_малоэт_кварт!$E$8</f>
        <v>0</v>
      </c>
      <c r="F9" s="13">
        <f>Малоэтажка_колич_блоков!F9*Осн._характ_ки_малоэт_кварт!$F$8</f>
        <v>0</v>
      </c>
      <c r="G9">
        <f t="shared" si="4"/>
        <v>44</v>
      </c>
    </row>
    <row r="10">
      <c r="A10" s="7"/>
      <c r="B10" s="4" t="s">
        <v>16</v>
      </c>
      <c r="C10" s="13">
        <f>'Малоэтажка_колич_блоков'!C10*'Осн._характ_ки_малоэт_кварт'!$C$8</f>
        <v>12</v>
      </c>
      <c r="D10" s="13">
        <f>'Малоэтажка_колич_блоков'!D10*'Осн._характ_ки_малоэт_кварт'!$D$8</f>
        <v>32</v>
      </c>
      <c r="E10" s="13">
        <f>'Малоэтажка_колич_блоков'!E10*'Осн._характ_ки_малоэт_кварт'!$E$8</f>
        <v>0</v>
      </c>
      <c r="F10" s="13">
        <f>'Малоэтажка_колич_блоков'!F10*'Осн._характ_ки_малоэт_кварт'!$F$8</f>
        <v>0</v>
      </c>
      <c r="G10">
        <f t="shared" ref="G10:G73" si="5">SUM(C10:F10)</f>
        <v>44</v>
      </c>
    </row>
    <row r="11">
      <c r="A11" s="3"/>
      <c r="B11" s="4" t="s">
        <v>17</v>
      </c>
      <c r="C11" s="13">
        <f>Малоэтажка_колич_блоков!C11*Осн._характ_ки_малоэт_кварт!$C$8</f>
        <v>12</v>
      </c>
      <c r="D11" s="13">
        <f>Малоэтажка_колич_блоков!D11*Осн._характ_ки_малоэт_кварт!$D$8</f>
        <v>32</v>
      </c>
      <c r="E11" s="13">
        <f>Малоэтажка_колич_блоков!E11*Осн._характ_ки_малоэт_кварт!$E$8</f>
        <v>0</v>
      </c>
      <c r="F11" s="13">
        <f>Малоэтажка_колич_блоков!F11*Осн._характ_ки_малоэт_кварт!$F$8</f>
        <v>0</v>
      </c>
      <c r="G11">
        <f t="shared" si="5"/>
        <v>44</v>
      </c>
    </row>
    <row r="12">
      <c r="A12" s="1">
        <v>2</v>
      </c>
      <c r="B12" s="4" t="s">
        <v>18</v>
      </c>
      <c r="C12" s="13">
        <f>Малоэтажка_колич_блоков!C12*Осн._характ_ки_малоэт_кварт!$C$8</f>
        <v>12</v>
      </c>
      <c r="D12" s="13">
        <f>Малоэтажка_колич_блоков!D12*Осн._характ_ки_малоэт_кварт!$D$8</f>
        <v>32</v>
      </c>
      <c r="E12" s="13">
        <f>Малоэтажка_колич_блоков!E12*Осн._характ_ки_малоэт_кварт!$E$8</f>
        <v>0</v>
      </c>
      <c r="F12" s="13">
        <f>Малоэтажка_колич_блоков!F12*Осн._характ_ки_малоэт_кварт!$F$8</f>
        <v>0</v>
      </c>
      <c r="G12">
        <f t="shared" si="5"/>
        <v>44</v>
      </c>
    </row>
    <row r="13">
      <c r="A13" s="7"/>
      <c r="B13" s="4" t="s">
        <v>19</v>
      </c>
      <c r="C13" s="13">
        <f>Малоэтажка_колич_блоков!C13*Осн._характ_ки_малоэт_кварт!$C$8</f>
        <v>12</v>
      </c>
      <c r="D13" s="13">
        <f>Малоэтажка_колич_блоков!D13*Осн._характ_ки_малоэт_кварт!$D$8</f>
        <v>32</v>
      </c>
      <c r="E13" s="13">
        <f>Малоэтажка_колич_блоков!E13*Осн._характ_ки_малоэт_кварт!$E$8</f>
        <v>0</v>
      </c>
      <c r="F13" s="13">
        <f>Малоэтажка_колич_блоков!F13*Осн._характ_ки_малоэт_кварт!$F$8</f>
        <v>0</v>
      </c>
      <c r="G13">
        <f t="shared" si="5"/>
        <v>44</v>
      </c>
    </row>
    <row r="14">
      <c r="A14" s="7"/>
      <c r="B14" s="4" t="s">
        <v>20</v>
      </c>
      <c r="C14" s="13">
        <f>Малоэтажка_колич_блоков!C14*Осн._характ_ки_малоэт_кварт!$C$8</f>
        <v>12</v>
      </c>
      <c r="D14" s="13">
        <f>Малоэтажка_колич_блоков!D14*Осн._характ_ки_малоэт_кварт!$D$8</f>
        <v>32</v>
      </c>
      <c r="E14" s="13">
        <f>Малоэтажка_колич_блоков!E14*Осн._характ_ки_малоэт_кварт!$E$8</f>
        <v>0</v>
      </c>
      <c r="F14" s="13">
        <f>Малоэтажка_колич_блоков!F14*Осн._характ_ки_малоэт_кварт!$F$8</f>
        <v>0</v>
      </c>
      <c r="G14">
        <f t="shared" si="5"/>
        <v>44</v>
      </c>
    </row>
    <row r="15">
      <c r="A15" s="7"/>
      <c r="B15" s="4" t="s">
        <v>21</v>
      </c>
      <c r="C15" s="13">
        <f>Малоэтажка_колич_блоков!C15*Осн._характ_ки_малоэт_кварт!$C$8</f>
        <v>12</v>
      </c>
      <c r="D15" s="13">
        <f>Малоэтажка_колич_блоков!D15*Осн._характ_ки_малоэт_кварт!$D$8</f>
        <v>32</v>
      </c>
      <c r="E15" s="13">
        <f>Малоэтажка_колич_блоков!E15*Осн._характ_ки_малоэт_кварт!$E$8</f>
        <v>0</v>
      </c>
      <c r="F15" s="13">
        <f>Малоэтажка_колич_блоков!F15*Осн._характ_ки_малоэт_кварт!$F$8</f>
        <v>0</v>
      </c>
      <c r="G15">
        <f t="shared" si="5"/>
        <v>44</v>
      </c>
    </row>
    <row r="16">
      <c r="A16" s="7"/>
      <c r="B16" s="4" t="s">
        <v>22</v>
      </c>
      <c r="C16" s="13">
        <f>Малоэтажка_колич_блоков!C16*Осн._характ_ки_малоэт_кварт!$C$8</f>
        <v>12</v>
      </c>
      <c r="D16" s="13">
        <f>Малоэтажка_колич_блоков!D16*Осн._характ_ки_малоэт_кварт!$D$8</f>
        <v>32</v>
      </c>
      <c r="E16" s="13">
        <f>Малоэтажка_колич_блоков!E16*Осн._характ_ки_малоэт_кварт!$E$8</f>
        <v>0</v>
      </c>
      <c r="F16" s="13">
        <f>Малоэтажка_колич_блоков!F16*Осн._характ_ки_малоэт_кварт!$F$8</f>
        <v>0</v>
      </c>
      <c r="G16">
        <f t="shared" si="5"/>
        <v>44</v>
      </c>
    </row>
    <row r="17">
      <c r="A17" s="7"/>
      <c r="B17" s="4" t="s">
        <v>23</v>
      </c>
      <c r="C17" s="13">
        <f>Малоэтажка_колич_блоков!C17*Осн._характ_ки_малоэт_кварт!$C$8</f>
        <v>12</v>
      </c>
      <c r="D17" s="13">
        <f>Малоэтажка_колич_блоков!D17*Осн._характ_ки_малоэт_кварт!$D$8</f>
        <v>32</v>
      </c>
      <c r="E17" s="13">
        <f>Малоэтажка_колич_блоков!E17*Осн._характ_ки_малоэт_кварт!$E$8</f>
        <v>0</v>
      </c>
      <c r="F17" s="13">
        <f>Малоэтажка_колич_блоков!F17*Осн._характ_ки_малоэт_кварт!$F$8</f>
        <v>0</v>
      </c>
      <c r="G17">
        <f t="shared" si="5"/>
        <v>44</v>
      </c>
    </row>
    <row r="18">
      <c r="A18" s="7"/>
      <c r="B18" s="4" t="s">
        <v>24</v>
      </c>
      <c r="C18" s="13">
        <f>Малоэтажка_колич_блоков!C18*Осн._характ_ки_малоэт_кварт!$C$8</f>
        <v>12</v>
      </c>
      <c r="D18" s="13">
        <f>Малоэтажка_колич_блоков!D18*Осн._характ_ки_малоэт_кварт!$D$8</f>
        <v>32</v>
      </c>
      <c r="E18" s="13">
        <f>Малоэтажка_колич_блоков!E18*Осн._характ_ки_малоэт_кварт!$E$8</f>
        <v>0</v>
      </c>
      <c r="F18" s="13">
        <f>Малоэтажка_колич_блоков!F18*Осн._характ_ки_малоэт_кварт!$F$8</f>
        <v>0</v>
      </c>
      <c r="G18">
        <f t="shared" si="5"/>
        <v>44</v>
      </c>
    </row>
    <row r="19">
      <c r="A19" s="7"/>
      <c r="B19" s="4" t="s">
        <v>25</v>
      </c>
      <c r="C19" s="13">
        <f>Малоэтажка_колич_блоков!C19*Осн._характ_ки_малоэт_кварт!$C$8</f>
        <v>12</v>
      </c>
      <c r="D19" s="13">
        <f>Малоэтажка_колич_блоков!D19*Осн._характ_ки_малоэт_кварт!$D$8</f>
        <v>32</v>
      </c>
      <c r="E19" s="13">
        <f>Малоэтажка_колич_блоков!E19*Осн._характ_ки_малоэт_кварт!$E$8</f>
        <v>0</v>
      </c>
      <c r="F19" s="13">
        <f>Малоэтажка_колич_блоков!F19*Осн._характ_ки_малоэт_кварт!$F$8</f>
        <v>0</v>
      </c>
      <c r="G19">
        <f t="shared" si="5"/>
        <v>44</v>
      </c>
    </row>
    <row r="20">
      <c r="A20" s="7"/>
      <c r="B20" s="4" t="s">
        <v>26</v>
      </c>
      <c r="C20" s="13">
        <f>Малоэтажка_колич_блоков!C20*Осн._характ_ки_малоэт_кварт!$C$8</f>
        <v>12</v>
      </c>
      <c r="D20" s="13">
        <f>Малоэтажка_колич_блоков!D20*Осн._характ_ки_малоэт_кварт!$D$8</f>
        <v>32</v>
      </c>
      <c r="E20" s="13">
        <f>Малоэтажка_колич_блоков!E20*Осн._характ_ки_малоэт_кварт!$E$8</f>
        <v>0</v>
      </c>
      <c r="F20" s="13">
        <f>Малоэтажка_колич_блоков!F20*Осн._характ_ки_малоэт_кварт!$F$8</f>
        <v>0</v>
      </c>
      <c r="G20">
        <f t="shared" si="5"/>
        <v>44</v>
      </c>
    </row>
    <row r="21">
      <c r="A21" s="7"/>
      <c r="B21" s="4" t="s">
        <v>27</v>
      </c>
      <c r="C21" s="13">
        <f>Малоэтажка_колич_блоков!C21*Осн._характ_ки_малоэт_кварт!$C$8</f>
        <v>12</v>
      </c>
      <c r="D21" s="13">
        <f>Малоэтажка_колич_блоков!D21*Осн._характ_ки_малоэт_кварт!$D$8</f>
        <v>32</v>
      </c>
      <c r="E21" s="13">
        <f>Малоэтажка_колич_блоков!E21*Осн._характ_ки_малоэт_кварт!$E$8</f>
        <v>0</v>
      </c>
      <c r="F21" s="13">
        <f>Малоэтажка_колич_блоков!F21*Осн._характ_ки_малоэт_кварт!$F$8</f>
        <v>0</v>
      </c>
      <c r="G21">
        <f t="shared" si="5"/>
        <v>44</v>
      </c>
    </row>
    <row r="22">
      <c r="A22" s="7"/>
      <c r="B22" s="4" t="s">
        <v>28</v>
      </c>
      <c r="C22" s="13">
        <f>Малоэтажка_колич_блоков!C22*Осн._характ_ки_малоэт_кварт!$C$8</f>
        <v>12</v>
      </c>
      <c r="D22" s="13">
        <f>Малоэтажка_колич_блоков!D22*Осн._характ_ки_малоэт_кварт!$D$8</f>
        <v>32</v>
      </c>
      <c r="E22" s="13">
        <f>Малоэтажка_колич_блоков!E22*Осн._характ_ки_малоэт_кварт!$E$8</f>
        <v>0</v>
      </c>
      <c r="F22" s="13">
        <f>Малоэтажка_колич_блоков!F22*Осн._характ_ки_малоэт_кварт!$F$8</f>
        <v>0</v>
      </c>
      <c r="G22">
        <f t="shared" si="5"/>
        <v>44</v>
      </c>
    </row>
    <row r="23">
      <c r="A23" s="7"/>
      <c r="B23" s="4" t="s">
        <v>29</v>
      </c>
      <c r="C23" s="13">
        <f>Малоэтажка_колич_блоков!C23*Осн._характ_ки_малоэт_кварт!$C$8</f>
        <v>12</v>
      </c>
      <c r="D23" s="13">
        <f>Малоэтажка_колич_блоков!D23*Осн._характ_ки_малоэт_кварт!$D$8</f>
        <v>32</v>
      </c>
      <c r="E23" s="13">
        <f>Малоэтажка_колич_блоков!E23*Осн._характ_ки_малоэт_кварт!$E$8</f>
        <v>0</v>
      </c>
      <c r="F23" s="13">
        <f>Малоэтажка_колич_блоков!F23*Осн._характ_ки_малоэт_кварт!$F$8</f>
        <v>0</v>
      </c>
      <c r="G23">
        <f t="shared" si="5"/>
        <v>44</v>
      </c>
    </row>
    <row r="24">
      <c r="A24" s="7"/>
      <c r="B24" s="4" t="s">
        <v>30</v>
      </c>
      <c r="C24" s="13">
        <f>Малоэтажка_колич_блоков!C24*Осн._характ_ки_малоэт_кварт!$C$8</f>
        <v>12</v>
      </c>
      <c r="D24" s="13">
        <f>Малоэтажка_колич_блоков!D24*Осн._характ_ки_малоэт_кварт!$D$8</f>
        <v>32</v>
      </c>
      <c r="E24" s="13">
        <f>Малоэтажка_колич_блоков!E24*Осн._характ_ки_малоэт_кварт!$E$8</f>
        <v>0</v>
      </c>
      <c r="F24" s="13">
        <f>Малоэтажка_колич_блоков!F24*Осн._характ_ки_малоэт_кварт!$F$8</f>
        <v>0</v>
      </c>
      <c r="G24">
        <f t="shared" si="5"/>
        <v>44</v>
      </c>
    </row>
    <row r="25">
      <c r="A25" s="3"/>
      <c r="B25" s="4" t="s">
        <v>31</v>
      </c>
      <c r="C25" s="13">
        <f>Малоэтажка_колич_блоков!C25*Осн._характ_ки_малоэт_кварт!$C$8</f>
        <v>12</v>
      </c>
      <c r="D25" s="13">
        <f>Малоэтажка_колич_блоков!D25*Осн._характ_ки_малоэт_кварт!$D$8</f>
        <v>32</v>
      </c>
      <c r="E25" s="13">
        <f>Малоэтажка_колич_блоков!E25*Осн._характ_ки_малоэт_кварт!$E$8</f>
        <v>0</v>
      </c>
      <c r="F25" s="13">
        <f>Малоэтажка_колич_блоков!F25*Осн._характ_ки_малоэт_кварт!$F$8</f>
        <v>0</v>
      </c>
      <c r="G25">
        <f t="shared" si="5"/>
        <v>44</v>
      </c>
    </row>
    <row r="26">
      <c r="A26" s="1">
        <v>3</v>
      </c>
      <c r="B26" s="4" t="s">
        <v>32</v>
      </c>
      <c r="C26" s="13">
        <f>Малоэтажка_колич_блоков!C26*Осн._характ_ки_малоэт_кварт!$C$8</f>
        <v>12</v>
      </c>
      <c r="D26" s="13">
        <f>Малоэтажка_колич_блоков!D26*Осн._характ_ки_малоэт_кварт!$D$8</f>
        <v>32</v>
      </c>
      <c r="E26" s="13">
        <f>Малоэтажка_колич_блоков!E26*Осн._характ_ки_малоэт_кварт!$E$8</f>
        <v>0</v>
      </c>
      <c r="F26" s="13">
        <f>Малоэтажка_колич_блоков!F26*Осн._характ_ки_малоэт_кварт!$F$8</f>
        <v>0</v>
      </c>
      <c r="G26">
        <f t="shared" si="5"/>
        <v>44</v>
      </c>
    </row>
    <row r="27">
      <c r="A27" s="7"/>
      <c r="B27" s="4" t="s">
        <v>33</v>
      </c>
      <c r="C27" s="13">
        <f>Малоэтажка_колич_блоков!C27*Осн._характ_ки_малоэт_кварт!$C$8</f>
        <v>12</v>
      </c>
      <c r="D27" s="13">
        <f>Малоэтажка_колич_блоков!D27*Осн._характ_ки_малоэт_кварт!$D$8</f>
        <v>32</v>
      </c>
      <c r="E27" s="13">
        <f>Малоэтажка_колич_блоков!E27*Осн._характ_ки_малоэт_кварт!$E$8</f>
        <v>0</v>
      </c>
      <c r="F27" s="13">
        <f>Малоэтажка_колич_блоков!F27*Осн._характ_ки_малоэт_кварт!$F$8</f>
        <v>0</v>
      </c>
      <c r="G27">
        <f t="shared" si="5"/>
        <v>44</v>
      </c>
    </row>
    <row r="28">
      <c r="A28" s="7"/>
      <c r="B28" s="4" t="s">
        <v>34</v>
      </c>
      <c r="C28" s="13">
        <f>Малоэтажка_колич_блоков!C28*Осн._характ_ки_малоэт_кварт!$C$8</f>
        <v>12</v>
      </c>
      <c r="D28" s="13">
        <f>Малоэтажка_колич_блоков!D28*Осн._характ_ки_малоэт_кварт!$D$8</f>
        <v>32</v>
      </c>
      <c r="E28" s="13">
        <f>Малоэтажка_колич_блоков!E28*Осн._характ_ки_малоэт_кварт!$E$8</f>
        <v>0</v>
      </c>
      <c r="F28" s="13">
        <f>Малоэтажка_колич_блоков!F28*Осн._характ_ки_малоэт_кварт!$F$8</f>
        <v>0</v>
      </c>
      <c r="G28">
        <f t="shared" si="5"/>
        <v>44</v>
      </c>
    </row>
    <row r="29">
      <c r="A29" s="7"/>
      <c r="B29" s="4" t="s">
        <v>35</v>
      </c>
      <c r="C29" s="13">
        <f>Малоэтажка_колич_блоков!C29*Осн._характ_ки_малоэт_кварт!$C$8</f>
        <v>12</v>
      </c>
      <c r="D29" s="13">
        <f>Малоэтажка_колич_блоков!D29*Осн._характ_ки_малоэт_кварт!$D$8</f>
        <v>32</v>
      </c>
      <c r="E29" s="13">
        <f>Малоэтажка_колич_блоков!E29*Осн._характ_ки_малоэт_кварт!$E$8</f>
        <v>0</v>
      </c>
      <c r="F29" s="13">
        <f>Малоэтажка_колич_блоков!F29*Осн._характ_ки_малоэт_кварт!$F$8</f>
        <v>0</v>
      </c>
      <c r="G29">
        <f t="shared" si="5"/>
        <v>44</v>
      </c>
    </row>
    <row r="30">
      <c r="A30" s="3"/>
      <c r="B30" s="4" t="s">
        <v>36</v>
      </c>
      <c r="C30" s="13">
        <f>Малоэтажка_колич_блоков!C30*Осн._характ_ки_малоэт_кварт!$C$8</f>
        <v>12</v>
      </c>
      <c r="D30" s="13">
        <f>Малоэтажка_колич_блоков!D30*Осн._характ_ки_малоэт_кварт!$D$8</f>
        <v>32</v>
      </c>
      <c r="E30" s="13">
        <f>Малоэтажка_колич_блоков!E30*Осн._характ_ки_малоэт_кварт!$E$8</f>
        <v>0</v>
      </c>
      <c r="F30" s="13">
        <f>Малоэтажка_колич_блоков!F30*Осн._характ_ки_малоэт_кварт!$F$8</f>
        <v>0</v>
      </c>
      <c r="G30">
        <f t="shared" si="5"/>
        <v>44</v>
      </c>
    </row>
    <row r="31">
      <c r="A31" s="1">
        <v>4</v>
      </c>
      <c r="B31" s="4" t="s">
        <v>37</v>
      </c>
      <c r="C31" s="13">
        <f>Малоэтажка_колич_блоков!C31*Осн._характ_ки_малоэт_кварт!$C$8</f>
        <v>12</v>
      </c>
      <c r="D31" s="13">
        <f>Малоэтажка_колич_блоков!D31*Осн._характ_ки_малоэт_кварт!$D$8</f>
        <v>32</v>
      </c>
      <c r="E31" s="13">
        <f>Малоэтажка_колич_блоков!E31*Осн._характ_ки_малоэт_кварт!$E$8</f>
        <v>0</v>
      </c>
      <c r="F31" s="13">
        <f>Малоэтажка_колич_блоков!F31*Осн._характ_ки_малоэт_кварт!$F$8</f>
        <v>0</v>
      </c>
      <c r="G31">
        <f t="shared" si="5"/>
        <v>44</v>
      </c>
    </row>
    <row r="32">
      <c r="A32" s="7"/>
      <c r="B32" s="4" t="s">
        <v>38</v>
      </c>
      <c r="C32" s="13">
        <f>Малоэтажка_колич_блоков!C32*Осн._характ_ки_малоэт_кварт!$C$8</f>
        <v>12</v>
      </c>
      <c r="D32" s="13">
        <f>Малоэтажка_колич_блоков!D32*Осн._характ_ки_малоэт_кварт!$D$8</f>
        <v>32</v>
      </c>
      <c r="E32" s="13">
        <f>Малоэтажка_колич_блоков!E32*Осн._характ_ки_малоэт_кварт!$E$8</f>
        <v>0</v>
      </c>
      <c r="F32" s="13">
        <f>Малоэтажка_колич_блоков!F32*Осн._характ_ки_малоэт_кварт!$F$8</f>
        <v>0</v>
      </c>
      <c r="G32">
        <f t="shared" si="5"/>
        <v>44</v>
      </c>
    </row>
    <row r="33">
      <c r="A33" s="7"/>
      <c r="B33" s="4" t="s">
        <v>39</v>
      </c>
      <c r="C33" s="13">
        <f>Малоэтажка_колич_блоков!C33*Осн._характ_ки_малоэт_кварт!$C$8</f>
        <v>12</v>
      </c>
      <c r="D33" s="13">
        <f>Малоэтажка_колич_блоков!D33*Осн._характ_ки_малоэт_кварт!$D$8</f>
        <v>32</v>
      </c>
      <c r="E33" s="13">
        <f>Малоэтажка_колич_блоков!E33*Осн._характ_ки_малоэт_кварт!$E$8</f>
        <v>0</v>
      </c>
      <c r="F33" s="13">
        <f>Малоэтажка_колич_блоков!F33*Осн._характ_ки_малоэт_кварт!$F$8</f>
        <v>0</v>
      </c>
      <c r="G33">
        <f t="shared" si="5"/>
        <v>44</v>
      </c>
    </row>
    <row r="34">
      <c r="A34" s="7"/>
      <c r="B34" s="4" t="s">
        <v>40</v>
      </c>
      <c r="C34" s="13">
        <f>Малоэтажка_колич_блоков!C34*Осн._характ_ки_малоэт_кварт!$C$8</f>
        <v>12</v>
      </c>
      <c r="D34" s="13">
        <f>Малоэтажка_колич_блоков!D34*Осн._характ_ки_малоэт_кварт!$D$8</f>
        <v>32</v>
      </c>
      <c r="E34" s="13">
        <f>Малоэтажка_колич_блоков!E34*Осн._характ_ки_малоэт_кварт!$E$8</f>
        <v>0</v>
      </c>
      <c r="F34" s="13">
        <f>Малоэтажка_колич_блоков!F34*Осн._характ_ки_малоэт_кварт!$F$8</f>
        <v>0</v>
      </c>
      <c r="G34">
        <f t="shared" si="5"/>
        <v>44</v>
      </c>
    </row>
    <row r="35">
      <c r="A35" s="7"/>
      <c r="B35" s="4" t="s">
        <v>41</v>
      </c>
      <c r="C35" s="13">
        <f>Малоэтажка_колич_блоков!C35*Осн._характ_ки_малоэт_кварт!$C$8</f>
        <v>0</v>
      </c>
      <c r="D35" s="13">
        <f>Малоэтажка_колич_блоков!D35*Осн._характ_ки_малоэт_кварт!$D$8</f>
        <v>32</v>
      </c>
      <c r="E35" s="13">
        <f>Малоэтажка_колич_блоков!E35*Осн._характ_ки_малоэт_кварт!$E$8</f>
        <v>0</v>
      </c>
      <c r="F35" s="13">
        <f>Малоэтажка_колич_блоков!F35*Осн._характ_ки_малоэт_кварт!$F$8</f>
        <v>0</v>
      </c>
      <c r="G35">
        <f t="shared" si="5"/>
        <v>32</v>
      </c>
    </row>
    <row r="36">
      <c r="A36" s="7"/>
      <c r="B36" s="4" t="s">
        <v>42</v>
      </c>
      <c r="C36" s="13">
        <f>Малоэтажка_колич_блоков!C36*Осн._характ_ки_малоэт_кварт!$C$8</f>
        <v>0</v>
      </c>
      <c r="D36" s="13">
        <f>Малоэтажка_колич_блоков!D36*Осн._характ_ки_малоэт_кварт!$D$8</f>
        <v>32</v>
      </c>
      <c r="E36" s="13">
        <f>Малоэтажка_колич_блоков!E36*Осн._характ_ки_малоэт_кварт!$E$8</f>
        <v>0</v>
      </c>
      <c r="F36" s="13">
        <f>Малоэтажка_колич_блоков!F36*Осн._характ_ки_малоэт_кварт!$F$8</f>
        <v>0</v>
      </c>
      <c r="G36">
        <f t="shared" si="5"/>
        <v>32</v>
      </c>
    </row>
    <row r="37">
      <c r="A37" s="3"/>
      <c r="B37" s="4" t="s">
        <v>43</v>
      </c>
      <c r="C37" s="13">
        <f>Малоэтажка_колич_блоков!C37*Осн._характ_ки_малоэт_кварт!$C$8</f>
        <v>0</v>
      </c>
      <c r="D37" s="13">
        <f>Малоэтажка_колич_блоков!D37*Осн._характ_ки_малоэт_кварт!$D$8</f>
        <v>32</v>
      </c>
      <c r="E37" s="13">
        <f>Малоэтажка_колич_блоков!E37*Осн._характ_ки_малоэт_кварт!$E$8</f>
        <v>0</v>
      </c>
      <c r="F37" s="13">
        <f>Малоэтажка_колич_блоков!F37*Осн._характ_ки_малоэт_кварт!$F$8</f>
        <v>0</v>
      </c>
      <c r="G37">
        <f t="shared" si="5"/>
        <v>32</v>
      </c>
    </row>
    <row r="38">
      <c r="A38" s="1">
        <v>5</v>
      </c>
      <c r="B38" s="4" t="s">
        <v>44</v>
      </c>
      <c r="C38" s="13">
        <f>Малоэтажка_колич_блоков!C38*Осн._характ_ки_малоэт_кварт!$C$8</f>
        <v>12</v>
      </c>
      <c r="D38" s="13">
        <f>Малоэтажка_колич_блоков!D38*Осн._характ_ки_малоэт_кварт!$D$8</f>
        <v>32</v>
      </c>
      <c r="E38" s="13">
        <f>Малоэтажка_колич_блоков!E38*Осн._характ_ки_малоэт_кварт!$E$8</f>
        <v>0</v>
      </c>
      <c r="F38" s="13">
        <f>Малоэтажка_колич_блоков!F38*Осн._характ_ки_малоэт_кварт!$F$8</f>
        <v>0</v>
      </c>
      <c r="G38">
        <f t="shared" si="5"/>
        <v>44</v>
      </c>
    </row>
    <row r="39">
      <c r="A39" s="7"/>
      <c r="B39" s="4" t="s">
        <v>45</v>
      </c>
      <c r="C39" s="13">
        <f>Малоэтажка_колич_блоков!C39*Осн._характ_ки_малоэт_кварт!$C$8</f>
        <v>12</v>
      </c>
      <c r="D39" s="13">
        <f>Малоэтажка_колич_блоков!D39*Осн._характ_ки_малоэт_кварт!$D$8</f>
        <v>32</v>
      </c>
      <c r="E39" s="13">
        <f>Малоэтажка_колич_блоков!E39*Осн._характ_ки_малоэт_кварт!$E$8</f>
        <v>0</v>
      </c>
      <c r="F39" s="13">
        <f>Малоэтажка_колич_блоков!F39*Осн._характ_ки_малоэт_кварт!$F$8</f>
        <v>0</v>
      </c>
      <c r="G39">
        <f t="shared" si="5"/>
        <v>44</v>
      </c>
    </row>
    <row r="40">
      <c r="A40" s="7"/>
      <c r="B40" s="4" t="s">
        <v>46</v>
      </c>
      <c r="C40" s="13">
        <f>Малоэтажка_колич_блоков!C40*Осн._характ_ки_малоэт_кварт!$C$8</f>
        <v>12</v>
      </c>
      <c r="D40" s="13">
        <f>Малоэтажка_колич_блоков!D40*Осн._характ_ки_малоэт_кварт!$D$8</f>
        <v>32</v>
      </c>
      <c r="E40" s="13">
        <f>Малоэтажка_колич_блоков!E40*Осн._характ_ки_малоэт_кварт!$E$8</f>
        <v>0</v>
      </c>
      <c r="F40" s="13">
        <f>Малоэтажка_колич_блоков!F40*Осн._характ_ки_малоэт_кварт!$F$8</f>
        <v>0</v>
      </c>
      <c r="G40">
        <f t="shared" si="5"/>
        <v>44</v>
      </c>
    </row>
    <row r="41">
      <c r="A41" s="7"/>
      <c r="B41" s="4" t="s">
        <v>47</v>
      </c>
      <c r="C41" s="13">
        <f>Малоэтажка_колич_блоков!C41*Осн._характ_ки_малоэт_кварт!$C$8</f>
        <v>12</v>
      </c>
      <c r="D41" s="13">
        <f>Малоэтажка_колич_блоков!D41*Осн._характ_ки_малоэт_кварт!$D$8</f>
        <v>32</v>
      </c>
      <c r="E41" s="13">
        <f>Малоэтажка_колич_блоков!E41*Осн._характ_ки_малоэт_кварт!$E$8</f>
        <v>0</v>
      </c>
      <c r="F41" s="13">
        <f>Малоэтажка_колич_блоков!F41*Осн._характ_ки_малоэт_кварт!$F$8</f>
        <v>0</v>
      </c>
      <c r="G41">
        <f t="shared" si="5"/>
        <v>44</v>
      </c>
    </row>
    <row r="42">
      <c r="A42" s="7"/>
      <c r="B42" s="4" t="s">
        <v>48</v>
      </c>
      <c r="C42" s="13">
        <f>Малоэтажка_колич_блоков!C42*Осн._характ_ки_малоэт_кварт!$C$8</f>
        <v>12</v>
      </c>
      <c r="D42" s="13">
        <f>Малоэтажка_колич_блоков!D42*Осн._характ_ки_малоэт_кварт!$D$8</f>
        <v>32</v>
      </c>
      <c r="E42" s="13">
        <f>Малоэтажка_колич_блоков!E42*Осн._характ_ки_малоэт_кварт!$E$8</f>
        <v>0</v>
      </c>
      <c r="F42" s="13">
        <f>Малоэтажка_колич_блоков!F42*Осн._характ_ки_малоэт_кварт!$F$8</f>
        <v>0</v>
      </c>
      <c r="G42">
        <f t="shared" si="5"/>
        <v>44</v>
      </c>
    </row>
    <row r="43">
      <c r="A43" s="7"/>
      <c r="B43" s="4" t="s">
        <v>49</v>
      </c>
      <c r="C43" s="13">
        <f>Малоэтажка_колич_блоков!C43*Осн._характ_ки_малоэт_кварт!$C$8</f>
        <v>12</v>
      </c>
      <c r="D43" s="13">
        <f>Малоэтажка_колич_блоков!D43*Осн._характ_ки_малоэт_кварт!$D$8</f>
        <v>32</v>
      </c>
      <c r="E43" s="13">
        <f>Малоэтажка_колич_блоков!E43*Осн._характ_ки_малоэт_кварт!$E$8</f>
        <v>0</v>
      </c>
      <c r="F43" s="13">
        <f>Малоэтажка_колич_блоков!F43*Осн._характ_ки_малоэт_кварт!$F$8</f>
        <v>0</v>
      </c>
      <c r="G43">
        <f t="shared" si="5"/>
        <v>44</v>
      </c>
    </row>
    <row r="44">
      <c r="A44" s="7"/>
      <c r="B44" s="4" t="s">
        <v>50</v>
      </c>
      <c r="C44" s="13">
        <f>Малоэтажка_колич_блоков!C44*Осн._характ_ки_малоэт_кварт!$C$8</f>
        <v>12</v>
      </c>
      <c r="D44" s="13">
        <f>Малоэтажка_колич_блоков!D44*Осн._характ_ки_малоэт_кварт!$D$8</f>
        <v>32</v>
      </c>
      <c r="E44" s="13">
        <f>Малоэтажка_колич_блоков!E44*Осн._характ_ки_малоэт_кварт!$E$8</f>
        <v>0</v>
      </c>
      <c r="F44" s="13">
        <f>Малоэтажка_колич_блоков!F44*Осн._характ_ки_малоэт_кварт!$F$8</f>
        <v>0</v>
      </c>
      <c r="G44">
        <f t="shared" si="5"/>
        <v>44</v>
      </c>
    </row>
    <row r="45">
      <c r="A45" s="7"/>
      <c r="B45" s="4" t="s">
        <v>51</v>
      </c>
      <c r="C45" s="13">
        <f>Малоэтажка_колич_блоков!C45*Осн._характ_ки_малоэт_кварт!$C$8</f>
        <v>12</v>
      </c>
      <c r="D45" s="13">
        <f>Малоэтажка_колич_блоков!D45*Осн._характ_ки_малоэт_кварт!$D$8</f>
        <v>32</v>
      </c>
      <c r="E45" s="13">
        <f>Малоэтажка_колич_блоков!E45*Осн._характ_ки_малоэт_кварт!$E$8</f>
        <v>0</v>
      </c>
      <c r="F45" s="13">
        <f>Малоэтажка_колич_блоков!F45*Осн._характ_ки_малоэт_кварт!$F$8</f>
        <v>0</v>
      </c>
      <c r="G45">
        <f t="shared" si="5"/>
        <v>44</v>
      </c>
    </row>
    <row r="46">
      <c r="A46" s="7"/>
      <c r="B46" s="4" t="s">
        <v>52</v>
      </c>
      <c r="C46" s="13">
        <f>Малоэтажка_колич_блоков!C46*Осн._характ_ки_малоэт_кварт!$C$8</f>
        <v>12</v>
      </c>
      <c r="D46" s="13">
        <f>Малоэтажка_колич_блоков!D46*Осн._характ_ки_малоэт_кварт!$D$8</f>
        <v>32</v>
      </c>
      <c r="E46" s="13">
        <f>Малоэтажка_колич_блоков!E46*Осн._характ_ки_малоэт_кварт!$E$8</f>
        <v>0</v>
      </c>
      <c r="F46" s="13">
        <f>Малоэтажка_колич_блоков!F46*Осн._характ_ки_малоэт_кварт!$F$8</f>
        <v>0</v>
      </c>
      <c r="G46">
        <f t="shared" si="5"/>
        <v>44</v>
      </c>
    </row>
    <row r="47">
      <c r="A47" s="7"/>
      <c r="B47" s="4" t="s">
        <v>53</v>
      </c>
      <c r="C47" s="13">
        <f>Малоэтажка_колич_блоков!C47*Осн._характ_ки_малоэт_кварт!$C$8</f>
        <v>12</v>
      </c>
      <c r="D47" s="13">
        <f>Малоэтажка_колич_блоков!D47*Осн._характ_ки_малоэт_кварт!$D$8</f>
        <v>32</v>
      </c>
      <c r="E47" s="13">
        <f>Малоэтажка_колич_блоков!E47*Осн._характ_ки_малоэт_кварт!$E$8</f>
        <v>0</v>
      </c>
      <c r="F47" s="13">
        <f>Малоэтажка_колич_блоков!F47*Осн._характ_ки_малоэт_кварт!$F$8</f>
        <v>0</v>
      </c>
      <c r="G47">
        <f t="shared" si="5"/>
        <v>44</v>
      </c>
    </row>
    <row r="48">
      <c r="A48" s="7"/>
      <c r="B48" s="4" t="s">
        <v>54</v>
      </c>
      <c r="C48" s="13">
        <f>Малоэтажка_колич_блоков!C48*Осн._характ_ки_малоэт_кварт!$C$8</f>
        <v>12</v>
      </c>
      <c r="D48" s="13">
        <f>Малоэтажка_колич_блоков!D48*Осн._характ_ки_малоэт_кварт!$D$8</f>
        <v>32</v>
      </c>
      <c r="E48" s="13">
        <f>Малоэтажка_колич_блоков!E48*Осн._характ_ки_малоэт_кварт!$E$8</f>
        <v>0</v>
      </c>
      <c r="F48" s="13">
        <f>Малоэтажка_колич_блоков!F48*Осн._характ_ки_малоэт_кварт!$F$8</f>
        <v>0</v>
      </c>
      <c r="G48">
        <f t="shared" si="5"/>
        <v>44</v>
      </c>
    </row>
    <row r="49">
      <c r="A49" s="7"/>
      <c r="B49" s="4" t="s">
        <v>55</v>
      </c>
      <c r="C49" s="13">
        <f>Малоэтажка_колич_блоков!C49*Осн._характ_ки_малоэт_кварт!$C$8</f>
        <v>12</v>
      </c>
      <c r="D49" s="13">
        <f>Малоэтажка_колич_блоков!D49*Осн._характ_ки_малоэт_кварт!$D$8</f>
        <v>32</v>
      </c>
      <c r="E49" s="13">
        <f>Малоэтажка_колич_блоков!E49*Осн._характ_ки_малоэт_кварт!$E$8</f>
        <v>0</v>
      </c>
      <c r="F49" s="13">
        <f>Малоэтажка_колич_блоков!F49*Осн._характ_ки_малоэт_кварт!$F$8</f>
        <v>0</v>
      </c>
      <c r="G49">
        <f t="shared" si="5"/>
        <v>44</v>
      </c>
    </row>
    <row r="50">
      <c r="A50" s="7"/>
      <c r="B50" s="4" t="s">
        <v>56</v>
      </c>
      <c r="C50" s="13">
        <f>Малоэтажка_колич_блоков!C50*Осн._характ_ки_малоэт_кварт!$C$8</f>
        <v>12</v>
      </c>
      <c r="D50" s="13">
        <f>Малоэтажка_колич_блоков!D50*Осн._характ_ки_малоэт_кварт!$D$8</f>
        <v>32</v>
      </c>
      <c r="E50" s="13">
        <f>Малоэтажка_колич_блоков!E50*Осн._характ_ки_малоэт_кварт!$E$8</f>
        <v>0</v>
      </c>
      <c r="F50" s="13">
        <f>Малоэтажка_колич_блоков!F50*Осн._характ_ки_малоэт_кварт!$F$8</f>
        <v>0</v>
      </c>
      <c r="G50">
        <f t="shared" si="5"/>
        <v>44</v>
      </c>
    </row>
    <row r="51">
      <c r="A51" s="7"/>
      <c r="B51" s="4" t="s">
        <v>57</v>
      </c>
      <c r="C51" s="13">
        <f>Малоэтажка_колич_блоков!C51*Осн._характ_ки_малоэт_кварт!$C$8</f>
        <v>12</v>
      </c>
      <c r="D51" s="13">
        <f>Малоэтажка_колич_блоков!D51*Осн._характ_ки_малоэт_кварт!$D$8</f>
        <v>32</v>
      </c>
      <c r="E51" s="13">
        <f>Малоэтажка_колич_блоков!E51*Осн._характ_ки_малоэт_кварт!$E$8</f>
        <v>0</v>
      </c>
      <c r="F51" s="13">
        <f>Малоэтажка_колич_блоков!F51*Осн._характ_ки_малоэт_кварт!$F$8</f>
        <v>0</v>
      </c>
      <c r="G51">
        <f t="shared" si="5"/>
        <v>44</v>
      </c>
    </row>
    <row r="52">
      <c r="A52" s="7"/>
      <c r="B52" s="4" t="s">
        <v>58</v>
      </c>
      <c r="C52" s="13">
        <f>Малоэтажка_колич_блоков!C52*Осн._характ_ки_малоэт_кварт!$C$8</f>
        <v>12</v>
      </c>
      <c r="D52" s="13">
        <f>Малоэтажка_колич_блоков!D52*Осн._характ_ки_малоэт_кварт!$D$8</f>
        <v>32</v>
      </c>
      <c r="E52" s="13">
        <f>Малоэтажка_колич_блоков!E52*Осн._характ_ки_малоэт_кварт!$E$8</f>
        <v>0</v>
      </c>
      <c r="F52" s="13">
        <f>Малоэтажка_колич_блоков!F52*Осн._характ_ки_малоэт_кварт!$F$8</f>
        <v>0</v>
      </c>
      <c r="G52">
        <f t="shared" si="5"/>
        <v>44</v>
      </c>
    </row>
    <row r="53">
      <c r="A53" s="7"/>
      <c r="B53" s="4" t="s">
        <v>59</v>
      </c>
      <c r="C53" s="13">
        <f>Малоэтажка_колич_блоков!C53*Осн._характ_ки_малоэт_кварт!$C$8</f>
        <v>12</v>
      </c>
      <c r="D53" s="13">
        <f>Малоэтажка_колич_блоков!D53*Осн._характ_ки_малоэт_кварт!$D$8</f>
        <v>32</v>
      </c>
      <c r="E53" s="13">
        <f>Малоэтажка_колич_блоков!E53*Осн._характ_ки_малоэт_кварт!$E$8</f>
        <v>0</v>
      </c>
      <c r="F53" s="13">
        <f>Малоэтажка_колич_блоков!F53*Осн._характ_ки_малоэт_кварт!$F$8</f>
        <v>0</v>
      </c>
      <c r="G53">
        <f t="shared" si="5"/>
        <v>44</v>
      </c>
    </row>
    <row r="54">
      <c r="A54" s="7"/>
      <c r="B54" s="4" t="s">
        <v>60</v>
      </c>
      <c r="C54" s="13">
        <f>Малоэтажка_колич_блоков!C54*Осн._характ_ки_малоэт_кварт!$C$8</f>
        <v>12</v>
      </c>
      <c r="D54" s="13">
        <f>Малоэтажка_колич_блоков!D54*Осн._характ_ки_малоэт_кварт!$D$8</f>
        <v>32</v>
      </c>
      <c r="E54" s="13">
        <f>Малоэтажка_колич_блоков!E54*Осн._характ_ки_малоэт_кварт!$E$8</f>
        <v>0</v>
      </c>
      <c r="F54" s="13">
        <f>Малоэтажка_колич_блоков!F54*Осн._характ_ки_малоэт_кварт!$F$8</f>
        <v>0</v>
      </c>
      <c r="G54">
        <f t="shared" si="5"/>
        <v>44</v>
      </c>
    </row>
    <row r="55">
      <c r="A55" s="7"/>
      <c r="B55" s="4" t="s">
        <v>61</v>
      </c>
      <c r="C55" s="13">
        <f>Малоэтажка_колич_блоков!C55*Осн._характ_ки_малоэт_кварт!$C$8</f>
        <v>12</v>
      </c>
      <c r="D55" s="13">
        <f>Малоэтажка_колич_блоков!D55*Осн._характ_ки_малоэт_кварт!$D$8</f>
        <v>32</v>
      </c>
      <c r="E55" s="13">
        <f>Малоэтажка_колич_блоков!E55*Осн._характ_ки_малоэт_кварт!$E$8</f>
        <v>0</v>
      </c>
      <c r="F55" s="13">
        <f>Малоэтажка_колич_блоков!F55*Осн._характ_ки_малоэт_кварт!$F$8</f>
        <v>0</v>
      </c>
      <c r="G55">
        <f t="shared" si="5"/>
        <v>44</v>
      </c>
    </row>
    <row r="56">
      <c r="A56" s="3"/>
      <c r="B56" s="4" t="s">
        <v>62</v>
      </c>
      <c r="C56" s="13">
        <f>Малоэтажка_колич_блоков!C56*Осн._характ_ки_малоэт_кварт!$C$8</f>
        <v>12</v>
      </c>
      <c r="D56" s="13">
        <f>Малоэтажка_колич_блоков!D56*Осн._характ_ки_малоэт_кварт!$D$8</f>
        <v>32</v>
      </c>
      <c r="E56" s="13">
        <f>Малоэтажка_колич_блоков!E56*Осн._характ_ки_малоэт_кварт!$E$8</f>
        <v>0</v>
      </c>
      <c r="F56" s="13">
        <f>Малоэтажка_колич_блоков!F56*Осн._характ_ки_малоэт_кварт!$F$8</f>
        <v>0</v>
      </c>
      <c r="G56">
        <f t="shared" si="5"/>
        <v>44</v>
      </c>
    </row>
    <row r="57">
      <c r="A57" s="1">
        <v>6</v>
      </c>
      <c r="B57" s="4" t="s">
        <v>63</v>
      </c>
      <c r="C57" s="13">
        <f>Малоэтажка_колич_блоков!C57*Осн._характ_ки_малоэт_кварт!$C$8</f>
        <v>12</v>
      </c>
      <c r="D57" s="13">
        <f>Малоэтажка_колич_блоков!D57*Осн._характ_ки_малоэт_кварт!$D$8</f>
        <v>32</v>
      </c>
      <c r="E57" s="13">
        <f>Малоэтажка_колич_блоков!E57*Осн._характ_ки_малоэт_кварт!$E$8</f>
        <v>0</v>
      </c>
      <c r="F57" s="13">
        <f>Малоэтажка_колич_блоков!F57*Осн._характ_ки_малоэт_кварт!$F$8</f>
        <v>0</v>
      </c>
      <c r="G57">
        <f t="shared" si="5"/>
        <v>44</v>
      </c>
    </row>
    <row r="58">
      <c r="A58" s="7"/>
      <c r="B58" s="4" t="s">
        <v>64</v>
      </c>
      <c r="C58" s="13">
        <f>Малоэтажка_колич_блоков!C58*Осн._характ_ки_малоэт_кварт!$C$8</f>
        <v>12</v>
      </c>
      <c r="D58" s="13">
        <f>Малоэтажка_колич_блоков!D58*Осн._характ_ки_малоэт_кварт!$D$8</f>
        <v>32</v>
      </c>
      <c r="E58" s="13">
        <f>Малоэтажка_колич_блоков!E58*Осн._характ_ки_малоэт_кварт!$E$8</f>
        <v>0</v>
      </c>
      <c r="F58" s="13">
        <f>Малоэтажка_колич_блоков!F58*Осн._характ_ки_малоэт_кварт!$F$8</f>
        <v>0</v>
      </c>
      <c r="G58">
        <f t="shared" si="5"/>
        <v>44</v>
      </c>
    </row>
    <row r="59">
      <c r="A59" s="7"/>
      <c r="B59" s="4" t="s">
        <v>65</v>
      </c>
      <c r="C59" s="13">
        <f>Малоэтажка_колич_блоков!C59*Осн._характ_ки_малоэт_кварт!$C$8</f>
        <v>12</v>
      </c>
      <c r="D59" s="13">
        <f>Малоэтажка_колич_блоков!D59*Осн._характ_ки_малоэт_кварт!$D$8</f>
        <v>32</v>
      </c>
      <c r="E59" s="13">
        <f>Малоэтажка_колич_блоков!E59*Осн._характ_ки_малоэт_кварт!$E$8</f>
        <v>0</v>
      </c>
      <c r="F59" s="13">
        <f>Малоэтажка_колич_блоков!F59*Осн._характ_ки_малоэт_кварт!$F$8</f>
        <v>0</v>
      </c>
      <c r="G59">
        <f t="shared" si="5"/>
        <v>44</v>
      </c>
    </row>
    <row r="60">
      <c r="A60" s="7"/>
      <c r="B60" s="4" t="s">
        <v>66</v>
      </c>
      <c r="C60" s="13">
        <f>Малоэтажка_колич_блоков!C60*Осн._характ_ки_малоэт_кварт!$C$8</f>
        <v>12</v>
      </c>
      <c r="D60" s="13">
        <f>Малоэтажка_колич_блоков!D60*Осн._характ_ки_малоэт_кварт!$D$8</f>
        <v>32</v>
      </c>
      <c r="E60" s="13">
        <f>Малоэтажка_колич_блоков!E60*Осн._характ_ки_малоэт_кварт!$E$8</f>
        <v>0</v>
      </c>
      <c r="F60" s="13">
        <f>Малоэтажка_колич_блоков!F60*Осн._характ_ки_малоэт_кварт!$F$8</f>
        <v>0</v>
      </c>
      <c r="G60">
        <f t="shared" si="5"/>
        <v>44</v>
      </c>
    </row>
    <row r="61">
      <c r="A61" s="7"/>
      <c r="B61" s="4" t="s">
        <v>67</v>
      </c>
      <c r="C61" s="13">
        <f>Малоэтажка_колич_блоков!C61*Осн._характ_ки_малоэт_кварт!$C$8</f>
        <v>12</v>
      </c>
      <c r="D61" s="13">
        <f>Малоэтажка_колич_блоков!D61*Осн._характ_ки_малоэт_кварт!$D$8</f>
        <v>32</v>
      </c>
      <c r="E61" s="13">
        <f>Малоэтажка_колич_блоков!E61*Осн._характ_ки_малоэт_кварт!$E$8</f>
        <v>0</v>
      </c>
      <c r="F61" s="13">
        <f>Малоэтажка_колич_блоков!F61*Осн._характ_ки_малоэт_кварт!$F$8</f>
        <v>0</v>
      </c>
      <c r="G61">
        <f t="shared" si="5"/>
        <v>44</v>
      </c>
    </row>
    <row r="62">
      <c r="A62" s="7"/>
      <c r="B62" s="4" t="s">
        <v>68</v>
      </c>
      <c r="C62" s="13">
        <f>Малоэтажка_колич_блоков!C62*Осн._характ_ки_малоэт_кварт!$C$8</f>
        <v>12</v>
      </c>
      <c r="D62" s="13">
        <f>Малоэтажка_колич_блоков!D62*Осн._характ_ки_малоэт_кварт!$D$8</f>
        <v>32</v>
      </c>
      <c r="E62" s="13">
        <f>Малоэтажка_колич_блоков!E62*Осн._характ_ки_малоэт_кварт!$E$8</f>
        <v>0</v>
      </c>
      <c r="F62" s="13">
        <f>Малоэтажка_колич_блоков!F62*Осн._характ_ки_малоэт_кварт!$F$8</f>
        <v>0</v>
      </c>
      <c r="G62">
        <f t="shared" si="5"/>
        <v>44</v>
      </c>
    </row>
    <row r="63">
      <c r="A63" s="7"/>
      <c r="B63" s="4" t="s">
        <v>69</v>
      </c>
      <c r="C63" s="13">
        <f>Малоэтажка_колич_блоков!C63*Осн._характ_ки_малоэт_кварт!$C$8</f>
        <v>12</v>
      </c>
      <c r="D63" s="13">
        <f>Малоэтажка_колич_блоков!D63*Осн._характ_ки_малоэт_кварт!$D$8</f>
        <v>32</v>
      </c>
      <c r="E63" s="13">
        <f>Малоэтажка_колич_блоков!E63*Осн._характ_ки_малоэт_кварт!$E$8</f>
        <v>0</v>
      </c>
      <c r="F63" s="13">
        <f>Малоэтажка_колич_блоков!F63*Осн._характ_ки_малоэт_кварт!$F$8</f>
        <v>0</v>
      </c>
      <c r="G63">
        <f t="shared" si="5"/>
        <v>44</v>
      </c>
    </row>
    <row r="64">
      <c r="A64" s="7"/>
      <c r="B64" s="4" t="s">
        <v>70</v>
      </c>
      <c r="C64" s="13">
        <f>Малоэтажка_колич_блоков!C64*Осн._характ_ки_малоэт_кварт!$C$8</f>
        <v>12</v>
      </c>
      <c r="D64" s="13">
        <f>Малоэтажка_колич_блоков!D64*Осн._характ_ки_малоэт_кварт!$D$8</f>
        <v>32</v>
      </c>
      <c r="E64" s="13">
        <f>Малоэтажка_колич_блоков!E64*Осн._характ_ки_малоэт_кварт!$E$8</f>
        <v>0</v>
      </c>
      <c r="F64" s="13">
        <f>Малоэтажка_колич_блоков!F64*Осн._характ_ки_малоэт_кварт!$F$8</f>
        <v>0</v>
      </c>
      <c r="G64">
        <f t="shared" si="5"/>
        <v>44</v>
      </c>
    </row>
    <row r="65">
      <c r="A65" s="7"/>
      <c r="B65" s="4" t="s">
        <v>71</v>
      </c>
      <c r="C65" s="13">
        <f>Малоэтажка_колич_блоков!C65*Осн._характ_ки_малоэт_кварт!$C$8</f>
        <v>12</v>
      </c>
      <c r="D65" s="13">
        <f>Малоэтажка_колич_блоков!D65*Осн._характ_ки_малоэт_кварт!$D$8</f>
        <v>32</v>
      </c>
      <c r="E65" s="13">
        <f>Малоэтажка_колич_блоков!E65*Осн._характ_ки_малоэт_кварт!$E$8</f>
        <v>0</v>
      </c>
      <c r="F65" s="13">
        <f>Малоэтажка_колич_блоков!F65*Осн._характ_ки_малоэт_кварт!$F$8</f>
        <v>0</v>
      </c>
      <c r="G65">
        <f t="shared" si="5"/>
        <v>44</v>
      </c>
    </row>
    <row r="66">
      <c r="A66" s="7"/>
      <c r="B66" s="4" t="s">
        <v>72</v>
      </c>
      <c r="C66" s="13">
        <f>Малоэтажка_колич_блоков!C66*Осн._характ_ки_малоэт_кварт!$C$8</f>
        <v>12</v>
      </c>
      <c r="D66" s="13">
        <f>Малоэтажка_колич_блоков!D66*Осн._характ_ки_малоэт_кварт!$D$8</f>
        <v>32</v>
      </c>
      <c r="E66" s="13">
        <f>Малоэтажка_колич_блоков!E66*Осн._характ_ки_малоэт_кварт!$E$8</f>
        <v>0</v>
      </c>
      <c r="F66" s="13">
        <f>Малоэтажка_колич_блоков!F66*Осн._характ_ки_малоэт_кварт!$F$8</f>
        <v>0</v>
      </c>
      <c r="G66">
        <f t="shared" si="5"/>
        <v>44</v>
      </c>
    </row>
    <row r="67">
      <c r="A67" s="3"/>
      <c r="B67" s="4" t="s">
        <v>73</v>
      </c>
      <c r="C67" s="13">
        <f>Малоэтажка_колич_блоков!C67*Осн._характ_ки_малоэт_кварт!$C$8</f>
        <v>12</v>
      </c>
      <c r="D67" s="13">
        <f>Малоэтажка_колич_блоков!D67*Осн._характ_ки_малоэт_кварт!$D$8</f>
        <v>32</v>
      </c>
      <c r="E67" s="13">
        <f>Малоэтажка_колич_блоков!E67*Осн._характ_ки_малоэт_кварт!$E$8</f>
        <v>0</v>
      </c>
      <c r="F67" s="13">
        <f>Малоэтажка_колич_блоков!F67*Осн._характ_ки_малоэт_кварт!$F$8</f>
        <v>0</v>
      </c>
      <c r="G67">
        <f t="shared" si="5"/>
        <v>44</v>
      </c>
    </row>
    <row r="68">
      <c r="A68" s="1">
        <v>7</v>
      </c>
      <c r="B68" s="4" t="s">
        <v>74</v>
      </c>
      <c r="C68" s="13">
        <f>Малоэтажка_колич_блоков!C68*Осн._характ_ки_малоэт_кварт!$C$8</f>
        <v>12</v>
      </c>
      <c r="D68" s="13">
        <f>Малоэтажка_колич_блоков!D68*Осн._характ_ки_малоэт_кварт!$D$8</f>
        <v>32</v>
      </c>
      <c r="E68" s="13">
        <f>Малоэтажка_колич_блоков!E68*Осн._характ_ки_малоэт_кварт!$E$8</f>
        <v>0</v>
      </c>
      <c r="F68" s="13">
        <f>Малоэтажка_колич_блоков!F68*Осн._характ_ки_малоэт_кварт!$F$8</f>
        <v>0</v>
      </c>
      <c r="G68">
        <f t="shared" si="5"/>
        <v>44</v>
      </c>
    </row>
    <row r="69">
      <c r="A69" s="7"/>
      <c r="B69" s="4" t="s">
        <v>75</v>
      </c>
      <c r="C69" s="13">
        <f>Малоэтажка_колич_блоков!C69*Осн._характ_ки_малоэт_кварт!$C$8</f>
        <v>12</v>
      </c>
      <c r="D69" s="13">
        <f>Малоэтажка_колич_блоков!D69*Осн._характ_ки_малоэт_кварт!$D$8</f>
        <v>32</v>
      </c>
      <c r="E69" s="13">
        <f>Малоэтажка_колич_блоков!E69*Осн._характ_ки_малоэт_кварт!$E$8</f>
        <v>0</v>
      </c>
      <c r="F69" s="13">
        <f>Малоэтажка_колич_блоков!F69*Осн._характ_ки_малоэт_кварт!$F$8</f>
        <v>0</v>
      </c>
      <c r="G69">
        <f t="shared" si="5"/>
        <v>44</v>
      </c>
    </row>
    <row r="70">
      <c r="A70" s="7"/>
      <c r="B70" s="4" t="s">
        <v>76</v>
      </c>
      <c r="C70" s="13">
        <f>Малоэтажка_колич_блоков!C70*Осн._характ_ки_малоэт_кварт!$C$8</f>
        <v>12</v>
      </c>
      <c r="D70" s="13">
        <f>Малоэтажка_колич_блоков!D70*Осн._характ_ки_малоэт_кварт!$D$8</f>
        <v>32</v>
      </c>
      <c r="E70" s="13">
        <f>Малоэтажка_колич_блоков!E70*Осн._характ_ки_малоэт_кварт!$E$8</f>
        <v>0</v>
      </c>
      <c r="F70" s="13">
        <f>Малоэтажка_колич_блоков!F70*Осн._характ_ки_малоэт_кварт!$F$8</f>
        <v>0</v>
      </c>
      <c r="G70">
        <f t="shared" si="5"/>
        <v>44</v>
      </c>
    </row>
    <row r="71">
      <c r="A71" s="7"/>
      <c r="B71" s="4" t="s">
        <v>77</v>
      </c>
      <c r="C71" s="13">
        <f>Малоэтажка_колич_блоков!C71*Осн._характ_ки_малоэт_кварт!$C$8</f>
        <v>12</v>
      </c>
      <c r="D71" s="13">
        <f>Малоэтажка_колич_блоков!D71*Осн._характ_ки_малоэт_кварт!$D$8</f>
        <v>32</v>
      </c>
      <c r="E71" s="13">
        <f>Малоэтажка_колич_блоков!E71*Осн._характ_ки_малоэт_кварт!$E$8</f>
        <v>0</v>
      </c>
      <c r="F71" s="13">
        <f>Малоэтажка_колич_блоков!F71*Осн._характ_ки_малоэт_кварт!$F$8</f>
        <v>0</v>
      </c>
      <c r="G71">
        <f t="shared" si="5"/>
        <v>44</v>
      </c>
    </row>
    <row r="72">
      <c r="A72" s="7"/>
      <c r="B72" s="4" t="s">
        <v>78</v>
      </c>
      <c r="C72" s="13">
        <f>Малоэтажка_колич_блоков!C72*Осн._характ_ки_малоэт_кварт!$C$8</f>
        <v>12</v>
      </c>
      <c r="D72" s="13">
        <f>Малоэтажка_колич_блоков!D72*Осн._характ_ки_малоэт_кварт!$D$8</f>
        <v>32</v>
      </c>
      <c r="E72" s="13">
        <f>Малоэтажка_колич_блоков!E72*Осн._характ_ки_малоэт_кварт!$E$8</f>
        <v>0</v>
      </c>
      <c r="F72" s="13">
        <f>Малоэтажка_колич_блоков!F72*Осн._характ_ки_малоэт_кварт!$F$8</f>
        <v>0</v>
      </c>
      <c r="G72">
        <f t="shared" si="5"/>
        <v>44</v>
      </c>
    </row>
    <row r="73">
      <c r="A73" s="7"/>
      <c r="B73" s="4" t="s">
        <v>79</v>
      </c>
      <c r="C73" s="13">
        <f>Малоэтажка_колич_блоков!C73*Осн._характ_ки_малоэт_кварт!$C$8</f>
        <v>12</v>
      </c>
      <c r="D73" s="13">
        <f>Малоэтажка_колич_блоков!D73*Осн._характ_ки_малоэт_кварт!$D$8</f>
        <v>32</v>
      </c>
      <c r="E73" s="13">
        <f>Малоэтажка_колич_блоков!E73*Осн._характ_ки_малоэт_кварт!$E$8</f>
        <v>0</v>
      </c>
      <c r="F73" s="13">
        <f>Малоэтажка_колич_блоков!F73*Осн._характ_ки_малоэт_кварт!$F$8</f>
        <v>0</v>
      </c>
      <c r="G73">
        <f t="shared" si="5"/>
        <v>44</v>
      </c>
    </row>
    <row r="74">
      <c r="A74" s="7"/>
      <c r="B74" s="4" t="s">
        <v>80</v>
      </c>
      <c r="C74" s="13">
        <f>Малоэтажка_колич_блоков!C74*Осн._характ_ки_малоэт_кварт!$C$8</f>
        <v>12</v>
      </c>
      <c r="D74" s="13">
        <f>Малоэтажка_колич_блоков!D74*Осн._характ_ки_малоэт_кварт!$D$8</f>
        <v>32</v>
      </c>
      <c r="E74" s="13">
        <f>Малоэтажка_колич_блоков!E74*Осн._характ_ки_малоэт_кварт!$E$8</f>
        <v>0</v>
      </c>
      <c r="F74" s="13">
        <f>Малоэтажка_колич_блоков!F74*Осн._характ_ки_малоэт_кварт!$F$8</f>
        <v>0</v>
      </c>
      <c r="G74">
        <f t="shared" ref="G74:G99" si="6">SUM(C74:F74)</f>
        <v>44</v>
      </c>
    </row>
    <row r="75">
      <c r="A75" s="7"/>
      <c r="B75" s="4" t="s">
        <v>81</v>
      </c>
      <c r="C75" s="13">
        <f>Малоэтажка_колич_блоков!C75*Осн._характ_ки_малоэт_кварт!$C$8</f>
        <v>12</v>
      </c>
      <c r="D75" s="13">
        <f>Малоэтажка_колич_блоков!D75*Осн._характ_ки_малоэт_кварт!$D$8</f>
        <v>32</v>
      </c>
      <c r="E75" s="13">
        <f>Малоэтажка_колич_блоков!E75*Осн._характ_ки_малоэт_кварт!$E$8</f>
        <v>0</v>
      </c>
      <c r="F75" s="13">
        <f>Малоэтажка_колич_блоков!F75*Осн._характ_ки_малоэт_кварт!$F$8</f>
        <v>0</v>
      </c>
      <c r="G75">
        <f t="shared" si="6"/>
        <v>44</v>
      </c>
    </row>
    <row r="76">
      <c r="A76" s="7"/>
      <c r="B76" s="4" t="s">
        <v>82</v>
      </c>
      <c r="C76" s="13">
        <f>Малоэтажка_колич_блоков!C76*Осн._характ_ки_малоэт_кварт!$C$8</f>
        <v>12</v>
      </c>
      <c r="D76" s="13">
        <f>Малоэтажка_колич_блоков!D76*Осн._характ_ки_малоэт_кварт!$D$8</f>
        <v>32</v>
      </c>
      <c r="E76" s="13">
        <f>Малоэтажка_колич_блоков!E76*Осн._характ_ки_малоэт_кварт!$E$8</f>
        <v>0</v>
      </c>
      <c r="F76" s="13">
        <f>Малоэтажка_колич_блоков!F76*Осн._характ_ки_малоэт_кварт!$F$8</f>
        <v>0</v>
      </c>
      <c r="G76">
        <f t="shared" si="6"/>
        <v>44</v>
      </c>
    </row>
    <row r="77">
      <c r="A77" s="7"/>
      <c r="B77" s="4" t="s">
        <v>83</v>
      </c>
      <c r="C77" s="13">
        <f>Малоэтажка_колич_блоков!C77*Осн._характ_ки_малоэт_кварт!$C$8</f>
        <v>12</v>
      </c>
      <c r="D77" s="13">
        <f>Малоэтажка_колич_блоков!D77*Осн._характ_ки_малоэт_кварт!$D$8</f>
        <v>32</v>
      </c>
      <c r="E77" s="13">
        <f>Малоэтажка_колич_блоков!E77*Осн._характ_ки_малоэт_кварт!$E$8</f>
        <v>0</v>
      </c>
      <c r="F77" s="13">
        <f>Малоэтажка_колич_блоков!F77*Осн._характ_ки_малоэт_кварт!$F$8</f>
        <v>0</v>
      </c>
      <c r="G77">
        <f t="shared" si="6"/>
        <v>44</v>
      </c>
    </row>
    <row r="78">
      <c r="A78" s="7"/>
      <c r="B78" s="4" t="s">
        <v>84</v>
      </c>
      <c r="C78" s="13">
        <f>Малоэтажка_колич_блоков!C78*Осн._характ_ки_малоэт_кварт!$C$8</f>
        <v>12</v>
      </c>
      <c r="D78" s="13">
        <f>Малоэтажка_колич_блоков!D78*Осн._характ_ки_малоэт_кварт!$D$8</f>
        <v>32</v>
      </c>
      <c r="E78" s="13">
        <f>Малоэтажка_колич_блоков!E78*Осн._характ_ки_малоэт_кварт!$E$8</f>
        <v>0</v>
      </c>
      <c r="F78" s="13">
        <f>Малоэтажка_колич_блоков!F78*Осн._характ_ки_малоэт_кварт!$F$8</f>
        <v>0</v>
      </c>
      <c r="G78">
        <f t="shared" si="6"/>
        <v>44</v>
      </c>
    </row>
    <row r="79">
      <c r="A79" s="7"/>
      <c r="B79" s="4" t="s">
        <v>85</v>
      </c>
      <c r="C79" s="13">
        <f>Малоэтажка_колич_блоков!C79*Осн._характ_ки_малоэт_кварт!$C$8</f>
        <v>12</v>
      </c>
      <c r="D79" s="13">
        <f>Малоэтажка_колич_блоков!D79*Осн._характ_ки_малоэт_кварт!$D$8</f>
        <v>32</v>
      </c>
      <c r="E79" s="13">
        <f>Малоэтажка_колич_блоков!E79*Осн._характ_ки_малоэт_кварт!$E$8</f>
        <v>0</v>
      </c>
      <c r="F79" s="13">
        <f>Малоэтажка_колич_блоков!F79*Осн._характ_ки_малоэт_кварт!$F$8</f>
        <v>0</v>
      </c>
      <c r="G79">
        <f t="shared" si="6"/>
        <v>44</v>
      </c>
    </row>
    <row r="80">
      <c r="A80" s="7"/>
      <c r="B80" s="4" t="s">
        <v>86</v>
      </c>
      <c r="C80" s="13">
        <f>Малоэтажка_колич_блоков!C80*Осн._характ_ки_малоэт_кварт!$C$8</f>
        <v>12</v>
      </c>
      <c r="D80" s="13">
        <f>Малоэтажка_колич_блоков!D80*Осн._характ_ки_малоэт_кварт!$D$8</f>
        <v>32</v>
      </c>
      <c r="E80" s="13">
        <f>Малоэтажка_колич_блоков!E80*Осн._характ_ки_малоэт_кварт!$E$8</f>
        <v>0</v>
      </c>
      <c r="F80" s="13">
        <f>Малоэтажка_колич_блоков!F80*Осн._характ_ки_малоэт_кварт!$F$8</f>
        <v>0</v>
      </c>
      <c r="G80">
        <f t="shared" si="6"/>
        <v>44</v>
      </c>
    </row>
    <row r="81">
      <c r="A81" s="7"/>
      <c r="B81" s="4" t="s">
        <v>87</v>
      </c>
      <c r="C81" s="13">
        <f>Малоэтажка_колич_блоков!C81*Осн._характ_ки_малоэт_кварт!$C$8</f>
        <v>12</v>
      </c>
      <c r="D81" s="13">
        <f>Малоэтажка_колич_блоков!D81*Осн._характ_ки_малоэт_кварт!$D$8</f>
        <v>32</v>
      </c>
      <c r="E81" s="13">
        <f>Малоэтажка_колич_блоков!E81*Осн._характ_ки_малоэт_кварт!$E$8</f>
        <v>0</v>
      </c>
      <c r="F81" s="13">
        <f>Малоэтажка_колич_блоков!F81*Осн._характ_ки_малоэт_кварт!$F$8</f>
        <v>0</v>
      </c>
      <c r="G81">
        <f t="shared" si="6"/>
        <v>44</v>
      </c>
    </row>
    <row r="82">
      <c r="A82" s="7"/>
      <c r="B82" s="4" t="s">
        <v>88</v>
      </c>
      <c r="C82" s="13">
        <f>Малоэтажка_колич_блоков!C82*Осн._характ_ки_малоэт_кварт!$C$8</f>
        <v>12</v>
      </c>
      <c r="D82" s="13">
        <f>Малоэтажка_колич_блоков!D82*Осн._характ_ки_малоэт_кварт!$D$8</f>
        <v>32</v>
      </c>
      <c r="E82" s="13">
        <f>Малоэтажка_колич_блоков!E82*Осн._характ_ки_малоэт_кварт!$E$8</f>
        <v>0</v>
      </c>
      <c r="F82" s="13">
        <f>Малоэтажка_колич_блоков!F82*Осн._характ_ки_малоэт_кварт!$F$8</f>
        <v>0</v>
      </c>
      <c r="G82">
        <f t="shared" si="6"/>
        <v>44</v>
      </c>
    </row>
    <row r="83">
      <c r="A83" s="7"/>
      <c r="B83" s="4" t="s">
        <v>89</v>
      </c>
      <c r="C83" s="13">
        <f>Малоэтажка_колич_блоков!C83*Осн._характ_ки_малоэт_кварт!$C$8</f>
        <v>12</v>
      </c>
      <c r="D83" s="13">
        <f>Малоэтажка_колич_блоков!D83*Осн._характ_ки_малоэт_кварт!$D$8</f>
        <v>32</v>
      </c>
      <c r="E83" s="13">
        <f>Малоэтажка_колич_блоков!E83*Осн._характ_ки_малоэт_кварт!$E$8</f>
        <v>0</v>
      </c>
      <c r="F83" s="13">
        <f>Малоэтажка_колич_блоков!F83*Осн._характ_ки_малоэт_кварт!$F$8</f>
        <v>0</v>
      </c>
      <c r="G83">
        <f t="shared" si="6"/>
        <v>44</v>
      </c>
    </row>
    <row r="84">
      <c r="A84" s="7"/>
      <c r="B84" s="4" t="s">
        <v>90</v>
      </c>
      <c r="C84" s="13">
        <f>Малоэтажка_колич_блоков!C84*Осн._характ_ки_малоэт_кварт!$C$8</f>
        <v>12</v>
      </c>
      <c r="D84" s="13">
        <f>Малоэтажка_колич_блоков!D84*Осн._характ_ки_малоэт_кварт!$D$8</f>
        <v>32</v>
      </c>
      <c r="E84" s="13">
        <f>Малоэтажка_колич_блоков!E84*Осн._характ_ки_малоэт_кварт!$E$8</f>
        <v>0</v>
      </c>
      <c r="F84" s="13">
        <f>Малоэтажка_колич_блоков!F84*Осн._характ_ки_малоэт_кварт!$F$8</f>
        <v>0</v>
      </c>
      <c r="G84">
        <f t="shared" si="6"/>
        <v>44</v>
      </c>
    </row>
    <row r="85">
      <c r="A85" s="7"/>
      <c r="B85" s="4" t="s">
        <v>91</v>
      </c>
      <c r="C85" s="13">
        <f>Малоэтажка_колич_блоков!C85*Осн._характ_ки_малоэт_кварт!$C$8</f>
        <v>12</v>
      </c>
      <c r="D85" s="13">
        <f>Малоэтажка_колич_блоков!D85*Осн._характ_ки_малоэт_кварт!$D$8</f>
        <v>32</v>
      </c>
      <c r="E85" s="13">
        <f>Малоэтажка_колич_блоков!E85*Осн._характ_ки_малоэт_кварт!$E$8</f>
        <v>0</v>
      </c>
      <c r="F85" s="13">
        <f>Малоэтажка_колич_блоков!F85*Осн._характ_ки_малоэт_кварт!$F$8</f>
        <v>0</v>
      </c>
      <c r="G85">
        <f t="shared" si="6"/>
        <v>44</v>
      </c>
    </row>
    <row r="86">
      <c r="A86" s="7"/>
      <c r="B86" s="4" t="s">
        <v>92</v>
      </c>
      <c r="C86" s="13">
        <f>Малоэтажка_колич_блоков!C86*Осн._характ_ки_малоэт_кварт!$C$8</f>
        <v>12</v>
      </c>
      <c r="D86" s="13">
        <f>Малоэтажка_колич_блоков!D86*Осн._характ_ки_малоэт_кварт!$D$8</f>
        <v>32</v>
      </c>
      <c r="E86" s="13">
        <f>Малоэтажка_колич_блоков!E86*Осн._характ_ки_малоэт_кварт!$E$8</f>
        <v>0</v>
      </c>
      <c r="F86" s="13">
        <f>Малоэтажка_колич_блоков!F86*Осн._характ_ки_малоэт_кварт!$F$8</f>
        <v>0</v>
      </c>
      <c r="G86">
        <f t="shared" si="6"/>
        <v>44</v>
      </c>
    </row>
    <row r="87">
      <c r="A87" s="7"/>
      <c r="B87" s="4" t="s">
        <v>93</v>
      </c>
      <c r="C87" s="13">
        <f>Малоэтажка_колич_блоков!C87*Осн._характ_ки_малоэт_кварт!$C$8</f>
        <v>12</v>
      </c>
      <c r="D87" s="13">
        <f>Малоэтажка_колич_блоков!D87*Осн._характ_ки_малоэт_кварт!$D$8</f>
        <v>32</v>
      </c>
      <c r="E87" s="13">
        <f>Малоэтажка_колич_блоков!E87*Осн._характ_ки_малоэт_кварт!$E$8</f>
        <v>0</v>
      </c>
      <c r="F87" s="13">
        <f>Малоэтажка_колич_блоков!F87*Осн._характ_ки_малоэт_кварт!$F$8</f>
        <v>0</v>
      </c>
      <c r="G87">
        <f t="shared" si="6"/>
        <v>44</v>
      </c>
    </row>
    <row r="88">
      <c r="A88" s="7"/>
      <c r="B88" s="4" t="s">
        <v>94</v>
      </c>
      <c r="C88" s="13">
        <f>Малоэтажка_колич_блоков!C88*Осн._характ_ки_малоэт_кварт!$C$8</f>
        <v>12</v>
      </c>
      <c r="D88" s="13">
        <f>Малоэтажка_колич_блоков!D88*Осн._характ_ки_малоэт_кварт!$D$8</f>
        <v>32</v>
      </c>
      <c r="E88" s="13">
        <f>Малоэтажка_колич_блоков!E88*Осн._характ_ки_малоэт_кварт!$E$8</f>
        <v>0</v>
      </c>
      <c r="F88" s="13">
        <f>Малоэтажка_колич_блоков!F88*Осн._характ_ки_малоэт_кварт!$F$8</f>
        <v>0</v>
      </c>
      <c r="G88">
        <f t="shared" si="6"/>
        <v>44</v>
      </c>
    </row>
    <row r="89">
      <c r="A89" s="3"/>
      <c r="B89" s="4" t="s">
        <v>95</v>
      </c>
      <c r="C89" s="13">
        <f>Малоэтажка_колич_блоков!C89*Осн._характ_ки_малоэт_кварт!$C$8</f>
        <v>12</v>
      </c>
      <c r="D89" s="13">
        <f>Малоэтажка_колич_блоков!D89*Осн._характ_ки_малоэт_кварт!$D$8</f>
        <v>32</v>
      </c>
      <c r="E89" s="13">
        <f>Малоэтажка_колич_блоков!E89*Осн._характ_ки_малоэт_кварт!$E$8</f>
        <v>0</v>
      </c>
      <c r="F89" s="13">
        <f>Малоэтажка_колич_блоков!F89*Осн._характ_ки_малоэт_кварт!$F$8</f>
        <v>0</v>
      </c>
      <c r="G89">
        <f t="shared" si="6"/>
        <v>44</v>
      </c>
    </row>
    <row r="90">
      <c r="A90" s="1">
        <v>8</v>
      </c>
      <c r="B90" s="4" t="s">
        <v>96</v>
      </c>
      <c r="C90" s="13">
        <f>Малоэтажка_колич_блоков!C90*Осн._характ_ки_малоэт_кварт!$C$8</f>
        <v>12</v>
      </c>
      <c r="D90" s="13">
        <f>Малоэтажка_колич_блоков!D90*Осн._характ_ки_малоэт_кварт!$D$8</f>
        <v>32</v>
      </c>
      <c r="E90" s="13">
        <f>Малоэтажка_колич_блоков!E90*Осн._характ_ки_малоэт_кварт!$E$8</f>
        <v>0</v>
      </c>
      <c r="F90" s="13">
        <f>Малоэтажка_колич_блоков!F90*Осн._характ_ки_малоэт_кварт!$F$8</f>
        <v>0</v>
      </c>
      <c r="G90">
        <f t="shared" si="6"/>
        <v>44</v>
      </c>
    </row>
    <row r="91">
      <c r="A91" s="7"/>
      <c r="B91" s="4" t="s">
        <v>97</v>
      </c>
      <c r="C91" s="13">
        <f>Малоэтажка_колич_блоков!C91*Осн._характ_ки_малоэт_кварт!$C$8</f>
        <v>12</v>
      </c>
      <c r="D91" s="13">
        <f>Малоэтажка_колич_блоков!D91*Осн._характ_ки_малоэт_кварт!$D$8</f>
        <v>32</v>
      </c>
      <c r="E91" s="13">
        <f>Малоэтажка_колич_блоков!E91*Осн._характ_ки_малоэт_кварт!$E$8</f>
        <v>0</v>
      </c>
      <c r="F91" s="13">
        <f>Малоэтажка_колич_блоков!F91*Осн._характ_ки_малоэт_кварт!$F$8</f>
        <v>0</v>
      </c>
      <c r="G91">
        <f t="shared" si="6"/>
        <v>44</v>
      </c>
    </row>
    <row r="92">
      <c r="A92" s="7"/>
      <c r="B92" s="4" t="s">
        <v>98</v>
      </c>
      <c r="C92" s="13">
        <f>Малоэтажка_колич_блоков!C92*Осн._характ_ки_малоэт_кварт!$C$8</f>
        <v>12</v>
      </c>
      <c r="D92" s="13">
        <f>Малоэтажка_колич_блоков!D92*Осн._характ_ки_малоэт_кварт!$D$8</f>
        <v>32</v>
      </c>
      <c r="E92" s="13">
        <f>Малоэтажка_колич_блоков!E92*Осн._характ_ки_малоэт_кварт!$E$8</f>
        <v>0</v>
      </c>
      <c r="F92" s="13">
        <f>Малоэтажка_колич_блоков!F92*Осн._характ_ки_малоэт_кварт!$F$8</f>
        <v>0</v>
      </c>
      <c r="G92">
        <f t="shared" si="6"/>
        <v>44</v>
      </c>
    </row>
    <row r="93">
      <c r="A93" s="7"/>
      <c r="B93" s="4" t="s">
        <v>99</v>
      </c>
      <c r="C93" s="13">
        <f>Малоэтажка_колич_блоков!C93*Осн._характ_ки_малоэт_кварт!$C$8</f>
        <v>12</v>
      </c>
      <c r="D93" s="13">
        <f>Малоэтажка_колич_блоков!D93*Осн._характ_ки_малоэт_кварт!$D$8</f>
        <v>32</v>
      </c>
      <c r="E93" s="13">
        <f>Малоэтажка_колич_блоков!E93*Осн._характ_ки_малоэт_кварт!$E$8</f>
        <v>0</v>
      </c>
      <c r="F93" s="13">
        <f>Малоэтажка_колич_блоков!F93*Осн._характ_ки_малоэт_кварт!$F$8</f>
        <v>0</v>
      </c>
      <c r="G93">
        <f t="shared" si="6"/>
        <v>44</v>
      </c>
    </row>
    <row r="94">
      <c r="A94" s="7"/>
      <c r="B94" s="4" t="s">
        <v>100</v>
      </c>
      <c r="C94" s="13">
        <f>Малоэтажка_колич_блоков!C94*Осн._характ_ки_малоэт_кварт!$C$8</f>
        <v>12</v>
      </c>
      <c r="D94" s="13">
        <f>Малоэтажка_колич_блоков!D94*Осн._характ_ки_малоэт_кварт!$D$8</f>
        <v>32</v>
      </c>
      <c r="E94" s="13">
        <f>Малоэтажка_колич_блоков!E94*Осн._характ_ки_малоэт_кварт!$E$8</f>
        <v>0</v>
      </c>
      <c r="F94" s="13">
        <f>Малоэтажка_колич_блоков!F94*Осн._характ_ки_малоэт_кварт!$F$8</f>
        <v>0</v>
      </c>
      <c r="G94">
        <f t="shared" si="6"/>
        <v>44</v>
      </c>
    </row>
    <row r="95">
      <c r="A95" s="7"/>
      <c r="B95" s="4" t="s">
        <v>101</v>
      </c>
      <c r="C95" s="13">
        <f>Малоэтажка_колич_блоков!C95*Осн._характ_ки_малоэт_кварт!$C$8</f>
        <v>12</v>
      </c>
      <c r="D95" s="13">
        <f>Малоэтажка_колич_блоков!D95*Осн._характ_ки_малоэт_кварт!$D$8</f>
        <v>32</v>
      </c>
      <c r="E95" s="13">
        <f>Малоэтажка_колич_блоков!E95*Осн._характ_ки_малоэт_кварт!$E$8</f>
        <v>0</v>
      </c>
      <c r="F95" s="13">
        <f>Малоэтажка_колич_блоков!F95*Осн._характ_ки_малоэт_кварт!$F$8</f>
        <v>0</v>
      </c>
      <c r="G95">
        <f t="shared" si="6"/>
        <v>44</v>
      </c>
    </row>
    <row r="96">
      <c r="A96" s="7"/>
      <c r="B96" s="4" t="s">
        <v>102</v>
      </c>
      <c r="C96" s="13">
        <f>Малоэтажка_колич_блоков!C96*Осн._характ_ки_малоэт_кварт!$C$8</f>
        <v>12</v>
      </c>
      <c r="D96" s="13">
        <f>Малоэтажка_колич_блоков!D96*Осн._характ_ки_малоэт_кварт!$D$8</f>
        <v>32</v>
      </c>
      <c r="E96" s="13">
        <f>Малоэтажка_колич_блоков!E96*Осн._характ_ки_малоэт_кварт!$E$8</f>
        <v>0</v>
      </c>
      <c r="F96" s="13">
        <f>Малоэтажка_колич_блоков!F96*Осн._характ_ки_малоэт_кварт!$F$8</f>
        <v>0</v>
      </c>
      <c r="G96">
        <f t="shared" si="6"/>
        <v>44</v>
      </c>
    </row>
    <row r="97">
      <c r="A97" s="7"/>
      <c r="B97" s="4" t="s">
        <v>103</v>
      </c>
      <c r="C97" s="13">
        <f>Малоэтажка_колич_блоков!C97*Осн._характ_ки_малоэт_кварт!$C$8</f>
        <v>12</v>
      </c>
      <c r="D97" s="13">
        <f>Малоэтажка_колич_блоков!D97*Осн._характ_ки_малоэт_кварт!$D$8</f>
        <v>32</v>
      </c>
      <c r="E97" s="13">
        <f>Малоэтажка_колич_блоков!E97*Осн._характ_ки_малоэт_кварт!$E$8</f>
        <v>0</v>
      </c>
      <c r="F97" s="13">
        <f>Малоэтажка_колич_блоков!F97*Осн._характ_ки_малоэт_кварт!$F$8</f>
        <v>0</v>
      </c>
      <c r="G97">
        <f t="shared" si="6"/>
        <v>44</v>
      </c>
    </row>
    <row r="98">
      <c r="A98" s="7"/>
      <c r="B98" s="4" t="s">
        <v>104</v>
      </c>
      <c r="C98" s="13">
        <f>Малоэтажка_колич_блоков!C98*Осн._характ_ки_малоэт_кварт!$C$8</f>
        <v>12</v>
      </c>
      <c r="D98" s="13">
        <f>Малоэтажка_колич_блоков!D98*Осн._характ_ки_малоэт_кварт!$D$8</f>
        <v>32</v>
      </c>
      <c r="E98" s="13">
        <f>Малоэтажка_колич_блоков!E98*Осн._характ_ки_малоэт_кварт!$E$8</f>
        <v>0</v>
      </c>
      <c r="F98" s="13">
        <f>Малоэтажка_колич_блоков!F98*Осн._характ_ки_малоэт_кварт!$F$8</f>
        <v>0</v>
      </c>
      <c r="G98">
        <f t="shared" si="6"/>
        <v>44</v>
      </c>
    </row>
    <row r="99">
      <c r="A99" s="7"/>
      <c r="B99" s="4" t="s">
        <v>105</v>
      </c>
      <c r="C99" s="13">
        <f>Малоэтажка_колич_блоков!C99*Осн._характ_ки_малоэт_кварт!$C$8</f>
        <v>12</v>
      </c>
      <c r="D99" s="13">
        <f>Малоэтажка_колич_блоков!D99*Осн._характ_ки_малоэт_кварт!$D$8</f>
        <v>32</v>
      </c>
      <c r="E99" s="13">
        <f>Малоэтажка_колич_блоков!E99*Осн._характ_ки_малоэт_кварт!$E$8</f>
        <v>0</v>
      </c>
      <c r="F99" s="13">
        <f>Малоэтажка_колич_блоков!F99*Осн._характ_ки_малоэт_кварт!$F$8</f>
        <v>0</v>
      </c>
      <c r="G99">
        <f t="shared" si="6"/>
        <v>44</v>
      </c>
    </row>
    <row r="100">
      <c r="A100" s="7"/>
      <c r="B100" s="4" t="s">
        <v>106</v>
      </c>
      <c r="C100" s="13">
        <f>'Малоэтажка_колич_блоков'!C100*'Осн._характ_ки_малоэт_кварт'!$C$8</f>
        <v>12</v>
      </c>
      <c r="D100" s="13">
        <f>'Малоэтажка_колич_блоков'!D100*'Осн._характ_ки_малоэт_кварт'!$D$8</f>
        <v>32</v>
      </c>
      <c r="E100" s="13">
        <f>'Малоэтажка_колич_блоков'!E100*'Осн._характ_ки_малоэт_кварт'!$E$8</f>
        <v>0</v>
      </c>
      <c r="F100" s="13">
        <f>'Малоэтажка_колич_блоков'!F100*'Осн._характ_ки_малоэт_кварт'!$F$8</f>
        <v>0</v>
      </c>
      <c r="G100">
        <f t="shared" ref="G100:G121" si="7">SUM(C100:F100)</f>
        <v>44</v>
      </c>
    </row>
    <row r="101">
      <c r="A101" s="7"/>
      <c r="B101" s="4" t="s">
        <v>107</v>
      </c>
      <c r="C101" s="13">
        <f>Малоэтажка_колич_блоков!C101*Осн._характ_ки_малоэт_кварт!$C$8</f>
        <v>12</v>
      </c>
      <c r="D101" s="13">
        <f>Малоэтажка_колич_блоков!D101*Осн._характ_ки_малоэт_кварт!$D$8</f>
        <v>32</v>
      </c>
      <c r="E101" s="13">
        <f>Малоэтажка_колич_блоков!E101*Осн._характ_ки_малоэт_кварт!$E$8</f>
        <v>0</v>
      </c>
      <c r="F101" s="13">
        <f>Малоэтажка_колич_блоков!F101*Осн._характ_ки_малоэт_кварт!$F$8</f>
        <v>0</v>
      </c>
      <c r="G101">
        <f t="shared" si="7"/>
        <v>44</v>
      </c>
    </row>
    <row r="102">
      <c r="A102" s="7"/>
      <c r="B102" s="4" t="s">
        <v>108</v>
      </c>
      <c r="C102" s="13">
        <f>Малоэтажка_колич_блоков!C102*Осн._характ_ки_малоэт_кварт!$C$8</f>
        <v>12</v>
      </c>
      <c r="D102" s="13">
        <f>Малоэтажка_колич_блоков!D102*Осн._характ_ки_малоэт_кварт!$D$8</f>
        <v>32</v>
      </c>
      <c r="E102" s="13">
        <f>Малоэтажка_колич_блоков!E102*Осн._характ_ки_малоэт_кварт!$E$8</f>
        <v>0</v>
      </c>
      <c r="F102" s="13">
        <f>Малоэтажка_колич_блоков!F102*Осн._характ_ки_малоэт_кварт!$F$8</f>
        <v>0</v>
      </c>
      <c r="G102">
        <f t="shared" si="7"/>
        <v>44</v>
      </c>
    </row>
    <row r="103">
      <c r="A103" s="7"/>
      <c r="B103" s="4" t="s">
        <v>109</v>
      </c>
      <c r="C103" s="13">
        <f>Малоэтажка_колич_блоков!C103*Осн._характ_ки_малоэт_кварт!$C$8</f>
        <v>12</v>
      </c>
      <c r="D103" s="13">
        <f>Малоэтажка_колич_блоков!D103*Осн._характ_ки_малоэт_кварт!$D$8</f>
        <v>32</v>
      </c>
      <c r="E103" s="13">
        <f>Малоэтажка_колич_блоков!E103*Осн._характ_ки_малоэт_кварт!$E$8</f>
        <v>0</v>
      </c>
      <c r="F103" s="13">
        <f>Малоэтажка_колич_блоков!F103*Осн._характ_ки_малоэт_кварт!$F$8</f>
        <v>0</v>
      </c>
      <c r="G103">
        <f t="shared" si="7"/>
        <v>44</v>
      </c>
    </row>
    <row r="104">
      <c r="A104" s="7"/>
      <c r="B104" s="4" t="s">
        <v>110</v>
      </c>
      <c r="C104" s="13">
        <f>Малоэтажка_колич_блоков!C104*Осн._характ_ки_малоэт_кварт!$C$8</f>
        <v>12</v>
      </c>
      <c r="D104" s="13">
        <f>Малоэтажка_колич_блоков!D104*Осн._характ_ки_малоэт_кварт!$D$8</f>
        <v>32</v>
      </c>
      <c r="E104" s="13">
        <f>Малоэтажка_колич_блоков!E104*Осн._характ_ки_малоэт_кварт!$E$8</f>
        <v>0</v>
      </c>
      <c r="F104" s="13">
        <f>Малоэтажка_колич_блоков!F104*Осн._характ_ки_малоэт_кварт!$F$8</f>
        <v>0</v>
      </c>
      <c r="G104">
        <f t="shared" si="7"/>
        <v>44</v>
      </c>
    </row>
    <row r="105">
      <c r="A105" s="7"/>
      <c r="B105" s="4" t="s">
        <v>111</v>
      </c>
      <c r="C105" s="13">
        <f>Малоэтажка_колич_блоков!C105*Осн._характ_ки_малоэт_кварт!$C$8</f>
        <v>12</v>
      </c>
      <c r="D105" s="13">
        <f>Малоэтажка_колич_блоков!D105*Осн._характ_ки_малоэт_кварт!$D$8</f>
        <v>32</v>
      </c>
      <c r="E105" s="13">
        <f>Малоэтажка_колич_блоков!E105*Осн._характ_ки_малоэт_кварт!$E$8</f>
        <v>0</v>
      </c>
      <c r="F105" s="13">
        <f>Малоэтажка_колич_блоков!F105*Осн._характ_ки_малоэт_кварт!$F$8</f>
        <v>0</v>
      </c>
      <c r="G105">
        <f t="shared" si="7"/>
        <v>44</v>
      </c>
    </row>
    <row r="106">
      <c r="A106" s="7"/>
      <c r="B106" s="4" t="s">
        <v>112</v>
      </c>
      <c r="C106" s="13">
        <f>Малоэтажка_колич_блоков!C106*Осн._характ_ки_малоэт_кварт!$C$8</f>
        <v>12</v>
      </c>
      <c r="D106" s="13">
        <f>Малоэтажка_колич_блоков!D106*Осн._характ_ки_малоэт_кварт!$D$8</f>
        <v>32</v>
      </c>
      <c r="E106" s="13">
        <f>Малоэтажка_колич_блоков!E106*Осн._характ_ки_малоэт_кварт!$E$8</f>
        <v>0</v>
      </c>
      <c r="F106" s="13">
        <f>Малоэтажка_колич_блоков!F106*Осн._характ_ки_малоэт_кварт!$F$8</f>
        <v>0</v>
      </c>
      <c r="G106">
        <f t="shared" si="7"/>
        <v>44</v>
      </c>
    </row>
    <row r="107">
      <c r="A107" s="7"/>
      <c r="B107" s="4" t="s">
        <v>113</v>
      </c>
      <c r="C107" s="13">
        <f>Малоэтажка_колич_блоков!C107*Осн._характ_ки_малоэт_кварт!$C$8</f>
        <v>12</v>
      </c>
      <c r="D107" s="13">
        <f>Малоэтажка_колич_блоков!D107*Осн._характ_ки_малоэт_кварт!$D$8</f>
        <v>32</v>
      </c>
      <c r="E107" s="13">
        <f>Малоэтажка_колич_блоков!E107*Осн._характ_ки_малоэт_кварт!$E$8</f>
        <v>0</v>
      </c>
      <c r="F107" s="13">
        <f>Малоэтажка_колич_блоков!F107*Осн._характ_ки_малоэт_кварт!$F$8</f>
        <v>0</v>
      </c>
      <c r="G107">
        <f t="shared" si="7"/>
        <v>44</v>
      </c>
    </row>
    <row r="108">
      <c r="A108" s="7"/>
      <c r="B108" s="4" t="s">
        <v>114</v>
      </c>
      <c r="C108" s="13">
        <f>Малоэтажка_колич_блоков!C108*Осн._характ_ки_малоэт_кварт!$C$8</f>
        <v>12</v>
      </c>
      <c r="D108" s="13">
        <f>Малоэтажка_колич_блоков!D108*Осн._характ_ки_малоэт_кварт!$D$8</f>
        <v>32</v>
      </c>
      <c r="E108" s="13">
        <f>Малоэтажка_колич_блоков!E108*Осн._характ_ки_малоэт_кварт!$E$8</f>
        <v>0</v>
      </c>
      <c r="F108" s="13">
        <f>Малоэтажка_колич_блоков!F108*Осн._характ_ки_малоэт_кварт!$F$8</f>
        <v>0</v>
      </c>
      <c r="G108">
        <f t="shared" si="7"/>
        <v>44</v>
      </c>
    </row>
    <row r="109">
      <c r="A109" s="7"/>
      <c r="B109" s="4" t="s">
        <v>115</v>
      </c>
      <c r="C109" s="13">
        <f>Малоэтажка_колич_блоков!C109*Осн._характ_ки_малоэт_кварт!$C$8</f>
        <v>12</v>
      </c>
      <c r="D109" s="13">
        <f>Малоэтажка_колич_блоков!D109*Осн._характ_ки_малоэт_кварт!$D$8</f>
        <v>32</v>
      </c>
      <c r="E109" s="13">
        <f>Малоэтажка_колич_блоков!E109*Осн._характ_ки_малоэт_кварт!$E$8</f>
        <v>0</v>
      </c>
      <c r="F109" s="13">
        <f>Малоэтажка_колич_блоков!F109*Осн._характ_ки_малоэт_кварт!$F$8</f>
        <v>0</v>
      </c>
      <c r="G109">
        <f t="shared" si="7"/>
        <v>44</v>
      </c>
    </row>
    <row r="110">
      <c r="A110" s="7"/>
      <c r="B110" s="4" t="s">
        <v>116</v>
      </c>
      <c r="C110" s="13">
        <f>Малоэтажка_колич_блоков!C110*Осн._характ_ки_малоэт_кварт!$C$8</f>
        <v>12</v>
      </c>
      <c r="D110" s="13">
        <f>Малоэтажка_колич_блоков!D110*Осн._характ_ки_малоэт_кварт!$D$8</f>
        <v>32</v>
      </c>
      <c r="E110" s="13">
        <f>Малоэтажка_колич_блоков!E110*Осн._характ_ки_малоэт_кварт!$E$8</f>
        <v>0</v>
      </c>
      <c r="F110" s="13">
        <f>Малоэтажка_колич_блоков!F110*Осн._характ_ки_малоэт_кварт!$F$8</f>
        <v>0</v>
      </c>
      <c r="G110">
        <f t="shared" si="7"/>
        <v>44</v>
      </c>
    </row>
    <row r="111">
      <c r="A111" s="3"/>
      <c r="B111" s="4" t="s">
        <v>117</v>
      </c>
      <c r="C111" s="13">
        <f>Малоэтажка_колич_блоков!C111*Осн._характ_ки_малоэт_кварт!$C$8</f>
        <v>12</v>
      </c>
      <c r="D111" s="13">
        <f>Малоэтажка_колич_блоков!D111*Осн._характ_ки_малоэт_кварт!$D$8</f>
        <v>32</v>
      </c>
      <c r="E111" s="13">
        <f>Малоэтажка_колич_блоков!E111*Осн._характ_ки_малоэт_кварт!$E$8</f>
        <v>0</v>
      </c>
      <c r="F111" s="13">
        <f>Малоэтажка_колич_блоков!F111*Осн._характ_ки_малоэт_кварт!$F$8</f>
        <v>0</v>
      </c>
      <c r="G111">
        <f t="shared" si="7"/>
        <v>44</v>
      </c>
    </row>
    <row r="112">
      <c r="A112" s="1">
        <v>9</v>
      </c>
      <c r="B112" s="4" t="s">
        <v>118</v>
      </c>
      <c r="C112" s="13">
        <f>Малоэтажка_колич_блоков!C112*Осн._характ_ки_малоэт_кварт!$C$8</f>
        <v>12</v>
      </c>
      <c r="D112" s="13">
        <f>Малоэтажка_колич_блоков!D112*Осн._характ_ки_малоэт_кварт!$D$8</f>
        <v>32</v>
      </c>
      <c r="E112" s="13">
        <f>Малоэтажка_колич_блоков!E112*Осн._характ_ки_малоэт_кварт!$E$8</f>
        <v>0</v>
      </c>
      <c r="F112" s="13">
        <f>Малоэтажка_колич_блоков!F112*Осн._характ_ки_малоэт_кварт!$F$8</f>
        <v>0</v>
      </c>
      <c r="G112">
        <f t="shared" si="7"/>
        <v>44</v>
      </c>
    </row>
    <row r="113">
      <c r="A113" s="7"/>
      <c r="B113" s="4" t="s">
        <v>119</v>
      </c>
      <c r="C113" s="13">
        <f>Малоэтажка_колич_блоков!C113*Осн._характ_ки_малоэт_кварт!$C$8</f>
        <v>12</v>
      </c>
      <c r="D113" s="13">
        <f>Малоэтажка_колич_блоков!D113*Осн._характ_ки_малоэт_кварт!$D$8</f>
        <v>32</v>
      </c>
      <c r="E113" s="13">
        <f>Малоэтажка_колич_блоков!E113*Осн._характ_ки_малоэт_кварт!$E$8</f>
        <v>0</v>
      </c>
      <c r="F113" s="13">
        <f>Малоэтажка_колич_блоков!F113*Осн._характ_ки_малоэт_кварт!$F$8</f>
        <v>0</v>
      </c>
      <c r="G113">
        <f t="shared" si="7"/>
        <v>44</v>
      </c>
    </row>
    <row r="114">
      <c r="A114" s="7"/>
      <c r="B114" s="4" t="s">
        <v>120</v>
      </c>
      <c r="C114" s="13">
        <f>Малоэтажка_колич_блоков!C114*Осн._характ_ки_малоэт_кварт!$C$8</f>
        <v>12</v>
      </c>
      <c r="D114" s="13">
        <f>Малоэтажка_колич_блоков!D114*Осн._характ_ки_малоэт_кварт!$D$8</f>
        <v>32</v>
      </c>
      <c r="E114" s="13">
        <f>Малоэтажка_колич_блоков!E114*Осн._характ_ки_малоэт_кварт!$E$8</f>
        <v>0</v>
      </c>
      <c r="F114" s="13">
        <f>Малоэтажка_колич_блоков!F114*Осн._характ_ки_малоэт_кварт!$F$8</f>
        <v>0</v>
      </c>
      <c r="G114">
        <f t="shared" si="7"/>
        <v>44</v>
      </c>
    </row>
    <row r="115">
      <c r="A115" s="7"/>
      <c r="B115" s="4" t="s">
        <v>121</v>
      </c>
      <c r="C115" s="13">
        <f>'Малоэтажка_колич_блоков'!C115*'Осн._характ_ки_малоэт_кварт'!$C$8/2</f>
        <v>6</v>
      </c>
      <c r="D115" s="13">
        <f>'Малоэтажка_колич_блоков'!D115*'Осн._характ_ки_малоэт_кварт'!$D$8/2</f>
        <v>16</v>
      </c>
      <c r="E115" s="13">
        <f>Малоэтажка_колич_блоков!E115*Осн._характ_ки_малоэт_кварт!$E$8</f>
        <v>0</v>
      </c>
      <c r="F115" s="13">
        <f>Малоэтажка_колич_блоков!F115*Осн._характ_ки_малоэт_кварт!$F$8</f>
        <v>0</v>
      </c>
      <c r="G115">
        <f t="shared" si="7"/>
        <v>22</v>
      </c>
    </row>
    <row r="116">
      <c r="A116" s="7"/>
      <c r="B116" s="4" t="s">
        <v>122</v>
      </c>
      <c r="C116" s="13">
        <f>Малоэтажка_колич_блоков!C116*Осн._характ_ки_малоэт_кварт!$C$8/2</f>
        <v>6</v>
      </c>
      <c r="D116" s="13">
        <f>Малоэтажка_колич_блоков!D116*Осн._характ_ки_малоэт_кварт!$D$8/2</f>
        <v>16</v>
      </c>
      <c r="E116" s="13">
        <f>Малоэтажка_колич_блоков!E116*Осн._характ_ки_малоэт_кварт!$E$8</f>
        <v>0</v>
      </c>
      <c r="F116" s="13">
        <f>Малоэтажка_колич_блоков!F116*Осн._характ_ки_малоэт_кварт!$F$8</f>
        <v>0</v>
      </c>
      <c r="G116">
        <f t="shared" si="7"/>
        <v>22</v>
      </c>
    </row>
    <row r="117">
      <c r="A117" s="7"/>
      <c r="B117" s="4" t="s">
        <v>123</v>
      </c>
      <c r="C117" s="13">
        <f>Малоэтажка_колич_блоков!C117*Осн._характ_ки_малоэт_кварт!$C$8/2</f>
        <v>6</v>
      </c>
      <c r="D117" s="13">
        <f>Малоэтажка_колич_блоков!D117*Осн._характ_ки_малоэт_кварт!$D$8/2</f>
        <v>16</v>
      </c>
      <c r="E117" s="13">
        <f>Малоэтажка_колич_блоков!E117*Осн._характ_ки_малоэт_кварт!$E$8</f>
        <v>0</v>
      </c>
      <c r="F117" s="13">
        <f>Малоэтажка_колич_блоков!F117*Осн._характ_ки_малоэт_кварт!$F$8</f>
        <v>0</v>
      </c>
      <c r="G117">
        <f t="shared" si="7"/>
        <v>22</v>
      </c>
    </row>
    <row r="118">
      <c r="A118" s="7"/>
      <c r="B118" s="4" t="s">
        <v>124</v>
      </c>
      <c r="C118" s="13">
        <f>'Малоэтажка_колич_блоков'!C118*'Осн._характ_ки_малоэт_кварт'!$C$8</f>
        <v>12</v>
      </c>
      <c r="D118" s="13">
        <f>'Малоэтажка_колич_блоков'!D118*'Осн._характ_ки_малоэт_кварт'!$D$8</f>
        <v>32</v>
      </c>
      <c r="E118" s="13">
        <f>Малоэтажка_колич_блоков!E118*Осн._характ_ки_малоэт_кварт!$E$8</f>
        <v>0</v>
      </c>
      <c r="F118" s="13">
        <f>Малоэтажка_колич_блоков!F118*Осн._характ_ки_малоэт_кварт!$F$8</f>
        <v>0</v>
      </c>
      <c r="G118">
        <f t="shared" si="7"/>
        <v>44</v>
      </c>
    </row>
    <row r="119">
      <c r="A119" s="7"/>
      <c r="B119" s="4" t="s">
        <v>125</v>
      </c>
      <c r="C119" s="13">
        <f>Малоэтажка_колич_блоков!C119*Осн._характ_ки_малоэт_кварт!$C$8</f>
        <v>12</v>
      </c>
      <c r="D119" s="13">
        <f>Малоэтажка_колич_блоков!D119*Осн._характ_ки_малоэт_кварт!$D$8</f>
        <v>32</v>
      </c>
      <c r="E119" s="13">
        <f>Малоэтажка_колич_блоков!E119*Осн._характ_ки_малоэт_кварт!$E$8</f>
        <v>0</v>
      </c>
      <c r="F119" s="13">
        <f>Малоэтажка_колич_блоков!F119*Осн._характ_ки_малоэт_кварт!$F$8</f>
        <v>0</v>
      </c>
      <c r="G119">
        <f t="shared" si="7"/>
        <v>44</v>
      </c>
    </row>
    <row r="120">
      <c r="A120" s="7"/>
      <c r="B120" s="4" t="s">
        <v>126</v>
      </c>
      <c r="C120" s="13">
        <f>'Малоэтажка_колич_блоков'!C120*'Осн._характ_ки_малоэт_кварт'!$C$8/2</f>
        <v>6</v>
      </c>
      <c r="D120" s="13">
        <f>'Малоэтажка_колич_блоков'!D120*'Осн._характ_ки_малоэт_кварт'!$D$8/2</f>
        <v>16</v>
      </c>
      <c r="E120" s="13">
        <f>Малоэтажка_колич_блоков!E120*Осн._характ_ки_малоэт_кварт!$E$8</f>
        <v>0</v>
      </c>
      <c r="F120" s="13">
        <f>Малоэтажка_колич_блоков!F120*Осн._характ_ки_малоэт_кварт!$F$8</f>
        <v>0</v>
      </c>
      <c r="G120">
        <f t="shared" si="7"/>
        <v>22</v>
      </c>
    </row>
    <row r="121">
      <c r="A121" s="3"/>
      <c r="B121" s="4" t="s">
        <v>127</v>
      </c>
      <c r="C121" s="13">
        <f>Малоэтажка_колич_блоков!C121*Осн._характ_ки_малоэт_кварт!$C$8/2</f>
        <v>6</v>
      </c>
      <c r="D121" s="13">
        <f>Малоэтажка_колич_блоков!D121*Осн._характ_ки_малоэт_кварт!$D$8/2</f>
        <v>16</v>
      </c>
      <c r="E121" s="13">
        <f>Малоэтажка_колич_блоков!E121*Осн._характ_ки_малоэт_кварт!$E$8</f>
        <v>0</v>
      </c>
      <c r="F121" s="13">
        <f>Малоэтажка_колич_блоков!F121*Осн._характ_ки_малоэт_кварт!$F$8</f>
        <v>0</v>
      </c>
      <c r="G121">
        <f t="shared" si="7"/>
        <v>22</v>
      </c>
    </row>
    <row r="122" ht="14.25">
      <c r="G122">
        <f>SUM(G3:G121)</f>
        <v>5086</v>
      </c>
    </row>
    <row r="123" ht="14.25">
      <c r="G123">
        <f>G122*3</f>
        <v>15258</v>
      </c>
      <c r="J123">
        <f>I123*0.859845/1000</f>
        <v>0</v>
      </c>
      <c r="K123">
        <f>J123*128</f>
        <v>0</v>
      </c>
    </row>
  </sheetData>
  <mergeCells count="12">
    <mergeCell ref="A1:A2"/>
    <mergeCell ref="B1:B2"/>
    <mergeCell ref="C1:F1"/>
    <mergeCell ref="A3:A11"/>
    <mergeCell ref="A12:A25"/>
    <mergeCell ref="A26:A30"/>
    <mergeCell ref="A31:A37"/>
    <mergeCell ref="A38:A56"/>
    <mergeCell ref="A57:A67"/>
    <mergeCell ref="A68:A89"/>
    <mergeCell ref="A90:A111"/>
    <mergeCell ref="A112:A121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min="3" max="3" width="12.855468643610299"/>
    <col customWidth="1" min="4" max="4" width="12.2851566656466"/>
    <col bestFit="1" customWidth="1" min="5" max="5" width="12.855468643610299"/>
    <col bestFit="1" customWidth="1" min="6" max="6" width="11.855469151108901"/>
  </cols>
  <sheetData>
    <row r="1">
      <c r="A1" s="1" t="s">
        <v>128</v>
      </c>
      <c r="B1" s="1" t="s">
        <v>1</v>
      </c>
      <c r="C1" s="5" t="s">
        <v>134</v>
      </c>
      <c r="D1" s="11"/>
      <c r="E1" s="11"/>
      <c r="F1" s="11"/>
      <c r="G1" s="14" t="s">
        <v>135</v>
      </c>
    </row>
    <row r="2">
      <c r="A2" s="7"/>
      <c r="B2" s="7"/>
      <c r="C2" s="15" t="s">
        <v>130</v>
      </c>
      <c r="D2" s="15" t="s">
        <v>131</v>
      </c>
      <c r="E2" s="15" t="s">
        <v>132</v>
      </c>
      <c r="F2" s="16" t="s">
        <v>133</v>
      </c>
      <c r="G2" s="17"/>
    </row>
    <row r="3">
      <c r="A3" s="18">
        <v>1</v>
      </c>
      <c r="B3" s="19" t="s">
        <v>9</v>
      </c>
      <c r="C3" s="20">
        <f>Малоэтажка_колич_блоков!C3*Осн._характ_ки_малоэт_кварт!$C$8</f>
        <v>12</v>
      </c>
      <c r="D3" s="20">
        <f>Малоэтажка_колич_блоков!D3*Осн._характ_ки_малоэт_кварт!$D$8</f>
        <v>32</v>
      </c>
      <c r="E3" s="20">
        <f>Малоэтажка_колич_блоков!E3*Осн._характ_ки_малоэт_кварт!$E$8</f>
        <v>0</v>
      </c>
      <c r="F3" s="21">
        <f>Малоэтажка_колич_блоков!F3*Осн._характ_ки_малоэт_кварт!$F$8</f>
        <v>0</v>
      </c>
      <c r="G3" s="22">
        <f t="shared" ref="G3:G9" si="8">SUM(C3:F3)</f>
        <v>44</v>
      </c>
      <c r="H3" s="23"/>
      <c r="I3" s="24">
        <f t="shared" ref="I3:I6" si="9">(1.2-(G3-40)*((1.2-1.05)/20))*G3</f>
        <v>51.479999999999997</v>
      </c>
    </row>
    <row r="4">
      <c r="A4" s="25"/>
      <c r="B4" s="4" t="s">
        <v>10</v>
      </c>
      <c r="C4" s="13">
        <f>Малоэтажка_колич_блоков!C4*Осн._характ_ки_малоэт_кварт!$C$8</f>
        <v>12</v>
      </c>
      <c r="D4" s="13">
        <f>Малоэтажка_колич_блоков!D4*Осн._характ_ки_малоэт_кварт!$D$8</f>
        <v>32</v>
      </c>
      <c r="E4" s="13">
        <f>Малоэтажка_колич_блоков!E4*Осн._характ_ки_малоэт_кварт!$E$8</f>
        <v>0</v>
      </c>
      <c r="F4" s="26">
        <f>Малоэтажка_колич_блоков!F4*Осн._характ_ки_малоэт_кварт!$F$8</f>
        <v>0</v>
      </c>
      <c r="G4" s="27">
        <f t="shared" si="8"/>
        <v>44</v>
      </c>
      <c r="I4" s="28">
        <f t="shared" si="9"/>
        <v>51.479999999999997</v>
      </c>
    </row>
    <row r="5">
      <c r="A5" s="25"/>
      <c r="B5" s="4" t="s">
        <v>11</v>
      </c>
      <c r="C5" s="13">
        <f>Малоэтажка_колич_блоков!C5*Осн._характ_ки_малоэт_кварт!$C$8</f>
        <v>12</v>
      </c>
      <c r="D5" s="13">
        <f>Малоэтажка_колич_блоков!D5*Осн._характ_ки_малоэт_кварт!$D$8</f>
        <v>32</v>
      </c>
      <c r="E5" s="13">
        <f>Малоэтажка_колич_блоков!E5*Осн._характ_ки_малоэт_кварт!$E$8</f>
        <v>0</v>
      </c>
      <c r="F5" s="26">
        <f>Малоэтажка_колич_блоков!F5*Осн._характ_ки_малоэт_кварт!$F$8</f>
        <v>0</v>
      </c>
      <c r="G5" s="27">
        <f t="shared" si="8"/>
        <v>44</v>
      </c>
      <c r="I5" s="28">
        <f t="shared" si="9"/>
        <v>51.479999999999997</v>
      </c>
    </row>
    <row r="6">
      <c r="A6" s="25"/>
      <c r="B6" s="4" t="s">
        <v>12</v>
      </c>
      <c r="C6" s="13">
        <f>Малоэтажка_колич_блоков!C6*Осн._характ_ки_малоэт_кварт!$C$8</f>
        <v>12</v>
      </c>
      <c r="D6" s="13">
        <f>Малоэтажка_колич_блоков!D6*Осн._характ_ки_малоэт_кварт!$D$8</f>
        <v>32</v>
      </c>
      <c r="E6" s="13">
        <f>Малоэтажка_колич_блоков!E6*Осн._характ_ки_малоэт_кварт!$E$8</f>
        <v>0</v>
      </c>
      <c r="F6" s="26">
        <f>Малоэтажка_колич_блоков!F6*Осн._характ_ки_малоэт_кварт!$F$8</f>
        <v>0</v>
      </c>
      <c r="G6" s="27">
        <f t="shared" si="8"/>
        <v>44</v>
      </c>
      <c r="I6" s="28">
        <f t="shared" si="9"/>
        <v>51.479999999999997</v>
      </c>
    </row>
    <row r="7">
      <c r="A7" s="25"/>
      <c r="B7" s="4" t="s">
        <v>13</v>
      </c>
      <c r="C7" s="13">
        <f>Малоэтажка_колич_блоков!C7*Осн._характ_ки_малоэт_кварт!$C$8</f>
        <v>12</v>
      </c>
      <c r="D7" s="13">
        <f>Малоэтажка_колич_блоков!D7*Осн._характ_ки_малоэт_кварт!$D$8</f>
        <v>16</v>
      </c>
      <c r="E7" s="13">
        <f>Малоэтажка_колич_блоков!E7*Осн._характ_ки_малоэт_кварт!$E$8</f>
        <v>12</v>
      </c>
      <c r="F7" s="26">
        <f>Малоэтажка_колич_блоков!F7*Осн._характ_ки_малоэт_кварт!$F$8</f>
        <v>0</v>
      </c>
      <c r="G7" s="27">
        <f t="shared" si="8"/>
        <v>40</v>
      </c>
      <c r="I7" s="28">
        <f>G7*1.2</f>
        <v>48</v>
      </c>
    </row>
    <row r="8">
      <c r="A8" s="25"/>
      <c r="B8" s="4" t="s">
        <v>14</v>
      </c>
      <c r="C8" s="13">
        <f>Малоэтажка_колич_блоков!C8*Осн._характ_ки_малоэт_кварт!$C$8</f>
        <v>12</v>
      </c>
      <c r="D8" s="13">
        <f>Малоэтажка_колич_блоков!D8*Осн._характ_ки_малоэт_кварт!$D$8</f>
        <v>32</v>
      </c>
      <c r="E8" s="13">
        <f>Малоэтажка_колич_блоков!E8*Осн._характ_ки_малоэт_кварт!$E$8</f>
        <v>0</v>
      </c>
      <c r="F8" s="26">
        <f>Малоэтажка_колич_блоков!F8*Осн._характ_ки_малоэт_кварт!$F$8</f>
        <v>0</v>
      </c>
      <c r="G8" s="27">
        <f t="shared" si="8"/>
        <v>44</v>
      </c>
      <c r="I8" s="28">
        <f t="shared" ref="I8:I9" si="10">(1.2-(G8-40)*((1.2-1.05)/20))*G8</f>
        <v>51.479999999999997</v>
      </c>
    </row>
    <row r="9">
      <c r="A9" s="25"/>
      <c r="B9" s="4" t="s">
        <v>15</v>
      </c>
      <c r="C9" s="13">
        <f>Малоэтажка_колич_блоков!C9*Осн._характ_ки_малоэт_кварт!$C$8</f>
        <v>12</v>
      </c>
      <c r="D9" s="13">
        <f>Малоэтажка_колич_блоков!D9*Осн._характ_ки_малоэт_кварт!$D$8</f>
        <v>32</v>
      </c>
      <c r="E9" s="13">
        <f>Малоэтажка_колич_блоков!E9*Осн._характ_ки_малоэт_кварт!$E$8</f>
        <v>0</v>
      </c>
      <c r="F9" s="26">
        <f>Малоэтажка_колич_блоков!F9*Осн._характ_ки_малоэт_кварт!$F$8</f>
        <v>0</v>
      </c>
      <c r="G9" s="27">
        <f t="shared" si="8"/>
        <v>44</v>
      </c>
      <c r="I9" s="28">
        <f t="shared" si="10"/>
        <v>51.479999999999997</v>
      </c>
    </row>
    <row r="10">
      <c r="A10" s="25"/>
      <c r="B10" s="4" t="s">
        <v>16</v>
      </c>
      <c r="C10" s="13">
        <f>Малоэтажка_колич_блоков!C10*Осн._характ_ки_малоэт_кварт!$C$8</f>
        <v>12</v>
      </c>
      <c r="D10" s="13">
        <f>Малоэтажка_колич_блоков!D10*Осн._характ_ки_малоэт_кварт!$D$8</f>
        <v>32</v>
      </c>
      <c r="E10" s="13">
        <f>Малоэтажка_колич_блоков!E10*Осн._характ_ки_малоэт_кварт!$E$8</f>
        <v>0</v>
      </c>
      <c r="F10" s="26">
        <f>Малоэтажка_колич_блоков!F10*Осн._характ_ки_малоэт_кварт!$F$8</f>
        <v>0</v>
      </c>
      <c r="G10" s="27">
        <f t="shared" ref="G10:G73" si="11">SUM(C10:F10)</f>
        <v>44</v>
      </c>
      <c r="I10" s="28">
        <f t="shared" ref="I10:I34" si="12">(1.2-(G10-40)*((1.2-1.05)/20))*G10</f>
        <v>51.479999999999997</v>
      </c>
    </row>
    <row r="11">
      <c r="A11" s="29"/>
      <c r="B11" s="30" t="s">
        <v>17</v>
      </c>
      <c r="C11" s="31">
        <f>Малоэтажка_колич_блоков!C11*Осн._характ_ки_малоэт_кварт!$C$8</f>
        <v>12</v>
      </c>
      <c r="D11" s="31">
        <f>Малоэтажка_колич_блоков!D11*Осн._характ_ки_малоэт_кварт!$D$8</f>
        <v>32</v>
      </c>
      <c r="E11" s="31">
        <f>Малоэтажка_колич_блоков!E11*Осн._характ_ки_малоэт_кварт!$E$8</f>
        <v>0</v>
      </c>
      <c r="F11" s="32">
        <f>Малоэтажка_колич_блоков!F11*Осн._характ_ки_малоэт_кварт!$F$8</f>
        <v>0</v>
      </c>
      <c r="G11" s="33">
        <f t="shared" si="11"/>
        <v>44</v>
      </c>
      <c r="H11" s="34"/>
      <c r="I11" s="35">
        <f t="shared" si="12"/>
        <v>51.479999999999997</v>
      </c>
      <c r="J11">
        <f>SUM(I3:I11)</f>
        <v>459.84000000000003</v>
      </c>
    </row>
    <row r="12">
      <c r="A12" s="18">
        <v>2</v>
      </c>
      <c r="B12" s="19" t="s">
        <v>18</v>
      </c>
      <c r="C12" s="20">
        <f>Малоэтажка_колич_блоков!C12*Осн._характ_ки_малоэт_кварт!$C$8</f>
        <v>12</v>
      </c>
      <c r="D12" s="20">
        <f>Малоэтажка_колич_блоков!D12*Осн._характ_ки_малоэт_кварт!$D$8</f>
        <v>32</v>
      </c>
      <c r="E12" s="20">
        <f>Малоэтажка_колич_блоков!E12*Осн._характ_ки_малоэт_кварт!$E$8</f>
        <v>0</v>
      </c>
      <c r="F12" s="21">
        <f>Малоэтажка_колич_блоков!F12*Осн._характ_ки_малоэт_кварт!$F$8</f>
        <v>0</v>
      </c>
      <c r="G12" s="22">
        <f t="shared" si="11"/>
        <v>44</v>
      </c>
      <c r="H12" s="23"/>
      <c r="I12" s="24">
        <f t="shared" si="12"/>
        <v>51.479999999999997</v>
      </c>
    </row>
    <row r="13">
      <c r="A13" s="25"/>
      <c r="B13" s="4" t="s">
        <v>19</v>
      </c>
      <c r="C13" s="13">
        <f>Малоэтажка_колич_блоков!C13*Осн._характ_ки_малоэт_кварт!$C$8</f>
        <v>12</v>
      </c>
      <c r="D13" s="13">
        <f>Малоэтажка_колич_блоков!D13*Осн._характ_ки_малоэт_кварт!$D$8</f>
        <v>32</v>
      </c>
      <c r="E13" s="13">
        <f>Малоэтажка_колич_блоков!E13*Осн._характ_ки_малоэт_кварт!$E$8</f>
        <v>0</v>
      </c>
      <c r="F13" s="26">
        <f>Малоэтажка_колич_блоков!F13*Осн._характ_ки_малоэт_кварт!$F$8</f>
        <v>0</v>
      </c>
      <c r="G13" s="27">
        <f t="shared" si="11"/>
        <v>44</v>
      </c>
      <c r="I13" s="28">
        <f t="shared" si="12"/>
        <v>51.479999999999997</v>
      </c>
    </row>
    <row r="14">
      <c r="A14" s="25"/>
      <c r="B14" s="4" t="s">
        <v>20</v>
      </c>
      <c r="C14" s="13">
        <f>Малоэтажка_колич_блоков!C14*Осн._характ_ки_малоэт_кварт!$C$8</f>
        <v>12</v>
      </c>
      <c r="D14" s="13">
        <f>Малоэтажка_колич_блоков!D14*Осн._характ_ки_малоэт_кварт!$D$8</f>
        <v>32</v>
      </c>
      <c r="E14" s="13">
        <f>Малоэтажка_колич_блоков!E14*Осн._характ_ки_малоэт_кварт!$E$8</f>
        <v>0</v>
      </c>
      <c r="F14" s="26">
        <f>Малоэтажка_колич_блоков!F14*Осн._характ_ки_малоэт_кварт!$F$8</f>
        <v>0</v>
      </c>
      <c r="G14" s="27">
        <f t="shared" si="11"/>
        <v>44</v>
      </c>
      <c r="I14" s="28">
        <f t="shared" si="12"/>
        <v>51.479999999999997</v>
      </c>
    </row>
    <row r="15">
      <c r="A15" s="25"/>
      <c r="B15" s="4" t="s">
        <v>21</v>
      </c>
      <c r="C15" s="13">
        <f>Малоэтажка_колич_блоков!C15*Осн._характ_ки_малоэт_кварт!$C$8</f>
        <v>12</v>
      </c>
      <c r="D15" s="13">
        <f>Малоэтажка_колич_блоков!D15*Осн._характ_ки_малоэт_кварт!$D$8</f>
        <v>32</v>
      </c>
      <c r="E15" s="13">
        <f>Малоэтажка_колич_блоков!E15*Осн._характ_ки_малоэт_кварт!$E$8</f>
        <v>0</v>
      </c>
      <c r="F15" s="26">
        <f>Малоэтажка_колич_блоков!F15*Осн._характ_ки_малоэт_кварт!$F$8</f>
        <v>0</v>
      </c>
      <c r="G15" s="27">
        <f t="shared" si="11"/>
        <v>44</v>
      </c>
      <c r="I15" s="28">
        <f t="shared" si="12"/>
        <v>51.479999999999997</v>
      </c>
    </row>
    <row r="16">
      <c r="A16" s="25"/>
      <c r="B16" s="4" t="s">
        <v>22</v>
      </c>
      <c r="C16" s="13">
        <f>Малоэтажка_колич_блоков!C16*Осн._характ_ки_малоэт_кварт!$C$8</f>
        <v>12</v>
      </c>
      <c r="D16" s="13">
        <f>Малоэтажка_колич_блоков!D16*Осн._характ_ки_малоэт_кварт!$D$8</f>
        <v>32</v>
      </c>
      <c r="E16" s="13">
        <f>Малоэтажка_колич_блоков!E16*Осн._характ_ки_малоэт_кварт!$E$8</f>
        <v>0</v>
      </c>
      <c r="F16" s="26">
        <f>Малоэтажка_колич_блоков!F16*Осн._характ_ки_малоэт_кварт!$F$8</f>
        <v>0</v>
      </c>
      <c r="G16" s="27">
        <f t="shared" si="11"/>
        <v>44</v>
      </c>
      <c r="I16" s="28">
        <f t="shared" si="12"/>
        <v>51.479999999999997</v>
      </c>
    </row>
    <row r="17">
      <c r="A17" s="25"/>
      <c r="B17" s="4" t="s">
        <v>23</v>
      </c>
      <c r="C17" s="13">
        <f>Малоэтажка_колич_блоков!C17*Осн._характ_ки_малоэт_кварт!$C$8</f>
        <v>12</v>
      </c>
      <c r="D17" s="13">
        <f>Малоэтажка_колич_блоков!D17*Осн._характ_ки_малоэт_кварт!$D$8</f>
        <v>32</v>
      </c>
      <c r="E17" s="13">
        <f>Малоэтажка_колич_блоков!E17*Осн._характ_ки_малоэт_кварт!$E$8</f>
        <v>0</v>
      </c>
      <c r="F17" s="26">
        <f>Малоэтажка_колич_блоков!F17*Осн._характ_ки_малоэт_кварт!$F$8</f>
        <v>0</v>
      </c>
      <c r="G17" s="27">
        <f t="shared" si="11"/>
        <v>44</v>
      </c>
      <c r="I17" s="28">
        <f t="shared" si="12"/>
        <v>51.479999999999997</v>
      </c>
    </row>
    <row r="18">
      <c r="A18" s="25"/>
      <c r="B18" s="4" t="s">
        <v>24</v>
      </c>
      <c r="C18" s="13">
        <f>Малоэтажка_колич_блоков!C18*Осн._характ_ки_малоэт_кварт!$C$8</f>
        <v>12</v>
      </c>
      <c r="D18" s="13">
        <f>Малоэтажка_колич_блоков!D18*Осн._характ_ки_малоэт_кварт!$D$8</f>
        <v>32</v>
      </c>
      <c r="E18" s="13">
        <f>Малоэтажка_колич_блоков!E18*Осн._характ_ки_малоэт_кварт!$E$8</f>
        <v>0</v>
      </c>
      <c r="F18" s="26">
        <f>Малоэтажка_колич_блоков!F18*Осн._характ_ки_малоэт_кварт!$F$8</f>
        <v>0</v>
      </c>
      <c r="G18" s="27">
        <f t="shared" si="11"/>
        <v>44</v>
      </c>
      <c r="I18" s="28">
        <f t="shared" si="12"/>
        <v>51.479999999999997</v>
      </c>
    </row>
    <row r="19">
      <c r="A19" s="25"/>
      <c r="B19" s="4" t="s">
        <v>25</v>
      </c>
      <c r="C19" s="13">
        <f>Малоэтажка_колич_блоков!C19*Осн._характ_ки_малоэт_кварт!$C$8</f>
        <v>12</v>
      </c>
      <c r="D19" s="13">
        <f>Малоэтажка_колич_блоков!D19*Осн._характ_ки_малоэт_кварт!$D$8</f>
        <v>32</v>
      </c>
      <c r="E19" s="13">
        <f>Малоэтажка_колич_блоков!E19*Осн._характ_ки_малоэт_кварт!$E$8</f>
        <v>0</v>
      </c>
      <c r="F19" s="26">
        <f>Малоэтажка_колич_блоков!F19*Осн._характ_ки_малоэт_кварт!$F$8</f>
        <v>0</v>
      </c>
      <c r="G19" s="27">
        <f t="shared" si="11"/>
        <v>44</v>
      </c>
      <c r="I19" s="28">
        <f t="shared" si="12"/>
        <v>51.479999999999997</v>
      </c>
    </row>
    <row r="20">
      <c r="A20" s="25"/>
      <c r="B20" s="4" t="s">
        <v>26</v>
      </c>
      <c r="C20" s="13">
        <f>Малоэтажка_колич_блоков!C20*Осн._характ_ки_малоэт_кварт!$C$8</f>
        <v>12</v>
      </c>
      <c r="D20" s="13">
        <f>Малоэтажка_колич_блоков!D20*Осн._характ_ки_малоэт_кварт!$D$8</f>
        <v>32</v>
      </c>
      <c r="E20" s="13">
        <f>Малоэтажка_колич_блоков!E20*Осн._характ_ки_малоэт_кварт!$E$8</f>
        <v>0</v>
      </c>
      <c r="F20" s="26">
        <f>Малоэтажка_колич_блоков!F20*Осн._характ_ки_малоэт_кварт!$F$8</f>
        <v>0</v>
      </c>
      <c r="G20" s="27">
        <f t="shared" si="11"/>
        <v>44</v>
      </c>
      <c r="I20" s="28">
        <f t="shared" si="12"/>
        <v>51.479999999999997</v>
      </c>
    </row>
    <row r="21">
      <c r="A21" s="25"/>
      <c r="B21" s="4" t="s">
        <v>27</v>
      </c>
      <c r="C21" s="13">
        <f>Малоэтажка_колич_блоков!C21*Осн._характ_ки_малоэт_кварт!$C$8</f>
        <v>12</v>
      </c>
      <c r="D21" s="13">
        <f>Малоэтажка_колич_блоков!D21*Осн._характ_ки_малоэт_кварт!$D$8</f>
        <v>32</v>
      </c>
      <c r="E21" s="13">
        <f>Малоэтажка_колич_блоков!E21*Осн._характ_ки_малоэт_кварт!$E$8</f>
        <v>0</v>
      </c>
      <c r="F21" s="26">
        <f>Малоэтажка_колич_блоков!F21*Осн._характ_ки_малоэт_кварт!$F$8</f>
        <v>0</v>
      </c>
      <c r="G21" s="27">
        <f t="shared" si="11"/>
        <v>44</v>
      </c>
      <c r="I21" s="28">
        <f t="shared" si="12"/>
        <v>51.479999999999997</v>
      </c>
    </row>
    <row r="22">
      <c r="A22" s="25"/>
      <c r="B22" s="4" t="s">
        <v>28</v>
      </c>
      <c r="C22" s="13">
        <f>Малоэтажка_колич_блоков!C22*Осн._характ_ки_малоэт_кварт!$C$8</f>
        <v>12</v>
      </c>
      <c r="D22" s="13">
        <f>Малоэтажка_колич_блоков!D22*Осн._характ_ки_малоэт_кварт!$D$8</f>
        <v>32</v>
      </c>
      <c r="E22" s="13">
        <f>Малоэтажка_колич_блоков!E22*Осн._характ_ки_малоэт_кварт!$E$8</f>
        <v>0</v>
      </c>
      <c r="F22" s="26">
        <f>Малоэтажка_колич_блоков!F22*Осн._характ_ки_малоэт_кварт!$F$8</f>
        <v>0</v>
      </c>
      <c r="G22" s="27">
        <f t="shared" si="11"/>
        <v>44</v>
      </c>
      <c r="I22" s="28">
        <f t="shared" si="12"/>
        <v>51.479999999999997</v>
      </c>
    </row>
    <row r="23">
      <c r="A23" s="25"/>
      <c r="B23" s="4" t="s">
        <v>29</v>
      </c>
      <c r="C23" s="13">
        <f>Малоэтажка_колич_блоков!C23*Осн._характ_ки_малоэт_кварт!$C$8</f>
        <v>12</v>
      </c>
      <c r="D23" s="13">
        <f>Малоэтажка_колич_блоков!D23*Осн._характ_ки_малоэт_кварт!$D$8</f>
        <v>32</v>
      </c>
      <c r="E23" s="13">
        <f>Малоэтажка_колич_блоков!E23*Осн._характ_ки_малоэт_кварт!$E$8</f>
        <v>0</v>
      </c>
      <c r="F23" s="26">
        <f>Малоэтажка_колич_блоков!F23*Осн._характ_ки_малоэт_кварт!$F$8</f>
        <v>0</v>
      </c>
      <c r="G23" s="27">
        <f t="shared" si="11"/>
        <v>44</v>
      </c>
      <c r="I23" s="28">
        <f t="shared" si="12"/>
        <v>51.479999999999997</v>
      </c>
    </row>
    <row r="24">
      <c r="A24" s="25"/>
      <c r="B24" s="4" t="s">
        <v>30</v>
      </c>
      <c r="C24" s="13">
        <f>Малоэтажка_колич_блоков!C24*Осн._характ_ки_малоэт_кварт!$C$8</f>
        <v>12</v>
      </c>
      <c r="D24" s="13">
        <f>Малоэтажка_колич_блоков!D24*Осн._характ_ки_малоэт_кварт!$D$8</f>
        <v>32</v>
      </c>
      <c r="E24" s="13">
        <f>Малоэтажка_колич_блоков!E24*Осн._характ_ки_малоэт_кварт!$E$8</f>
        <v>0</v>
      </c>
      <c r="F24" s="26">
        <f>Малоэтажка_колич_блоков!F24*Осн._характ_ки_малоэт_кварт!$F$8</f>
        <v>0</v>
      </c>
      <c r="G24" s="27">
        <f t="shared" si="11"/>
        <v>44</v>
      </c>
      <c r="I24" s="28">
        <f t="shared" si="12"/>
        <v>51.479999999999997</v>
      </c>
    </row>
    <row r="25">
      <c r="A25" s="29"/>
      <c r="B25" s="30" t="s">
        <v>31</v>
      </c>
      <c r="C25" s="31">
        <f>Малоэтажка_колич_блоков!C25*Осн._характ_ки_малоэт_кварт!$C$8</f>
        <v>12</v>
      </c>
      <c r="D25" s="31">
        <f>Малоэтажка_колич_блоков!D25*Осн._характ_ки_малоэт_кварт!$D$8</f>
        <v>32</v>
      </c>
      <c r="E25" s="31">
        <f>Малоэтажка_колич_блоков!E25*Осн._характ_ки_малоэт_кварт!$E$8</f>
        <v>0</v>
      </c>
      <c r="F25" s="32">
        <f>Малоэтажка_колич_блоков!F25*Осн._характ_ки_малоэт_кварт!$F$8</f>
        <v>0</v>
      </c>
      <c r="G25" s="33">
        <f t="shared" si="11"/>
        <v>44</v>
      </c>
      <c r="H25" s="34"/>
      <c r="I25" s="35">
        <f t="shared" si="12"/>
        <v>51.479999999999997</v>
      </c>
      <c r="J25">
        <f>SUM(I12:I25)</f>
        <v>720.72000000000014</v>
      </c>
    </row>
    <row r="26">
      <c r="A26" s="18">
        <v>3</v>
      </c>
      <c r="B26" s="19" t="s">
        <v>32</v>
      </c>
      <c r="C26" s="20">
        <f>Малоэтажка_колич_блоков!C26*Осн._характ_ки_малоэт_кварт!$C$8</f>
        <v>12</v>
      </c>
      <c r="D26" s="20">
        <f>Малоэтажка_колич_блоков!D26*Осн._характ_ки_малоэт_кварт!$D$8</f>
        <v>32</v>
      </c>
      <c r="E26" s="20">
        <f>Малоэтажка_колич_блоков!E26*Осн._характ_ки_малоэт_кварт!$E$8</f>
        <v>0</v>
      </c>
      <c r="F26" s="21">
        <f>Малоэтажка_колич_блоков!F26*Осн._характ_ки_малоэт_кварт!$F$8</f>
        <v>0</v>
      </c>
      <c r="G26" s="22">
        <f t="shared" si="11"/>
        <v>44</v>
      </c>
      <c r="H26" s="23"/>
      <c r="I26" s="24">
        <f t="shared" si="12"/>
        <v>51.479999999999997</v>
      </c>
    </row>
    <row r="27">
      <c r="A27" s="25"/>
      <c r="B27" s="4" t="s">
        <v>33</v>
      </c>
      <c r="C27" s="13">
        <f>Малоэтажка_колич_блоков!C27*Осн._характ_ки_малоэт_кварт!$C$8</f>
        <v>12</v>
      </c>
      <c r="D27" s="13">
        <f>Малоэтажка_колич_блоков!D27*Осн._характ_ки_малоэт_кварт!$D$8</f>
        <v>32</v>
      </c>
      <c r="E27" s="13">
        <f>Малоэтажка_колич_блоков!E27*Осн._характ_ки_малоэт_кварт!$E$8</f>
        <v>0</v>
      </c>
      <c r="F27" s="26">
        <f>Малоэтажка_колич_блоков!F27*Осн._характ_ки_малоэт_кварт!$F$8</f>
        <v>0</v>
      </c>
      <c r="G27" s="27">
        <f t="shared" si="11"/>
        <v>44</v>
      </c>
      <c r="I27" s="28">
        <f t="shared" si="12"/>
        <v>51.479999999999997</v>
      </c>
    </row>
    <row r="28">
      <c r="A28" s="25"/>
      <c r="B28" s="4" t="s">
        <v>34</v>
      </c>
      <c r="C28" s="13">
        <f>Малоэтажка_колич_блоков!C28*Осн._характ_ки_малоэт_кварт!$C$8</f>
        <v>12</v>
      </c>
      <c r="D28" s="13">
        <f>Малоэтажка_колич_блоков!D28*Осн._характ_ки_малоэт_кварт!$D$8</f>
        <v>32</v>
      </c>
      <c r="E28" s="13">
        <f>Малоэтажка_колич_блоков!E28*Осн._характ_ки_малоэт_кварт!$E$8</f>
        <v>0</v>
      </c>
      <c r="F28" s="26">
        <f>Малоэтажка_колич_блоков!F28*Осн._характ_ки_малоэт_кварт!$F$8</f>
        <v>0</v>
      </c>
      <c r="G28" s="27">
        <f t="shared" si="11"/>
        <v>44</v>
      </c>
      <c r="I28" s="28">
        <f t="shared" si="12"/>
        <v>51.479999999999997</v>
      </c>
    </row>
    <row r="29">
      <c r="A29" s="25"/>
      <c r="B29" s="4" t="s">
        <v>35</v>
      </c>
      <c r="C29" s="13">
        <f>Малоэтажка_колич_блоков!C29*Осн._характ_ки_малоэт_кварт!$C$8</f>
        <v>12</v>
      </c>
      <c r="D29" s="13">
        <f>Малоэтажка_колич_блоков!D29*Осн._характ_ки_малоэт_кварт!$D$8</f>
        <v>32</v>
      </c>
      <c r="E29" s="13">
        <f>Малоэтажка_колич_блоков!E29*Осн._характ_ки_малоэт_кварт!$E$8</f>
        <v>0</v>
      </c>
      <c r="F29" s="26">
        <f>Малоэтажка_колич_блоков!F29*Осн._характ_ки_малоэт_кварт!$F$8</f>
        <v>0</v>
      </c>
      <c r="G29" s="27">
        <f t="shared" si="11"/>
        <v>44</v>
      </c>
      <c r="I29" s="28">
        <f t="shared" si="12"/>
        <v>51.479999999999997</v>
      </c>
    </row>
    <row r="30">
      <c r="A30" s="29"/>
      <c r="B30" s="30" t="s">
        <v>36</v>
      </c>
      <c r="C30" s="31">
        <f>Малоэтажка_колич_блоков!C30*Осн._характ_ки_малоэт_кварт!$C$8</f>
        <v>12</v>
      </c>
      <c r="D30" s="31">
        <f>Малоэтажка_колич_блоков!D30*Осн._характ_ки_малоэт_кварт!$D$8</f>
        <v>32</v>
      </c>
      <c r="E30" s="31">
        <f>Малоэтажка_колич_блоков!E30*Осн._характ_ки_малоэт_кварт!$E$8</f>
        <v>0</v>
      </c>
      <c r="F30" s="32">
        <f>Малоэтажка_колич_блоков!F30*Осн._характ_ки_малоэт_кварт!$F$8</f>
        <v>0</v>
      </c>
      <c r="G30" s="33">
        <f t="shared" si="11"/>
        <v>44</v>
      </c>
      <c r="H30" s="34"/>
      <c r="I30" s="35">
        <f t="shared" si="12"/>
        <v>51.479999999999997</v>
      </c>
      <c r="J30">
        <f>SUM(I26:I30)</f>
        <v>257.39999999999998</v>
      </c>
    </row>
    <row r="31">
      <c r="A31" s="18">
        <v>4</v>
      </c>
      <c r="B31" s="19" t="s">
        <v>37</v>
      </c>
      <c r="C31" s="20">
        <f>Малоэтажка_колич_блоков!C31*Осн._характ_ки_малоэт_кварт!$C$8</f>
        <v>12</v>
      </c>
      <c r="D31" s="20">
        <f>Малоэтажка_колич_блоков!D31*Осн._характ_ки_малоэт_кварт!$D$8</f>
        <v>32</v>
      </c>
      <c r="E31" s="20">
        <f>Малоэтажка_колич_блоков!E31*Осн._характ_ки_малоэт_кварт!$E$8</f>
        <v>0</v>
      </c>
      <c r="F31" s="21">
        <f>Малоэтажка_колич_блоков!F31*Осн._характ_ки_малоэт_кварт!$F$8</f>
        <v>0</v>
      </c>
      <c r="G31" s="22">
        <f t="shared" si="11"/>
        <v>44</v>
      </c>
      <c r="H31" s="23"/>
      <c r="I31" s="24">
        <f t="shared" si="12"/>
        <v>51.479999999999997</v>
      </c>
    </row>
    <row r="32">
      <c r="A32" s="25"/>
      <c r="B32" s="4" t="s">
        <v>38</v>
      </c>
      <c r="C32" s="13">
        <f>Малоэтажка_колич_блоков!C32*Осн._характ_ки_малоэт_кварт!$C$8</f>
        <v>12</v>
      </c>
      <c r="D32" s="13">
        <f>Малоэтажка_колич_блоков!D32*Осн._характ_ки_малоэт_кварт!$D$8</f>
        <v>32</v>
      </c>
      <c r="E32" s="13">
        <f>Малоэтажка_колич_блоков!E32*Осн._характ_ки_малоэт_кварт!$E$8</f>
        <v>0</v>
      </c>
      <c r="F32" s="26">
        <f>Малоэтажка_колич_блоков!F32*Осн._характ_ки_малоэт_кварт!$F$8</f>
        <v>0</v>
      </c>
      <c r="G32" s="27">
        <f t="shared" si="11"/>
        <v>44</v>
      </c>
      <c r="I32" s="28">
        <f t="shared" si="12"/>
        <v>51.479999999999997</v>
      </c>
    </row>
    <row r="33">
      <c r="A33" s="25"/>
      <c r="B33" s="4" t="s">
        <v>39</v>
      </c>
      <c r="C33" s="13">
        <f>Малоэтажка_колич_блоков!C33*Осн._характ_ки_малоэт_кварт!$C$8</f>
        <v>12</v>
      </c>
      <c r="D33" s="13">
        <f>Малоэтажка_колич_блоков!D33*Осн._характ_ки_малоэт_кварт!$D$8</f>
        <v>32</v>
      </c>
      <c r="E33" s="13">
        <f>Малоэтажка_колич_блоков!E33*Осн._характ_ки_малоэт_кварт!$E$8</f>
        <v>0</v>
      </c>
      <c r="F33" s="26">
        <f>Малоэтажка_колич_блоков!F33*Осн._характ_ки_малоэт_кварт!$F$8</f>
        <v>0</v>
      </c>
      <c r="G33" s="27">
        <f t="shared" si="11"/>
        <v>44</v>
      </c>
      <c r="I33" s="28">
        <f t="shared" si="12"/>
        <v>51.479999999999997</v>
      </c>
    </row>
    <row r="34">
      <c r="A34" s="25"/>
      <c r="B34" s="4" t="s">
        <v>40</v>
      </c>
      <c r="C34" s="13">
        <f>Малоэтажка_колич_блоков!C34*Осн._характ_ки_малоэт_кварт!$C$8</f>
        <v>12</v>
      </c>
      <c r="D34" s="13">
        <f>Малоэтажка_колич_блоков!D34*Осн._характ_ки_малоэт_кварт!$D$8</f>
        <v>32</v>
      </c>
      <c r="E34" s="13">
        <f>Малоэтажка_колич_блоков!E34*Осн._характ_ки_малоэт_кварт!$E$8</f>
        <v>0</v>
      </c>
      <c r="F34" s="26">
        <f>Малоэтажка_колич_блоков!F34*Осн._характ_ки_малоэт_кварт!$F$8</f>
        <v>0</v>
      </c>
      <c r="G34" s="27">
        <f t="shared" si="11"/>
        <v>44</v>
      </c>
      <c r="I34" s="28">
        <f t="shared" si="12"/>
        <v>51.479999999999997</v>
      </c>
    </row>
    <row r="35">
      <c r="A35" s="25"/>
      <c r="B35" s="4" t="s">
        <v>41</v>
      </c>
      <c r="C35" s="13">
        <f>Малоэтажка_колич_блоков!C35*Осн._характ_ки_малоэт_кварт!$C$8</f>
        <v>0</v>
      </c>
      <c r="D35" s="13">
        <f>Малоэтажка_колич_блоков!D35*Осн._характ_ки_малоэт_кварт!$D$8</f>
        <v>32</v>
      </c>
      <c r="E35" s="13">
        <f>Малоэтажка_колич_блоков!E35*Осн._характ_ки_малоэт_кварт!$E$8</f>
        <v>0</v>
      </c>
      <c r="F35" s="26">
        <f>Малоэтажка_колич_блоков!F35*Осн._характ_ки_малоэт_кварт!$F$8</f>
        <v>0</v>
      </c>
      <c r="G35" s="27">
        <f t="shared" si="11"/>
        <v>32</v>
      </c>
      <c r="I35" s="28">
        <f t="shared" ref="I35:I37" si="13">(1.4-(G35-24)*((1.4-1.2)/16))*G35</f>
        <v>41.599999999999994</v>
      </c>
    </row>
    <row r="36">
      <c r="A36" s="25"/>
      <c r="B36" s="4" t="s">
        <v>42</v>
      </c>
      <c r="C36" s="13">
        <f>Малоэтажка_колич_блоков!C36*Осн._характ_ки_малоэт_кварт!$C$8</f>
        <v>0</v>
      </c>
      <c r="D36" s="13">
        <f>Малоэтажка_колич_блоков!D36*Осн._характ_ки_малоэт_кварт!$D$8</f>
        <v>32</v>
      </c>
      <c r="E36" s="13">
        <f>Малоэтажка_колич_блоков!E36*Осн._характ_ки_малоэт_кварт!$E$8</f>
        <v>0</v>
      </c>
      <c r="F36" s="26">
        <f>Малоэтажка_колич_блоков!F36*Осн._характ_ки_малоэт_кварт!$F$8</f>
        <v>0</v>
      </c>
      <c r="G36" s="27">
        <f t="shared" si="11"/>
        <v>32</v>
      </c>
      <c r="I36" s="28">
        <f t="shared" si="13"/>
        <v>41.599999999999994</v>
      </c>
    </row>
    <row r="37">
      <c r="A37" s="29"/>
      <c r="B37" s="30" t="s">
        <v>43</v>
      </c>
      <c r="C37" s="31">
        <f>Малоэтажка_колич_блоков!C37*Осн._характ_ки_малоэт_кварт!$C$8</f>
        <v>0</v>
      </c>
      <c r="D37" s="31">
        <f>Малоэтажка_колич_блоков!D37*Осн._характ_ки_малоэт_кварт!$D$8</f>
        <v>32</v>
      </c>
      <c r="E37" s="31">
        <f>Малоэтажка_колич_блоков!E37*Осн._характ_ки_малоэт_кварт!$E$8</f>
        <v>0</v>
      </c>
      <c r="F37" s="32">
        <f>Малоэтажка_колич_блоков!F37*Осн._характ_ки_малоэт_кварт!$F$8</f>
        <v>0</v>
      </c>
      <c r="G37" s="33">
        <f t="shared" si="11"/>
        <v>32</v>
      </c>
      <c r="H37" s="34"/>
      <c r="I37" s="35">
        <f t="shared" si="13"/>
        <v>41.599999999999994</v>
      </c>
      <c r="J37">
        <f>SUM(I31:I37)</f>
        <v>330.72000000000003</v>
      </c>
    </row>
    <row r="38">
      <c r="A38" s="18">
        <v>5</v>
      </c>
      <c r="B38" s="19" t="s">
        <v>44</v>
      </c>
      <c r="C38" s="20">
        <f>Малоэтажка_колич_блоков!C38*Осн._характ_ки_малоэт_кварт!$C$8</f>
        <v>12</v>
      </c>
      <c r="D38" s="20">
        <f>Малоэтажка_колич_блоков!D38*Осн._характ_ки_малоэт_кварт!$D$8</f>
        <v>32</v>
      </c>
      <c r="E38" s="20">
        <f>Малоэтажка_колич_блоков!E38*Осн._характ_ки_малоэт_кварт!$E$8</f>
        <v>0</v>
      </c>
      <c r="F38" s="21">
        <f>Малоэтажка_колич_блоков!F38*Осн._характ_ки_малоэт_кварт!$F$8</f>
        <v>0</v>
      </c>
      <c r="G38" s="22">
        <f t="shared" si="11"/>
        <v>44</v>
      </c>
      <c r="H38" s="23"/>
      <c r="I38" s="24">
        <f t="shared" ref="I38:I99" si="14">(1.2-(G38-40)*((1.2-1.05)/20))*G38</f>
        <v>51.479999999999997</v>
      </c>
    </row>
    <row r="39">
      <c r="A39" s="25"/>
      <c r="B39" s="4" t="s">
        <v>45</v>
      </c>
      <c r="C39" s="13">
        <f>Малоэтажка_колич_блоков!C39*Осн._характ_ки_малоэт_кварт!$C$8</f>
        <v>12</v>
      </c>
      <c r="D39" s="13">
        <f>Малоэтажка_колич_блоков!D39*Осн._характ_ки_малоэт_кварт!$D$8</f>
        <v>32</v>
      </c>
      <c r="E39" s="13">
        <f>Малоэтажка_колич_блоков!E39*Осн._характ_ки_малоэт_кварт!$E$8</f>
        <v>0</v>
      </c>
      <c r="F39" s="26">
        <f>Малоэтажка_колич_блоков!F39*Осн._характ_ки_малоэт_кварт!$F$8</f>
        <v>0</v>
      </c>
      <c r="G39" s="27">
        <f t="shared" si="11"/>
        <v>44</v>
      </c>
      <c r="I39" s="28">
        <f t="shared" si="14"/>
        <v>51.479999999999997</v>
      </c>
    </row>
    <row r="40">
      <c r="A40" s="25"/>
      <c r="B40" s="4" t="s">
        <v>46</v>
      </c>
      <c r="C40" s="13">
        <f>Малоэтажка_колич_блоков!C40*Осн._характ_ки_малоэт_кварт!$C$8</f>
        <v>12</v>
      </c>
      <c r="D40" s="13">
        <f>Малоэтажка_колич_блоков!D40*Осн._характ_ки_малоэт_кварт!$D$8</f>
        <v>32</v>
      </c>
      <c r="E40" s="13">
        <f>Малоэтажка_колич_блоков!E40*Осн._характ_ки_малоэт_кварт!$E$8</f>
        <v>0</v>
      </c>
      <c r="F40" s="26">
        <f>Малоэтажка_колич_блоков!F40*Осн._характ_ки_малоэт_кварт!$F$8</f>
        <v>0</v>
      </c>
      <c r="G40" s="27">
        <f t="shared" si="11"/>
        <v>44</v>
      </c>
      <c r="I40" s="28">
        <f t="shared" si="14"/>
        <v>51.479999999999997</v>
      </c>
    </row>
    <row r="41">
      <c r="A41" s="25"/>
      <c r="B41" s="4" t="s">
        <v>47</v>
      </c>
      <c r="C41" s="13">
        <f>Малоэтажка_колич_блоков!C41*Осн._характ_ки_малоэт_кварт!$C$8</f>
        <v>12</v>
      </c>
      <c r="D41" s="13">
        <f>Малоэтажка_колич_блоков!D41*Осн._характ_ки_малоэт_кварт!$D$8</f>
        <v>32</v>
      </c>
      <c r="E41" s="13">
        <f>Малоэтажка_колич_блоков!E41*Осн._характ_ки_малоэт_кварт!$E$8</f>
        <v>0</v>
      </c>
      <c r="F41" s="26">
        <f>Малоэтажка_колич_блоков!F41*Осн._характ_ки_малоэт_кварт!$F$8</f>
        <v>0</v>
      </c>
      <c r="G41" s="27">
        <f t="shared" si="11"/>
        <v>44</v>
      </c>
      <c r="I41" s="28">
        <f t="shared" si="14"/>
        <v>51.479999999999997</v>
      </c>
    </row>
    <row r="42">
      <c r="A42" s="25"/>
      <c r="B42" s="4" t="s">
        <v>48</v>
      </c>
      <c r="C42" s="13">
        <f>Малоэтажка_колич_блоков!C42*Осн._характ_ки_малоэт_кварт!$C$8</f>
        <v>12</v>
      </c>
      <c r="D42" s="13">
        <f>Малоэтажка_колич_блоков!D42*Осн._характ_ки_малоэт_кварт!$D$8</f>
        <v>32</v>
      </c>
      <c r="E42" s="13">
        <f>Малоэтажка_колич_блоков!E42*Осн._характ_ки_малоэт_кварт!$E$8</f>
        <v>0</v>
      </c>
      <c r="F42" s="26">
        <f>Малоэтажка_колич_блоков!F42*Осн._характ_ки_малоэт_кварт!$F$8</f>
        <v>0</v>
      </c>
      <c r="G42" s="27">
        <f t="shared" si="11"/>
        <v>44</v>
      </c>
      <c r="I42" s="28">
        <f t="shared" si="14"/>
        <v>51.479999999999997</v>
      </c>
    </row>
    <row r="43">
      <c r="A43" s="25"/>
      <c r="B43" s="4" t="s">
        <v>49</v>
      </c>
      <c r="C43" s="13">
        <f>Малоэтажка_колич_блоков!C43*Осн._характ_ки_малоэт_кварт!$C$8</f>
        <v>12</v>
      </c>
      <c r="D43" s="13">
        <f>Малоэтажка_колич_блоков!D43*Осн._характ_ки_малоэт_кварт!$D$8</f>
        <v>32</v>
      </c>
      <c r="E43" s="13">
        <f>Малоэтажка_колич_блоков!E43*Осн._характ_ки_малоэт_кварт!$E$8</f>
        <v>0</v>
      </c>
      <c r="F43" s="26">
        <f>Малоэтажка_колич_блоков!F43*Осн._характ_ки_малоэт_кварт!$F$8</f>
        <v>0</v>
      </c>
      <c r="G43" s="27">
        <f t="shared" si="11"/>
        <v>44</v>
      </c>
      <c r="I43" s="28">
        <f t="shared" si="14"/>
        <v>51.479999999999997</v>
      </c>
    </row>
    <row r="44">
      <c r="A44" s="25"/>
      <c r="B44" s="4" t="s">
        <v>50</v>
      </c>
      <c r="C44" s="13">
        <f>Малоэтажка_колич_блоков!C44*Осн._характ_ки_малоэт_кварт!$C$8</f>
        <v>12</v>
      </c>
      <c r="D44" s="13">
        <f>Малоэтажка_колич_блоков!D44*Осн._характ_ки_малоэт_кварт!$D$8</f>
        <v>32</v>
      </c>
      <c r="E44" s="13">
        <f>Малоэтажка_колич_блоков!E44*Осн._характ_ки_малоэт_кварт!$E$8</f>
        <v>0</v>
      </c>
      <c r="F44" s="26">
        <f>Малоэтажка_колич_блоков!F44*Осн._характ_ки_малоэт_кварт!$F$8</f>
        <v>0</v>
      </c>
      <c r="G44" s="27">
        <f t="shared" si="11"/>
        <v>44</v>
      </c>
      <c r="I44" s="28">
        <f t="shared" si="14"/>
        <v>51.479999999999997</v>
      </c>
    </row>
    <row r="45">
      <c r="A45" s="25"/>
      <c r="B45" s="4" t="s">
        <v>51</v>
      </c>
      <c r="C45" s="13">
        <f>Малоэтажка_колич_блоков!C45*Осн._характ_ки_малоэт_кварт!$C$8</f>
        <v>12</v>
      </c>
      <c r="D45" s="13">
        <f>Малоэтажка_колич_блоков!D45*Осн._характ_ки_малоэт_кварт!$D$8</f>
        <v>32</v>
      </c>
      <c r="E45" s="13">
        <f>Малоэтажка_колич_блоков!E45*Осн._характ_ки_малоэт_кварт!$E$8</f>
        <v>0</v>
      </c>
      <c r="F45" s="26">
        <f>Малоэтажка_колич_блоков!F45*Осн._характ_ки_малоэт_кварт!$F$8</f>
        <v>0</v>
      </c>
      <c r="G45" s="27">
        <f t="shared" si="11"/>
        <v>44</v>
      </c>
      <c r="I45" s="28">
        <f t="shared" si="14"/>
        <v>51.479999999999997</v>
      </c>
    </row>
    <row r="46">
      <c r="A46" s="25"/>
      <c r="B46" s="4" t="s">
        <v>52</v>
      </c>
      <c r="C46" s="13">
        <f>Малоэтажка_колич_блоков!C46*Осн._характ_ки_малоэт_кварт!$C$8</f>
        <v>12</v>
      </c>
      <c r="D46" s="13">
        <f>Малоэтажка_колич_блоков!D46*Осн._характ_ки_малоэт_кварт!$D$8</f>
        <v>32</v>
      </c>
      <c r="E46" s="13">
        <f>Малоэтажка_колич_блоков!E46*Осн._характ_ки_малоэт_кварт!$E$8</f>
        <v>0</v>
      </c>
      <c r="F46" s="26">
        <f>Малоэтажка_колич_блоков!F46*Осн._характ_ки_малоэт_кварт!$F$8</f>
        <v>0</v>
      </c>
      <c r="G46" s="27">
        <f t="shared" si="11"/>
        <v>44</v>
      </c>
      <c r="I46" s="28">
        <f t="shared" si="14"/>
        <v>51.479999999999997</v>
      </c>
    </row>
    <row r="47">
      <c r="A47" s="25"/>
      <c r="B47" s="4" t="s">
        <v>53</v>
      </c>
      <c r="C47" s="13">
        <f>Малоэтажка_колич_блоков!C47*Осн._характ_ки_малоэт_кварт!$C$8</f>
        <v>12</v>
      </c>
      <c r="D47" s="13">
        <f>Малоэтажка_колич_блоков!D47*Осн._характ_ки_малоэт_кварт!$D$8</f>
        <v>32</v>
      </c>
      <c r="E47" s="13">
        <f>Малоэтажка_колич_блоков!E47*Осн._характ_ки_малоэт_кварт!$E$8</f>
        <v>0</v>
      </c>
      <c r="F47" s="26">
        <f>Малоэтажка_колич_блоков!F47*Осн._характ_ки_малоэт_кварт!$F$8</f>
        <v>0</v>
      </c>
      <c r="G47" s="27">
        <f t="shared" si="11"/>
        <v>44</v>
      </c>
      <c r="I47" s="28">
        <f t="shared" si="14"/>
        <v>51.479999999999997</v>
      </c>
    </row>
    <row r="48">
      <c r="A48" s="25"/>
      <c r="B48" s="4" t="s">
        <v>54</v>
      </c>
      <c r="C48" s="13">
        <f>Малоэтажка_колич_блоков!C48*Осн._характ_ки_малоэт_кварт!$C$8</f>
        <v>12</v>
      </c>
      <c r="D48" s="13">
        <f>Малоэтажка_колич_блоков!D48*Осн._характ_ки_малоэт_кварт!$D$8</f>
        <v>32</v>
      </c>
      <c r="E48" s="13">
        <f>Малоэтажка_колич_блоков!E48*Осн._характ_ки_малоэт_кварт!$E$8</f>
        <v>0</v>
      </c>
      <c r="F48" s="26">
        <f>Малоэтажка_колич_блоков!F48*Осн._характ_ки_малоэт_кварт!$F$8</f>
        <v>0</v>
      </c>
      <c r="G48" s="27">
        <f t="shared" si="11"/>
        <v>44</v>
      </c>
      <c r="I48" s="28">
        <f t="shared" si="14"/>
        <v>51.479999999999997</v>
      </c>
    </row>
    <row r="49">
      <c r="A49" s="25"/>
      <c r="B49" s="4" t="s">
        <v>55</v>
      </c>
      <c r="C49" s="13">
        <f>Малоэтажка_колич_блоков!C49*Осн._характ_ки_малоэт_кварт!$C$8</f>
        <v>12</v>
      </c>
      <c r="D49" s="13">
        <f>Малоэтажка_колич_блоков!D49*Осн._характ_ки_малоэт_кварт!$D$8</f>
        <v>32</v>
      </c>
      <c r="E49" s="13">
        <f>Малоэтажка_колич_блоков!E49*Осн._характ_ки_малоэт_кварт!$E$8</f>
        <v>0</v>
      </c>
      <c r="F49" s="26">
        <f>Малоэтажка_колич_блоков!F49*Осн._характ_ки_малоэт_кварт!$F$8</f>
        <v>0</v>
      </c>
      <c r="G49" s="27">
        <f t="shared" si="11"/>
        <v>44</v>
      </c>
      <c r="I49" s="28">
        <f t="shared" si="14"/>
        <v>51.479999999999997</v>
      </c>
    </row>
    <row r="50">
      <c r="A50" s="25"/>
      <c r="B50" s="4" t="s">
        <v>56</v>
      </c>
      <c r="C50" s="13">
        <f>Малоэтажка_колич_блоков!C50*Осн._характ_ки_малоэт_кварт!$C$8</f>
        <v>12</v>
      </c>
      <c r="D50" s="13">
        <f>Малоэтажка_колич_блоков!D50*Осн._характ_ки_малоэт_кварт!$D$8</f>
        <v>32</v>
      </c>
      <c r="E50" s="13">
        <f>Малоэтажка_колич_блоков!E50*Осн._характ_ки_малоэт_кварт!$E$8</f>
        <v>0</v>
      </c>
      <c r="F50" s="26">
        <f>Малоэтажка_колич_блоков!F50*Осн._характ_ки_малоэт_кварт!$F$8</f>
        <v>0</v>
      </c>
      <c r="G50" s="27">
        <f t="shared" si="11"/>
        <v>44</v>
      </c>
      <c r="I50" s="28">
        <f t="shared" si="14"/>
        <v>51.479999999999997</v>
      </c>
    </row>
    <row r="51">
      <c r="A51" s="25"/>
      <c r="B51" s="4" t="s">
        <v>57</v>
      </c>
      <c r="C51" s="13">
        <f>Малоэтажка_колич_блоков!C51*Осн._характ_ки_малоэт_кварт!$C$8</f>
        <v>12</v>
      </c>
      <c r="D51" s="13">
        <f>Малоэтажка_колич_блоков!D51*Осн._характ_ки_малоэт_кварт!$D$8</f>
        <v>32</v>
      </c>
      <c r="E51" s="13">
        <f>Малоэтажка_колич_блоков!E51*Осн._характ_ки_малоэт_кварт!$E$8</f>
        <v>0</v>
      </c>
      <c r="F51" s="26">
        <f>Малоэтажка_колич_блоков!F51*Осн._характ_ки_малоэт_кварт!$F$8</f>
        <v>0</v>
      </c>
      <c r="G51" s="27">
        <f t="shared" si="11"/>
        <v>44</v>
      </c>
      <c r="I51" s="28">
        <f t="shared" si="14"/>
        <v>51.479999999999997</v>
      </c>
    </row>
    <row r="52">
      <c r="A52" s="25"/>
      <c r="B52" s="4" t="s">
        <v>58</v>
      </c>
      <c r="C52" s="13">
        <f>Малоэтажка_колич_блоков!C52*Осн._характ_ки_малоэт_кварт!$C$8</f>
        <v>12</v>
      </c>
      <c r="D52" s="13">
        <f>Малоэтажка_колич_блоков!D52*Осн._характ_ки_малоэт_кварт!$D$8</f>
        <v>32</v>
      </c>
      <c r="E52" s="13">
        <f>Малоэтажка_колич_блоков!E52*Осн._характ_ки_малоэт_кварт!$E$8</f>
        <v>0</v>
      </c>
      <c r="F52" s="26">
        <f>Малоэтажка_колич_блоков!F52*Осн._характ_ки_малоэт_кварт!$F$8</f>
        <v>0</v>
      </c>
      <c r="G52" s="27">
        <f t="shared" si="11"/>
        <v>44</v>
      </c>
      <c r="I52" s="28">
        <f t="shared" si="14"/>
        <v>51.479999999999997</v>
      </c>
    </row>
    <row r="53">
      <c r="A53" s="25"/>
      <c r="B53" s="4" t="s">
        <v>59</v>
      </c>
      <c r="C53" s="13">
        <f>Малоэтажка_колич_блоков!C53*Осн._характ_ки_малоэт_кварт!$C$8</f>
        <v>12</v>
      </c>
      <c r="D53" s="13">
        <f>Малоэтажка_колич_блоков!D53*Осн._характ_ки_малоэт_кварт!$D$8</f>
        <v>32</v>
      </c>
      <c r="E53" s="13">
        <f>Малоэтажка_колич_блоков!E53*Осн._характ_ки_малоэт_кварт!$E$8</f>
        <v>0</v>
      </c>
      <c r="F53" s="26">
        <f>Малоэтажка_колич_блоков!F53*Осн._характ_ки_малоэт_кварт!$F$8</f>
        <v>0</v>
      </c>
      <c r="G53" s="27">
        <f t="shared" si="11"/>
        <v>44</v>
      </c>
      <c r="I53" s="28">
        <f t="shared" si="14"/>
        <v>51.479999999999997</v>
      </c>
    </row>
    <row r="54">
      <c r="A54" s="25"/>
      <c r="B54" s="4" t="s">
        <v>60</v>
      </c>
      <c r="C54" s="13">
        <f>Малоэтажка_колич_блоков!C54*Осн._характ_ки_малоэт_кварт!$C$8</f>
        <v>12</v>
      </c>
      <c r="D54" s="13">
        <f>Малоэтажка_колич_блоков!D54*Осн._характ_ки_малоэт_кварт!$D$8</f>
        <v>32</v>
      </c>
      <c r="E54" s="13">
        <f>Малоэтажка_колич_блоков!E54*Осн._характ_ки_малоэт_кварт!$E$8</f>
        <v>0</v>
      </c>
      <c r="F54" s="26">
        <f>Малоэтажка_колич_блоков!F54*Осн._характ_ки_малоэт_кварт!$F$8</f>
        <v>0</v>
      </c>
      <c r="G54" s="27">
        <f t="shared" si="11"/>
        <v>44</v>
      </c>
      <c r="I54" s="28">
        <f t="shared" si="14"/>
        <v>51.479999999999997</v>
      </c>
    </row>
    <row r="55">
      <c r="A55" s="25"/>
      <c r="B55" s="4" t="s">
        <v>61</v>
      </c>
      <c r="C55" s="13">
        <f>Малоэтажка_колич_блоков!C55*Осн._характ_ки_малоэт_кварт!$C$8</f>
        <v>12</v>
      </c>
      <c r="D55" s="13">
        <f>Малоэтажка_колич_блоков!D55*Осн._характ_ки_малоэт_кварт!$D$8</f>
        <v>32</v>
      </c>
      <c r="E55" s="13">
        <f>Малоэтажка_колич_блоков!E55*Осн._характ_ки_малоэт_кварт!$E$8</f>
        <v>0</v>
      </c>
      <c r="F55" s="26">
        <f>Малоэтажка_колич_блоков!F55*Осн._характ_ки_малоэт_кварт!$F$8</f>
        <v>0</v>
      </c>
      <c r="G55" s="27">
        <f t="shared" si="11"/>
        <v>44</v>
      </c>
      <c r="I55" s="28">
        <f t="shared" si="14"/>
        <v>51.479999999999997</v>
      </c>
    </row>
    <row r="56">
      <c r="A56" s="29"/>
      <c r="B56" s="30" t="s">
        <v>62</v>
      </c>
      <c r="C56" s="31">
        <f>Малоэтажка_колич_блоков!C56*Осн._характ_ки_малоэт_кварт!$C$8</f>
        <v>12</v>
      </c>
      <c r="D56" s="31">
        <f>Малоэтажка_колич_блоков!D56*Осн._характ_ки_малоэт_кварт!$D$8</f>
        <v>32</v>
      </c>
      <c r="E56" s="31">
        <f>Малоэтажка_колич_блоков!E56*Осн._характ_ки_малоэт_кварт!$E$8</f>
        <v>0</v>
      </c>
      <c r="F56" s="32">
        <f>Малоэтажка_колич_блоков!F56*Осн._характ_ки_малоэт_кварт!$F$8</f>
        <v>0</v>
      </c>
      <c r="G56" s="33">
        <f t="shared" si="11"/>
        <v>44</v>
      </c>
      <c r="H56" s="34"/>
      <c r="I56" s="35">
        <f t="shared" si="14"/>
        <v>51.479999999999997</v>
      </c>
      <c r="J56">
        <f>SUM(I38:I56)</f>
        <v>978.12000000000023</v>
      </c>
    </row>
    <row r="57">
      <c r="A57" s="18">
        <v>6</v>
      </c>
      <c r="B57" s="19" t="s">
        <v>63</v>
      </c>
      <c r="C57" s="20">
        <f>Малоэтажка_колич_блоков!C57*Осн._характ_ки_малоэт_кварт!$C$8</f>
        <v>12</v>
      </c>
      <c r="D57" s="20">
        <f>Малоэтажка_колич_блоков!D57*Осн._характ_ки_малоэт_кварт!$D$8</f>
        <v>32</v>
      </c>
      <c r="E57" s="20">
        <f>Малоэтажка_колич_блоков!E57*Осн._характ_ки_малоэт_кварт!$E$8</f>
        <v>0</v>
      </c>
      <c r="F57" s="21">
        <f>Малоэтажка_колич_блоков!F57*Осн._характ_ки_малоэт_кварт!$F$8</f>
        <v>0</v>
      </c>
      <c r="G57" s="22">
        <f t="shared" si="11"/>
        <v>44</v>
      </c>
      <c r="H57" s="23"/>
      <c r="I57" s="24">
        <f t="shared" si="14"/>
        <v>51.479999999999997</v>
      </c>
    </row>
    <row r="58">
      <c r="A58" s="25"/>
      <c r="B58" s="4" t="s">
        <v>64</v>
      </c>
      <c r="C58" s="13">
        <f>Малоэтажка_колич_блоков!C58*Осн._характ_ки_малоэт_кварт!$C$8</f>
        <v>12</v>
      </c>
      <c r="D58" s="13">
        <f>Малоэтажка_колич_блоков!D58*Осн._характ_ки_малоэт_кварт!$D$8</f>
        <v>32</v>
      </c>
      <c r="E58" s="13">
        <f>Малоэтажка_колич_блоков!E58*Осн._характ_ки_малоэт_кварт!$E$8</f>
        <v>0</v>
      </c>
      <c r="F58" s="26">
        <f>Малоэтажка_колич_блоков!F58*Осн._характ_ки_малоэт_кварт!$F$8</f>
        <v>0</v>
      </c>
      <c r="G58" s="27">
        <f t="shared" si="11"/>
        <v>44</v>
      </c>
      <c r="I58" s="28">
        <f t="shared" si="14"/>
        <v>51.479999999999997</v>
      </c>
    </row>
    <row r="59">
      <c r="A59" s="25"/>
      <c r="B59" s="4" t="s">
        <v>65</v>
      </c>
      <c r="C59" s="13">
        <f>Малоэтажка_колич_блоков!C59*Осн._характ_ки_малоэт_кварт!$C$8</f>
        <v>12</v>
      </c>
      <c r="D59" s="13">
        <f>Малоэтажка_колич_блоков!D59*Осн._характ_ки_малоэт_кварт!$D$8</f>
        <v>32</v>
      </c>
      <c r="E59" s="13">
        <f>Малоэтажка_колич_блоков!E59*Осн._характ_ки_малоэт_кварт!$E$8</f>
        <v>0</v>
      </c>
      <c r="F59" s="26">
        <f>Малоэтажка_колич_блоков!F59*Осн._характ_ки_малоэт_кварт!$F$8</f>
        <v>0</v>
      </c>
      <c r="G59" s="27">
        <f t="shared" si="11"/>
        <v>44</v>
      </c>
      <c r="I59" s="28">
        <f t="shared" si="14"/>
        <v>51.479999999999997</v>
      </c>
    </row>
    <row r="60">
      <c r="A60" s="25"/>
      <c r="B60" s="4" t="s">
        <v>66</v>
      </c>
      <c r="C60" s="13">
        <f>Малоэтажка_колич_блоков!C60*Осн._характ_ки_малоэт_кварт!$C$8</f>
        <v>12</v>
      </c>
      <c r="D60" s="13">
        <f>Малоэтажка_колич_блоков!D60*Осн._характ_ки_малоэт_кварт!$D$8</f>
        <v>32</v>
      </c>
      <c r="E60" s="13">
        <f>Малоэтажка_колич_блоков!E60*Осн._характ_ки_малоэт_кварт!$E$8</f>
        <v>0</v>
      </c>
      <c r="F60" s="26">
        <f>Малоэтажка_колич_блоков!F60*Осн._характ_ки_малоэт_кварт!$F$8</f>
        <v>0</v>
      </c>
      <c r="G60" s="27">
        <f t="shared" si="11"/>
        <v>44</v>
      </c>
      <c r="I60" s="28">
        <f t="shared" si="14"/>
        <v>51.479999999999997</v>
      </c>
    </row>
    <row r="61">
      <c r="A61" s="25"/>
      <c r="B61" s="4" t="s">
        <v>67</v>
      </c>
      <c r="C61" s="13">
        <f>Малоэтажка_колич_блоков!C61*Осн._характ_ки_малоэт_кварт!$C$8</f>
        <v>12</v>
      </c>
      <c r="D61" s="13">
        <f>Малоэтажка_колич_блоков!D61*Осн._характ_ки_малоэт_кварт!$D$8</f>
        <v>32</v>
      </c>
      <c r="E61" s="13">
        <f>Малоэтажка_колич_блоков!E61*Осн._характ_ки_малоэт_кварт!$E$8</f>
        <v>0</v>
      </c>
      <c r="F61" s="26">
        <f>Малоэтажка_колич_блоков!F61*Осн._характ_ки_малоэт_кварт!$F$8</f>
        <v>0</v>
      </c>
      <c r="G61" s="27">
        <f t="shared" si="11"/>
        <v>44</v>
      </c>
      <c r="I61" s="28">
        <f t="shared" si="14"/>
        <v>51.479999999999997</v>
      </c>
    </row>
    <row r="62">
      <c r="A62" s="25"/>
      <c r="B62" s="4" t="s">
        <v>68</v>
      </c>
      <c r="C62" s="13">
        <f>Малоэтажка_колич_блоков!C62*Осн._характ_ки_малоэт_кварт!$C$8</f>
        <v>12</v>
      </c>
      <c r="D62" s="13">
        <f>Малоэтажка_колич_блоков!D62*Осн._характ_ки_малоэт_кварт!$D$8</f>
        <v>32</v>
      </c>
      <c r="E62" s="13">
        <f>Малоэтажка_колич_блоков!E62*Осн._характ_ки_малоэт_кварт!$E$8</f>
        <v>0</v>
      </c>
      <c r="F62" s="26">
        <f>Малоэтажка_колич_блоков!F62*Осн._характ_ки_малоэт_кварт!$F$8</f>
        <v>0</v>
      </c>
      <c r="G62" s="27">
        <f t="shared" si="11"/>
        <v>44</v>
      </c>
      <c r="I62" s="28">
        <f t="shared" si="14"/>
        <v>51.479999999999997</v>
      </c>
    </row>
    <row r="63">
      <c r="A63" s="25"/>
      <c r="B63" s="4" t="s">
        <v>69</v>
      </c>
      <c r="C63" s="13">
        <f>Малоэтажка_колич_блоков!C63*Осн._характ_ки_малоэт_кварт!$C$8</f>
        <v>12</v>
      </c>
      <c r="D63" s="13">
        <f>Малоэтажка_колич_блоков!D63*Осн._характ_ки_малоэт_кварт!$D$8</f>
        <v>32</v>
      </c>
      <c r="E63" s="13">
        <f>Малоэтажка_колич_блоков!E63*Осн._характ_ки_малоэт_кварт!$E$8</f>
        <v>0</v>
      </c>
      <c r="F63" s="26">
        <f>Малоэтажка_колич_блоков!F63*Осн._характ_ки_малоэт_кварт!$F$8</f>
        <v>0</v>
      </c>
      <c r="G63" s="27">
        <f t="shared" si="11"/>
        <v>44</v>
      </c>
      <c r="I63" s="28">
        <f t="shared" si="14"/>
        <v>51.479999999999997</v>
      </c>
    </row>
    <row r="64">
      <c r="A64" s="25"/>
      <c r="B64" s="4" t="s">
        <v>70</v>
      </c>
      <c r="C64" s="13">
        <f>Малоэтажка_колич_блоков!C64*Осн._характ_ки_малоэт_кварт!$C$8</f>
        <v>12</v>
      </c>
      <c r="D64" s="13">
        <f>Малоэтажка_колич_блоков!D64*Осн._характ_ки_малоэт_кварт!$D$8</f>
        <v>32</v>
      </c>
      <c r="E64" s="13">
        <f>Малоэтажка_колич_блоков!E64*Осн._характ_ки_малоэт_кварт!$E$8</f>
        <v>0</v>
      </c>
      <c r="F64" s="26">
        <f>Малоэтажка_колич_блоков!F64*Осн._характ_ки_малоэт_кварт!$F$8</f>
        <v>0</v>
      </c>
      <c r="G64" s="27">
        <f t="shared" si="11"/>
        <v>44</v>
      </c>
      <c r="I64" s="28">
        <f t="shared" si="14"/>
        <v>51.479999999999997</v>
      </c>
    </row>
    <row r="65">
      <c r="A65" s="25"/>
      <c r="B65" s="4" t="s">
        <v>71</v>
      </c>
      <c r="C65" s="13">
        <f>Малоэтажка_колич_блоков!C65*Осн._характ_ки_малоэт_кварт!$C$8</f>
        <v>12</v>
      </c>
      <c r="D65" s="13">
        <f>Малоэтажка_колич_блоков!D65*Осн._характ_ки_малоэт_кварт!$D$8</f>
        <v>32</v>
      </c>
      <c r="E65" s="13">
        <f>Малоэтажка_колич_блоков!E65*Осн._характ_ки_малоэт_кварт!$E$8</f>
        <v>0</v>
      </c>
      <c r="F65" s="26">
        <f>Малоэтажка_колич_блоков!F65*Осн._характ_ки_малоэт_кварт!$F$8</f>
        <v>0</v>
      </c>
      <c r="G65" s="27">
        <f t="shared" si="11"/>
        <v>44</v>
      </c>
      <c r="I65" s="28">
        <f t="shared" si="14"/>
        <v>51.479999999999997</v>
      </c>
    </row>
    <row r="66">
      <c r="A66" s="25"/>
      <c r="B66" s="4" t="s">
        <v>72</v>
      </c>
      <c r="C66" s="13">
        <f>Малоэтажка_колич_блоков!C66*Осн._характ_ки_малоэт_кварт!$C$8</f>
        <v>12</v>
      </c>
      <c r="D66" s="13">
        <f>Малоэтажка_колич_блоков!D66*Осн._характ_ки_малоэт_кварт!$D$8</f>
        <v>32</v>
      </c>
      <c r="E66" s="13">
        <f>Малоэтажка_колич_блоков!E66*Осн._характ_ки_малоэт_кварт!$E$8</f>
        <v>0</v>
      </c>
      <c r="F66" s="26">
        <f>Малоэтажка_колич_блоков!F66*Осн._характ_ки_малоэт_кварт!$F$8</f>
        <v>0</v>
      </c>
      <c r="G66" s="27">
        <f t="shared" si="11"/>
        <v>44</v>
      </c>
      <c r="I66" s="28">
        <f t="shared" si="14"/>
        <v>51.479999999999997</v>
      </c>
    </row>
    <row r="67">
      <c r="A67" s="29"/>
      <c r="B67" s="30" t="s">
        <v>73</v>
      </c>
      <c r="C67" s="31">
        <f>Малоэтажка_колич_блоков!C67*Осн._характ_ки_малоэт_кварт!$C$8</f>
        <v>12</v>
      </c>
      <c r="D67" s="31">
        <f>Малоэтажка_колич_блоков!D67*Осн._характ_ки_малоэт_кварт!$D$8</f>
        <v>32</v>
      </c>
      <c r="E67" s="31">
        <f>Малоэтажка_колич_блоков!E67*Осн._характ_ки_малоэт_кварт!$E$8</f>
        <v>0</v>
      </c>
      <c r="F67" s="32">
        <f>Малоэтажка_колич_блоков!F67*Осн._характ_ки_малоэт_кварт!$F$8</f>
        <v>0</v>
      </c>
      <c r="G67" s="33">
        <f t="shared" si="11"/>
        <v>44</v>
      </c>
      <c r="H67" s="34"/>
      <c r="I67" s="35">
        <f t="shared" si="14"/>
        <v>51.479999999999997</v>
      </c>
      <c r="J67">
        <f>SUM(I57:I67)</f>
        <v>566.28000000000009</v>
      </c>
    </row>
    <row r="68">
      <c r="A68" s="18">
        <v>7</v>
      </c>
      <c r="B68" s="19" t="s">
        <v>74</v>
      </c>
      <c r="C68" s="20">
        <f>Малоэтажка_колич_блоков!C68*Осн._характ_ки_малоэт_кварт!$C$8</f>
        <v>12</v>
      </c>
      <c r="D68" s="20">
        <f>Малоэтажка_колич_блоков!D68*Осн._характ_ки_малоэт_кварт!$D$8</f>
        <v>32</v>
      </c>
      <c r="E68" s="20">
        <f>Малоэтажка_колич_блоков!E68*Осн._характ_ки_малоэт_кварт!$E$8</f>
        <v>0</v>
      </c>
      <c r="F68" s="21">
        <f>Малоэтажка_колич_блоков!F68*Осн._характ_ки_малоэт_кварт!$F$8</f>
        <v>0</v>
      </c>
      <c r="G68" s="22">
        <f t="shared" si="11"/>
        <v>44</v>
      </c>
      <c r="H68" s="23"/>
      <c r="I68" s="24">
        <f t="shared" si="14"/>
        <v>51.479999999999997</v>
      </c>
    </row>
    <row r="69">
      <c r="A69" s="25"/>
      <c r="B69" s="4" t="s">
        <v>75</v>
      </c>
      <c r="C69" s="13">
        <f>Малоэтажка_колич_блоков!C69*Осн._характ_ки_малоэт_кварт!$C$8</f>
        <v>12</v>
      </c>
      <c r="D69" s="13">
        <f>Малоэтажка_колич_блоков!D69*Осн._характ_ки_малоэт_кварт!$D$8</f>
        <v>32</v>
      </c>
      <c r="E69" s="13">
        <f>Малоэтажка_колич_блоков!E69*Осн._характ_ки_малоэт_кварт!$E$8</f>
        <v>0</v>
      </c>
      <c r="F69" s="26">
        <f>Малоэтажка_колич_блоков!F69*Осн._характ_ки_малоэт_кварт!$F$8</f>
        <v>0</v>
      </c>
      <c r="G69" s="27">
        <f t="shared" si="11"/>
        <v>44</v>
      </c>
      <c r="I69" s="28">
        <f t="shared" si="14"/>
        <v>51.479999999999997</v>
      </c>
    </row>
    <row r="70">
      <c r="A70" s="25"/>
      <c r="B70" s="4" t="s">
        <v>76</v>
      </c>
      <c r="C70" s="13">
        <f>Малоэтажка_колич_блоков!C70*Осн._характ_ки_малоэт_кварт!$C$8</f>
        <v>12</v>
      </c>
      <c r="D70" s="13">
        <f>Малоэтажка_колич_блоков!D70*Осн._характ_ки_малоэт_кварт!$D$8</f>
        <v>32</v>
      </c>
      <c r="E70" s="13">
        <f>Малоэтажка_колич_блоков!E70*Осн._характ_ки_малоэт_кварт!$E$8</f>
        <v>0</v>
      </c>
      <c r="F70" s="26">
        <f>Малоэтажка_колич_блоков!F70*Осн._характ_ки_малоэт_кварт!$F$8</f>
        <v>0</v>
      </c>
      <c r="G70" s="27">
        <f t="shared" si="11"/>
        <v>44</v>
      </c>
      <c r="I70" s="28">
        <f t="shared" si="14"/>
        <v>51.479999999999997</v>
      </c>
    </row>
    <row r="71">
      <c r="A71" s="25"/>
      <c r="B71" s="4" t="s">
        <v>77</v>
      </c>
      <c r="C71" s="13">
        <f>Малоэтажка_колич_блоков!C71*Осн._характ_ки_малоэт_кварт!$C$8</f>
        <v>12</v>
      </c>
      <c r="D71" s="13">
        <f>Малоэтажка_колич_блоков!D71*Осн._характ_ки_малоэт_кварт!$D$8</f>
        <v>32</v>
      </c>
      <c r="E71" s="13">
        <f>Малоэтажка_колич_блоков!E71*Осн._характ_ки_малоэт_кварт!$E$8</f>
        <v>0</v>
      </c>
      <c r="F71" s="26">
        <f>Малоэтажка_колич_блоков!F71*Осн._характ_ки_малоэт_кварт!$F$8</f>
        <v>0</v>
      </c>
      <c r="G71" s="27">
        <f t="shared" si="11"/>
        <v>44</v>
      </c>
      <c r="I71" s="28">
        <f t="shared" si="14"/>
        <v>51.479999999999997</v>
      </c>
    </row>
    <row r="72">
      <c r="A72" s="25"/>
      <c r="B72" s="4" t="s">
        <v>78</v>
      </c>
      <c r="C72" s="13">
        <f>Малоэтажка_колич_блоков!C72*Осн._характ_ки_малоэт_кварт!$C$8</f>
        <v>12</v>
      </c>
      <c r="D72" s="13">
        <f>Малоэтажка_колич_блоков!D72*Осн._характ_ки_малоэт_кварт!$D$8</f>
        <v>32</v>
      </c>
      <c r="E72" s="13">
        <f>Малоэтажка_колич_блоков!E72*Осн._характ_ки_малоэт_кварт!$E$8</f>
        <v>0</v>
      </c>
      <c r="F72" s="26">
        <f>Малоэтажка_колич_блоков!F72*Осн._характ_ки_малоэт_кварт!$F$8</f>
        <v>0</v>
      </c>
      <c r="G72" s="27">
        <f t="shared" si="11"/>
        <v>44</v>
      </c>
      <c r="I72" s="28">
        <f t="shared" si="14"/>
        <v>51.479999999999997</v>
      </c>
    </row>
    <row r="73">
      <c r="A73" s="25"/>
      <c r="B73" s="4" t="s">
        <v>79</v>
      </c>
      <c r="C73" s="13">
        <f>Малоэтажка_колич_блоков!C73*Осн._характ_ки_малоэт_кварт!$C$8</f>
        <v>12</v>
      </c>
      <c r="D73" s="13">
        <f>Малоэтажка_колич_блоков!D73*Осн._характ_ки_малоэт_кварт!$D$8</f>
        <v>32</v>
      </c>
      <c r="E73" s="13">
        <f>Малоэтажка_колич_блоков!E73*Осн._характ_ки_малоэт_кварт!$E$8</f>
        <v>0</v>
      </c>
      <c r="F73" s="26">
        <f>Малоэтажка_колич_блоков!F73*Осн._характ_ки_малоэт_кварт!$F$8</f>
        <v>0</v>
      </c>
      <c r="G73" s="27">
        <f t="shared" si="11"/>
        <v>44</v>
      </c>
      <c r="I73" s="28">
        <f t="shared" si="14"/>
        <v>51.479999999999997</v>
      </c>
    </row>
    <row r="74">
      <c r="A74" s="25"/>
      <c r="B74" s="4" t="s">
        <v>80</v>
      </c>
      <c r="C74" s="13">
        <f>Малоэтажка_колич_блоков!C74*Осн._характ_ки_малоэт_кварт!$C$8</f>
        <v>12</v>
      </c>
      <c r="D74" s="13">
        <f>Малоэтажка_колич_блоков!D74*Осн._характ_ки_малоэт_кварт!$D$8</f>
        <v>32</v>
      </c>
      <c r="E74" s="13">
        <f>Малоэтажка_колич_блоков!E74*Осн._характ_ки_малоэт_кварт!$E$8</f>
        <v>0</v>
      </c>
      <c r="F74" s="26">
        <f>Малоэтажка_колич_блоков!F74*Осн._характ_ки_малоэт_кварт!$F$8</f>
        <v>0</v>
      </c>
      <c r="G74" s="27">
        <f t="shared" ref="G74:G99" si="15">SUM(C74:F74)</f>
        <v>44</v>
      </c>
      <c r="I74" s="28">
        <f t="shared" si="14"/>
        <v>51.479999999999997</v>
      </c>
    </row>
    <row r="75">
      <c r="A75" s="25"/>
      <c r="B75" s="4" t="s">
        <v>81</v>
      </c>
      <c r="C75" s="13">
        <f>Малоэтажка_колич_блоков!C75*Осн._характ_ки_малоэт_кварт!$C$8</f>
        <v>12</v>
      </c>
      <c r="D75" s="13">
        <f>Малоэтажка_колич_блоков!D75*Осн._характ_ки_малоэт_кварт!$D$8</f>
        <v>32</v>
      </c>
      <c r="E75" s="13">
        <f>Малоэтажка_колич_блоков!E75*Осн._характ_ки_малоэт_кварт!$E$8</f>
        <v>0</v>
      </c>
      <c r="F75" s="26">
        <f>Малоэтажка_колич_блоков!F75*Осн._характ_ки_малоэт_кварт!$F$8</f>
        <v>0</v>
      </c>
      <c r="G75" s="27">
        <f t="shared" si="15"/>
        <v>44</v>
      </c>
      <c r="I75" s="28">
        <f t="shared" si="14"/>
        <v>51.479999999999997</v>
      </c>
    </row>
    <row r="76">
      <c r="A76" s="25"/>
      <c r="B76" s="4" t="s">
        <v>82</v>
      </c>
      <c r="C76" s="13">
        <f>Малоэтажка_колич_блоков!C76*Осн._характ_ки_малоэт_кварт!$C$8</f>
        <v>12</v>
      </c>
      <c r="D76" s="13">
        <f>Малоэтажка_колич_блоков!D76*Осн._характ_ки_малоэт_кварт!$D$8</f>
        <v>32</v>
      </c>
      <c r="E76" s="13">
        <f>Малоэтажка_колич_блоков!E76*Осн._характ_ки_малоэт_кварт!$E$8</f>
        <v>0</v>
      </c>
      <c r="F76" s="26">
        <f>Малоэтажка_колич_блоков!F76*Осн._характ_ки_малоэт_кварт!$F$8</f>
        <v>0</v>
      </c>
      <c r="G76" s="27">
        <f t="shared" si="15"/>
        <v>44</v>
      </c>
      <c r="I76" s="28">
        <f t="shared" si="14"/>
        <v>51.479999999999997</v>
      </c>
    </row>
    <row r="77">
      <c r="A77" s="25"/>
      <c r="B77" s="4" t="s">
        <v>83</v>
      </c>
      <c r="C77" s="13">
        <f>Малоэтажка_колич_блоков!C77*Осн._характ_ки_малоэт_кварт!$C$8</f>
        <v>12</v>
      </c>
      <c r="D77" s="13">
        <f>Малоэтажка_колич_блоков!D77*Осн._характ_ки_малоэт_кварт!$D$8</f>
        <v>32</v>
      </c>
      <c r="E77" s="13">
        <f>Малоэтажка_колич_блоков!E77*Осн._характ_ки_малоэт_кварт!$E$8</f>
        <v>0</v>
      </c>
      <c r="F77" s="26">
        <f>Малоэтажка_колич_блоков!F77*Осн._характ_ки_малоэт_кварт!$F$8</f>
        <v>0</v>
      </c>
      <c r="G77" s="27">
        <f t="shared" si="15"/>
        <v>44</v>
      </c>
      <c r="I77" s="28">
        <f t="shared" si="14"/>
        <v>51.479999999999997</v>
      </c>
    </row>
    <row r="78">
      <c r="A78" s="25"/>
      <c r="B78" s="4" t="s">
        <v>84</v>
      </c>
      <c r="C78" s="13">
        <f>Малоэтажка_колич_блоков!C78*Осн._характ_ки_малоэт_кварт!$C$8</f>
        <v>12</v>
      </c>
      <c r="D78" s="13">
        <f>Малоэтажка_колич_блоков!D78*Осн._характ_ки_малоэт_кварт!$D$8</f>
        <v>32</v>
      </c>
      <c r="E78" s="13">
        <f>Малоэтажка_колич_блоков!E78*Осн._характ_ки_малоэт_кварт!$E$8</f>
        <v>0</v>
      </c>
      <c r="F78" s="26">
        <f>Малоэтажка_колич_блоков!F78*Осн._характ_ки_малоэт_кварт!$F$8</f>
        <v>0</v>
      </c>
      <c r="G78" s="27">
        <f t="shared" si="15"/>
        <v>44</v>
      </c>
      <c r="I78" s="28">
        <f t="shared" si="14"/>
        <v>51.479999999999997</v>
      </c>
    </row>
    <row r="79">
      <c r="A79" s="25"/>
      <c r="B79" s="4" t="s">
        <v>85</v>
      </c>
      <c r="C79" s="13">
        <f>Малоэтажка_колич_блоков!C79*Осн._характ_ки_малоэт_кварт!$C$8</f>
        <v>12</v>
      </c>
      <c r="D79" s="13">
        <f>Малоэтажка_колич_блоков!D79*Осн._характ_ки_малоэт_кварт!$D$8</f>
        <v>32</v>
      </c>
      <c r="E79" s="13">
        <f>Малоэтажка_колич_блоков!E79*Осн._характ_ки_малоэт_кварт!$E$8</f>
        <v>0</v>
      </c>
      <c r="F79" s="26">
        <f>Малоэтажка_колич_блоков!F79*Осн._характ_ки_малоэт_кварт!$F$8</f>
        <v>0</v>
      </c>
      <c r="G79" s="27">
        <f t="shared" si="15"/>
        <v>44</v>
      </c>
      <c r="I79" s="28">
        <f t="shared" si="14"/>
        <v>51.479999999999997</v>
      </c>
    </row>
    <row r="80">
      <c r="A80" s="25"/>
      <c r="B80" s="4" t="s">
        <v>86</v>
      </c>
      <c r="C80" s="13">
        <f>Малоэтажка_колич_блоков!C80*Осн._характ_ки_малоэт_кварт!$C$8</f>
        <v>12</v>
      </c>
      <c r="D80" s="13">
        <f>Малоэтажка_колич_блоков!D80*Осн._характ_ки_малоэт_кварт!$D$8</f>
        <v>32</v>
      </c>
      <c r="E80" s="13">
        <f>Малоэтажка_колич_блоков!E80*Осн._характ_ки_малоэт_кварт!$E$8</f>
        <v>0</v>
      </c>
      <c r="F80" s="26">
        <f>Малоэтажка_колич_блоков!F80*Осн._характ_ки_малоэт_кварт!$F$8</f>
        <v>0</v>
      </c>
      <c r="G80" s="27">
        <f t="shared" si="15"/>
        <v>44</v>
      </c>
      <c r="I80" s="28">
        <f t="shared" si="14"/>
        <v>51.479999999999997</v>
      </c>
    </row>
    <row r="81">
      <c r="A81" s="25"/>
      <c r="B81" s="4" t="s">
        <v>87</v>
      </c>
      <c r="C81" s="13">
        <f>Малоэтажка_колич_блоков!C81*Осн._характ_ки_малоэт_кварт!$C$8</f>
        <v>12</v>
      </c>
      <c r="D81" s="13">
        <f>Малоэтажка_колич_блоков!D81*Осн._характ_ки_малоэт_кварт!$D$8</f>
        <v>32</v>
      </c>
      <c r="E81" s="13">
        <f>Малоэтажка_колич_блоков!E81*Осн._характ_ки_малоэт_кварт!$E$8</f>
        <v>0</v>
      </c>
      <c r="F81" s="26">
        <f>Малоэтажка_колич_блоков!F81*Осн._характ_ки_малоэт_кварт!$F$8</f>
        <v>0</v>
      </c>
      <c r="G81" s="27">
        <f t="shared" si="15"/>
        <v>44</v>
      </c>
      <c r="I81" s="28">
        <f t="shared" si="14"/>
        <v>51.479999999999997</v>
      </c>
    </row>
    <row r="82">
      <c r="A82" s="25"/>
      <c r="B82" s="4" t="s">
        <v>88</v>
      </c>
      <c r="C82" s="13">
        <f>Малоэтажка_колич_блоков!C82*Осн._характ_ки_малоэт_кварт!$C$8</f>
        <v>12</v>
      </c>
      <c r="D82" s="13">
        <f>Малоэтажка_колич_блоков!D82*Осн._характ_ки_малоэт_кварт!$D$8</f>
        <v>32</v>
      </c>
      <c r="E82" s="13">
        <f>Малоэтажка_колич_блоков!E82*Осн._характ_ки_малоэт_кварт!$E$8</f>
        <v>0</v>
      </c>
      <c r="F82" s="26">
        <f>Малоэтажка_колич_блоков!F82*Осн._характ_ки_малоэт_кварт!$F$8</f>
        <v>0</v>
      </c>
      <c r="G82" s="27">
        <f t="shared" si="15"/>
        <v>44</v>
      </c>
      <c r="I82" s="28">
        <f t="shared" si="14"/>
        <v>51.479999999999997</v>
      </c>
    </row>
    <row r="83">
      <c r="A83" s="25"/>
      <c r="B83" s="4" t="s">
        <v>89</v>
      </c>
      <c r="C83" s="13">
        <f>Малоэтажка_колич_блоков!C83*Осн._характ_ки_малоэт_кварт!$C$8</f>
        <v>12</v>
      </c>
      <c r="D83" s="13">
        <f>Малоэтажка_колич_блоков!D83*Осн._характ_ки_малоэт_кварт!$D$8</f>
        <v>32</v>
      </c>
      <c r="E83" s="13">
        <f>Малоэтажка_колич_блоков!E83*Осн._характ_ки_малоэт_кварт!$E$8</f>
        <v>0</v>
      </c>
      <c r="F83" s="26">
        <f>Малоэтажка_колич_блоков!F83*Осн._характ_ки_малоэт_кварт!$F$8</f>
        <v>0</v>
      </c>
      <c r="G83" s="27">
        <f t="shared" si="15"/>
        <v>44</v>
      </c>
      <c r="I83" s="28">
        <f t="shared" si="14"/>
        <v>51.479999999999997</v>
      </c>
    </row>
    <row r="84">
      <c r="A84" s="25"/>
      <c r="B84" s="4" t="s">
        <v>90</v>
      </c>
      <c r="C84" s="13">
        <f>Малоэтажка_колич_блоков!C84*Осн._характ_ки_малоэт_кварт!$C$8</f>
        <v>12</v>
      </c>
      <c r="D84" s="13">
        <f>Малоэтажка_колич_блоков!D84*Осн._характ_ки_малоэт_кварт!$D$8</f>
        <v>32</v>
      </c>
      <c r="E84" s="13">
        <f>Малоэтажка_колич_блоков!E84*Осн._характ_ки_малоэт_кварт!$E$8</f>
        <v>0</v>
      </c>
      <c r="F84" s="26">
        <f>Малоэтажка_колич_блоков!F84*Осн._характ_ки_малоэт_кварт!$F$8</f>
        <v>0</v>
      </c>
      <c r="G84" s="27">
        <f t="shared" si="15"/>
        <v>44</v>
      </c>
      <c r="I84" s="28">
        <f t="shared" si="14"/>
        <v>51.479999999999997</v>
      </c>
    </row>
    <row r="85">
      <c r="A85" s="25"/>
      <c r="B85" s="4" t="s">
        <v>91</v>
      </c>
      <c r="C85" s="13">
        <f>Малоэтажка_колич_блоков!C85*Осн._характ_ки_малоэт_кварт!$C$8</f>
        <v>12</v>
      </c>
      <c r="D85" s="13">
        <f>Малоэтажка_колич_блоков!D85*Осн._характ_ки_малоэт_кварт!$D$8</f>
        <v>32</v>
      </c>
      <c r="E85" s="13">
        <f>Малоэтажка_колич_блоков!E85*Осн._характ_ки_малоэт_кварт!$E$8</f>
        <v>0</v>
      </c>
      <c r="F85" s="26">
        <f>Малоэтажка_колич_блоков!F85*Осн._характ_ки_малоэт_кварт!$F$8</f>
        <v>0</v>
      </c>
      <c r="G85" s="27">
        <f t="shared" si="15"/>
        <v>44</v>
      </c>
      <c r="I85" s="28">
        <f t="shared" si="14"/>
        <v>51.479999999999997</v>
      </c>
    </row>
    <row r="86">
      <c r="A86" s="25"/>
      <c r="B86" s="4" t="s">
        <v>92</v>
      </c>
      <c r="C86" s="13">
        <f>Малоэтажка_колич_блоков!C86*Осн._характ_ки_малоэт_кварт!$C$8</f>
        <v>12</v>
      </c>
      <c r="D86" s="13">
        <f>Малоэтажка_колич_блоков!D86*Осн._характ_ки_малоэт_кварт!$D$8</f>
        <v>32</v>
      </c>
      <c r="E86" s="13">
        <f>Малоэтажка_колич_блоков!E86*Осн._характ_ки_малоэт_кварт!$E$8</f>
        <v>0</v>
      </c>
      <c r="F86" s="26">
        <f>Малоэтажка_колич_блоков!F86*Осн._характ_ки_малоэт_кварт!$F$8</f>
        <v>0</v>
      </c>
      <c r="G86" s="27">
        <f t="shared" si="15"/>
        <v>44</v>
      </c>
      <c r="I86" s="28">
        <f t="shared" si="14"/>
        <v>51.479999999999997</v>
      </c>
    </row>
    <row r="87">
      <c r="A87" s="25"/>
      <c r="B87" s="4" t="s">
        <v>93</v>
      </c>
      <c r="C87" s="13">
        <f>Малоэтажка_колич_блоков!C87*Осн._характ_ки_малоэт_кварт!$C$8</f>
        <v>12</v>
      </c>
      <c r="D87" s="13">
        <f>Малоэтажка_колич_блоков!D87*Осн._характ_ки_малоэт_кварт!$D$8</f>
        <v>32</v>
      </c>
      <c r="E87" s="13">
        <f>Малоэтажка_колич_блоков!E87*Осн._характ_ки_малоэт_кварт!$E$8</f>
        <v>0</v>
      </c>
      <c r="F87" s="26">
        <f>Малоэтажка_колич_блоков!F87*Осн._характ_ки_малоэт_кварт!$F$8</f>
        <v>0</v>
      </c>
      <c r="G87" s="27">
        <f t="shared" si="15"/>
        <v>44</v>
      </c>
      <c r="I87" s="28">
        <f t="shared" si="14"/>
        <v>51.479999999999997</v>
      </c>
    </row>
    <row r="88">
      <c r="A88" s="25"/>
      <c r="B88" s="4" t="s">
        <v>94</v>
      </c>
      <c r="C88" s="13">
        <f>Малоэтажка_колич_блоков!C88*Осн._характ_ки_малоэт_кварт!$C$8</f>
        <v>12</v>
      </c>
      <c r="D88" s="13">
        <f>Малоэтажка_колич_блоков!D88*Осн._характ_ки_малоэт_кварт!$D$8</f>
        <v>32</v>
      </c>
      <c r="E88" s="13">
        <f>Малоэтажка_колич_блоков!E88*Осн._характ_ки_малоэт_кварт!$E$8</f>
        <v>0</v>
      </c>
      <c r="F88" s="26">
        <f>Малоэтажка_колич_блоков!F88*Осн._характ_ки_малоэт_кварт!$F$8</f>
        <v>0</v>
      </c>
      <c r="G88" s="27">
        <f t="shared" si="15"/>
        <v>44</v>
      </c>
      <c r="I88" s="28">
        <f t="shared" si="14"/>
        <v>51.479999999999997</v>
      </c>
    </row>
    <row r="89">
      <c r="A89" s="29"/>
      <c r="B89" s="30" t="s">
        <v>95</v>
      </c>
      <c r="C89" s="31">
        <f>Малоэтажка_колич_блоков!C89*Осн._характ_ки_малоэт_кварт!$C$8</f>
        <v>12</v>
      </c>
      <c r="D89" s="31">
        <f>Малоэтажка_колич_блоков!D89*Осн._характ_ки_малоэт_кварт!$D$8</f>
        <v>32</v>
      </c>
      <c r="E89" s="31">
        <f>Малоэтажка_колич_блоков!E89*Осн._характ_ки_малоэт_кварт!$E$8</f>
        <v>0</v>
      </c>
      <c r="F89" s="32">
        <f>Малоэтажка_колич_блоков!F89*Осн._характ_ки_малоэт_кварт!$F$8</f>
        <v>0</v>
      </c>
      <c r="G89" s="33">
        <f t="shared" si="15"/>
        <v>44</v>
      </c>
      <c r="H89" s="34"/>
      <c r="I89" s="35">
        <f t="shared" si="14"/>
        <v>51.479999999999997</v>
      </c>
      <c r="J89">
        <f>SUM(I68:I89)</f>
        <v>1132.5600000000002</v>
      </c>
    </row>
    <row r="90">
      <c r="A90" s="18">
        <v>8</v>
      </c>
      <c r="B90" s="19" t="s">
        <v>96</v>
      </c>
      <c r="C90" s="20">
        <f>Малоэтажка_колич_блоков!C90*Осн._характ_ки_малоэт_кварт!$C$8</f>
        <v>12</v>
      </c>
      <c r="D90" s="20">
        <f>Малоэтажка_колич_блоков!D90*Осн._характ_ки_малоэт_кварт!$D$8</f>
        <v>32</v>
      </c>
      <c r="E90" s="20">
        <f>Малоэтажка_колич_блоков!E90*Осн._характ_ки_малоэт_кварт!$E$8</f>
        <v>0</v>
      </c>
      <c r="F90" s="21">
        <f>Малоэтажка_колич_блоков!F90*Осн._характ_ки_малоэт_кварт!$F$8</f>
        <v>0</v>
      </c>
      <c r="G90" s="22">
        <f t="shared" si="15"/>
        <v>44</v>
      </c>
      <c r="H90" s="23"/>
      <c r="I90" s="24">
        <f t="shared" si="14"/>
        <v>51.479999999999997</v>
      </c>
    </row>
    <row r="91">
      <c r="A91" s="25"/>
      <c r="B91" s="4" t="s">
        <v>97</v>
      </c>
      <c r="C91" s="13">
        <f>Малоэтажка_колич_блоков!C91*Осн._характ_ки_малоэт_кварт!$C$8</f>
        <v>12</v>
      </c>
      <c r="D91" s="13">
        <f>Малоэтажка_колич_блоков!D91*Осн._характ_ки_малоэт_кварт!$D$8</f>
        <v>32</v>
      </c>
      <c r="E91" s="13">
        <f>Малоэтажка_колич_блоков!E91*Осн._характ_ки_малоэт_кварт!$E$8</f>
        <v>0</v>
      </c>
      <c r="F91" s="26">
        <f>Малоэтажка_колич_блоков!F91*Осн._характ_ки_малоэт_кварт!$F$8</f>
        <v>0</v>
      </c>
      <c r="G91" s="27">
        <f t="shared" si="15"/>
        <v>44</v>
      </c>
      <c r="I91" s="28">
        <f t="shared" si="14"/>
        <v>51.479999999999997</v>
      </c>
    </row>
    <row r="92">
      <c r="A92" s="25"/>
      <c r="B92" s="4" t="s">
        <v>98</v>
      </c>
      <c r="C92" s="13">
        <f>Малоэтажка_колич_блоков!C92*Осн._характ_ки_малоэт_кварт!$C$8</f>
        <v>12</v>
      </c>
      <c r="D92" s="13">
        <f>Малоэтажка_колич_блоков!D92*Осн._характ_ки_малоэт_кварт!$D$8</f>
        <v>32</v>
      </c>
      <c r="E92" s="13">
        <f>Малоэтажка_колич_блоков!E92*Осн._характ_ки_малоэт_кварт!$E$8</f>
        <v>0</v>
      </c>
      <c r="F92" s="26">
        <f>Малоэтажка_колич_блоков!F92*Осн._характ_ки_малоэт_кварт!$F$8</f>
        <v>0</v>
      </c>
      <c r="G92" s="27">
        <f t="shared" si="15"/>
        <v>44</v>
      </c>
      <c r="I92" s="28">
        <f t="shared" si="14"/>
        <v>51.479999999999997</v>
      </c>
    </row>
    <row r="93">
      <c r="A93" s="25"/>
      <c r="B93" s="4" t="s">
        <v>99</v>
      </c>
      <c r="C93" s="13">
        <f>Малоэтажка_колич_блоков!C93*Осн._характ_ки_малоэт_кварт!$C$8</f>
        <v>12</v>
      </c>
      <c r="D93" s="13">
        <f>Малоэтажка_колич_блоков!D93*Осн._характ_ки_малоэт_кварт!$D$8</f>
        <v>32</v>
      </c>
      <c r="E93" s="13">
        <f>Малоэтажка_колич_блоков!E93*Осн._характ_ки_малоэт_кварт!$E$8</f>
        <v>0</v>
      </c>
      <c r="F93" s="26">
        <f>Малоэтажка_колич_блоков!F93*Осн._характ_ки_малоэт_кварт!$F$8</f>
        <v>0</v>
      </c>
      <c r="G93" s="27">
        <f t="shared" si="15"/>
        <v>44</v>
      </c>
      <c r="I93" s="28">
        <f t="shared" si="14"/>
        <v>51.479999999999997</v>
      </c>
    </row>
    <row r="94">
      <c r="A94" s="25"/>
      <c r="B94" s="4" t="s">
        <v>100</v>
      </c>
      <c r="C94" s="13">
        <f>Малоэтажка_колич_блоков!C94*Осн._характ_ки_малоэт_кварт!$C$8</f>
        <v>12</v>
      </c>
      <c r="D94" s="13">
        <f>Малоэтажка_колич_блоков!D94*Осн._характ_ки_малоэт_кварт!$D$8</f>
        <v>32</v>
      </c>
      <c r="E94" s="13">
        <f>Малоэтажка_колич_блоков!E94*Осн._характ_ки_малоэт_кварт!$E$8</f>
        <v>0</v>
      </c>
      <c r="F94" s="26">
        <f>Малоэтажка_колич_блоков!F94*Осн._характ_ки_малоэт_кварт!$F$8</f>
        <v>0</v>
      </c>
      <c r="G94" s="27">
        <f t="shared" si="15"/>
        <v>44</v>
      </c>
      <c r="I94" s="28">
        <f t="shared" si="14"/>
        <v>51.479999999999997</v>
      </c>
    </row>
    <row r="95">
      <c r="A95" s="25"/>
      <c r="B95" s="4" t="s">
        <v>101</v>
      </c>
      <c r="C95" s="13">
        <f>Малоэтажка_колич_блоков!C95*Осн._характ_ки_малоэт_кварт!$C$8</f>
        <v>12</v>
      </c>
      <c r="D95" s="13">
        <f>Малоэтажка_колич_блоков!D95*Осн._характ_ки_малоэт_кварт!$D$8</f>
        <v>32</v>
      </c>
      <c r="E95" s="13">
        <f>Малоэтажка_колич_блоков!E95*Осн._характ_ки_малоэт_кварт!$E$8</f>
        <v>0</v>
      </c>
      <c r="F95" s="26">
        <f>Малоэтажка_колич_блоков!F95*Осн._характ_ки_малоэт_кварт!$F$8</f>
        <v>0</v>
      </c>
      <c r="G95" s="27">
        <f t="shared" si="15"/>
        <v>44</v>
      </c>
      <c r="I95" s="28">
        <f t="shared" si="14"/>
        <v>51.479999999999997</v>
      </c>
    </row>
    <row r="96">
      <c r="A96" s="25"/>
      <c r="B96" s="4" t="s">
        <v>102</v>
      </c>
      <c r="C96" s="13">
        <f>Малоэтажка_колич_блоков!C96*Осн._характ_ки_малоэт_кварт!$C$8</f>
        <v>12</v>
      </c>
      <c r="D96" s="13">
        <f>Малоэтажка_колич_блоков!D96*Осн._характ_ки_малоэт_кварт!$D$8</f>
        <v>32</v>
      </c>
      <c r="E96" s="13">
        <f>Малоэтажка_колич_блоков!E96*Осн._характ_ки_малоэт_кварт!$E$8</f>
        <v>0</v>
      </c>
      <c r="F96" s="26">
        <f>Малоэтажка_колич_блоков!F96*Осн._характ_ки_малоэт_кварт!$F$8</f>
        <v>0</v>
      </c>
      <c r="G96" s="27">
        <f t="shared" si="15"/>
        <v>44</v>
      </c>
      <c r="I96" s="28">
        <f t="shared" si="14"/>
        <v>51.479999999999997</v>
      </c>
    </row>
    <row r="97">
      <c r="A97" s="25"/>
      <c r="B97" s="4" t="s">
        <v>103</v>
      </c>
      <c r="C97" s="13">
        <f>Малоэтажка_колич_блоков!C97*Осн._характ_ки_малоэт_кварт!$C$8</f>
        <v>12</v>
      </c>
      <c r="D97" s="13">
        <f>Малоэтажка_колич_блоков!D97*Осн._характ_ки_малоэт_кварт!$D$8</f>
        <v>32</v>
      </c>
      <c r="E97" s="13">
        <f>Малоэтажка_колич_блоков!E97*Осн._характ_ки_малоэт_кварт!$E$8</f>
        <v>0</v>
      </c>
      <c r="F97" s="26">
        <f>Малоэтажка_колич_блоков!F97*Осн._характ_ки_малоэт_кварт!$F$8</f>
        <v>0</v>
      </c>
      <c r="G97" s="27">
        <f t="shared" si="15"/>
        <v>44</v>
      </c>
      <c r="I97" s="28">
        <f t="shared" si="14"/>
        <v>51.479999999999997</v>
      </c>
    </row>
    <row r="98">
      <c r="A98" s="25"/>
      <c r="B98" s="4" t="s">
        <v>104</v>
      </c>
      <c r="C98" s="13">
        <f>Малоэтажка_колич_блоков!C98*Осн._характ_ки_малоэт_кварт!$C$8</f>
        <v>12</v>
      </c>
      <c r="D98" s="13">
        <f>Малоэтажка_колич_блоков!D98*Осн._характ_ки_малоэт_кварт!$D$8</f>
        <v>32</v>
      </c>
      <c r="E98" s="13">
        <f>Малоэтажка_колич_блоков!E98*Осн._характ_ки_малоэт_кварт!$E$8</f>
        <v>0</v>
      </c>
      <c r="F98" s="26">
        <f>Малоэтажка_колич_блоков!F98*Осн._характ_ки_малоэт_кварт!$F$8</f>
        <v>0</v>
      </c>
      <c r="G98" s="27">
        <f t="shared" si="15"/>
        <v>44</v>
      </c>
      <c r="I98" s="28">
        <f t="shared" si="14"/>
        <v>51.479999999999997</v>
      </c>
    </row>
    <row r="99">
      <c r="A99" s="25"/>
      <c r="B99" s="4" t="s">
        <v>105</v>
      </c>
      <c r="C99" s="13">
        <f>Малоэтажка_колич_блоков!C99*Осн._характ_ки_малоэт_кварт!$C$8</f>
        <v>12</v>
      </c>
      <c r="D99" s="13">
        <f>Малоэтажка_колич_блоков!D99*Осн._характ_ки_малоэт_кварт!$D$8</f>
        <v>32</v>
      </c>
      <c r="E99" s="13">
        <f>Малоэтажка_колич_блоков!E99*Осн._характ_ки_малоэт_кварт!$E$8</f>
        <v>0</v>
      </c>
      <c r="F99" s="26">
        <f>Малоэтажка_колич_блоков!F99*Осн._характ_ки_малоэт_кварт!$F$8</f>
        <v>0</v>
      </c>
      <c r="G99" s="27">
        <f t="shared" si="15"/>
        <v>44</v>
      </c>
      <c r="I99" s="28">
        <f t="shared" si="14"/>
        <v>51.479999999999997</v>
      </c>
    </row>
    <row r="100">
      <c r="A100" s="25"/>
      <c r="B100" s="4" t="s">
        <v>106</v>
      </c>
      <c r="C100" s="13">
        <f>Малоэтажка_колич_блоков!C100*Осн._характ_ки_малоэт_кварт!$C$8</f>
        <v>12</v>
      </c>
      <c r="D100" s="13">
        <f>Малоэтажка_колич_блоков!D100*Осн._характ_ки_малоэт_кварт!$D$8</f>
        <v>32</v>
      </c>
      <c r="E100" s="13">
        <f>Малоэтажка_колич_блоков!E100*Осн._характ_ки_малоэт_кварт!$E$8</f>
        <v>0</v>
      </c>
      <c r="F100" s="26">
        <f>Малоэтажка_колич_блоков!F100*Осн._характ_ки_малоэт_кварт!$F$8</f>
        <v>0</v>
      </c>
      <c r="G100" s="27">
        <f t="shared" ref="G100:G121" si="16">SUM(C100:F100)</f>
        <v>44</v>
      </c>
      <c r="I100" s="28">
        <f t="shared" ref="I100:I114" si="17">(1.2-(G100-40)*((1.2-1.05)/20))*G100</f>
        <v>51.479999999999997</v>
      </c>
    </row>
    <row r="101">
      <c r="A101" s="25"/>
      <c r="B101" s="4" t="s">
        <v>107</v>
      </c>
      <c r="C101" s="13">
        <f>Малоэтажка_колич_блоков!C101*Осн._характ_ки_малоэт_кварт!$C$8</f>
        <v>12</v>
      </c>
      <c r="D101" s="13">
        <f>Малоэтажка_колич_блоков!D101*Осн._характ_ки_малоэт_кварт!$D$8</f>
        <v>32</v>
      </c>
      <c r="E101" s="13">
        <f>Малоэтажка_колич_блоков!E101*Осн._характ_ки_малоэт_кварт!$E$8</f>
        <v>0</v>
      </c>
      <c r="F101" s="26">
        <f>Малоэтажка_колич_блоков!F101*Осн._характ_ки_малоэт_кварт!$F$8</f>
        <v>0</v>
      </c>
      <c r="G101" s="27">
        <f t="shared" si="16"/>
        <v>44</v>
      </c>
      <c r="I101" s="28">
        <f t="shared" si="17"/>
        <v>51.479999999999997</v>
      </c>
    </row>
    <row r="102">
      <c r="A102" s="25"/>
      <c r="B102" s="4" t="s">
        <v>108</v>
      </c>
      <c r="C102" s="13">
        <f>Малоэтажка_колич_блоков!C102*Осн._характ_ки_малоэт_кварт!$C$8</f>
        <v>12</v>
      </c>
      <c r="D102" s="13">
        <f>Малоэтажка_колич_блоков!D102*Осн._характ_ки_малоэт_кварт!$D$8</f>
        <v>32</v>
      </c>
      <c r="E102" s="13">
        <f>Малоэтажка_колич_блоков!E102*Осн._характ_ки_малоэт_кварт!$E$8</f>
        <v>0</v>
      </c>
      <c r="F102" s="26">
        <f>Малоэтажка_колич_блоков!F102*Осн._характ_ки_малоэт_кварт!$F$8</f>
        <v>0</v>
      </c>
      <c r="G102" s="27">
        <f t="shared" si="16"/>
        <v>44</v>
      </c>
      <c r="I102" s="28">
        <f t="shared" si="17"/>
        <v>51.479999999999997</v>
      </c>
    </row>
    <row r="103">
      <c r="A103" s="25"/>
      <c r="B103" s="4" t="s">
        <v>109</v>
      </c>
      <c r="C103" s="13">
        <f>Малоэтажка_колич_блоков!C103*Осн._характ_ки_малоэт_кварт!$C$8</f>
        <v>12</v>
      </c>
      <c r="D103" s="13">
        <f>Малоэтажка_колич_блоков!D103*Осн._характ_ки_малоэт_кварт!$D$8</f>
        <v>32</v>
      </c>
      <c r="E103" s="13">
        <f>Малоэтажка_колич_блоков!E103*Осн._характ_ки_малоэт_кварт!$E$8</f>
        <v>0</v>
      </c>
      <c r="F103" s="26">
        <f>Малоэтажка_колич_блоков!F103*Осн._характ_ки_малоэт_кварт!$F$8</f>
        <v>0</v>
      </c>
      <c r="G103" s="27">
        <f t="shared" si="16"/>
        <v>44</v>
      </c>
      <c r="I103" s="28">
        <f t="shared" si="17"/>
        <v>51.479999999999997</v>
      </c>
    </row>
    <row r="104">
      <c r="A104" s="25"/>
      <c r="B104" s="4" t="s">
        <v>110</v>
      </c>
      <c r="C104" s="13">
        <f>Малоэтажка_колич_блоков!C104*Осн._характ_ки_малоэт_кварт!$C$8</f>
        <v>12</v>
      </c>
      <c r="D104" s="13">
        <f>Малоэтажка_колич_блоков!D104*Осн._характ_ки_малоэт_кварт!$D$8</f>
        <v>32</v>
      </c>
      <c r="E104" s="13">
        <f>Малоэтажка_колич_блоков!E104*Осн._характ_ки_малоэт_кварт!$E$8</f>
        <v>0</v>
      </c>
      <c r="F104" s="26">
        <f>Малоэтажка_колич_блоков!F104*Осн._характ_ки_малоэт_кварт!$F$8</f>
        <v>0</v>
      </c>
      <c r="G104" s="27">
        <f t="shared" si="16"/>
        <v>44</v>
      </c>
      <c r="I104" s="28">
        <f t="shared" si="17"/>
        <v>51.479999999999997</v>
      </c>
    </row>
    <row r="105">
      <c r="A105" s="25"/>
      <c r="B105" s="4" t="s">
        <v>111</v>
      </c>
      <c r="C105" s="13">
        <f>Малоэтажка_колич_блоков!C105*Осн._характ_ки_малоэт_кварт!$C$8</f>
        <v>12</v>
      </c>
      <c r="D105" s="13">
        <f>Малоэтажка_колич_блоков!D105*Осн._характ_ки_малоэт_кварт!$D$8</f>
        <v>32</v>
      </c>
      <c r="E105" s="13">
        <f>Малоэтажка_колич_блоков!E105*Осн._характ_ки_малоэт_кварт!$E$8</f>
        <v>0</v>
      </c>
      <c r="F105" s="26">
        <f>Малоэтажка_колич_блоков!F105*Осн._характ_ки_малоэт_кварт!$F$8</f>
        <v>0</v>
      </c>
      <c r="G105" s="27">
        <f t="shared" si="16"/>
        <v>44</v>
      </c>
      <c r="I105" s="28">
        <f t="shared" si="17"/>
        <v>51.479999999999997</v>
      </c>
    </row>
    <row r="106">
      <c r="A106" s="25"/>
      <c r="B106" s="4" t="s">
        <v>112</v>
      </c>
      <c r="C106" s="13">
        <f>Малоэтажка_колич_блоков!C106*Осн._характ_ки_малоэт_кварт!$C$8</f>
        <v>12</v>
      </c>
      <c r="D106" s="13">
        <f>Малоэтажка_колич_блоков!D106*Осн._характ_ки_малоэт_кварт!$D$8</f>
        <v>32</v>
      </c>
      <c r="E106" s="13">
        <f>Малоэтажка_колич_блоков!E106*Осн._характ_ки_малоэт_кварт!$E$8</f>
        <v>0</v>
      </c>
      <c r="F106" s="26">
        <f>Малоэтажка_колич_блоков!F106*Осн._характ_ки_малоэт_кварт!$F$8</f>
        <v>0</v>
      </c>
      <c r="G106" s="27">
        <f t="shared" si="16"/>
        <v>44</v>
      </c>
      <c r="I106" s="28">
        <f t="shared" si="17"/>
        <v>51.479999999999997</v>
      </c>
    </row>
    <row r="107">
      <c r="A107" s="25"/>
      <c r="B107" s="4" t="s">
        <v>113</v>
      </c>
      <c r="C107" s="13">
        <f>Малоэтажка_колич_блоков!C107*Осн._характ_ки_малоэт_кварт!$C$8</f>
        <v>12</v>
      </c>
      <c r="D107" s="13">
        <f>Малоэтажка_колич_блоков!D107*Осн._характ_ки_малоэт_кварт!$D$8</f>
        <v>32</v>
      </c>
      <c r="E107" s="13">
        <f>Малоэтажка_колич_блоков!E107*Осн._характ_ки_малоэт_кварт!$E$8</f>
        <v>0</v>
      </c>
      <c r="F107" s="26">
        <f>Малоэтажка_колич_блоков!F107*Осн._характ_ки_малоэт_кварт!$F$8</f>
        <v>0</v>
      </c>
      <c r="G107" s="27">
        <f t="shared" si="16"/>
        <v>44</v>
      </c>
      <c r="I107" s="28">
        <f t="shared" si="17"/>
        <v>51.479999999999997</v>
      </c>
    </row>
    <row r="108">
      <c r="A108" s="25"/>
      <c r="B108" s="4" t="s">
        <v>114</v>
      </c>
      <c r="C108" s="13">
        <f>Малоэтажка_колич_блоков!C108*Осн._характ_ки_малоэт_кварт!$C$8</f>
        <v>12</v>
      </c>
      <c r="D108" s="13">
        <f>Малоэтажка_колич_блоков!D108*Осн._характ_ки_малоэт_кварт!$D$8</f>
        <v>32</v>
      </c>
      <c r="E108" s="13">
        <f>Малоэтажка_колич_блоков!E108*Осн._характ_ки_малоэт_кварт!$E$8</f>
        <v>0</v>
      </c>
      <c r="F108" s="26">
        <f>Малоэтажка_колич_блоков!F108*Осн._характ_ки_малоэт_кварт!$F$8</f>
        <v>0</v>
      </c>
      <c r="G108" s="27">
        <f t="shared" si="16"/>
        <v>44</v>
      </c>
      <c r="I108" s="28">
        <f t="shared" si="17"/>
        <v>51.479999999999997</v>
      </c>
    </row>
    <row r="109">
      <c r="A109" s="25"/>
      <c r="B109" s="4" t="s">
        <v>115</v>
      </c>
      <c r="C109" s="13">
        <f>Малоэтажка_колич_блоков!C109*Осн._характ_ки_малоэт_кварт!$C$8</f>
        <v>12</v>
      </c>
      <c r="D109" s="13">
        <f>Малоэтажка_колич_блоков!D109*Осн._характ_ки_малоэт_кварт!$D$8</f>
        <v>32</v>
      </c>
      <c r="E109" s="13">
        <f>Малоэтажка_колич_блоков!E109*Осн._характ_ки_малоэт_кварт!$E$8</f>
        <v>0</v>
      </c>
      <c r="F109" s="26">
        <f>Малоэтажка_колич_блоков!F109*Осн._характ_ки_малоэт_кварт!$F$8</f>
        <v>0</v>
      </c>
      <c r="G109" s="27">
        <f t="shared" si="16"/>
        <v>44</v>
      </c>
      <c r="I109" s="28">
        <f t="shared" si="17"/>
        <v>51.479999999999997</v>
      </c>
    </row>
    <row r="110">
      <c r="A110" s="25"/>
      <c r="B110" s="4" t="s">
        <v>116</v>
      </c>
      <c r="C110" s="13">
        <f>Малоэтажка_колич_блоков!C110*Осн._характ_ки_малоэт_кварт!$C$8</f>
        <v>12</v>
      </c>
      <c r="D110" s="13">
        <f>Малоэтажка_колич_блоков!D110*Осн._характ_ки_малоэт_кварт!$D$8</f>
        <v>32</v>
      </c>
      <c r="E110" s="13">
        <f>Малоэтажка_колич_блоков!E110*Осн._характ_ки_малоэт_кварт!$E$8</f>
        <v>0</v>
      </c>
      <c r="F110" s="26">
        <f>Малоэтажка_колич_блоков!F110*Осн._характ_ки_малоэт_кварт!$F$8</f>
        <v>0</v>
      </c>
      <c r="G110" s="27">
        <f t="shared" si="16"/>
        <v>44</v>
      </c>
      <c r="I110" s="28">
        <f t="shared" si="17"/>
        <v>51.479999999999997</v>
      </c>
    </row>
    <row r="111">
      <c r="A111" s="29"/>
      <c r="B111" s="30" t="s">
        <v>117</v>
      </c>
      <c r="C111" s="31">
        <f>Малоэтажка_колич_блоков!C111*Осн._характ_ки_малоэт_кварт!$C$8</f>
        <v>12</v>
      </c>
      <c r="D111" s="31">
        <f>Малоэтажка_колич_блоков!D111*Осн._характ_ки_малоэт_кварт!$D$8</f>
        <v>32</v>
      </c>
      <c r="E111" s="31">
        <f>Малоэтажка_колич_блоков!E111*Осн._характ_ки_малоэт_кварт!$E$8</f>
        <v>0</v>
      </c>
      <c r="F111" s="32">
        <f>Малоэтажка_колич_блоков!F111*Осн._характ_ки_малоэт_кварт!$F$8</f>
        <v>0</v>
      </c>
      <c r="G111" s="33">
        <f t="shared" si="16"/>
        <v>44</v>
      </c>
      <c r="H111" s="34"/>
      <c r="I111" s="35">
        <f t="shared" si="17"/>
        <v>51.479999999999997</v>
      </c>
      <c r="J111">
        <f>SUM(I90:I111)</f>
        <v>1132.5600000000002</v>
      </c>
    </row>
    <row r="112">
      <c r="A112" s="18">
        <v>9</v>
      </c>
      <c r="B112" s="19" t="s">
        <v>118</v>
      </c>
      <c r="C112" s="20">
        <f>Малоэтажка_колич_блоков!C112*Осн._характ_ки_малоэт_кварт!$C$8</f>
        <v>12</v>
      </c>
      <c r="D112" s="20">
        <f>Малоэтажка_колич_блоков!D112*Осн._характ_ки_малоэт_кварт!$D$8</f>
        <v>32</v>
      </c>
      <c r="E112" s="20">
        <f>Малоэтажка_колич_блоков!E112*Осн._характ_ки_малоэт_кварт!$E$8</f>
        <v>0</v>
      </c>
      <c r="F112" s="21">
        <f>Малоэтажка_колич_блоков!F112*Осн._характ_ки_малоэт_кварт!$F$8</f>
        <v>0</v>
      </c>
      <c r="G112" s="22">
        <f t="shared" si="16"/>
        <v>44</v>
      </c>
      <c r="H112" s="23"/>
      <c r="I112" s="24">
        <f t="shared" si="17"/>
        <v>51.479999999999997</v>
      </c>
    </row>
    <row r="113">
      <c r="A113" s="25"/>
      <c r="B113" s="4" t="s">
        <v>119</v>
      </c>
      <c r="C113" s="13">
        <f>Малоэтажка_колич_блоков!C113*Осн._характ_ки_малоэт_кварт!$C$8</f>
        <v>12</v>
      </c>
      <c r="D113" s="13">
        <f>Малоэтажка_колич_блоков!D113*Осн._характ_ки_малоэт_кварт!$D$8</f>
        <v>32</v>
      </c>
      <c r="E113" s="13">
        <f>Малоэтажка_колич_блоков!E113*Осн._характ_ки_малоэт_кварт!$E$8</f>
        <v>0</v>
      </c>
      <c r="F113" s="26">
        <f>Малоэтажка_колич_блоков!F113*Осн._характ_ки_малоэт_кварт!$F$8</f>
        <v>0</v>
      </c>
      <c r="G113" s="27">
        <f t="shared" si="16"/>
        <v>44</v>
      </c>
      <c r="I113" s="28">
        <f t="shared" si="17"/>
        <v>51.479999999999997</v>
      </c>
    </row>
    <row r="114">
      <c r="A114" s="25"/>
      <c r="B114" s="4" t="s">
        <v>120</v>
      </c>
      <c r="C114" s="13">
        <f>Малоэтажка_колич_блоков!C114*Осн._характ_ки_малоэт_кварт!$C$8</f>
        <v>12</v>
      </c>
      <c r="D114" s="13">
        <f>Малоэтажка_колич_блоков!D114*Осн._характ_ки_малоэт_кварт!$D$8</f>
        <v>32</v>
      </c>
      <c r="E114" s="13">
        <f>Малоэтажка_колич_блоков!E114*Осн._характ_ки_малоэт_кварт!$E$8</f>
        <v>0</v>
      </c>
      <c r="F114" s="26">
        <f>Малоэтажка_колич_блоков!F114*Осн._характ_ки_малоэт_кварт!$F$8</f>
        <v>0</v>
      </c>
      <c r="G114" s="27">
        <f t="shared" si="16"/>
        <v>44</v>
      </c>
      <c r="I114" s="28">
        <f t="shared" si="17"/>
        <v>51.479999999999997</v>
      </c>
    </row>
    <row r="115">
      <c r="A115" s="25"/>
      <c r="B115" s="4" t="s">
        <v>121</v>
      </c>
      <c r="C115" s="13">
        <f>Малоэтажка_колич_блоков!C115*Осн._характ_ки_малоэт_кварт!$C$8/2</f>
        <v>6</v>
      </c>
      <c r="D115" s="13">
        <f>Малоэтажка_колич_блоков!D115*Осн._характ_ки_малоэт_кварт!$D$8/2</f>
        <v>16</v>
      </c>
      <c r="E115" s="13">
        <f>Малоэтажка_колич_блоков!E115*Осн._характ_ки_малоэт_кварт!$E$8</f>
        <v>0</v>
      </c>
      <c r="F115" s="26">
        <f>Малоэтажка_колич_блоков!F115*Осн._характ_ки_малоэт_кварт!$F$8</f>
        <v>0</v>
      </c>
      <c r="G115" s="27">
        <f t="shared" si="16"/>
        <v>22</v>
      </c>
      <c r="I115" s="28">
        <f t="shared" ref="I115:I117" si="18">(1.65-(G115-18)*((1.65-1.4)/6))*G115</f>
        <v>32.633333333333333</v>
      </c>
    </row>
    <row r="116">
      <c r="A116" s="25"/>
      <c r="B116" s="4" t="s">
        <v>122</v>
      </c>
      <c r="C116" s="13">
        <f>Малоэтажка_колич_блоков!C116*Осн._характ_ки_малоэт_кварт!$C$8/2</f>
        <v>6</v>
      </c>
      <c r="D116" s="13">
        <f>Малоэтажка_колич_блоков!D116*Осн._характ_ки_малоэт_кварт!$D$8/2</f>
        <v>16</v>
      </c>
      <c r="E116" s="13">
        <f>Малоэтажка_колич_блоков!E116*Осн._характ_ки_малоэт_кварт!$E$8</f>
        <v>0</v>
      </c>
      <c r="F116" s="26">
        <f>Малоэтажка_колич_блоков!F116*Осн._характ_ки_малоэт_кварт!$F$8</f>
        <v>0</v>
      </c>
      <c r="G116" s="27">
        <f t="shared" si="16"/>
        <v>22</v>
      </c>
      <c r="I116" s="28">
        <f t="shared" si="18"/>
        <v>32.633333333333333</v>
      </c>
    </row>
    <row r="117">
      <c r="A117" s="25"/>
      <c r="B117" s="4" t="s">
        <v>123</v>
      </c>
      <c r="C117" s="13">
        <f>Малоэтажка_колич_блоков!C117*Осн._характ_ки_малоэт_кварт!$C$8/2</f>
        <v>6</v>
      </c>
      <c r="D117" s="13">
        <f>Малоэтажка_колич_блоков!D117*Осн._характ_ки_малоэт_кварт!$D$8/2</f>
        <v>16</v>
      </c>
      <c r="E117" s="13">
        <f>Малоэтажка_колич_блоков!E117*Осн._характ_ки_малоэт_кварт!$E$8</f>
        <v>0</v>
      </c>
      <c r="F117" s="26">
        <f>Малоэтажка_колич_блоков!F117*Осн._характ_ки_малоэт_кварт!$F$8</f>
        <v>0</v>
      </c>
      <c r="G117" s="27">
        <f t="shared" si="16"/>
        <v>22</v>
      </c>
      <c r="I117" s="28">
        <f t="shared" si="18"/>
        <v>32.633333333333333</v>
      </c>
    </row>
    <row r="118">
      <c r="A118" s="25"/>
      <c r="B118" s="4" t="s">
        <v>124</v>
      </c>
      <c r="C118" s="13">
        <f>Малоэтажка_колич_блоков!C118*Осн._характ_ки_малоэт_кварт!$C$8</f>
        <v>12</v>
      </c>
      <c r="D118" s="13">
        <f>Малоэтажка_колич_блоков!D118*Осн._характ_ки_малоэт_кварт!$D$8</f>
        <v>32</v>
      </c>
      <c r="E118" s="13">
        <f>Малоэтажка_колич_блоков!E118*Осн._характ_ки_малоэт_кварт!$E$8</f>
        <v>0</v>
      </c>
      <c r="F118" s="26">
        <f>Малоэтажка_колич_блоков!F118*Осн._характ_ки_малоэт_кварт!$F$8</f>
        <v>0</v>
      </c>
      <c r="G118" s="27">
        <f t="shared" si="16"/>
        <v>44</v>
      </c>
      <c r="I118" s="28">
        <f t="shared" ref="I118:I119" si="19">(1.2-(G118-40)*((1.2-1.05)/20))*G118</f>
        <v>51.479999999999997</v>
      </c>
    </row>
    <row r="119">
      <c r="A119" s="25"/>
      <c r="B119" s="4" t="s">
        <v>125</v>
      </c>
      <c r="C119" s="13">
        <f>Малоэтажка_колич_блоков!C119*Осн._характ_ки_малоэт_кварт!$C$8</f>
        <v>12</v>
      </c>
      <c r="D119" s="13">
        <f>Малоэтажка_колич_блоков!D119*Осн._характ_ки_малоэт_кварт!$D$8</f>
        <v>32</v>
      </c>
      <c r="E119" s="13">
        <f>Малоэтажка_колич_блоков!E119*Осн._характ_ки_малоэт_кварт!$E$8</f>
        <v>0</v>
      </c>
      <c r="F119" s="26">
        <f>Малоэтажка_колич_блоков!F119*Осн._характ_ки_малоэт_кварт!$F$8</f>
        <v>0</v>
      </c>
      <c r="G119" s="27">
        <f t="shared" si="16"/>
        <v>44</v>
      </c>
      <c r="I119" s="28">
        <f t="shared" si="19"/>
        <v>51.479999999999997</v>
      </c>
    </row>
    <row r="120">
      <c r="A120" s="25"/>
      <c r="B120" s="4" t="s">
        <v>126</v>
      </c>
      <c r="C120" s="13">
        <f>Малоэтажка_колич_блоков!C120*Осн._характ_ки_малоэт_кварт!$C$8/2</f>
        <v>6</v>
      </c>
      <c r="D120" s="13">
        <f>Малоэтажка_колич_блоков!D120*Осн._характ_ки_малоэт_кварт!$D$8/2</f>
        <v>16</v>
      </c>
      <c r="E120" s="13">
        <f>Малоэтажка_колич_блоков!E120*Осн._характ_ки_малоэт_кварт!$E$8</f>
        <v>0</v>
      </c>
      <c r="F120" s="26">
        <f>Малоэтажка_колич_блоков!F120*Осн._характ_ки_малоэт_кварт!$F$8</f>
        <v>0</v>
      </c>
      <c r="G120" s="27">
        <f t="shared" si="16"/>
        <v>22</v>
      </c>
      <c r="I120" s="28">
        <f t="shared" ref="I120:I121" si="20">(1.65-(G120-18)*((1.65-1.4)/6))*G120</f>
        <v>32.633333333333333</v>
      </c>
    </row>
    <row r="121">
      <c r="A121" s="29"/>
      <c r="B121" s="30" t="s">
        <v>127</v>
      </c>
      <c r="C121" s="31">
        <f>Малоэтажка_колич_блоков!C121*Осн._характ_ки_малоэт_кварт!$C$8/2</f>
        <v>6</v>
      </c>
      <c r="D121" s="31">
        <f>Малоэтажка_колич_блоков!D121*Осн._характ_ки_малоэт_кварт!$D$8/2</f>
        <v>16</v>
      </c>
      <c r="E121" s="31">
        <f>Малоэтажка_колич_блоков!E121*Осн._характ_ки_малоэт_кварт!$E$8</f>
        <v>0</v>
      </c>
      <c r="F121" s="32">
        <f>Малоэтажка_колич_блоков!F121*Осн._характ_ки_малоэт_кварт!$F$8</f>
        <v>0</v>
      </c>
      <c r="G121" s="33">
        <f t="shared" si="16"/>
        <v>22</v>
      </c>
      <c r="H121" s="34"/>
      <c r="I121" s="35">
        <f t="shared" si="20"/>
        <v>32.633333333333333</v>
      </c>
      <c r="J121">
        <f>SUM(I112:I121)</f>
        <v>420.56666666666666</v>
      </c>
    </row>
    <row r="122" ht="14.25">
      <c r="A122" s="36" t="s">
        <v>136</v>
      </c>
      <c r="B122" s="36"/>
      <c r="C122" s="37">
        <f>SUM(C3:C121)</f>
        <v>1362</v>
      </c>
      <c r="D122" s="37">
        <f>SUM(D3:D121)</f>
        <v>3712</v>
      </c>
      <c r="E122" s="37">
        <f>SUM(E3:E121)</f>
        <v>12</v>
      </c>
      <c r="F122" s="37">
        <f>SUM(F3:F121)</f>
        <v>0</v>
      </c>
      <c r="G122" s="37">
        <f>SUM(G3:G121)</f>
        <v>5086</v>
      </c>
      <c r="I122" s="38">
        <f>SUM(I3:I121)</f>
        <v>5998.7666666666519</v>
      </c>
      <c r="J122">
        <f>SUM(J1:J121)</f>
        <v>5998.7666666666673</v>
      </c>
    </row>
    <row r="123" ht="14.25"/>
  </sheetData>
  <mergeCells count="14">
    <mergeCell ref="A1:A2"/>
    <mergeCell ref="B1:B2"/>
    <mergeCell ref="C1:F1"/>
    <mergeCell ref="G1:G2"/>
    <mergeCell ref="A3:A11"/>
    <mergeCell ref="A12:A25"/>
    <mergeCell ref="A26:A30"/>
    <mergeCell ref="A31:A37"/>
    <mergeCell ref="A38:A56"/>
    <mergeCell ref="A57:A67"/>
    <mergeCell ref="A68:A89"/>
    <mergeCell ref="A90:A111"/>
    <mergeCell ref="A112:A121"/>
    <mergeCell ref="A122:B122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min="3" max="3" width="12.855468643610299"/>
    <col customWidth="1" min="4" max="4" width="12.2851566656466"/>
    <col bestFit="1" customWidth="1" min="5" max="5" width="12.855468643610299"/>
    <col bestFit="1" customWidth="1" min="6" max="6" width="11.855469151108901"/>
  </cols>
  <sheetData>
    <row r="1">
      <c r="A1" s="1" t="s">
        <v>128</v>
      </c>
      <c r="B1" s="1" t="s">
        <v>1</v>
      </c>
      <c r="C1" s="5" t="s">
        <v>137</v>
      </c>
      <c r="D1" s="11"/>
      <c r="E1" s="11"/>
      <c r="F1" s="12"/>
      <c r="G1" s="5" t="s">
        <v>135</v>
      </c>
    </row>
    <row r="2">
      <c r="A2" s="3"/>
      <c r="B2" s="3"/>
      <c r="C2" s="13" t="s">
        <v>130</v>
      </c>
      <c r="D2" s="13" t="s">
        <v>131</v>
      </c>
      <c r="E2" s="13" t="s">
        <v>132</v>
      </c>
      <c r="F2" s="13" t="s">
        <v>133</v>
      </c>
      <c r="G2" s="39"/>
    </row>
    <row r="3">
      <c r="A3" s="1">
        <v>1</v>
      </c>
      <c r="B3" s="4" t="s">
        <v>9</v>
      </c>
      <c r="C3" s="13">
        <f>'Малоэтажка_колич_квартир'!C3*3</f>
        <v>36</v>
      </c>
      <c r="D3" s="13">
        <f>'Малоэтажка_колич_квартир'!D3*3</f>
        <v>96</v>
      </c>
      <c r="E3" s="13">
        <f>'Малоэтажка_колич_квартир'!E3*3</f>
        <v>0</v>
      </c>
      <c r="F3" s="13">
        <f>'Малоэтажка_колич_квартир'!F3*3</f>
        <v>0</v>
      </c>
      <c r="G3" s="13">
        <f t="shared" ref="G3:G9" si="21">SUM(C3:F3)</f>
        <v>132</v>
      </c>
    </row>
    <row r="4">
      <c r="A4" s="7"/>
      <c r="B4" s="4" t="s">
        <v>10</v>
      </c>
      <c r="C4" s="13">
        <f>Малоэтажка_колич_квартир!C4*3</f>
        <v>36</v>
      </c>
      <c r="D4" s="13">
        <f>Малоэтажка_колич_квартир!D4*3</f>
        <v>96</v>
      </c>
      <c r="E4" s="13">
        <f>Малоэтажка_колич_квартир!E4*3</f>
        <v>0</v>
      </c>
      <c r="F4" s="13">
        <f>Малоэтажка_колич_квартир!F4*3</f>
        <v>0</v>
      </c>
      <c r="G4" s="13">
        <f t="shared" si="21"/>
        <v>132</v>
      </c>
    </row>
    <row r="5">
      <c r="A5" s="7"/>
      <c r="B5" s="4" t="s">
        <v>11</v>
      </c>
      <c r="C5" s="13">
        <f>Малоэтажка_колич_квартир!C5*3</f>
        <v>36</v>
      </c>
      <c r="D5" s="13">
        <f>Малоэтажка_колич_квартир!D5*3</f>
        <v>96</v>
      </c>
      <c r="E5" s="13">
        <f>Малоэтажка_колич_квартир!E5*3</f>
        <v>0</v>
      </c>
      <c r="F5" s="13">
        <f>Малоэтажка_колич_квартир!F5*3</f>
        <v>0</v>
      </c>
      <c r="G5" s="13">
        <f t="shared" si="21"/>
        <v>132</v>
      </c>
    </row>
    <row r="6">
      <c r="A6" s="7"/>
      <c r="B6" s="4" t="s">
        <v>12</v>
      </c>
      <c r="C6" s="13">
        <f>Малоэтажка_колич_квартир!C6*3</f>
        <v>36</v>
      </c>
      <c r="D6" s="13">
        <f>Малоэтажка_колич_квартир!D6*3</f>
        <v>96</v>
      </c>
      <c r="E6" s="13">
        <f>Малоэтажка_колич_квартир!E6*3</f>
        <v>0</v>
      </c>
      <c r="F6" s="13">
        <f>Малоэтажка_колич_квартир!F6*3</f>
        <v>0</v>
      </c>
      <c r="G6" s="13">
        <f t="shared" si="21"/>
        <v>132</v>
      </c>
    </row>
    <row r="7">
      <c r="A7" s="7"/>
      <c r="B7" s="4" t="s">
        <v>13</v>
      </c>
      <c r="C7" s="13">
        <f>Малоэтажка_колич_квартир!C7*3</f>
        <v>36</v>
      </c>
      <c r="D7" s="13">
        <f>Малоэтажка_колич_квартир!D7*3</f>
        <v>48</v>
      </c>
      <c r="E7" s="13">
        <f>Малоэтажка_колич_квартир!E7*3</f>
        <v>36</v>
      </c>
      <c r="F7" s="13">
        <f>Малоэтажка_колич_квартир!F7*3</f>
        <v>0</v>
      </c>
      <c r="G7" s="13">
        <f t="shared" si="21"/>
        <v>120</v>
      </c>
    </row>
    <row r="8">
      <c r="A8" s="7"/>
      <c r="B8" s="4" t="s">
        <v>14</v>
      </c>
      <c r="C8" s="13">
        <f>Малоэтажка_колич_квартир!C8*3</f>
        <v>36</v>
      </c>
      <c r="D8" s="13">
        <f>Малоэтажка_колич_квартир!D8*3</f>
        <v>96</v>
      </c>
      <c r="E8" s="13">
        <f>Малоэтажка_колич_квартир!E8*3</f>
        <v>0</v>
      </c>
      <c r="F8" s="13">
        <f>Малоэтажка_колич_квартир!F8*3</f>
        <v>0</v>
      </c>
      <c r="G8" s="13">
        <f t="shared" si="21"/>
        <v>132</v>
      </c>
    </row>
    <row r="9">
      <c r="A9" s="7"/>
      <c r="B9" s="4" t="s">
        <v>15</v>
      </c>
      <c r="C9" s="13">
        <f>Малоэтажка_колич_квартир!C9*3</f>
        <v>36</v>
      </c>
      <c r="D9" s="13">
        <f>Малоэтажка_колич_квартир!D9*3</f>
        <v>96</v>
      </c>
      <c r="E9" s="13">
        <f>Малоэтажка_колич_квартир!E9*3</f>
        <v>0</v>
      </c>
      <c r="F9" s="13">
        <f>Малоэтажка_колич_квартир!F9*3</f>
        <v>0</v>
      </c>
      <c r="G9" s="13">
        <f t="shared" si="21"/>
        <v>132</v>
      </c>
    </row>
    <row r="10">
      <c r="A10" s="7"/>
      <c r="B10" s="4" t="s">
        <v>16</v>
      </c>
      <c r="C10" s="13">
        <f>'Малоэтажка_колич_квартир'!C10*3</f>
        <v>36</v>
      </c>
      <c r="D10" s="13">
        <f>'Малоэтажка_колич_квартир'!D10*3</f>
        <v>96</v>
      </c>
      <c r="E10" s="13">
        <f>'Малоэтажка_колич_квартир'!E10*3</f>
        <v>0</v>
      </c>
      <c r="F10" s="13">
        <f>'Малоэтажка_колич_квартир'!F10*3</f>
        <v>0</v>
      </c>
      <c r="G10" s="13">
        <f t="shared" ref="G10:G73" si="22">SUM(C10:F10)</f>
        <v>132</v>
      </c>
    </row>
    <row r="11">
      <c r="A11" s="3"/>
      <c r="B11" s="4" t="s">
        <v>17</v>
      </c>
      <c r="C11" s="13">
        <f>Малоэтажка_колич_квартир!C11*3</f>
        <v>36</v>
      </c>
      <c r="D11" s="13">
        <f>Малоэтажка_колич_квартир!D11*3</f>
        <v>96</v>
      </c>
      <c r="E11" s="13">
        <f>Малоэтажка_колич_квартир!E11*3</f>
        <v>0</v>
      </c>
      <c r="F11" s="13">
        <f>Малоэтажка_колич_квартир!F11*3</f>
        <v>0</v>
      </c>
      <c r="G11" s="13">
        <f t="shared" si="22"/>
        <v>132</v>
      </c>
      <c r="H11">
        <f>SUM(G3:G11)</f>
        <v>1176</v>
      </c>
    </row>
    <row r="12">
      <c r="A12" s="1">
        <v>2</v>
      </c>
      <c r="B12" s="4" t="s">
        <v>18</v>
      </c>
      <c r="C12" s="13">
        <f>Малоэтажка_колич_квартир!C12*3</f>
        <v>36</v>
      </c>
      <c r="D12" s="13">
        <f>Малоэтажка_колич_квартир!D12*3</f>
        <v>96</v>
      </c>
      <c r="E12" s="13">
        <f>Малоэтажка_колич_квартир!E12*3</f>
        <v>0</v>
      </c>
      <c r="F12" s="13">
        <f>Малоэтажка_колич_квартир!F12*3</f>
        <v>0</v>
      </c>
      <c r="G12" s="13">
        <f t="shared" si="22"/>
        <v>132</v>
      </c>
    </row>
    <row r="13">
      <c r="A13" s="7"/>
      <c r="B13" s="4" t="s">
        <v>19</v>
      </c>
      <c r="C13" s="13">
        <f>Малоэтажка_колич_квартир!C13*3</f>
        <v>36</v>
      </c>
      <c r="D13" s="13">
        <f>Малоэтажка_колич_квартир!D13*3</f>
        <v>96</v>
      </c>
      <c r="E13" s="13">
        <f>Малоэтажка_колич_квартир!E13*3</f>
        <v>0</v>
      </c>
      <c r="F13" s="13">
        <f>Малоэтажка_колич_квартир!F13*3</f>
        <v>0</v>
      </c>
      <c r="G13" s="13">
        <f t="shared" si="22"/>
        <v>132</v>
      </c>
    </row>
    <row r="14">
      <c r="A14" s="7"/>
      <c r="B14" s="4" t="s">
        <v>20</v>
      </c>
      <c r="C14" s="13">
        <f>Малоэтажка_колич_квартир!C14*3</f>
        <v>36</v>
      </c>
      <c r="D14" s="13">
        <f>Малоэтажка_колич_квартир!D14*3</f>
        <v>96</v>
      </c>
      <c r="E14" s="13">
        <f>Малоэтажка_колич_квартир!E14*3</f>
        <v>0</v>
      </c>
      <c r="F14" s="13">
        <f>Малоэтажка_колич_квартир!F14*3</f>
        <v>0</v>
      </c>
      <c r="G14" s="13">
        <f t="shared" si="22"/>
        <v>132</v>
      </c>
    </row>
    <row r="15">
      <c r="A15" s="7"/>
      <c r="B15" s="4" t="s">
        <v>21</v>
      </c>
      <c r="C15" s="13">
        <f>Малоэтажка_колич_квартир!C15*3</f>
        <v>36</v>
      </c>
      <c r="D15" s="13">
        <f>Малоэтажка_колич_квартир!D15*3</f>
        <v>96</v>
      </c>
      <c r="E15" s="13">
        <f>Малоэтажка_колич_квартир!E15*3</f>
        <v>0</v>
      </c>
      <c r="F15" s="13">
        <f>Малоэтажка_колич_квартир!F15*3</f>
        <v>0</v>
      </c>
      <c r="G15" s="13">
        <f t="shared" si="22"/>
        <v>132</v>
      </c>
    </row>
    <row r="16">
      <c r="A16" s="7"/>
      <c r="B16" s="4" t="s">
        <v>22</v>
      </c>
      <c r="C16" s="13">
        <f>Малоэтажка_колич_квартир!C16*3</f>
        <v>36</v>
      </c>
      <c r="D16" s="13">
        <f>Малоэтажка_колич_квартир!D16*3</f>
        <v>96</v>
      </c>
      <c r="E16" s="13">
        <f>Малоэтажка_колич_квартир!E16*3</f>
        <v>0</v>
      </c>
      <c r="F16" s="13">
        <f>Малоэтажка_колич_квартир!F16*3</f>
        <v>0</v>
      </c>
      <c r="G16" s="13">
        <f t="shared" si="22"/>
        <v>132</v>
      </c>
    </row>
    <row r="17">
      <c r="A17" s="7"/>
      <c r="B17" s="4" t="s">
        <v>23</v>
      </c>
      <c r="C17" s="13">
        <f>Малоэтажка_колич_квартир!C17*3</f>
        <v>36</v>
      </c>
      <c r="D17" s="13">
        <f>Малоэтажка_колич_квартир!D17*3</f>
        <v>96</v>
      </c>
      <c r="E17" s="13">
        <f>Малоэтажка_колич_квартир!E17*3</f>
        <v>0</v>
      </c>
      <c r="F17" s="13">
        <f>Малоэтажка_колич_квартир!F17*3</f>
        <v>0</v>
      </c>
      <c r="G17" s="13">
        <f t="shared" si="22"/>
        <v>132</v>
      </c>
    </row>
    <row r="18">
      <c r="A18" s="7"/>
      <c r="B18" s="4" t="s">
        <v>24</v>
      </c>
      <c r="C18" s="13">
        <f>Малоэтажка_колич_квартир!C18*3</f>
        <v>36</v>
      </c>
      <c r="D18" s="13">
        <f>Малоэтажка_колич_квартир!D18*3</f>
        <v>96</v>
      </c>
      <c r="E18" s="13">
        <f>Малоэтажка_колич_квартир!E18*3</f>
        <v>0</v>
      </c>
      <c r="F18" s="13">
        <f>Малоэтажка_колич_квартир!F18*3</f>
        <v>0</v>
      </c>
      <c r="G18" s="13">
        <f t="shared" si="22"/>
        <v>132</v>
      </c>
    </row>
    <row r="19">
      <c r="A19" s="7"/>
      <c r="B19" s="4" t="s">
        <v>25</v>
      </c>
      <c r="C19" s="13">
        <f>Малоэтажка_колич_квартир!C19*3</f>
        <v>36</v>
      </c>
      <c r="D19" s="13">
        <f>Малоэтажка_колич_квартир!D19*3</f>
        <v>96</v>
      </c>
      <c r="E19" s="13">
        <f>Малоэтажка_колич_квартир!E19*3</f>
        <v>0</v>
      </c>
      <c r="F19" s="13">
        <f>Малоэтажка_колич_квартир!F19*3</f>
        <v>0</v>
      </c>
      <c r="G19" s="13">
        <f t="shared" si="22"/>
        <v>132</v>
      </c>
    </row>
    <row r="20">
      <c r="A20" s="7"/>
      <c r="B20" s="4" t="s">
        <v>26</v>
      </c>
      <c r="C20" s="13">
        <f>Малоэтажка_колич_квартир!C20*3</f>
        <v>36</v>
      </c>
      <c r="D20" s="13">
        <f>Малоэтажка_колич_квартир!D20*3</f>
        <v>96</v>
      </c>
      <c r="E20" s="13">
        <f>Малоэтажка_колич_квартир!E20*3</f>
        <v>0</v>
      </c>
      <c r="F20" s="13">
        <f>Малоэтажка_колич_квартир!F20*3</f>
        <v>0</v>
      </c>
      <c r="G20" s="13">
        <f t="shared" si="22"/>
        <v>132</v>
      </c>
    </row>
    <row r="21">
      <c r="A21" s="7"/>
      <c r="B21" s="4" t="s">
        <v>27</v>
      </c>
      <c r="C21" s="13">
        <f>Малоэтажка_колич_квартир!C21*3</f>
        <v>36</v>
      </c>
      <c r="D21" s="13">
        <f>Малоэтажка_колич_квартир!D21*3</f>
        <v>96</v>
      </c>
      <c r="E21" s="13">
        <f>Малоэтажка_колич_квартир!E21*3</f>
        <v>0</v>
      </c>
      <c r="F21" s="13">
        <f>Малоэтажка_колич_квартир!F21*3</f>
        <v>0</v>
      </c>
      <c r="G21" s="13">
        <f t="shared" si="22"/>
        <v>132</v>
      </c>
    </row>
    <row r="22">
      <c r="A22" s="7"/>
      <c r="B22" s="4" t="s">
        <v>28</v>
      </c>
      <c r="C22" s="13">
        <f>Малоэтажка_колич_квартир!C22*3</f>
        <v>36</v>
      </c>
      <c r="D22" s="13">
        <f>Малоэтажка_колич_квартир!D22*3</f>
        <v>96</v>
      </c>
      <c r="E22" s="13">
        <f>Малоэтажка_колич_квартир!E22*3</f>
        <v>0</v>
      </c>
      <c r="F22" s="13">
        <f>Малоэтажка_колич_квартир!F22*3</f>
        <v>0</v>
      </c>
      <c r="G22" s="13">
        <f t="shared" si="22"/>
        <v>132</v>
      </c>
    </row>
    <row r="23">
      <c r="A23" s="7"/>
      <c r="B23" s="4" t="s">
        <v>29</v>
      </c>
      <c r="C23" s="13">
        <f>Малоэтажка_колич_квартир!C23*3</f>
        <v>36</v>
      </c>
      <c r="D23" s="13">
        <f>Малоэтажка_колич_квартир!D23*3</f>
        <v>96</v>
      </c>
      <c r="E23" s="13">
        <f>Малоэтажка_колич_квартир!E23*3</f>
        <v>0</v>
      </c>
      <c r="F23" s="13">
        <f>Малоэтажка_колич_квартир!F23*3</f>
        <v>0</v>
      </c>
      <c r="G23" s="13">
        <f t="shared" si="22"/>
        <v>132</v>
      </c>
    </row>
    <row r="24">
      <c r="A24" s="7"/>
      <c r="B24" s="4" t="s">
        <v>30</v>
      </c>
      <c r="C24" s="13">
        <f>Малоэтажка_колич_квартир!C24*3</f>
        <v>36</v>
      </c>
      <c r="D24" s="13">
        <f>Малоэтажка_колич_квартир!D24*3</f>
        <v>96</v>
      </c>
      <c r="E24" s="13">
        <f>Малоэтажка_колич_квартир!E24*3</f>
        <v>0</v>
      </c>
      <c r="F24" s="13">
        <f>Малоэтажка_колич_квартир!F24*3</f>
        <v>0</v>
      </c>
      <c r="G24" s="13">
        <f t="shared" si="22"/>
        <v>132</v>
      </c>
    </row>
    <row r="25">
      <c r="A25" s="3"/>
      <c r="B25" s="4" t="s">
        <v>31</v>
      </c>
      <c r="C25" s="13">
        <f>Малоэтажка_колич_квартир!C25*3</f>
        <v>36</v>
      </c>
      <c r="D25" s="13">
        <f>Малоэтажка_колич_квартир!D25*3</f>
        <v>96</v>
      </c>
      <c r="E25" s="13">
        <f>Малоэтажка_колич_квартир!E25*3</f>
        <v>0</v>
      </c>
      <c r="F25" s="13">
        <f>Малоэтажка_колич_квартир!F25*3</f>
        <v>0</v>
      </c>
      <c r="G25" s="13">
        <f t="shared" si="22"/>
        <v>132</v>
      </c>
      <c r="H25">
        <f>SUM(G12:G25)</f>
        <v>1848</v>
      </c>
    </row>
    <row r="26">
      <c r="A26" s="1">
        <v>3</v>
      </c>
      <c r="B26" s="4" t="s">
        <v>32</v>
      </c>
      <c r="C26" s="13">
        <f>Малоэтажка_колич_квартир!C26*3</f>
        <v>36</v>
      </c>
      <c r="D26" s="13">
        <f>Малоэтажка_колич_квартир!D26*3</f>
        <v>96</v>
      </c>
      <c r="E26" s="13">
        <f>Малоэтажка_колич_квартир!E26*3</f>
        <v>0</v>
      </c>
      <c r="F26" s="13">
        <f>Малоэтажка_колич_квартир!F26*3</f>
        <v>0</v>
      </c>
      <c r="G26" s="13">
        <f t="shared" si="22"/>
        <v>132</v>
      </c>
    </row>
    <row r="27">
      <c r="A27" s="7"/>
      <c r="B27" s="4" t="s">
        <v>33</v>
      </c>
      <c r="C27" s="13">
        <f>Малоэтажка_колич_квартир!C27*3</f>
        <v>36</v>
      </c>
      <c r="D27" s="13">
        <f>Малоэтажка_колич_квартир!D27*3</f>
        <v>96</v>
      </c>
      <c r="E27" s="13">
        <f>Малоэтажка_колич_квартир!E27*3</f>
        <v>0</v>
      </c>
      <c r="F27" s="13">
        <f>Малоэтажка_колич_квартир!F27*3</f>
        <v>0</v>
      </c>
      <c r="G27" s="13">
        <f t="shared" si="22"/>
        <v>132</v>
      </c>
    </row>
    <row r="28">
      <c r="A28" s="7"/>
      <c r="B28" s="4" t="s">
        <v>34</v>
      </c>
      <c r="C28" s="13">
        <f>Малоэтажка_колич_квартир!C28*3</f>
        <v>36</v>
      </c>
      <c r="D28" s="13">
        <f>Малоэтажка_колич_квартир!D28*3</f>
        <v>96</v>
      </c>
      <c r="E28" s="13">
        <f>Малоэтажка_колич_квартир!E28*3</f>
        <v>0</v>
      </c>
      <c r="F28" s="13">
        <f>Малоэтажка_колич_квартир!F28*3</f>
        <v>0</v>
      </c>
      <c r="G28" s="13">
        <f t="shared" si="22"/>
        <v>132</v>
      </c>
    </row>
    <row r="29">
      <c r="A29" s="7"/>
      <c r="B29" s="4" t="s">
        <v>35</v>
      </c>
      <c r="C29" s="13">
        <f>Малоэтажка_колич_квартир!C29*3</f>
        <v>36</v>
      </c>
      <c r="D29" s="13">
        <f>Малоэтажка_колич_квартир!D29*3</f>
        <v>96</v>
      </c>
      <c r="E29" s="13">
        <f>Малоэтажка_колич_квартир!E29*3</f>
        <v>0</v>
      </c>
      <c r="F29" s="13">
        <f>Малоэтажка_колич_квартир!F29*3</f>
        <v>0</v>
      </c>
      <c r="G29" s="13">
        <f t="shared" si="22"/>
        <v>132</v>
      </c>
    </row>
    <row r="30">
      <c r="A30" s="3"/>
      <c r="B30" s="4" t="s">
        <v>36</v>
      </c>
      <c r="C30" s="13">
        <f>Малоэтажка_колич_квартир!C30*3</f>
        <v>36</v>
      </c>
      <c r="D30" s="13">
        <f>Малоэтажка_колич_квартир!D30*3</f>
        <v>96</v>
      </c>
      <c r="E30" s="13">
        <f>Малоэтажка_колич_квартир!E30*3</f>
        <v>0</v>
      </c>
      <c r="F30" s="13">
        <f>Малоэтажка_колич_квартир!F30*3</f>
        <v>0</v>
      </c>
      <c r="G30" s="13">
        <f t="shared" si="22"/>
        <v>132</v>
      </c>
      <c r="H30">
        <f>SUM(G26:G30)</f>
        <v>660</v>
      </c>
    </row>
    <row r="31">
      <c r="A31" s="1">
        <v>4</v>
      </c>
      <c r="B31" s="4" t="s">
        <v>37</v>
      </c>
      <c r="C31" s="13">
        <f>Малоэтажка_колич_квартир!C31*3</f>
        <v>36</v>
      </c>
      <c r="D31" s="13">
        <f>Малоэтажка_колич_квартир!D31*3</f>
        <v>96</v>
      </c>
      <c r="E31" s="13">
        <f>Малоэтажка_колич_квартир!E31*3</f>
        <v>0</v>
      </c>
      <c r="F31" s="13">
        <f>Малоэтажка_колич_квартир!F31*3</f>
        <v>0</v>
      </c>
      <c r="G31" s="13">
        <f t="shared" si="22"/>
        <v>132</v>
      </c>
    </row>
    <row r="32">
      <c r="A32" s="7"/>
      <c r="B32" s="4" t="s">
        <v>38</v>
      </c>
      <c r="C32" s="13">
        <f>Малоэтажка_колич_квартир!C32*3</f>
        <v>36</v>
      </c>
      <c r="D32" s="13">
        <f>Малоэтажка_колич_квартир!D32*3</f>
        <v>96</v>
      </c>
      <c r="E32" s="13">
        <f>Малоэтажка_колич_квартир!E32*3</f>
        <v>0</v>
      </c>
      <c r="F32" s="13">
        <f>Малоэтажка_колич_квартир!F32*3</f>
        <v>0</v>
      </c>
      <c r="G32" s="13">
        <f t="shared" si="22"/>
        <v>132</v>
      </c>
    </row>
    <row r="33">
      <c r="A33" s="7"/>
      <c r="B33" s="4" t="s">
        <v>39</v>
      </c>
      <c r="C33" s="13">
        <f>Малоэтажка_колич_квартир!C33*3</f>
        <v>36</v>
      </c>
      <c r="D33" s="13">
        <f>Малоэтажка_колич_квартир!D33*3</f>
        <v>96</v>
      </c>
      <c r="E33" s="13">
        <f>Малоэтажка_колич_квартир!E33*3</f>
        <v>0</v>
      </c>
      <c r="F33" s="13">
        <f>Малоэтажка_колич_квартир!F33*3</f>
        <v>0</v>
      </c>
      <c r="G33" s="13">
        <f t="shared" si="22"/>
        <v>132</v>
      </c>
    </row>
    <row r="34">
      <c r="A34" s="7"/>
      <c r="B34" s="4" t="s">
        <v>40</v>
      </c>
      <c r="C34" s="13">
        <f>Малоэтажка_колич_квартир!C34*3</f>
        <v>36</v>
      </c>
      <c r="D34" s="13">
        <f>Малоэтажка_колич_квартир!D34*3</f>
        <v>96</v>
      </c>
      <c r="E34" s="13">
        <f>Малоэтажка_колич_квартир!E34*3</f>
        <v>0</v>
      </c>
      <c r="F34" s="13">
        <f>Малоэтажка_колич_квартир!F34*3</f>
        <v>0</v>
      </c>
      <c r="G34" s="13">
        <f t="shared" si="22"/>
        <v>132</v>
      </c>
    </row>
    <row r="35">
      <c r="A35" s="7"/>
      <c r="B35" s="4" t="s">
        <v>41</v>
      </c>
      <c r="C35" s="13">
        <f>Малоэтажка_колич_квартир!C35*3</f>
        <v>0</v>
      </c>
      <c r="D35" s="13">
        <f>Малоэтажка_колич_квартир!D35*3</f>
        <v>96</v>
      </c>
      <c r="E35" s="13">
        <f>Малоэтажка_колич_квартир!E35*3</f>
        <v>0</v>
      </c>
      <c r="F35" s="13">
        <f>Малоэтажка_колич_квартир!F35*3</f>
        <v>0</v>
      </c>
      <c r="G35" s="13">
        <f t="shared" si="22"/>
        <v>96</v>
      </c>
    </row>
    <row r="36">
      <c r="A36" s="7"/>
      <c r="B36" s="4" t="s">
        <v>42</v>
      </c>
      <c r="C36" s="13">
        <f>Малоэтажка_колич_квартир!C36*3</f>
        <v>0</v>
      </c>
      <c r="D36" s="13">
        <f>Малоэтажка_колич_квартир!D36*3</f>
        <v>96</v>
      </c>
      <c r="E36" s="13">
        <f>Малоэтажка_колич_квартир!E36*3</f>
        <v>0</v>
      </c>
      <c r="F36" s="13">
        <f>Малоэтажка_колич_квартир!F36*3</f>
        <v>0</v>
      </c>
      <c r="G36" s="13">
        <f t="shared" si="22"/>
        <v>96</v>
      </c>
    </row>
    <row r="37">
      <c r="A37" s="3"/>
      <c r="B37" s="4" t="s">
        <v>43</v>
      </c>
      <c r="C37" s="13">
        <f>Малоэтажка_колич_квартир!C37*3</f>
        <v>0</v>
      </c>
      <c r="D37" s="13">
        <f>Малоэтажка_колич_квартир!D37*3</f>
        <v>96</v>
      </c>
      <c r="E37" s="13">
        <f>Малоэтажка_колич_квартир!E37*3</f>
        <v>0</v>
      </c>
      <c r="F37" s="13">
        <f>Малоэтажка_колич_квартир!F37*3</f>
        <v>0</v>
      </c>
      <c r="G37" s="13">
        <f t="shared" si="22"/>
        <v>96</v>
      </c>
      <c r="H37">
        <f>SUM(G31:G37)</f>
        <v>816</v>
      </c>
    </row>
    <row r="38">
      <c r="A38" s="1">
        <v>5</v>
      </c>
      <c r="B38" s="4" t="s">
        <v>44</v>
      </c>
      <c r="C38" s="13">
        <f>Малоэтажка_колич_квартир!C38*3</f>
        <v>36</v>
      </c>
      <c r="D38" s="13">
        <f>Малоэтажка_колич_квартир!D38*3</f>
        <v>96</v>
      </c>
      <c r="E38" s="13">
        <f>Малоэтажка_колич_квартир!E38*3</f>
        <v>0</v>
      </c>
      <c r="F38" s="13">
        <f>Малоэтажка_колич_квартир!F38*3</f>
        <v>0</v>
      </c>
      <c r="G38" s="13">
        <f t="shared" si="22"/>
        <v>132</v>
      </c>
    </row>
    <row r="39">
      <c r="A39" s="7"/>
      <c r="B39" s="4" t="s">
        <v>45</v>
      </c>
      <c r="C39" s="13">
        <f>Малоэтажка_колич_квартир!C39*3</f>
        <v>36</v>
      </c>
      <c r="D39" s="13">
        <f>Малоэтажка_колич_квартир!D39*3</f>
        <v>96</v>
      </c>
      <c r="E39" s="13">
        <f>Малоэтажка_колич_квартир!E39*3</f>
        <v>0</v>
      </c>
      <c r="F39" s="13">
        <f>Малоэтажка_колич_квартир!F39*3</f>
        <v>0</v>
      </c>
      <c r="G39" s="13">
        <f t="shared" si="22"/>
        <v>132</v>
      </c>
    </row>
    <row r="40">
      <c r="A40" s="7"/>
      <c r="B40" s="4" t="s">
        <v>46</v>
      </c>
      <c r="C40" s="13">
        <f>Малоэтажка_колич_квартир!C40*3</f>
        <v>36</v>
      </c>
      <c r="D40" s="13">
        <f>Малоэтажка_колич_квартир!D40*3</f>
        <v>96</v>
      </c>
      <c r="E40" s="13">
        <f>Малоэтажка_колич_квартир!E40*3</f>
        <v>0</v>
      </c>
      <c r="F40" s="13">
        <f>Малоэтажка_колич_квартир!F40*3</f>
        <v>0</v>
      </c>
      <c r="G40" s="13">
        <f t="shared" si="22"/>
        <v>132</v>
      </c>
    </row>
    <row r="41">
      <c r="A41" s="7"/>
      <c r="B41" s="4" t="s">
        <v>47</v>
      </c>
      <c r="C41" s="13">
        <f>Малоэтажка_колич_квартир!C41*3</f>
        <v>36</v>
      </c>
      <c r="D41" s="13">
        <f>Малоэтажка_колич_квартир!D41*3</f>
        <v>96</v>
      </c>
      <c r="E41" s="13">
        <f>Малоэтажка_колич_квартир!E41*3</f>
        <v>0</v>
      </c>
      <c r="F41" s="13">
        <f>Малоэтажка_колич_квартир!F41*3</f>
        <v>0</v>
      </c>
      <c r="G41" s="13">
        <f t="shared" si="22"/>
        <v>132</v>
      </c>
    </row>
    <row r="42">
      <c r="A42" s="7"/>
      <c r="B42" s="4" t="s">
        <v>48</v>
      </c>
      <c r="C42" s="13">
        <f>Малоэтажка_колич_квартир!C42*3</f>
        <v>36</v>
      </c>
      <c r="D42" s="13">
        <f>Малоэтажка_колич_квартир!D42*3</f>
        <v>96</v>
      </c>
      <c r="E42" s="13">
        <f>Малоэтажка_колич_квартир!E42*3</f>
        <v>0</v>
      </c>
      <c r="F42" s="13">
        <f>Малоэтажка_колич_квартир!F42*3</f>
        <v>0</v>
      </c>
      <c r="G42" s="13">
        <f t="shared" si="22"/>
        <v>132</v>
      </c>
    </row>
    <row r="43">
      <c r="A43" s="7"/>
      <c r="B43" s="4" t="s">
        <v>49</v>
      </c>
      <c r="C43" s="13">
        <f>Малоэтажка_колич_квартир!C43*3</f>
        <v>36</v>
      </c>
      <c r="D43" s="13">
        <f>Малоэтажка_колич_квартир!D43*3</f>
        <v>96</v>
      </c>
      <c r="E43" s="13">
        <f>Малоэтажка_колич_квартир!E43*3</f>
        <v>0</v>
      </c>
      <c r="F43" s="13">
        <f>Малоэтажка_колич_квартир!F43*3</f>
        <v>0</v>
      </c>
      <c r="G43" s="13">
        <f t="shared" si="22"/>
        <v>132</v>
      </c>
    </row>
    <row r="44">
      <c r="A44" s="7"/>
      <c r="B44" s="4" t="s">
        <v>50</v>
      </c>
      <c r="C44" s="13">
        <f>Малоэтажка_колич_квартир!C44*3</f>
        <v>36</v>
      </c>
      <c r="D44" s="13">
        <f>Малоэтажка_колич_квартир!D44*3</f>
        <v>96</v>
      </c>
      <c r="E44" s="13">
        <f>Малоэтажка_колич_квартир!E44*3</f>
        <v>0</v>
      </c>
      <c r="F44" s="13">
        <f>Малоэтажка_колич_квартир!F44*3</f>
        <v>0</v>
      </c>
      <c r="G44" s="13">
        <f t="shared" si="22"/>
        <v>132</v>
      </c>
    </row>
    <row r="45">
      <c r="A45" s="7"/>
      <c r="B45" s="4" t="s">
        <v>51</v>
      </c>
      <c r="C45" s="13">
        <f>Малоэтажка_колич_квартир!C45*3</f>
        <v>36</v>
      </c>
      <c r="D45" s="13">
        <f>Малоэтажка_колич_квартир!D45*3</f>
        <v>96</v>
      </c>
      <c r="E45" s="13">
        <f>Малоэтажка_колич_квартир!E45*3</f>
        <v>0</v>
      </c>
      <c r="F45" s="13">
        <f>Малоэтажка_колич_квартир!F45*3</f>
        <v>0</v>
      </c>
      <c r="G45" s="13">
        <f t="shared" si="22"/>
        <v>132</v>
      </c>
    </row>
    <row r="46">
      <c r="A46" s="7"/>
      <c r="B46" s="4" t="s">
        <v>52</v>
      </c>
      <c r="C46" s="13">
        <f>Малоэтажка_колич_квартир!C46*3</f>
        <v>36</v>
      </c>
      <c r="D46" s="13">
        <f>Малоэтажка_колич_квартир!D46*3</f>
        <v>96</v>
      </c>
      <c r="E46" s="13">
        <f>Малоэтажка_колич_квартир!E46*3</f>
        <v>0</v>
      </c>
      <c r="F46" s="13">
        <f>Малоэтажка_колич_квартир!F46*3</f>
        <v>0</v>
      </c>
      <c r="G46" s="13">
        <f t="shared" si="22"/>
        <v>132</v>
      </c>
    </row>
    <row r="47">
      <c r="A47" s="7"/>
      <c r="B47" s="4" t="s">
        <v>53</v>
      </c>
      <c r="C47" s="13">
        <f>Малоэтажка_колич_квартир!C47*3</f>
        <v>36</v>
      </c>
      <c r="D47" s="13">
        <f>Малоэтажка_колич_квартир!D47*3</f>
        <v>96</v>
      </c>
      <c r="E47" s="13">
        <f>Малоэтажка_колич_квартир!E47*3</f>
        <v>0</v>
      </c>
      <c r="F47" s="13">
        <f>Малоэтажка_колич_квартир!F47*3</f>
        <v>0</v>
      </c>
      <c r="G47" s="13">
        <f t="shared" si="22"/>
        <v>132</v>
      </c>
    </row>
    <row r="48">
      <c r="A48" s="7"/>
      <c r="B48" s="4" t="s">
        <v>54</v>
      </c>
      <c r="C48" s="13">
        <f>Малоэтажка_колич_квартир!C48*3</f>
        <v>36</v>
      </c>
      <c r="D48" s="13">
        <f>Малоэтажка_колич_квартир!D48*3</f>
        <v>96</v>
      </c>
      <c r="E48" s="13">
        <f>Малоэтажка_колич_квартир!E48*3</f>
        <v>0</v>
      </c>
      <c r="F48" s="13">
        <f>Малоэтажка_колич_квартир!F48*3</f>
        <v>0</v>
      </c>
      <c r="G48" s="13">
        <f t="shared" si="22"/>
        <v>132</v>
      </c>
    </row>
    <row r="49">
      <c r="A49" s="7"/>
      <c r="B49" s="4" t="s">
        <v>55</v>
      </c>
      <c r="C49" s="13">
        <f>Малоэтажка_колич_квартир!C49*3</f>
        <v>36</v>
      </c>
      <c r="D49" s="13">
        <f>Малоэтажка_колич_квартир!D49*3</f>
        <v>96</v>
      </c>
      <c r="E49" s="13">
        <f>Малоэтажка_колич_квартир!E49*3</f>
        <v>0</v>
      </c>
      <c r="F49" s="13">
        <f>Малоэтажка_колич_квартир!F49*3</f>
        <v>0</v>
      </c>
      <c r="G49" s="13">
        <f t="shared" si="22"/>
        <v>132</v>
      </c>
    </row>
    <row r="50">
      <c r="A50" s="7"/>
      <c r="B50" s="4" t="s">
        <v>56</v>
      </c>
      <c r="C50" s="13">
        <f>Малоэтажка_колич_квартир!C50*3</f>
        <v>36</v>
      </c>
      <c r="D50" s="13">
        <f>Малоэтажка_колич_квартир!D50*3</f>
        <v>96</v>
      </c>
      <c r="E50" s="13">
        <f>Малоэтажка_колич_квартир!E50*3</f>
        <v>0</v>
      </c>
      <c r="F50" s="13">
        <f>Малоэтажка_колич_квартир!F50*3</f>
        <v>0</v>
      </c>
      <c r="G50" s="13">
        <f t="shared" si="22"/>
        <v>132</v>
      </c>
    </row>
    <row r="51">
      <c r="A51" s="7"/>
      <c r="B51" s="4" t="s">
        <v>57</v>
      </c>
      <c r="C51" s="13">
        <f>Малоэтажка_колич_квартир!C51*3</f>
        <v>36</v>
      </c>
      <c r="D51" s="13">
        <f>Малоэтажка_колич_квартир!D51*3</f>
        <v>96</v>
      </c>
      <c r="E51" s="13">
        <f>Малоэтажка_колич_квартир!E51*3</f>
        <v>0</v>
      </c>
      <c r="F51" s="13">
        <f>Малоэтажка_колич_квартир!F51*3</f>
        <v>0</v>
      </c>
      <c r="G51" s="13">
        <f t="shared" si="22"/>
        <v>132</v>
      </c>
    </row>
    <row r="52">
      <c r="A52" s="7"/>
      <c r="B52" s="4" t="s">
        <v>58</v>
      </c>
      <c r="C52" s="13">
        <f>Малоэтажка_колич_квартир!C52*3</f>
        <v>36</v>
      </c>
      <c r="D52" s="13">
        <f>Малоэтажка_колич_квартир!D52*3</f>
        <v>96</v>
      </c>
      <c r="E52" s="13">
        <f>Малоэтажка_колич_квартир!E52*3</f>
        <v>0</v>
      </c>
      <c r="F52" s="13">
        <f>Малоэтажка_колич_квартир!F52*3</f>
        <v>0</v>
      </c>
      <c r="G52" s="13">
        <f t="shared" si="22"/>
        <v>132</v>
      </c>
    </row>
    <row r="53">
      <c r="A53" s="7"/>
      <c r="B53" s="4" t="s">
        <v>59</v>
      </c>
      <c r="C53" s="13">
        <f>Малоэтажка_колич_квартир!C53*3</f>
        <v>36</v>
      </c>
      <c r="D53" s="13">
        <f>Малоэтажка_колич_квартир!D53*3</f>
        <v>96</v>
      </c>
      <c r="E53" s="13">
        <f>Малоэтажка_колич_квартир!E53*3</f>
        <v>0</v>
      </c>
      <c r="F53" s="13">
        <f>Малоэтажка_колич_квартир!F53*3</f>
        <v>0</v>
      </c>
      <c r="G53" s="13">
        <f t="shared" si="22"/>
        <v>132</v>
      </c>
    </row>
    <row r="54">
      <c r="A54" s="7"/>
      <c r="B54" s="4" t="s">
        <v>60</v>
      </c>
      <c r="C54" s="13">
        <f>Малоэтажка_колич_квартир!C54*3</f>
        <v>36</v>
      </c>
      <c r="D54" s="13">
        <f>Малоэтажка_колич_квартир!D54*3</f>
        <v>96</v>
      </c>
      <c r="E54" s="13">
        <f>Малоэтажка_колич_квартир!E54*3</f>
        <v>0</v>
      </c>
      <c r="F54" s="13">
        <f>Малоэтажка_колич_квартир!F54*3</f>
        <v>0</v>
      </c>
      <c r="G54" s="13">
        <f t="shared" si="22"/>
        <v>132</v>
      </c>
    </row>
    <row r="55">
      <c r="A55" s="7"/>
      <c r="B55" s="4" t="s">
        <v>61</v>
      </c>
      <c r="C55" s="13">
        <f>Малоэтажка_колич_квартир!C55*3</f>
        <v>36</v>
      </c>
      <c r="D55" s="13">
        <f>Малоэтажка_колич_квартир!D55*3</f>
        <v>96</v>
      </c>
      <c r="E55" s="13">
        <f>Малоэтажка_колич_квартир!E55*3</f>
        <v>0</v>
      </c>
      <c r="F55" s="13">
        <f>Малоэтажка_колич_квартир!F55*3</f>
        <v>0</v>
      </c>
      <c r="G55" s="13">
        <f t="shared" si="22"/>
        <v>132</v>
      </c>
    </row>
    <row r="56">
      <c r="A56" s="3"/>
      <c r="B56" s="4" t="s">
        <v>62</v>
      </c>
      <c r="C56" s="13">
        <f>Малоэтажка_колич_квартир!C56*3</f>
        <v>36</v>
      </c>
      <c r="D56" s="13">
        <f>Малоэтажка_колич_квартир!D56*3</f>
        <v>96</v>
      </c>
      <c r="E56" s="13">
        <f>Малоэтажка_колич_квартир!E56*3</f>
        <v>0</v>
      </c>
      <c r="F56" s="13">
        <f>Малоэтажка_колич_квартир!F56*3</f>
        <v>0</v>
      </c>
      <c r="G56" s="13">
        <f t="shared" si="22"/>
        <v>132</v>
      </c>
      <c r="H56">
        <f>SUM(G38:G56)</f>
        <v>2508</v>
      </c>
    </row>
    <row r="57">
      <c r="A57" s="1">
        <v>6</v>
      </c>
      <c r="B57" s="4" t="s">
        <v>63</v>
      </c>
      <c r="C57" s="13">
        <f>Малоэтажка_колич_квартир!C57*3</f>
        <v>36</v>
      </c>
      <c r="D57" s="13">
        <f>Малоэтажка_колич_квартир!D57*3</f>
        <v>96</v>
      </c>
      <c r="E57" s="13">
        <f>Малоэтажка_колич_квартир!E57*3</f>
        <v>0</v>
      </c>
      <c r="F57" s="13">
        <f>Малоэтажка_колич_квартир!F57*3</f>
        <v>0</v>
      </c>
      <c r="G57" s="13">
        <f t="shared" si="22"/>
        <v>132</v>
      </c>
    </row>
    <row r="58">
      <c r="A58" s="7"/>
      <c r="B58" s="4" t="s">
        <v>64</v>
      </c>
      <c r="C58" s="13">
        <f>Малоэтажка_колич_квартир!C58*3</f>
        <v>36</v>
      </c>
      <c r="D58" s="13">
        <f>Малоэтажка_колич_квартир!D58*3</f>
        <v>96</v>
      </c>
      <c r="E58" s="13">
        <f>Малоэтажка_колич_квартир!E58*3</f>
        <v>0</v>
      </c>
      <c r="F58" s="13">
        <f>Малоэтажка_колич_квартир!F58*3</f>
        <v>0</v>
      </c>
      <c r="G58" s="13">
        <f t="shared" si="22"/>
        <v>132</v>
      </c>
    </row>
    <row r="59">
      <c r="A59" s="7"/>
      <c r="B59" s="4" t="s">
        <v>65</v>
      </c>
      <c r="C59" s="13">
        <f>Малоэтажка_колич_квартир!C59*3</f>
        <v>36</v>
      </c>
      <c r="D59" s="13">
        <f>Малоэтажка_колич_квартир!D59*3</f>
        <v>96</v>
      </c>
      <c r="E59" s="13">
        <f>Малоэтажка_колич_квартир!E59*3</f>
        <v>0</v>
      </c>
      <c r="F59" s="13">
        <f>Малоэтажка_колич_квартир!F59*3</f>
        <v>0</v>
      </c>
      <c r="G59" s="13">
        <f t="shared" si="22"/>
        <v>132</v>
      </c>
    </row>
    <row r="60">
      <c r="A60" s="7"/>
      <c r="B60" s="4" t="s">
        <v>66</v>
      </c>
      <c r="C60" s="13">
        <f>Малоэтажка_колич_квартир!C60*3</f>
        <v>36</v>
      </c>
      <c r="D60" s="13">
        <f>Малоэтажка_колич_квартир!D60*3</f>
        <v>96</v>
      </c>
      <c r="E60" s="13">
        <f>Малоэтажка_колич_квартир!E60*3</f>
        <v>0</v>
      </c>
      <c r="F60" s="13">
        <f>Малоэтажка_колич_квартир!F60*3</f>
        <v>0</v>
      </c>
      <c r="G60" s="13">
        <f t="shared" si="22"/>
        <v>132</v>
      </c>
    </row>
    <row r="61">
      <c r="A61" s="7"/>
      <c r="B61" s="4" t="s">
        <v>67</v>
      </c>
      <c r="C61" s="13">
        <f>Малоэтажка_колич_квартир!C61*3</f>
        <v>36</v>
      </c>
      <c r="D61" s="13">
        <f>Малоэтажка_колич_квартир!D61*3</f>
        <v>96</v>
      </c>
      <c r="E61" s="13">
        <f>Малоэтажка_колич_квартир!E61*3</f>
        <v>0</v>
      </c>
      <c r="F61" s="13">
        <f>Малоэтажка_колич_квартир!F61*3</f>
        <v>0</v>
      </c>
      <c r="G61" s="13">
        <f t="shared" si="22"/>
        <v>132</v>
      </c>
    </row>
    <row r="62">
      <c r="A62" s="7"/>
      <c r="B62" s="4" t="s">
        <v>68</v>
      </c>
      <c r="C62" s="13">
        <f>Малоэтажка_колич_квартир!C62*3</f>
        <v>36</v>
      </c>
      <c r="D62" s="13">
        <f>Малоэтажка_колич_квартир!D62*3</f>
        <v>96</v>
      </c>
      <c r="E62" s="13">
        <f>Малоэтажка_колич_квартир!E62*3</f>
        <v>0</v>
      </c>
      <c r="F62" s="13">
        <f>Малоэтажка_колич_квартир!F62*3</f>
        <v>0</v>
      </c>
      <c r="G62" s="13">
        <f t="shared" si="22"/>
        <v>132</v>
      </c>
    </row>
    <row r="63">
      <c r="A63" s="7"/>
      <c r="B63" s="4" t="s">
        <v>69</v>
      </c>
      <c r="C63" s="13">
        <f>Малоэтажка_колич_квартир!C63*3</f>
        <v>36</v>
      </c>
      <c r="D63" s="13">
        <f>Малоэтажка_колич_квартир!D63*3</f>
        <v>96</v>
      </c>
      <c r="E63" s="13">
        <f>Малоэтажка_колич_квартир!E63*3</f>
        <v>0</v>
      </c>
      <c r="F63" s="13">
        <f>Малоэтажка_колич_квартир!F63*3</f>
        <v>0</v>
      </c>
      <c r="G63" s="13">
        <f t="shared" si="22"/>
        <v>132</v>
      </c>
    </row>
    <row r="64">
      <c r="A64" s="7"/>
      <c r="B64" s="4" t="s">
        <v>70</v>
      </c>
      <c r="C64" s="13">
        <f>Малоэтажка_колич_квартир!C64*3</f>
        <v>36</v>
      </c>
      <c r="D64" s="13">
        <f>Малоэтажка_колич_квартир!D64*3</f>
        <v>96</v>
      </c>
      <c r="E64" s="13">
        <f>Малоэтажка_колич_квартир!E64*3</f>
        <v>0</v>
      </c>
      <c r="F64" s="13">
        <f>Малоэтажка_колич_квартир!F64*3</f>
        <v>0</v>
      </c>
      <c r="G64" s="13">
        <f t="shared" si="22"/>
        <v>132</v>
      </c>
    </row>
    <row r="65">
      <c r="A65" s="7"/>
      <c r="B65" s="4" t="s">
        <v>71</v>
      </c>
      <c r="C65" s="13">
        <f>Малоэтажка_колич_квартир!C65*3</f>
        <v>36</v>
      </c>
      <c r="D65" s="13">
        <f>Малоэтажка_колич_квартир!D65*3</f>
        <v>96</v>
      </c>
      <c r="E65" s="13">
        <f>Малоэтажка_колич_квартир!E65*3</f>
        <v>0</v>
      </c>
      <c r="F65" s="13">
        <f>Малоэтажка_колич_квартир!F65*3</f>
        <v>0</v>
      </c>
      <c r="G65" s="13">
        <f t="shared" si="22"/>
        <v>132</v>
      </c>
    </row>
    <row r="66">
      <c r="A66" s="7"/>
      <c r="B66" s="4" t="s">
        <v>72</v>
      </c>
      <c r="C66" s="13">
        <f>Малоэтажка_колич_квартир!C66*3</f>
        <v>36</v>
      </c>
      <c r="D66" s="13">
        <f>Малоэтажка_колич_квартир!D66*3</f>
        <v>96</v>
      </c>
      <c r="E66" s="13">
        <f>Малоэтажка_колич_квартир!E66*3</f>
        <v>0</v>
      </c>
      <c r="F66" s="13">
        <f>Малоэтажка_колич_квартир!F66*3</f>
        <v>0</v>
      </c>
      <c r="G66" s="13">
        <f t="shared" si="22"/>
        <v>132</v>
      </c>
    </row>
    <row r="67">
      <c r="A67" s="3"/>
      <c r="B67" s="4" t="s">
        <v>73</v>
      </c>
      <c r="C67" s="13">
        <f>Малоэтажка_колич_квартир!C67*3</f>
        <v>36</v>
      </c>
      <c r="D67" s="13">
        <f>Малоэтажка_колич_квартир!D67*3</f>
        <v>96</v>
      </c>
      <c r="E67" s="13">
        <f>Малоэтажка_колич_квартир!E67*3</f>
        <v>0</v>
      </c>
      <c r="F67" s="13">
        <f>Малоэтажка_колич_квартир!F67*3</f>
        <v>0</v>
      </c>
      <c r="G67" s="13">
        <f t="shared" si="22"/>
        <v>132</v>
      </c>
      <c r="H67">
        <f>SUM(G57:G67)</f>
        <v>1452</v>
      </c>
    </row>
    <row r="68">
      <c r="A68" s="1">
        <v>7</v>
      </c>
      <c r="B68" s="4" t="s">
        <v>74</v>
      </c>
      <c r="C68" s="13">
        <f>Малоэтажка_колич_квартир!C68*3</f>
        <v>36</v>
      </c>
      <c r="D68" s="13">
        <f>Малоэтажка_колич_квартир!D68*3</f>
        <v>96</v>
      </c>
      <c r="E68" s="13">
        <f>Малоэтажка_колич_квартир!E68*3</f>
        <v>0</v>
      </c>
      <c r="F68" s="13">
        <f>Малоэтажка_колич_квартир!F68*3</f>
        <v>0</v>
      </c>
      <c r="G68" s="13">
        <f t="shared" si="22"/>
        <v>132</v>
      </c>
    </row>
    <row r="69">
      <c r="A69" s="7"/>
      <c r="B69" s="4" t="s">
        <v>75</v>
      </c>
      <c r="C69" s="13">
        <f>Малоэтажка_колич_квартир!C69*3</f>
        <v>36</v>
      </c>
      <c r="D69" s="13">
        <f>Малоэтажка_колич_квартир!D69*3</f>
        <v>96</v>
      </c>
      <c r="E69" s="13">
        <f>Малоэтажка_колич_квартир!E69*3</f>
        <v>0</v>
      </c>
      <c r="F69" s="13">
        <f>Малоэтажка_колич_квартир!F69*3</f>
        <v>0</v>
      </c>
      <c r="G69" s="13">
        <f t="shared" si="22"/>
        <v>132</v>
      </c>
    </row>
    <row r="70">
      <c r="A70" s="7"/>
      <c r="B70" s="4" t="s">
        <v>76</v>
      </c>
      <c r="C70" s="13">
        <f>Малоэтажка_колич_квартир!C70*3</f>
        <v>36</v>
      </c>
      <c r="D70" s="13">
        <f>Малоэтажка_колич_квартир!D70*3</f>
        <v>96</v>
      </c>
      <c r="E70" s="13">
        <f>Малоэтажка_колич_квартир!E70*3</f>
        <v>0</v>
      </c>
      <c r="F70" s="13">
        <f>Малоэтажка_колич_квартир!F70*3</f>
        <v>0</v>
      </c>
      <c r="G70" s="13">
        <f t="shared" si="22"/>
        <v>132</v>
      </c>
    </row>
    <row r="71">
      <c r="A71" s="7"/>
      <c r="B71" s="4" t="s">
        <v>77</v>
      </c>
      <c r="C71" s="13">
        <f>Малоэтажка_колич_квартир!C71*3</f>
        <v>36</v>
      </c>
      <c r="D71" s="13">
        <f>Малоэтажка_колич_квартир!D71*3</f>
        <v>96</v>
      </c>
      <c r="E71" s="13">
        <f>Малоэтажка_колич_квартир!E71*3</f>
        <v>0</v>
      </c>
      <c r="F71" s="13">
        <f>Малоэтажка_колич_квартир!F71*3</f>
        <v>0</v>
      </c>
      <c r="G71" s="13">
        <f t="shared" si="22"/>
        <v>132</v>
      </c>
    </row>
    <row r="72">
      <c r="A72" s="7"/>
      <c r="B72" s="4" t="s">
        <v>78</v>
      </c>
      <c r="C72" s="13">
        <f>Малоэтажка_колич_квартир!C72*3</f>
        <v>36</v>
      </c>
      <c r="D72" s="13">
        <f>Малоэтажка_колич_квартир!D72*3</f>
        <v>96</v>
      </c>
      <c r="E72" s="13">
        <f>Малоэтажка_колич_квартир!E72*3</f>
        <v>0</v>
      </c>
      <c r="F72" s="13">
        <f>Малоэтажка_колич_квартир!F72*3</f>
        <v>0</v>
      </c>
      <c r="G72" s="13">
        <f t="shared" si="22"/>
        <v>132</v>
      </c>
    </row>
    <row r="73">
      <c r="A73" s="7"/>
      <c r="B73" s="4" t="s">
        <v>79</v>
      </c>
      <c r="C73" s="13">
        <f>Малоэтажка_колич_квартир!C73*3</f>
        <v>36</v>
      </c>
      <c r="D73" s="13">
        <f>Малоэтажка_колич_квартир!D73*3</f>
        <v>96</v>
      </c>
      <c r="E73" s="13">
        <f>Малоэтажка_колич_квартир!E73*3</f>
        <v>0</v>
      </c>
      <c r="F73" s="13">
        <f>Малоэтажка_колич_квартир!F73*3</f>
        <v>0</v>
      </c>
      <c r="G73" s="13">
        <f t="shared" si="22"/>
        <v>132</v>
      </c>
    </row>
    <row r="74">
      <c r="A74" s="7"/>
      <c r="B74" s="4" t="s">
        <v>80</v>
      </c>
      <c r="C74" s="13">
        <f>Малоэтажка_колич_квартир!C74*3</f>
        <v>36</v>
      </c>
      <c r="D74" s="13">
        <f>Малоэтажка_колич_квартир!D74*3</f>
        <v>96</v>
      </c>
      <c r="E74" s="13">
        <f>Малоэтажка_колич_квартир!E74*3</f>
        <v>0</v>
      </c>
      <c r="F74" s="13">
        <f>Малоэтажка_колич_квартир!F74*3</f>
        <v>0</v>
      </c>
      <c r="G74" s="13">
        <f t="shared" ref="G74:G99" si="23">SUM(C74:F74)</f>
        <v>132</v>
      </c>
    </row>
    <row r="75">
      <c r="A75" s="7"/>
      <c r="B75" s="4" t="s">
        <v>81</v>
      </c>
      <c r="C75" s="13">
        <f>Малоэтажка_колич_квартир!C75*3</f>
        <v>36</v>
      </c>
      <c r="D75" s="13">
        <f>Малоэтажка_колич_квартир!D75*3</f>
        <v>96</v>
      </c>
      <c r="E75" s="13">
        <f>Малоэтажка_колич_квартир!E75*3</f>
        <v>0</v>
      </c>
      <c r="F75" s="13">
        <f>Малоэтажка_колич_квартир!F75*3</f>
        <v>0</v>
      </c>
      <c r="G75" s="13">
        <f t="shared" si="23"/>
        <v>132</v>
      </c>
    </row>
    <row r="76">
      <c r="A76" s="7"/>
      <c r="B76" s="4" t="s">
        <v>82</v>
      </c>
      <c r="C76" s="13">
        <f>Малоэтажка_колич_квартир!C76*3</f>
        <v>36</v>
      </c>
      <c r="D76" s="13">
        <f>Малоэтажка_колич_квартир!D76*3</f>
        <v>96</v>
      </c>
      <c r="E76" s="13">
        <f>Малоэтажка_колич_квартир!E76*3</f>
        <v>0</v>
      </c>
      <c r="F76" s="13">
        <f>Малоэтажка_колич_квартир!F76*3</f>
        <v>0</v>
      </c>
      <c r="G76" s="13">
        <f t="shared" si="23"/>
        <v>132</v>
      </c>
    </row>
    <row r="77">
      <c r="A77" s="7"/>
      <c r="B77" s="4" t="s">
        <v>83</v>
      </c>
      <c r="C77" s="13">
        <f>Малоэтажка_колич_квартир!C77*3</f>
        <v>36</v>
      </c>
      <c r="D77" s="13">
        <f>Малоэтажка_колич_квартир!D77*3</f>
        <v>96</v>
      </c>
      <c r="E77" s="13">
        <f>Малоэтажка_колич_квартир!E77*3</f>
        <v>0</v>
      </c>
      <c r="F77" s="13">
        <f>Малоэтажка_колич_квартир!F77*3</f>
        <v>0</v>
      </c>
      <c r="G77" s="13">
        <f t="shared" si="23"/>
        <v>132</v>
      </c>
    </row>
    <row r="78">
      <c r="A78" s="7"/>
      <c r="B78" s="4" t="s">
        <v>84</v>
      </c>
      <c r="C78" s="13">
        <f>Малоэтажка_колич_квартир!C78*3</f>
        <v>36</v>
      </c>
      <c r="D78" s="13">
        <f>Малоэтажка_колич_квартир!D78*3</f>
        <v>96</v>
      </c>
      <c r="E78" s="13">
        <f>Малоэтажка_колич_квартир!E78*3</f>
        <v>0</v>
      </c>
      <c r="F78" s="13">
        <f>Малоэтажка_колич_квартир!F78*3</f>
        <v>0</v>
      </c>
      <c r="G78" s="13">
        <f t="shared" si="23"/>
        <v>132</v>
      </c>
    </row>
    <row r="79">
      <c r="A79" s="7"/>
      <c r="B79" s="4" t="s">
        <v>85</v>
      </c>
      <c r="C79" s="13">
        <f>Малоэтажка_колич_квартир!C79*3</f>
        <v>36</v>
      </c>
      <c r="D79" s="13">
        <f>Малоэтажка_колич_квартир!D79*3</f>
        <v>96</v>
      </c>
      <c r="E79" s="13">
        <f>Малоэтажка_колич_квартир!E79*3</f>
        <v>0</v>
      </c>
      <c r="F79" s="13">
        <f>Малоэтажка_колич_квартир!F79*3</f>
        <v>0</v>
      </c>
      <c r="G79" s="13">
        <f t="shared" si="23"/>
        <v>132</v>
      </c>
    </row>
    <row r="80">
      <c r="A80" s="7"/>
      <c r="B80" s="4" t="s">
        <v>86</v>
      </c>
      <c r="C80" s="13">
        <f>Малоэтажка_колич_квартир!C80*3</f>
        <v>36</v>
      </c>
      <c r="D80" s="13">
        <f>Малоэтажка_колич_квартир!D80*3</f>
        <v>96</v>
      </c>
      <c r="E80" s="13">
        <f>Малоэтажка_колич_квартир!E80*3</f>
        <v>0</v>
      </c>
      <c r="F80" s="13">
        <f>Малоэтажка_колич_квартир!F80*3</f>
        <v>0</v>
      </c>
      <c r="G80" s="13">
        <f t="shared" si="23"/>
        <v>132</v>
      </c>
    </row>
    <row r="81">
      <c r="A81" s="7"/>
      <c r="B81" s="4" t="s">
        <v>87</v>
      </c>
      <c r="C81" s="13">
        <f>Малоэтажка_колич_квартир!C81*3</f>
        <v>36</v>
      </c>
      <c r="D81" s="13">
        <f>Малоэтажка_колич_квартир!D81*3</f>
        <v>96</v>
      </c>
      <c r="E81" s="13">
        <f>Малоэтажка_колич_квартир!E81*3</f>
        <v>0</v>
      </c>
      <c r="F81" s="13">
        <f>Малоэтажка_колич_квартир!F81*3</f>
        <v>0</v>
      </c>
      <c r="G81" s="13">
        <f t="shared" si="23"/>
        <v>132</v>
      </c>
    </row>
    <row r="82">
      <c r="A82" s="7"/>
      <c r="B82" s="4" t="s">
        <v>88</v>
      </c>
      <c r="C82" s="13">
        <f>Малоэтажка_колич_квартир!C82*3</f>
        <v>36</v>
      </c>
      <c r="D82" s="13">
        <f>Малоэтажка_колич_квартир!D82*3</f>
        <v>96</v>
      </c>
      <c r="E82" s="13">
        <f>Малоэтажка_колич_квартир!E82*3</f>
        <v>0</v>
      </c>
      <c r="F82" s="13">
        <f>Малоэтажка_колич_квартир!F82*3</f>
        <v>0</v>
      </c>
      <c r="G82" s="13">
        <f t="shared" si="23"/>
        <v>132</v>
      </c>
    </row>
    <row r="83">
      <c r="A83" s="7"/>
      <c r="B83" s="4" t="s">
        <v>89</v>
      </c>
      <c r="C83" s="13">
        <f>Малоэтажка_колич_квартир!C83*3</f>
        <v>36</v>
      </c>
      <c r="D83" s="13">
        <f>Малоэтажка_колич_квартир!D83*3</f>
        <v>96</v>
      </c>
      <c r="E83" s="13">
        <f>Малоэтажка_колич_квартир!E83*3</f>
        <v>0</v>
      </c>
      <c r="F83" s="13">
        <f>Малоэтажка_колич_квартир!F83*3</f>
        <v>0</v>
      </c>
      <c r="G83" s="13">
        <f t="shared" si="23"/>
        <v>132</v>
      </c>
    </row>
    <row r="84">
      <c r="A84" s="7"/>
      <c r="B84" s="4" t="s">
        <v>90</v>
      </c>
      <c r="C84" s="13">
        <f>Малоэтажка_колич_квартир!C84*3</f>
        <v>36</v>
      </c>
      <c r="D84" s="13">
        <f>Малоэтажка_колич_квартир!D84*3</f>
        <v>96</v>
      </c>
      <c r="E84" s="13">
        <f>Малоэтажка_колич_квартир!E84*3</f>
        <v>0</v>
      </c>
      <c r="F84" s="13">
        <f>Малоэтажка_колич_квартир!F84*3</f>
        <v>0</v>
      </c>
      <c r="G84" s="13">
        <f t="shared" si="23"/>
        <v>132</v>
      </c>
    </row>
    <row r="85">
      <c r="A85" s="7"/>
      <c r="B85" s="4" t="s">
        <v>91</v>
      </c>
      <c r="C85" s="13">
        <f>Малоэтажка_колич_квартир!C85*3</f>
        <v>36</v>
      </c>
      <c r="D85" s="13">
        <f>Малоэтажка_колич_квартир!D85*3</f>
        <v>96</v>
      </c>
      <c r="E85" s="13">
        <f>Малоэтажка_колич_квартир!E85*3</f>
        <v>0</v>
      </c>
      <c r="F85" s="13">
        <f>Малоэтажка_колич_квартир!F85*3</f>
        <v>0</v>
      </c>
      <c r="G85" s="13">
        <f t="shared" si="23"/>
        <v>132</v>
      </c>
    </row>
    <row r="86">
      <c r="A86" s="7"/>
      <c r="B86" s="4" t="s">
        <v>92</v>
      </c>
      <c r="C86" s="13">
        <f>Малоэтажка_колич_квартир!C86*3</f>
        <v>36</v>
      </c>
      <c r="D86" s="13">
        <f>Малоэтажка_колич_квартир!D86*3</f>
        <v>96</v>
      </c>
      <c r="E86" s="13">
        <f>Малоэтажка_колич_квартир!E86*3</f>
        <v>0</v>
      </c>
      <c r="F86" s="13">
        <f>Малоэтажка_колич_квартир!F86*3</f>
        <v>0</v>
      </c>
      <c r="G86" s="13">
        <f t="shared" si="23"/>
        <v>132</v>
      </c>
    </row>
    <row r="87">
      <c r="A87" s="7"/>
      <c r="B87" s="4" t="s">
        <v>93</v>
      </c>
      <c r="C87" s="13">
        <f>Малоэтажка_колич_квартир!C87*3</f>
        <v>36</v>
      </c>
      <c r="D87" s="13">
        <f>Малоэтажка_колич_квартир!D87*3</f>
        <v>96</v>
      </c>
      <c r="E87" s="13">
        <f>Малоэтажка_колич_квартир!E87*3</f>
        <v>0</v>
      </c>
      <c r="F87" s="13">
        <f>Малоэтажка_колич_квартир!F87*3</f>
        <v>0</v>
      </c>
      <c r="G87" s="13">
        <f t="shared" si="23"/>
        <v>132</v>
      </c>
    </row>
    <row r="88">
      <c r="A88" s="7"/>
      <c r="B88" s="4" t="s">
        <v>94</v>
      </c>
      <c r="C88" s="13">
        <f>Малоэтажка_колич_квартир!C88*3</f>
        <v>36</v>
      </c>
      <c r="D88" s="13">
        <f>Малоэтажка_колич_квартир!D88*3</f>
        <v>96</v>
      </c>
      <c r="E88" s="13">
        <f>Малоэтажка_колич_квартир!E88*3</f>
        <v>0</v>
      </c>
      <c r="F88" s="13">
        <f>Малоэтажка_колич_квартир!F88*3</f>
        <v>0</v>
      </c>
      <c r="G88" s="13">
        <f t="shared" si="23"/>
        <v>132</v>
      </c>
    </row>
    <row r="89">
      <c r="A89" s="3"/>
      <c r="B89" s="4" t="s">
        <v>95</v>
      </c>
      <c r="C89" s="13">
        <f>Малоэтажка_колич_квартир!C89*3</f>
        <v>36</v>
      </c>
      <c r="D89" s="13">
        <f>Малоэтажка_колич_квартир!D89*3</f>
        <v>96</v>
      </c>
      <c r="E89" s="13">
        <f>Малоэтажка_колич_квартир!E89*3</f>
        <v>0</v>
      </c>
      <c r="F89" s="13">
        <f>Малоэтажка_колич_квартир!F89*3</f>
        <v>0</v>
      </c>
      <c r="G89" s="13">
        <f t="shared" si="23"/>
        <v>132</v>
      </c>
      <c r="H89">
        <f>SUM(G68:G89)</f>
        <v>2904</v>
      </c>
    </row>
    <row r="90">
      <c r="A90" s="1">
        <v>8</v>
      </c>
      <c r="B90" s="4" t="s">
        <v>96</v>
      </c>
      <c r="C90" s="13">
        <f>Малоэтажка_колич_квартир!C90*3</f>
        <v>36</v>
      </c>
      <c r="D90" s="13">
        <f>Малоэтажка_колич_квартир!D90*3</f>
        <v>96</v>
      </c>
      <c r="E90" s="13">
        <f>Малоэтажка_колич_квартир!E90*3</f>
        <v>0</v>
      </c>
      <c r="F90" s="13">
        <f>Малоэтажка_колич_квартир!F90*3</f>
        <v>0</v>
      </c>
      <c r="G90" s="13">
        <f t="shared" si="23"/>
        <v>132</v>
      </c>
    </row>
    <row r="91">
      <c r="A91" s="7"/>
      <c r="B91" s="4" t="s">
        <v>97</v>
      </c>
      <c r="C91" s="13">
        <f>Малоэтажка_колич_квартир!C91*3</f>
        <v>36</v>
      </c>
      <c r="D91" s="13">
        <f>Малоэтажка_колич_квартир!D91*3</f>
        <v>96</v>
      </c>
      <c r="E91" s="13">
        <f>Малоэтажка_колич_квартир!E91*3</f>
        <v>0</v>
      </c>
      <c r="F91" s="13">
        <f>Малоэтажка_колич_квартир!F91*3</f>
        <v>0</v>
      </c>
      <c r="G91" s="13">
        <f t="shared" si="23"/>
        <v>132</v>
      </c>
    </row>
    <row r="92">
      <c r="A92" s="7"/>
      <c r="B92" s="4" t="s">
        <v>98</v>
      </c>
      <c r="C92" s="13">
        <f>Малоэтажка_колич_квартир!C92*3</f>
        <v>36</v>
      </c>
      <c r="D92" s="13">
        <f>Малоэтажка_колич_квартир!D92*3</f>
        <v>96</v>
      </c>
      <c r="E92" s="13">
        <f>Малоэтажка_колич_квартир!E92*3</f>
        <v>0</v>
      </c>
      <c r="F92" s="13">
        <f>Малоэтажка_колич_квартир!F92*3</f>
        <v>0</v>
      </c>
      <c r="G92" s="13">
        <f t="shared" si="23"/>
        <v>132</v>
      </c>
    </row>
    <row r="93">
      <c r="A93" s="7"/>
      <c r="B93" s="4" t="s">
        <v>99</v>
      </c>
      <c r="C93" s="13">
        <f>Малоэтажка_колич_квартир!C93*3</f>
        <v>36</v>
      </c>
      <c r="D93" s="13">
        <f>Малоэтажка_колич_квартир!D93*3</f>
        <v>96</v>
      </c>
      <c r="E93" s="13">
        <f>Малоэтажка_колич_квартир!E93*3</f>
        <v>0</v>
      </c>
      <c r="F93" s="13">
        <f>Малоэтажка_колич_квартир!F93*3</f>
        <v>0</v>
      </c>
      <c r="G93" s="13">
        <f t="shared" si="23"/>
        <v>132</v>
      </c>
    </row>
    <row r="94">
      <c r="A94" s="7"/>
      <c r="B94" s="4" t="s">
        <v>100</v>
      </c>
      <c r="C94" s="13">
        <f>Малоэтажка_колич_квартир!C94*3</f>
        <v>36</v>
      </c>
      <c r="D94" s="13">
        <f>Малоэтажка_колич_квартир!D94*3</f>
        <v>96</v>
      </c>
      <c r="E94" s="13">
        <f>Малоэтажка_колич_квартир!E94*3</f>
        <v>0</v>
      </c>
      <c r="F94" s="13">
        <f>Малоэтажка_колич_квартир!F94*3</f>
        <v>0</v>
      </c>
      <c r="G94" s="13">
        <f t="shared" si="23"/>
        <v>132</v>
      </c>
    </row>
    <row r="95">
      <c r="A95" s="7"/>
      <c r="B95" s="4" t="s">
        <v>101</v>
      </c>
      <c r="C95" s="13">
        <f>Малоэтажка_колич_квартир!C95*3</f>
        <v>36</v>
      </c>
      <c r="D95" s="13">
        <f>Малоэтажка_колич_квартир!D95*3</f>
        <v>96</v>
      </c>
      <c r="E95" s="13">
        <f>Малоэтажка_колич_квартир!E95*3</f>
        <v>0</v>
      </c>
      <c r="F95" s="13">
        <f>Малоэтажка_колич_квартир!F95*3</f>
        <v>0</v>
      </c>
      <c r="G95" s="13">
        <f t="shared" si="23"/>
        <v>132</v>
      </c>
    </row>
    <row r="96">
      <c r="A96" s="7"/>
      <c r="B96" s="4" t="s">
        <v>102</v>
      </c>
      <c r="C96" s="13">
        <f>Малоэтажка_колич_квартир!C96*3</f>
        <v>36</v>
      </c>
      <c r="D96" s="13">
        <f>Малоэтажка_колич_квартир!D96*3</f>
        <v>96</v>
      </c>
      <c r="E96" s="13">
        <f>Малоэтажка_колич_квартир!E96*3</f>
        <v>0</v>
      </c>
      <c r="F96" s="13">
        <f>Малоэтажка_колич_квартир!F96*3</f>
        <v>0</v>
      </c>
      <c r="G96" s="13">
        <f t="shared" si="23"/>
        <v>132</v>
      </c>
    </row>
    <row r="97">
      <c r="A97" s="7"/>
      <c r="B97" s="4" t="s">
        <v>103</v>
      </c>
      <c r="C97" s="13">
        <f>Малоэтажка_колич_квартир!C97*3</f>
        <v>36</v>
      </c>
      <c r="D97" s="13">
        <f>Малоэтажка_колич_квартир!D97*3</f>
        <v>96</v>
      </c>
      <c r="E97" s="13">
        <f>Малоэтажка_колич_квартир!E97*3</f>
        <v>0</v>
      </c>
      <c r="F97" s="13">
        <f>Малоэтажка_колич_квартир!F97*3</f>
        <v>0</v>
      </c>
      <c r="G97" s="13">
        <f t="shared" si="23"/>
        <v>132</v>
      </c>
    </row>
    <row r="98">
      <c r="A98" s="7"/>
      <c r="B98" s="4" t="s">
        <v>104</v>
      </c>
      <c r="C98" s="13">
        <f>Малоэтажка_колич_квартир!C98*3</f>
        <v>36</v>
      </c>
      <c r="D98" s="13">
        <f>Малоэтажка_колич_квартир!D98*3</f>
        <v>96</v>
      </c>
      <c r="E98" s="13">
        <f>Малоэтажка_колич_квартир!E98*3</f>
        <v>0</v>
      </c>
      <c r="F98" s="13">
        <f>Малоэтажка_колич_квартир!F98*3</f>
        <v>0</v>
      </c>
      <c r="G98" s="13">
        <f t="shared" si="23"/>
        <v>132</v>
      </c>
    </row>
    <row r="99">
      <c r="A99" s="7"/>
      <c r="B99" s="4" t="s">
        <v>105</v>
      </c>
      <c r="C99" s="13">
        <f>Малоэтажка_колич_квартир!C99*3</f>
        <v>36</v>
      </c>
      <c r="D99" s="13">
        <f>Малоэтажка_колич_квартир!D99*3</f>
        <v>96</v>
      </c>
      <c r="E99" s="13">
        <f>Малоэтажка_колич_квартир!E99*3</f>
        <v>0</v>
      </c>
      <c r="F99" s="13">
        <f>Малоэтажка_колич_квартир!F99*3</f>
        <v>0</v>
      </c>
      <c r="G99" s="13">
        <f t="shared" si="23"/>
        <v>132</v>
      </c>
    </row>
    <row r="100">
      <c r="A100" s="7"/>
      <c r="B100" s="4" t="s">
        <v>106</v>
      </c>
      <c r="C100" s="13">
        <f>'Малоэтажка_колич_квартир'!C100*3</f>
        <v>36</v>
      </c>
      <c r="D100" s="13">
        <f>'Малоэтажка_колич_квартир'!D100*3</f>
        <v>96</v>
      </c>
      <c r="E100" s="13">
        <f>'Малоэтажка_колич_квартир'!E100*3</f>
        <v>0</v>
      </c>
      <c r="F100" s="13">
        <f>'Малоэтажка_колич_квартир'!F100*3</f>
        <v>0</v>
      </c>
      <c r="G100" s="13">
        <f t="shared" ref="G100:G121" si="24">SUM(C100:F100)</f>
        <v>132</v>
      </c>
    </row>
    <row r="101">
      <c r="A101" s="7"/>
      <c r="B101" s="4" t="s">
        <v>107</v>
      </c>
      <c r="C101" s="13">
        <f>Малоэтажка_колич_квартир!C101*3</f>
        <v>36</v>
      </c>
      <c r="D101" s="13">
        <f>Малоэтажка_колич_квартир!D101*3</f>
        <v>96</v>
      </c>
      <c r="E101" s="13">
        <f>Малоэтажка_колич_квартир!E101*3</f>
        <v>0</v>
      </c>
      <c r="F101" s="13">
        <f>Малоэтажка_колич_квартир!F101*3</f>
        <v>0</v>
      </c>
      <c r="G101" s="13">
        <f t="shared" si="24"/>
        <v>132</v>
      </c>
    </row>
    <row r="102">
      <c r="A102" s="7"/>
      <c r="B102" s="4" t="s">
        <v>108</v>
      </c>
      <c r="C102" s="13">
        <f>Малоэтажка_колич_квартир!C102*3</f>
        <v>36</v>
      </c>
      <c r="D102" s="13">
        <f>Малоэтажка_колич_квартир!D102*3</f>
        <v>96</v>
      </c>
      <c r="E102" s="13">
        <f>Малоэтажка_колич_квартир!E102*3</f>
        <v>0</v>
      </c>
      <c r="F102" s="13">
        <f>Малоэтажка_колич_квартир!F102*3</f>
        <v>0</v>
      </c>
      <c r="G102" s="13">
        <f t="shared" si="24"/>
        <v>132</v>
      </c>
    </row>
    <row r="103">
      <c r="A103" s="7"/>
      <c r="B103" s="4" t="s">
        <v>109</v>
      </c>
      <c r="C103" s="13">
        <f>Малоэтажка_колич_квартир!C103*3</f>
        <v>36</v>
      </c>
      <c r="D103" s="13">
        <f>Малоэтажка_колич_квартир!D103*3</f>
        <v>96</v>
      </c>
      <c r="E103" s="13">
        <f>Малоэтажка_колич_квартир!E103*3</f>
        <v>0</v>
      </c>
      <c r="F103" s="13">
        <f>Малоэтажка_колич_квартир!F103*3</f>
        <v>0</v>
      </c>
      <c r="G103" s="13">
        <f t="shared" si="24"/>
        <v>132</v>
      </c>
    </row>
    <row r="104">
      <c r="A104" s="7"/>
      <c r="B104" s="4" t="s">
        <v>110</v>
      </c>
      <c r="C104" s="13">
        <f>Малоэтажка_колич_квартир!C104*3</f>
        <v>36</v>
      </c>
      <c r="D104" s="13">
        <f>Малоэтажка_колич_квартир!D104*3</f>
        <v>96</v>
      </c>
      <c r="E104" s="13">
        <f>Малоэтажка_колич_квартир!E104*3</f>
        <v>0</v>
      </c>
      <c r="F104" s="13">
        <f>Малоэтажка_колич_квартир!F104*3</f>
        <v>0</v>
      </c>
      <c r="G104" s="13">
        <f t="shared" si="24"/>
        <v>132</v>
      </c>
    </row>
    <row r="105">
      <c r="A105" s="7"/>
      <c r="B105" s="4" t="s">
        <v>111</v>
      </c>
      <c r="C105" s="13">
        <f>Малоэтажка_колич_квартир!C105*3</f>
        <v>36</v>
      </c>
      <c r="D105" s="13">
        <f>Малоэтажка_колич_квартир!D105*3</f>
        <v>96</v>
      </c>
      <c r="E105" s="13">
        <f>Малоэтажка_колич_квартир!E105*3</f>
        <v>0</v>
      </c>
      <c r="F105" s="13">
        <f>Малоэтажка_колич_квартир!F105*3</f>
        <v>0</v>
      </c>
      <c r="G105" s="13">
        <f t="shared" si="24"/>
        <v>132</v>
      </c>
    </row>
    <row r="106">
      <c r="A106" s="7"/>
      <c r="B106" s="4" t="s">
        <v>112</v>
      </c>
      <c r="C106" s="13">
        <f>Малоэтажка_колич_квартир!C106*3</f>
        <v>36</v>
      </c>
      <c r="D106" s="13">
        <f>Малоэтажка_колич_квартир!D106*3</f>
        <v>96</v>
      </c>
      <c r="E106" s="13">
        <f>Малоэтажка_колич_квартир!E106*3</f>
        <v>0</v>
      </c>
      <c r="F106" s="13">
        <f>Малоэтажка_колич_квартир!F106*3</f>
        <v>0</v>
      </c>
      <c r="G106" s="13">
        <f t="shared" si="24"/>
        <v>132</v>
      </c>
    </row>
    <row r="107">
      <c r="A107" s="7"/>
      <c r="B107" s="4" t="s">
        <v>113</v>
      </c>
      <c r="C107" s="13">
        <f>Малоэтажка_колич_квартир!C107*3</f>
        <v>36</v>
      </c>
      <c r="D107" s="13">
        <f>Малоэтажка_колич_квартир!D107*3</f>
        <v>96</v>
      </c>
      <c r="E107" s="13">
        <f>Малоэтажка_колич_квартир!E107*3</f>
        <v>0</v>
      </c>
      <c r="F107" s="13">
        <f>Малоэтажка_колич_квартир!F107*3</f>
        <v>0</v>
      </c>
      <c r="G107" s="13">
        <f t="shared" si="24"/>
        <v>132</v>
      </c>
    </row>
    <row r="108">
      <c r="A108" s="7"/>
      <c r="B108" s="4" t="s">
        <v>114</v>
      </c>
      <c r="C108" s="13">
        <f>Малоэтажка_колич_квартир!C108*3</f>
        <v>36</v>
      </c>
      <c r="D108" s="13">
        <f>Малоэтажка_колич_квартир!D108*3</f>
        <v>96</v>
      </c>
      <c r="E108" s="13">
        <f>Малоэтажка_колич_квартир!E108*3</f>
        <v>0</v>
      </c>
      <c r="F108" s="13">
        <f>Малоэтажка_колич_квартир!F108*3</f>
        <v>0</v>
      </c>
      <c r="G108" s="13">
        <f t="shared" si="24"/>
        <v>132</v>
      </c>
    </row>
    <row r="109">
      <c r="A109" s="7"/>
      <c r="B109" s="4" t="s">
        <v>115</v>
      </c>
      <c r="C109" s="13">
        <f>Малоэтажка_колич_квартир!C109*3</f>
        <v>36</v>
      </c>
      <c r="D109" s="13">
        <f>Малоэтажка_колич_квартир!D109*3</f>
        <v>96</v>
      </c>
      <c r="E109" s="13">
        <f>Малоэтажка_колич_квартир!E109*3</f>
        <v>0</v>
      </c>
      <c r="F109" s="13">
        <f>Малоэтажка_колич_квартир!F109*3</f>
        <v>0</v>
      </c>
      <c r="G109" s="13">
        <f t="shared" si="24"/>
        <v>132</v>
      </c>
    </row>
    <row r="110">
      <c r="A110" s="7"/>
      <c r="B110" s="4" t="s">
        <v>116</v>
      </c>
      <c r="C110" s="13">
        <f>Малоэтажка_колич_квартир!C110*3</f>
        <v>36</v>
      </c>
      <c r="D110" s="13">
        <f>Малоэтажка_колич_квартир!D110*3</f>
        <v>96</v>
      </c>
      <c r="E110" s="13">
        <f>Малоэтажка_колич_квартир!E110*3</f>
        <v>0</v>
      </c>
      <c r="F110" s="13">
        <f>Малоэтажка_колич_квартир!F110*3</f>
        <v>0</v>
      </c>
      <c r="G110" s="13">
        <f t="shared" si="24"/>
        <v>132</v>
      </c>
    </row>
    <row r="111">
      <c r="A111" s="3"/>
      <c r="B111" s="4" t="s">
        <v>117</v>
      </c>
      <c r="C111" s="13">
        <f>Малоэтажка_колич_квартир!C111*3</f>
        <v>36</v>
      </c>
      <c r="D111" s="13">
        <f>Малоэтажка_колич_квартир!D111*3</f>
        <v>96</v>
      </c>
      <c r="E111" s="13">
        <f>Малоэтажка_колич_квартир!E111*3</f>
        <v>0</v>
      </c>
      <c r="F111" s="13">
        <f>Малоэтажка_колич_квартир!F111*3</f>
        <v>0</v>
      </c>
      <c r="G111" s="13">
        <f t="shared" si="24"/>
        <v>132</v>
      </c>
      <c r="H111">
        <f>SUM(G90:G111)</f>
        <v>2904</v>
      </c>
    </row>
    <row r="112">
      <c r="A112" s="1">
        <v>9</v>
      </c>
      <c r="B112" s="4" t="s">
        <v>118</v>
      </c>
      <c r="C112" s="13">
        <f>Малоэтажка_колич_квартир!C112*3</f>
        <v>36</v>
      </c>
      <c r="D112" s="13">
        <f>Малоэтажка_колич_квартир!D112*3</f>
        <v>96</v>
      </c>
      <c r="E112" s="13">
        <f>Малоэтажка_колич_квартир!E112*3</f>
        <v>0</v>
      </c>
      <c r="F112" s="13">
        <f>Малоэтажка_колич_квартир!F112*3</f>
        <v>0</v>
      </c>
      <c r="G112" s="13">
        <f t="shared" si="24"/>
        <v>132</v>
      </c>
    </row>
    <row r="113">
      <c r="A113" s="7"/>
      <c r="B113" s="4" t="s">
        <v>119</v>
      </c>
      <c r="C113" s="13">
        <f>Малоэтажка_колич_квартир!C113*3</f>
        <v>36</v>
      </c>
      <c r="D113" s="13">
        <f>Малоэтажка_колич_квартир!D113*3</f>
        <v>96</v>
      </c>
      <c r="E113" s="13">
        <f>Малоэтажка_колич_квартир!E113*3</f>
        <v>0</v>
      </c>
      <c r="F113" s="13">
        <f>Малоэтажка_колич_квартир!F113*3</f>
        <v>0</v>
      </c>
      <c r="G113" s="13">
        <f t="shared" si="24"/>
        <v>132</v>
      </c>
    </row>
    <row r="114">
      <c r="A114" s="7"/>
      <c r="B114" s="4" t="s">
        <v>120</v>
      </c>
      <c r="C114" s="13">
        <f>Малоэтажка_колич_квартир!C114*3</f>
        <v>36</v>
      </c>
      <c r="D114" s="13">
        <f>Малоэтажка_колич_квартир!D114*3</f>
        <v>96</v>
      </c>
      <c r="E114" s="13">
        <f>Малоэтажка_колич_квартир!E114*3</f>
        <v>0</v>
      </c>
      <c r="F114" s="13">
        <f>Малоэтажка_колич_квартир!F114*3</f>
        <v>0</v>
      </c>
      <c r="G114" s="13">
        <f t="shared" si="24"/>
        <v>132</v>
      </c>
    </row>
    <row r="115">
      <c r="A115" s="7"/>
      <c r="B115" s="4" t="s">
        <v>121</v>
      </c>
      <c r="C115" s="13">
        <f>Малоэтажка_колич_квартир!C115*3</f>
        <v>18</v>
      </c>
      <c r="D115" s="13">
        <f>Малоэтажка_колич_квартир!D115*3</f>
        <v>48</v>
      </c>
      <c r="E115" s="13">
        <f>Малоэтажка_колич_квартир!E115*3</f>
        <v>0</v>
      </c>
      <c r="F115" s="13">
        <f>Малоэтажка_колич_квартир!F115*3</f>
        <v>0</v>
      </c>
      <c r="G115" s="13">
        <f t="shared" si="24"/>
        <v>66</v>
      </c>
    </row>
    <row r="116">
      <c r="A116" s="7"/>
      <c r="B116" s="4" t="s">
        <v>122</v>
      </c>
      <c r="C116" s="13">
        <f>Малоэтажка_колич_квартир!C116*3</f>
        <v>18</v>
      </c>
      <c r="D116" s="13">
        <f>Малоэтажка_колич_квартир!D116*3</f>
        <v>48</v>
      </c>
      <c r="E116" s="13">
        <f>Малоэтажка_колич_квартир!E116*3</f>
        <v>0</v>
      </c>
      <c r="F116" s="13">
        <f>Малоэтажка_колич_квартир!F116*3</f>
        <v>0</v>
      </c>
      <c r="G116" s="13">
        <f t="shared" si="24"/>
        <v>66</v>
      </c>
    </row>
    <row r="117">
      <c r="A117" s="7"/>
      <c r="B117" s="4" t="s">
        <v>123</v>
      </c>
      <c r="C117" s="13">
        <f>Малоэтажка_колич_квартир!C117*3</f>
        <v>18</v>
      </c>
      <c r="D117" s="13">
        <f>Малоэтажка_колич_квартир!D117*3</f>
        <v>48</v>
      </c>
      <c r="E117" s="13">
        <f>Малоэтажка_колич_квартир!E117*3</f>
        <v>0</v>
      </c>
      <c r="F117" s="13">
        <f>Малоэтажка_колич_квартир!F117*3</f>
        <v>0</v>
      </c>
      <c r="G117" s="13">
        <f t="shared" si="24"/>
        <v>66</v>
      </c>
    </row>
    <row r="118">
      <c r="A118" s="7"/>
      <c r="B118" s="4" t="s">
        <v>124</v>
      </c>
      <c r="C118" s="13">
        <f>Малоэтажка_колич_квартир!C118*3</f>
        <v>36</v>
      </c>
      <c r="D118" s="13">
        <f>Малоэтажка_колич_квартир!D118*3</f>
        <v>96</v>
      </c>
      <c r="E118" s="13">
        <f>Малоэтажка_колич_квартир!E118*3</f>
        <v>0</v>
      </c>
      <c r="F118" s="13">
        <f>Малоэтажка_колич_квартир!F118*3</f>
        <v>0</v>
      </c>
      <c r="G118" s="13">
        <f t="shared" si="24"/>
        <v>132</v>
      </c>
    </row>
    <row r="119">
      <c r="A119" s="7"/>
      <c r="B119" s="4" t="s">
        <v>125</v>
      </c>
      <c r="C119" s="13">
        <f>Малоэтажка_колич_квартир!C119*3</f>
        <v>36</v>
      </c>
      <c r="D119" s="13">
        <f>Малоэтажка_колич_квартир!D119*3</f>
        <v>96</v>
      </c>
      <c r="E119" s="13">
        <f>Малоэтажка_колич_квартир!E119*3</f>
        <v>0</v>
      </c>
      <c r="F119" s="13">
        <f>Малоэтажка_колич_квартир!F119*3</f>
        <v>0</v>
      </c>
      <c r="G119" s="13">
        <f t="shared" si="24"/>
        <v>132</v>
      </c>
    </row>
    <row r="120">
      <c r="A120" s="7"/>
      <c r="B120" s="4" t="s">
        <v>126</v>
      </c>
      <c r="C120" s="13">
        <f>Малоэтажка_колич_квартир!C120*3</f>
        <v>18</v>
      </c>
      <c r="D120" s="13">
        <f>Малоэтажка_колич_квартир!D120*3</f>
        <v>48</v>
      </c>
      <c r="E120" s="13">
        <f>Малоэтажка_колич_квартир!E120*3</f>
        <v>0</v>
      </c>
      <c r="F120" s="13">
        <f>Малоэтажка_колич_квартир!F120*3</f>
        <v>0</v>
      </c>
      <c r="G120" s="13">
        <f t="shared" si="24"/>
        <v>66</v>
      </c>
    </row>
    <row r="121">
      <c r="A121" s="3"/>
      <c r="B121" s="4" t="s">
        <v>127</v>
      </c>
      <c r="C121" s="13">
        <f>Малоэтажка_колич_квартир!C121*3</f>
        <v>18</v>
      </c>
      <c r="D121" s="13">
        <f>Малоэтажка_колич_квартир!D121*3</f>
        <v>48</v>
      </c>
      <c r="E121" s="13">
        <f>Малоэтажка_колич_квартир!E121*3</f>
        <v>0</v>
      </c>
      <c r="F121" s="13">
        <f>Малоэтажка_колич_квартир!F121*3</f>
        <v>0</v>
      </c>
      <c r="G121" s="13">
        <f t="shared" si="24"/>
        <v>66</v>
      </c>
    </row>
    <row r="122">
      <c r="G122" s="40">
        <f>SUM(G3:G121)</f>
        <v>15258</v>
      </c>
    </row>
  </sheetData>
  <mergeCells count="13">
    <mergeCell ref="A1:A2"/>
    <mergeCell ref="B1:B2"/>
    <mergeCell ref="C1:F1"/>
    <mergeCell ref="G1:G2"/>
    <mergeCell ref="A3:A11"/>
    <mergeCell ref="A12:A25"/>
    <mergeCell ref="A26:A30"/>
    <mergeCell ref="A31:A37"/>
    <mergeCell ref="A38:A56"/>
    <mergeCell ref="A57:A67"/>
    <mergeCell ref="A68:A89"/>
    <mergeCell ref="A90:A111"/>
    <mergeCell ref="A112:A121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hidden="1" min="3" max="3" width="12.855468643610299"/>
    <col customWidth="1" hidden="1" min="4" max="4" width="12.2851566656466"/>
    <col customWidth="1" hidden="1" min="5" max="5" width="12.855468643610299"/>
    <col customWidth="1" hidden="1" min="6" max="6" width="11.855469151108901"/>
  </cols>
  <sheetData>
    <row r="1">
      <c r="A1" s="1" t="s">
        <v>128</v>
      </c>
      <c r="B1" s="1" t="s">
        <v>1</v>
      </c>
      <c r="C1" s="5" t="s">
        <v>137</v>
      </c>
      <c r="D1" s="11"/>
      <c r="E1" s="11"/>
      <c r="F1" s="12"/>
      <c r="G1" s="5" t="s">
        <v>135</v>
      </c>
    </row>
    <row r="2">
      <c r="A2" s="3"/>
      <c r="B2" s="3"/>
      <c r="C2" s="13" t="s">
        <v>130</v>
      </c>
      <c r="D2" s="13" t="s">
        <v>131</v>
      </c>
      <c r="E2" s="13" t="s">
        <v>132</v>
      </c>
      <c r="F2" s="13" t="s">
        <v>133</v>
      </c>
      <c r="G2" s="39"/>
    </row>
    <row r="3">
      <c r="A3" s="1">
        <v>1</v>
      </c>
      <c r="B3" s="4" t="s">
        <v>9</v>
      </c>
      <c r="C3" s="13">
        <f>Малоэтажка_колич_квартир!C3*3</f>
        <v>36</v>
      </c>
      <c r="D3" s="13">
        <f>Малоэтажка_колич_квартир!D3*3</f>
        <v>96</v>
      </c>
      <c r="E3" s="13">
        <f>Малоэтажка_колич_квартир!E3*3</f>
        <v>0</v>
      </c>
      <c r="F3" s="13">
        <f>Малоэтажка_колич_квартир!F3*3</f>
        <v>0</v>
      </c>
      <c r="G3" s="13">
        <f t="shared" ref="G3:G9" si="25">SUM(C3:F3)</f>
        <v>132</v>
      </c>
      <c r="H3">
        <f t="shared" ref="H3:H9" si="26">G3*0.0167</f>
        <v>2.2044000000000001</v>
      </c>
    </row>
    <row r="4">
      <c r="A4" s="7"/>
      <c r="B4" s="4" t="s">
        <v>10</v>
      </c>
      <c r="C4" s="13">
        <f>Малоэтажка_колич_квартир!C4*3</f>
        <v>36</v>
      </c>
      <c r="D4" s="13">
        <f>Малоэтажка_колич_квартир!D4*3</f>
        <v>96</v>
      </c>
      <c r="E4" s="13">
        <f>Малоэтажка_колич_квартир!E4*3</f>
        <v>0</v>
      </c>
      <c r="F4" s="13">
        <f>Малоэтажка_колич_квартир!F4*3</f>
        <v>0</v>
      </c>
      <c r="G4" s="13">
        <f t="shared" si="25"/>
        <v>132</v>
      </c>
      <c r="H4">
        <f t="shared" si="26"/>
        <v>2.2044000000000001</v>
      </c>
    </row>
    <row r="5">
      <c r="A5" s="7"/>
      <c r="B5" s="4" t="s">
        <v>11</v>
      </c>
      <c r="C5" s="13">
        <f>Малоэтажка_колич_квартир!C5*3</f>
        <v>36</v>
      </c>
      <c r="D5" s="13">
        <f>Малоэтажка_колич_квартир!D5*3</f>
        <v>96</v>
      </c>
      <c r="E5" s="13">
        <f>Малоэтажка_колич_квартир!E5*3</f>
        <v>0</v>
      </c>
      <c r="F5" s="13">
        <f>Малоэтажка_колич_квартир!F5*3</f>
        <v>0</v>
      </c>
      <c r="G5" s="13">
        <f t="shared" si="25"/>
        <v>132</v>
      </c>
      <c r="H5">
        <f t="shared" si="26"/>
        <v>2.2044000000000001</v>
      </c>
    </row>
    <row r="6">
      <c r="A6" s="7"/>
      <c r="B6" s="4" t="s">
        <v>12</v>
      </c>
      <c r="C6" s="13">
        <f>Малоэтажка_колич_квартир!C6*3</f>
        <v>36</v>
      </c>
      <c r="D6" s="13">
        <f>Малоэтажка_колич_квартир!D6*3</f>
        <v>96</v>
      </c>
      <c r="E6" s="13">
        <f>Малоэтажка_колич_квартир!E6*3</f>
        <v>0</v>
      </c>
      <c r="F6" s="13">
        <f>Малоэтажка_колич_квартир!F6*3</f>
        <v>0</v>
      </c>
      <c r="G6" s="13">
        <f t="shared" si="25"/>
        <v>132</v>
      </c>
      <c r="H6">
        <f t="shared" si="26"/>
        <v>2.2044000000000001</v>
      </c>
    </row>
    <row r="7">
      <c r="A7" s="7"/>
      <c r="B7" s="4" t="s">
        <v>13</v>
      </c>
      <c r="C7" s="13">
        <f>Малоэтажка_колич_квартир!C7*3</f>
        <v>36</v>
      </c>
      <c r="D7" s="13">
        <f>Малоэтажка_колич_квартир!D7*3</f>
        <v>48</v>
      </c>
      <c r="E7" s="13">
        <f>Малоэтажка_колич_квартир!E7*3</f>
        <v>36</v>
      </c>
      <c r="F7" s="13">
        <f>Малоэтажка_колич_квартир!F7*3</f>
        <v>0</v>
      </c>
      <c r="G7" s="13">
        <f t="shared" si="25"/>
        <v>120</v>
      </c>
      <c r="H7">
        <f t="shared" si="26"/>
        <v>2.004</v>
      </c>
    </row>
    <row r="8">
      <c r="A8" s="7"/>
      <c r="B8" s="4" t="s">
        <v>14</v>
      </c>
      <c r="C8" s="13">
        <f>Малоэтажка_колич_квартир!C8*3</f>
        <v>36</v>
      </c>
      <c r="D8" s="13">
        <f>Малоэтажка_колич_квартир!D8*3</f>
        <v>96</v>
      </c>
      <c r="E8" s="13">
        <f>Малоэтажка_колич_квартир!E8*3</f>
        <v>0</v>
      </c>
      <c r="F8" s="13">
        <f>Малоэтажка_колич_квартир!F8*3</f>
        <v>0</v>
      </c>
      <c r="G8" s="13">
        <f t="shared" si="25"/>
        <v>132</v>
      </c>
      <c r="H8">
        <f t="shared" si="26"/>
        <v>2.2044000000000001</v>
      </c>
    </row>
    <row r="9">
      <c r="A9" s="7"/>
      <c r="B9" s="4" t="s">
        <v>15</v>
      </c>
      <c r="C9" s="13">
        <f>Малоэтажка_колич_квартир!C9*3</f>
        <v>36</v>
      </c>
      <c r="D9" s="13">
        <f>Малоэтажка_колич_квартир!D9*3</f>
        <v>96</v>
      </c>
      <c r="E9" s="13">
        <f>Малоэтажка_колич_квартир!E9*3</f>
        <v>0</v>
      </c>
      <c r="F9" s="13">
        <f>Малоэтажка_колич_квартир!F9*3</f>
        <v>0</v>
      </c>
      <c r="G9" s="13">
        <f t="shared" si="25"/>
        <v>132</v>
      </c>
      <c r="H9">
        <f t="shared" si="26"/>
        <v>2.2044000000000001</v>
      </c>
    </row>
    <row r="10">
      <c r="A10" s="7"/>
      <c r="B10" s="4" t="s">
        <v>16</v>
      </c>
      <c r="C10" s="13">
        <f>Малоэтажка_колич_квартир!C10*3</f>
        <v>36</v>
      </c>
      <c r="D10" s="13">
        <f>Малоэтажка_колич_квартир!D10*3</f>
        <v>96</v>
      </c>
      <c r="E10" s="13">
        <f>Малоэтажка_колич_квартир!E10*3</f>
        <v>0</v>
      </c>
      <c r="F10" s="13">
        <f>Малоэтажка_колич_квартир!F10*3</f>
        <v>0</v>
      </c>
      <c r="G10" s="13">
        <f t="shared" ref="G10:G73" si="27">SUM(C10:F10)</f>
        <v>132</v>
      </c>
      <c r="H10">
        <f t="shared" ref="H10:H73" si="28">G10*0.0167</f>
        <v>2.2044000000000001</v>
      </c>
    </row>
    <row r="11">
      <c r="A11" s="3"/>
      <c r="B11" s="4" t="s">
        <v>17</v>
      </c>
      <c r="C11" s="13">
        <f>Малоэтажка_колич_квартир!C11*3</f>
        <v>36</v>
      </c>
      <c r="D11" s="13">
        <f>Малоэтажка_колич_квартир!D11*3</f>
        <v>96</v>
      </c>
      <c r="E11" s="13">
        <f>Малоэтажка_колич_квартир!E11*3</f>
        <v>0</v>
      </c>
      <c r="F11" s="13">
        <f>Малоэтажка_колич_квартир!F11*3</f>
        <v>0</v>
      </c>
      <c r="G11" s="13">
        <f t="shared" si="27"/>
        <v>132</v>
      </c>
      <c r="H11">
        <f t="shared" si="28"/>
        <v>2.2044000000000001</v>
      </c>
      <c r="I11">
        <f>SUM(H3:H11)</f>
        <v>19.639199999999999</v>
      </c>
    </row>
    <row r="12">
      <c r="A12" s="1">
        <v>2</v>
      </c>
      <c r="B12" s="4" t="s">
        <v>18</v>
      </c>
      <c r="C12" s="13">
        <f>Малоэтажка_колич_квартир!C12*3</f>
        <v>36</v>
      </c>
      <c r="D12" s="13">
        <f>Малоэтажка_колич_квартир!D12*3</f>
        <v>96</v>
      </c>
      <c r="E12" s="13">
        <f>Малоэтажка_колич_квартир!E12*3</f>
        <v>0</v>
      </c>
      <c r="F12" s="13">
        <f>Малоэтажка_колич_квартир!F12*3</f>
        <v>0</v>
      </c>
      <c r="G12" s="13">
        <f t="shared" si="27"/>
        <v>132</v>
      </c>
      <c r="H12">
        <f t="shared" si="28"/>
        <v>2.2044000000000001</v>
      </c>
    </row>
    <row r="13">
      <c r="A13" s="7"/>
      <c r="B13" s="4" t="s">
        <v>19</v>
      </c>
      <c r="C13" s="13">
        <f>Малоэтажка_колич_квартир!C13*3</f>
        <v>36</v>
      </c>
      <c r="D13" s="13">
        <f>Малоэтажка_колич_квартир!D13*3</f>
        <v>96</v>
      </c>
      <c r="E13" s="13">
        <f>Малоэтажка_колич_квартир!E13*3</f>
        <v>0</v>
      </c>
      <c r="F13" s="13">
        <f>Малоэтажка_колич_квартир!F13*3</f>
        <v>0</v>
      </c>
      <c r="G13" s="13">
        <f t="shared" si="27"/>
        <v>132</v>
      </c>
      <c r="H13">
        <f t="shared" si="28"/>
        <v>2.2044000000000001</v>
      </c>
    </row>
    <row r="14">
      <c r="A14" s="7"/>
      <c r="B14" s="4" t="s">
        <v>20</v>
      </c>
      <c r="C14" s="13">
        <f>Малоэтажка_колич_квартир!C14*3</f>
        <v>36</v>
      </c>
      <c r="D14" s="13">
        <f>Малоэтажка_колич_квартир!D14*3</f>
        <v>96</v>
      </c>
      <c r="E14" s="13">
        <f>Малоэтажка_колич_квартир!E14*3</f>
        <v>0</v>
      </c>
      <c r="F14" s="13">
        <f>Малоэтажка_колич_квартир!F14*3</f>
        <v>0</v>
      </c>
      <c r="G14" s="13">
        <f t="shared" si="27"/>
        <v>132</v>
      </c>
      <c r="H14">
        <f t="shared" si="28"/>
        <v>2.2044000000000001</v>
      </c>
    </row>
    <row r="15">
      <c r="A15" s="7"/>
      <c r="B15" s="4" t="s">
        <v>21</v>
      </c>
      <c r="C15" s="13">
        <f>Малоэтажка_колич_квартир!C15*3</f>
        <v>36</v>
      </c>
      <c r="D15" s="13">
        <f>Малоэтажка_колич_квартир!D15*3</f>
        <v>96</v>
      </c>
      <c r="E15" s="13">
        <f>Малоэтажка_колич_квартир!E15*3</f>
        <v>0</v>
      </c>
      <c r="F15" s="13">
        <f>Малоэтажка_колич_квартир!F15*3</f>
        <v>0</v>
      </c>
      <c r="G15" s="13">
        <f t="shared" si="27"/>
        <v>132</v>
      </c>
      <c r="H15">
        <f t="shared" si="28"/>
        <v>2.2044000000000001</v>
      </c>
    </row>
    <row r="16">
      <c r="A16" s="7"/>
      <c r="B16" s="4" t="s">
        <v>22</v>
      </c>
      <c r="C16" s="13">
        <f>Малоэтажка_колич_квартир!C16*3</f>
        <v>36</v>
      </c>
      <c r="D16" s="13">
        <f>Малоэтажка_колич_квартир!D16*3</f>
        <v>96</v>
      </c>
      <c r="E16" s="13">
        <f>Малоэтажка_колич_квартир!E16*3</f>
        <v>0</v>
      </c>
      <c r="F16" s="13">
        <f>Малоэтажка_колич_квартир!F16*3</f>
        <v>0</v>
      </c>
      <c r="G16" s="13">
        <f t="shared" si="27"/>
        <v>132</v>
      </c>
      <c r="H16">
        <f t="shared" si="28"/>
        <v>2.2044000000000001</v>
      </c>
    </row>
    <row r="17">
      <c r="A17" s="7"/>
      <c r="B17" s="4" t="s">
        <v>23</v>
      </c>
      <c r="C17" s="13">
        <f>Малоэтажка_колич_квартир!C17*3</f>
        <v>36</v>
      </c>
      <c r="D17" s="13">
        <f>Малоэтажка_колич_квартир!D17*3</f>
        <v>96</v>
      </c>
      <c r="E17" s="13">
        <f>Малоэтажка_колич_квартир!E17*3</f>
        <v>0</v>
      </c>
      <c r="F17" s="13">
        <f>Малоэтажка_колич_квартир!F17*3</f>
        <v>0</v>
      </c>
      <c r="G17" s="13">
        <f t="shared" si="27"/>
        <v>132</v>
      </c>
      <c r="H17">
        <f t="shared" si="28"/>
        <v>2.2044000000000001</v>
      </c>
    </row>
    <row r="18">
      <c r="A18" s="7"/>
      <c r="B18" s="4" t="s">
        <v>24</v>
      </c>
      <c r="C18" s="13">
        <f>Малоэтажка_колич_квартир!C18*3</f>
        <v>36</v>
      </c>
      <c r="D18" s="13">
        <f>Малоэтажка_колич_квартир!D18*3</f>
        <v>96</v>
      </c>
      <c r="E18" s="13">
        <f>Малоэтажка_колич_квартир!E18*3</f>
        <v>0</v>
      </c>
      <c r="F18" s="13">
        <f>Малоэтажка_колич_квартир!F18*3</f>
        <v>0</v>
      </c>
      <c r="G18" s="13">
        <f t="shared" si="27"/>
        <v>132</v>
      </c>
      <c r="H18">
        <f t="shared" si="28"/>
        <v>2.2044000000000001</v>
      </c>
    </row>
    <row r="19">
      <c r="A19" s="7"/>
      <c r="B19" s="4" t="s">
        <v>25</v>
      </c>
      <c r="C19" s="13">
        <f>Малоэтажка_колич_квартир!C19*3</f>
        <v>36</v>
      </c>
      <c r="D19" s="13">
        <f>Малоэтажка_колич_квартир!D19*3</f>
        <v>96</v>
      </c>
      <c r="E19" s="13">
        <f>Малоэтажка_колич_квартир!E19*3</f>
        <v>0</v>
      </c>
      <c r="F19" s="13">
        <f>Малоэтажка_колич_квартир!F19*3</f>
        <v>0</v>
      </c>
      <c r="G19" s="13">
        <f t="shared" si="27"/>
        <v>132</v>
      </c>
      <c r="H19">
        <f t="shared" si="28"/>
        <v>2.2044000000000001</v>
      </c>
    </row>
    <row r="20">
      <c r="A20" s="7"/>
      <c r="B20" s="4" t="s">
        <v>26</v>
      </c>
      <c r="C20" s="13">
        <f>Малоэтажка_колич_квартир!C20*3</f>
        <v>36</v>
      </c>
      <c r="D20" s="13">
        <f>Малоэтажка_колич_квартир!D20*3</f>
        <v>96</v>
      </c>
      <c r="E20" s="13">
        <f>Малоэтажка_колич_квартир!E20*3</f>
        <v>0</v>
      </c>
      <c r="F20" s="13">
        <f>Малоэтажка_колич_квартир!F20*3</f>
        <v>0</v>
      </c>
      <c r="G20" s="13">
        <f t="shared" si="27"/>
        <v>132</v>
      </c>
      <c r="H20">
        <f t="shared" si="28"/>
        <v>2.2044000000000001</v>
      </c>
    </row>
    <row r="21">
      <c r="A21" s="7"/>
      <c r="B21" s="4" t="s">
        <v>27</v>
      </c>
      <c r="C21" s="13">
        <f>Малоэтажка_колич_квартир!C21*3</f>
        <v>36</v>
      </c>
      <c r="D21" s="13">
        <f>Малоэтажка_колич_квартир!D21*3</f>
        <v>96</v>
      </c>
      <c r="E21" s="13">
        <f>Малоэтажка_колич_квартир!E21*3</f>
        <v>0</v>
      </c>
      <c r="F21" s="13">
        <f>Малоэтажка_колич_квартир!F21*3</f>
        <v>0</v>
      </c>
      <c r="G21" s="13">
        <f t="shared" si="27"/>
        <v>132</v>
      </c>
      <c r="H21">
        <f t="shared" si="28"/>
        <v>2.2044000000000001</v>
      </c>
    </row>
    <row r="22">
      <c r="A22" s="7"/>
      <c r="B22" s="4" t="s">
        <v>28</v>
      </c>
      <c r="C22" s="13">
        <f>Малоэтажка_колич_квартир!C22*3</f>
        <v>36</v>
      </c>
      <c r="D22" s="13">
        <f>Малоэтажка_колич_квартир!D22*3</f>
        <v>96</v>
      </c>
      <c r="E22" s="13">
        <f>Малоэтажка_колич_квартир!E22*3</f>
        <v>0</v>
      </c>
      <c r="F22" s="13">
        <f>Малоэтажка_колич_квартир!F22*3</f>
        <v>0</v>
      </c>
      <c r="G22" s="13">
        <f t="shared" si="27"/>
        <v>132</v>
      </c>
      <c r="H22">
        <f t="shared" si="28"/>
        <v>2.2044000000000001</v>
      </c>
    </row>
    <row r="23">
      <c r="A23" s="7"/>
      <c r="B23" s="4" t="s">
        <v>29</v>
      </c>
      <c r="C23" s="13">
        <f>Малоэтажка_колич_квартир!C23*3</f>
        <v>36</v>
      </c>
      <c r="D23" s="13">
        <f>Малоэтажка_колич_квартир!D23*3</f>
        <v>96</v>
      </c>
      <c r="E23" s="13">
        <f>Малоэтажка_колич_квартир!E23*3</f>
        <v>0</v>
      </c>
      <c r="F23" s="13">
        <f>Малоэтажка_колич_квартир!F23*3</f>
        <v>0</v>
      </c>
      <c r="G23" s="13">
        <f t="shared" si="27"/>
        <v>132</v>
      </c>
      <c r="H23">
        <f t="shared" si="28"/>
        <v>2.2044000000000001</v>
      </c>
    </row>
    <row r="24">
      <c r="A24" s="7"/>
      <c r="B24" s="4" t="s">
        <v>30</v>
      </c>
      <c r="C24" s="13">
        <f>Малоэтажка_колич_квартир!C24*3</f>
        <v>36</v>
      </c>
      <c r="D24" s="13">
        <f>Малоэтажка_колич_квартир!D24*3</f>
        <v>96</v>
      </c>
      <c r="E24" s="13">
        <f>Малоэтажка_колич_квартир!E24*3</f>
        <v>0</v>
      </c>
      <c r="F24" s="13">
        <f>Малоэтажка_колич_квартир!F24*3</f>
        <v>0</v>
      </c>
      <c r="G24" s="13">
        <f t="shared" si="27"/>
        <v>132</v>
      </c>
      <c r="H24">
        <f t="shared" si="28"/>
        <v>2.2044000000000001</v>
      </c>
    </row>
    <row r="25">
      <c r="A25" s="3"/>
      <c r="B25" s="4" t="s">
        <v>31</v>
      </c>
      <c r="C25" s="13">
        <f>Малоэтажка_колич_квартир!C25*3</f>
        <v>36</v>
      </c>
      <c r="D25" s="13">
        <f>Малоэтажка_колич_квартир!D25*3</f>
        <v>96</v>
      </c>
      <c r="E25" s="13">
        <f>Малоэтажка_колич_квартир!E25*3</f>
        <v>0</v>
      </c>
      <c r="F25" s="13">
        <f>Малоэтажка_колич_квартир!F25*3</f>
        <v>0</v>
      </c>
      <c r="G25" s="13">
        <f t="shared" si="27"/>
        <v>132</v>
      </c>
      <c r="H25">
        <f t="shared" si="28"/>
        <v>2.2044000000000001</v>
      </c>
      <c r="I25">
        <f>SUM(H12:H25)</f>
        <v>30.861599999999999</v>
      </c>
    </row>
    <row r="26">
      <c r="A26" s="1">
        <v>3</v>
      </c>
      <c r="B26" s="4" t="s">
        <v>32</v>
      </c>
      <c r="C26" s="13">
        <f>Малоэтажка_колич_квартир!C26*3</f>
        <v>36</v>
      </c>
      <c r="D26" s="13">
        <f>Малоэтажка_колич_квартир!D26*3</f>
        <v>96</v>
      </c>
      <c r="E26" s="13">
        <f>Малоэтажка_колич_квартир!E26*3</f>
        <v>0</v>
      </c>
      <c r="F26" s="13">
        <f>Малоэтажка_колич_квартир!F26*3</f>
        <v>0</v>
      </c>
      <c r="G26" s="13">
        <f t="shared" si="27"/>
        <v>132</v>
      </c>
      <c r="H26">
        <f t="shared" si="28"/>
        <v>2.2044000000000001</v>
      </c>
    </row>
    <row r="27">
      <c r="A27" s="7"/>
      <c r="B27" s="4" t="s">
        <v>33</v>
      </c>
      <c r="C27" s="13">
        <f>Малоэтажка_колич_квартир!C27*3</f>
        <v>36</v>
      </c>
      <c r="D27" s="13">
        <f>Малоэтажка_колич_квартир!D27*3</f>
        <v>96</v>
      </c>
      <c r="E27" s="13">
        <f>Малоэтажка_колич_квартир!E27*3</f>
        <v>0</v>
      </c>
      <c r="F27" s="13">
        <f>Малоэтажка_колич_квартир!F27*3</f>
        <v>0</v>
      </c>
      <c r="G27" s="13">
        <f t="shared" si="27"/>
        <v>132</v>
      </c>
      <c r="H27">
        <f t="shared" si="28"/>
        <v>2.2044000000000001</v>
      </c>
    </row>
    <row r="28">
      <c r="A28" s="7"/>
      <c r="B28" s="4" t="s">
        <v>34</v>
      </c>
      <c r="C28" s="13">
        <f>Малоэтажка_колич_квартир!C28*3</f>
        <v>36</v>
      </c>
      <c r="D28" s="13">
        <f>Малоэтажка_колич_квартир!D28*3</f>
        <v>96</v>
      </c>
      <c r="E28" s="13">
        <f>Малоэтажка_колич_квартир!E28*3</f>
        <v>0</v>
      </c>
      <c r="F28" s="13">
        <f>Малоэтажка_колич_квартир!F28*3</f>
        <v>0</v>
      </c>
      <c r="G28" s="13">
        <f t="shared" si="27"/>
        <v>132</v>
      </c>
      <c r="H28">
        <f t="shared" si="28"/>
        <v>2.2044000000000001</v>
      </c>
    </row>
    <row r="29">
      <c r="A29" s="7"/>
      <c r="B29" s="4" t="s">
        <v>35</v>
      </c>
      <c r="C29" s="13">
        <f>Малоэтажка_колич_квартир!C29*3</f>
        <v>36</v>
      </c>
      <c r="D29" s="13">
        <f>Малоэтажка_колич_квартир!D29*3</f>
        <v>96</v>
      </c>
      <c r="E29" s="13">
        <f>Малоэтажка_колич_квартир!E29*3</f>
        <v>0</v>
      </c>
      <c r="F29" s="13">
        <f>Малоэтажка_колич_квартир!F29*3</f>
        <v>0</v>
      </c>
      <c r="G29" s="13">
        <f t="shared" si="27"/>
        <v>132</v>
      </c>
      <c r="H29">
        <f t="shared" si="28"/>
        <v>2.2044000000000001</v>
      </c>
    </row>
    <row r="30">
      <c r="A30" s="3"/>
      <c r="B30" s="4" t="s">
        <v>36</v>
      </c>
      <c r="C30" s="13">
        <f>Малоэтажка_колич_квартир!C30*3</f>
        <v>36</v>
      </c>
      <c r="D30" s="13">
        <f>Малоэтажка_колич_квартир!D30*3</f>
        <v>96</v>
      </c>
      <c r="E30" s="13">
        <f>Малоэтажка_колич_квартир!E30*3</f>
        <v>0</v>
      </c>
      <c r="F30" s="13">
        <f>Малоэтажка_колич_квартир!F30*3</f>
        <v>0</v>
      </c>
      <c r="G30" s="13">
        <f t="shared" si="27"/>
        <v>132</v>
      </c>
      <c r="H30">
        <f t="shared" si="28"/>
        <v>2.2044000000000001</v>
      </c>
      <c r="I30">
        <f>SUM(H26:H30)</f>
        <v>11.022</v>
      </c>
    </row>
    <row r="31">
      <c r="A31" s="1">
        <v>4</v>
      </c>
      <c r="B31" s="4" t="s">
        <v>37</v>
      </c>
      <c r="C31" s="13">
        <f>Малоэтажка_колич_квартир!C31*3</f>
        <v>36</v>
      </c>
      <c r="D31" s="13">
        <f>Малоэтажка_колич_квартир!D31*3</f>
        <v>96</v>
      </c>
      <c r="E31" s="13">
        <f>Малоэтажка_колич_квартир!E31*3</f>
        <v>0</v>
      </c>
      <c r="F31" s="13">
        <f>Малоэтажка_колич_квартир!F31*3</f>
        <v>0</v>
      </c>
      <c r="G31" s="13">
        <f t="shared" si="27"/>
        <v>132</v>
      </c>
      <c r="H31">
        <f t="shared" si="28"/>
        <v>2.2044000000000001</v>
      </c>
    </row>
    <row r="32">
      <c r="A32" s="7"/>
      <c r="B32" s="4" t="s">
        <v>38</v>
      </c>
      <c r="C32" s="13">
        <f>Малоэтажка_колич_квартир!C32*3</f>
        <v>36</v>
      </c>
      <c r="D32" s="13">
        <f>Малоэтажка_колич_квартир!D32*3</f>
        <v>96</v>
      </c>
      <c r="E32" s="13">
        <f>Малоэтажка_колич_квартир!E32*3</f>
        <v>0</v>
      </c>
      <c r="F32" s="13">
        <f>Малоэтажка_колич_квартир!F32*3</f>
        <v>0</v>
      </c>
      <c r="G32" s="13">
        <f t="shared" si="27"/>
        <v>132</v>
      </c>
      <c r="H32">
        <f t="shared" si="28"/>
        <v>2.2044000000000001</v>
      </c>
    </row>
    <row r="33">
      <c r="A33" s="7"/>
      <c r="B33" s="4" t="s">
        <v>39</v>
      </c>
      <c r="C33" s="13">
        <f>Малоэтажка_колич_квартир!C33*3</f>
        <v>36</v>
      </c>
      <c r="D33" s="13">
        <f>Малоэтажка_колич_квартир!D33*3</f>
        <v>96</v>
      </c>
      <c r="E33" s="13">
        <f>Малоэтажка_колич_квартир!E33*3</f>
        <v>0</v>
      </c>
      <c r="F33" s="13">
        <f>Малоэтажка_колич_квартир!F33*3</f>
        <v>0</v>
      </c>
      <c r="G33" s="13">
        <f t="shared" si="27"/>
        <v>132</v>
      </c>
      <c r="H33">
        <f t="shared" si="28"/>
        <v>2.2044000000000001</v>
      </c>
    </row>
    <row r="34">
      <c r="A34" s="7"/>
      <c r="B34" s="4" t="s">
        <v>40</v>
      </c>
      <c r="C34" s="13">
        <f>Малоэтажка_колич_квартир!C34*3</f>
        <v>36</v>
      </c>
      <c r="D34" s="13">
        <f>Малоэтажка_колич_квартир!D34*3</f>
        <v>96</v>
      </c>
      <c r="E34" s="13">
        <f>Малоэтажка_колич_квартир!E34*3</f>
        <v>0</v>
      </c>
      <c r="F34" s="13">
        <f>Малоэтажка_колич_квартир!F34*3</f>
        <v>0</v>
      </c>
      <c r="G34" s="13">
        <f t="shared" si="27"/>
        <v>132</v>
      </c>
      <c r="H34">
        <f t="shared" si="28"/>
        <v>2.2044000000000001</v>
      </c>
    </row>
    <row r="35">
      <c r="A35" s="7"/>
      <c r="B35" s="4" t="s">
        <v>41</v>
      </c>
      <c r="C35" s="13">
        <f>Малоэтажка_колич_квартир!C35*3</f>
        <v>0</v>
      </c>
      <c r="D35" s="13">
        <f>Малоэтажка_колич_квартир!D35*3</f>
        <v>96</v>
      </c>
      <c r="E35" s="13">
        <f>Малоэтажка_колич_квартир!E35*3</f>
        <v>0</v>
      </c>
      <c r="F35" s="13">
        <f>Малоэтажка_колич_квартир!F35*3</f>
        <v>0</v>
      </c>
      <c r="G35" s="13">
        <f t="shared" si="27"/>
        <v>96</v>
      </c>
      <c r="H35">
        <f t="shared" si="28"/>
        <v>1.6032</v>
      </c>
    </row>
    <row r="36">
      <c r="A36" s="7"/>
      <c r="B36" s="4" t="s">
        <v>42</v>
      </c>
      <c r="C36" s="13">
        <f>Малоэтажка_колич_квартир!C36*3</f>
        <v>0</v>
      </c>
      <c r="D36" s="13">
        <f>Малоэтажка_колич_квартир!D36*3</f>
        <v>96</v>
      </c>
      <c r="E36" s="13">
        <f>Малоэтажка_колич_квартир!E36*3</f>
        <v>0</v>
      </c>
      <c r="F36" s="13">
        <f>Малоэтажка_колич_квартир!F36*3</f>
        <v>0</v>
      </c>
      <c r="G36" s="13">
        <f t="shared" si="27"/>
        <v>96</v>
      </c>
      <c r="H36">
        <f t="shared" si="28"/>
        <v>1.6032</v>
      </c>
    </row>
    <row r="37">
      <c r="A37" s="3"/>
      <c r="B37" s="4" t="s">
        <v>43</v>
      </c>
      <c r="C37" s="13">
        <f>Малоэтажка_колич_квартир!C37*3</f>
        <v>0</v>
      </c>
      <c r="D37" s="13">
        <f>Малоэтажка_колич_квартир!D37*3</f>
        <v>96</v>
      </c>
      <c r="E37" s="13">
        <f>Малоэтажка_колич_квартир!E37*3</f>
        <v>0</v>
      </c>
      <c r="F37" s="13">
        <f>Малоэтажка_колич_квартир!F37*3</f>
        <v>0</v>
      </c>
      <c r="G37" s="13">
        <f t="shared" si="27"/>
        <v>96</v>
      </c>
      <c r="H37">
        <f t="shared" si="28"/>
        <v>1.6032</v>
      </c>
      <c r="I37">
        <f>SUM(H31:H37)</f>
        <v>13.627199999999998</v>
      </c>
    </row>
    <row r="38">
      <c r="A38" s="1">
        <v>5</v>
      </c>
      <c r="B38" s="4" t="s">
        <v>44</v>
      </c>
      <c r="C38" s="13">
        <f>Малоэтажка_колич_квартир!C38*3</f>
        <v>36</v>
      </c>
      <c r="D38" s="13">
        <f>Малоэтажка_колич_квартир!D38*3</f>
        <v>96</v>
      </c>
      <c r="E38" s="13">
        <f>Малоэтажка_колич_квартир!E38*3</f>
        <v>0</v>
      </c>
      <c r="F38" s="13">
        <f>Малоэтажка_колич_квартир!F38*3</f>
        <v>0</v>
      </c>
      <c r="G38" s="13">
        <f t="shared" si="27"/>
        <v>132</v>
      </c>
      <c r="H38">
        <f t="shared" si="28"/>
        <v>2.2044000000000001</v>
      </c>
    </row>
    <row r="39">
      <c r="A39" s="7"/>
      <c r="B39" s="4" t="s">
        <v>45</v>
      </c>
      <c r="C39" s="13">
        <f>Малоэтажка_колич_квартир!C39*3</f>
        <v>36</v>
      </c>
      <c r="D39" s="13">
        <f>Малоэтажка_колич_квартир!D39*3</f>
        <v>96</v>
      </c>
      <c r="E39" s="13">
        <f>Малоэтажка_колич_квартир!E39*3</f>
        <v>0</v>
      </c>
      <c r="F39" s="13">
        <f>Малоэтажка_колич_квартир!F39*3</f>
        <v>0</v>
      </c>
      <c r="G39" s="13">
        <f t="shared" si="27"/>
        <v>132</v>
      </c>
      <c r="H39">
        <f t="shared" si="28"/>
        <v>2.2044000000000001</v>
      </c>
    </row>
    <row r="40">
      <c r="A40" s="7"/>
      <c r="B40" s="4" t="s">
        <v>46</v>
      </c>
      <c r="C40" s="13">
        <f>Малоэтажка_колич_квартир!C40*3</f>
        <v>36</v>
      </c>
      <c r="D40" s="13">
        <f>Малоэтажка_колич_квартир!D40*3</f>
        <v>96</v>
      </c>
      <c r="E40" s="13">
        <f>Малоэтажка_колич_квартир!E40*3</f>
        <v>0</v>
      </c>
      <c r="F40" s="13">
        <f>Малоэтажка_колич_квартир!F40*3</f>
        <v>0</v>
      </c>
      <c r="G40" s="13">
        <f t="shared" si="27"/>
        <v>132</v>
      </c>
      <c r="H40">
        <f t="shared" si="28"/>
        <v>2.2044000000000001</v>
      </c>
    </row>
    <row r="41">
      <c r="A41" s="7"/>
      <c r="B41" s="4" t="s">
        <v>47</v>
      </c>
      <c r="C41" s="13">
        <f>Малоэтажка_колич_квартир!C41*3</f>
        <v>36</v>
      </c>
      <c r="D41" s="13">
        <f>Малоэтажка_колич_квартир!D41*3</f>
        <v>96</v>
      </c>
      <c r="E41" s="13">
        <f>Малоэтажка_колич_квартир!E41*3</f>
        <v>0</v>
      </c>
      <c r="F41" s="13">
        <f>Малоэтажка_колич_квартир!F41*3</f>
        <v>0</v>
      </c>
      <c r="G41" s="13">
        <f t="shared" si="27"/>
        <v>132</v>
      </c>
      <c r="H41">
        <f t="shared" si="28"/>
        <v>2.2044000000000001</v>
      </c>
    </row>
    <row r="42">
      <c r="A42" s="7"/>
      <c r="B42" s="4" t="s">
        <v>48</v>
      </c>
      <c r="C42" s="13">
        <f>Малоэтажка_колич_квартир!C42*3</f>
        <v>36</v>
      </c>
      <c r="D42" s="13">
        <f>Малоэтажка_колич_квартир!D42*3</f>
        <v>96</v>
      </c>
      <c r="E42" s="13">
        <f>Малоэтажка_колич_квартир!E42*3</f>
        <v>0</v>
      </c>
      <c r="F42" s="13">
        <f>Малоэтажка_колич_квартир!F42*3</f>
        <v>0</v>
      </c>
      <c r="G42" s="13">
        <f t="shared" si="27"/>
        <v>132</v>
      </c>
      <c r="H42">
        <f t="shared" si="28"/>
        <v>2.2044000000000001</v>
      </c>
    </row>
    <row r="43">
      <c r="A43" s="7"/>
      <c r="B43" s="4" t="s">
        <v>49</v>
      </c>
      <c r="C43" s="13">
        <f>Малоэтажка_колич_квартир!C43*3</f>
        <v>36</v>
      </c>
      <c r="D43" s="13">
        <f>Малоэтажка_колич_квартир!D43*3</f>
        <v>96</v>
      </c>
      <c r="E43" s="13">
        <f>Малоэтажка_колич_квартир!E43*3</f>
        <v>0</v>
      </c>
      <c r="F43" s="13">
        <f>Малоэтажка_колич_квартир!F43*3</f>
        <v>0</v>
      </c>
      <c r="G43" s="13">
        <f t="shared" si="27"/>
        <v>132</v>
      </c>
      <c r="H43">
        <f t="shared" si="28"/>
        <v>2.2044000000000001</v>
      </c>
    </row>
    <row r="44">
      <c r="A44" s="7"/>
      <c r="B44" s="4" t="s">
        <v>50</v>
      </c>
      <c r="C44" s="13">
        <f>Малоэтажка_колич_квартир!C44*3</f>
        <v>36</v>
      </c>
      <c r="D44" s="13">
        <f>Малоэтажка_колич_квартир!D44*3</f>
        <v>96</v>
      </c>
      <c r="E44" s="13">
        <f>Малоэтажка_колич_квартир!E44*3</f>
        <v>0</v>
      </c>
      <c r="F44" s="13">
        <f>Малоэтажка_колич_квартир!F44*3</f>
        <v>0</v>
      </c>
      <c r="G44" s="13">
        <f t="shared" si="27"/>
        <v>132</v>
      </c>
      <c r="H44">
        <f t="shared" si="28"/>
        <v>2.2044000000000001</v>
      </c>
    </row>
    <row r="45">
      <c r="A45" s="7"/>
      <c r="B45" s="4" t="s">
        <v>51</v>
      </c>
      <c r="C45" s="13">
        <f>Малоэтажка_колич_квартир!C45*3</f>
        <v>36</v>
      </c>
      <c r="D45" s="13">
        <f>Малоэтажка_колич_квартир!D45*3</f>
        <v>96</v>
      </c>
      <c r="E45" s="13">
        <f>Малоэтажка_колич_квартир!E45*3</f>
        <v>0</v>
      </c>
      <c r="F45" s="13">
        <f>Малоэтажка_колич_квартир!F45*3</f>
        <v>0</v>
      </c>
      <c r="G45" s="13">
        <f t="shared" si="27"/>
        <v>132</v>
      </c>
      <c r="H45">
        <f t="shared" si="28"/>
        <v>2.2044000000000001</v>
      </c>
    </row>
    <row r="46">
      <c r="A46" s="7"/>
      <c r="B46" s="4" t="s">
        <v>52</v>
      </c>
      <c r="C46" s="13">
        <f>Малоэтажка_колич_квартир!C46*3</f>
        <v>36</v>
      </c>
      <c r="D46" s="13">
        <f>Малоэтажка_колич_квартир!D46*3</f>
        <v>96</v>
      </c>
      <c r="E46" s="13">
        <f>Малоэтажка_колич_квартир!E46*3</f>
        <v>0</v>
      </c>
      <c r="F46" s="13">
        <f>Малоэтажка_колич_квартир!F46*3</f>
        <v>0</v>
      </c>
      <c r="G46" s="13">
        <f t="shared" si="27"/>
        <v>132</v>
      </c>
      <c r="H46">
        <f t="shared" si="28"/>
        <v>2.2044000000000001</v>
      </c>
    </row>
    <row r="47">
      <c r="A47" s="7"/>
      <c r="B47" s="4" t="s">
        <v>53</v>
      </c>
      <c r="C47" s="13">
        <f>Малоэтажка_колич_квартир!C47*3</f>
        <v>36</v>
      </c>
      <c r="D47" s="13">
        <f>Малоэтажка_колич_квартир!D47*3</f>
        <v>96</v>
      </c>
      <c r="E47" s="13">
        <f>Малоэтажка_колич_квартир!E47*3</f>
        <v>0</v>
      </c>
      <c r="F47" s="13">
        <f>Малоэтажка_колич_квартир!F47*3</f>
        <v>0</v>
      </c>
      <c r="G47" s="13">
        <f t="shared" si="27"/>
        <v>132</v>
      </c>
      <c r="H47">
        <f t="shared" si="28"/>
        <v>2.2044000000000001</v>
      </c>
    </row>
    <row r="48">
      <c r="A48" s="7"/>
      <c r="B48" s="4" t="s">
        <v>54</v>
      </c>
      <c r="C48" s="13">
        <f>Малоэтажка_колич_квартир!C48*3</f>
        <v>36</v>
      </c>
      <c r="D48" s="13">
        <f>Малоэтажка_колич_квартир!D48*3</f>
        <v>96</v>
      </c>
      <c r="E48" s="13">
        <f>Малоэтажка_колич_квартир!E48*3</f>
        <v>0</v>
      </c>
      <c r="F48" s="13">
        <f>Малоэтажка_колич_квартир!F48*3</f>
        <v>0</v>
      </c>
      <c r="G48" s="13">
        <f t="shared" si="27"/>
        <v>132</v>
      </c>
      <c r="H48">
        <f t="shared" si="28"/>
        <v>2.2044000000000001</v>
      </c>
    </row>
    <row r="49">
      <c r="A49" s="7"/>
      <c r="B49" s="4" t="s">
        <v>55</v>
      </c>
      <c r="C49" s="13">
        <f>Малоэтажка_колич_квартир!C49*3</f>
        <v>36</v>
      </c>
      <c r="D49" s="13">
        <f>Малоэтажка_колич_квартир!D49*3</f>
        <v>96</v>
      </c>
      <c r="E49" s="13">
        <f>Малоэтажка_колич_квартир!E49*3</f>
        <v>0</v>
      </c>
      <c r="F49" s="13">
        <f>Малоэтажка_колич_квартир!F49*3</f>
        <v>0</v>
      </c>
      <c r="G49" s="13">
        <f t="shared" si="27"/>
        <v>132</v>
      </c>
      <c r="H49">
        <f t="shared" si="28"/>
        <v>2.2044000000000001</v>
      </c>
    </row>
    <row r="50">
      <c r="A50" s="7"/>
      <c r="B50" s="4" t="s">
        <v>56</v>
      </c>
      <c r="C50" s="13">
        <f>Малоэтажка_колич_квартир!C50*3</f>
        <v>36</v>
      </c>
      <c r="D50" s="13">
        <f>Малоэтажка_колич_квартир!D50*3</f>
        <v>96</v>
      </c>
      <c r="E50" s="13">
        <f>Малоэтажка_колич_квартир!E50*3</f>
        <v>0</v>
      </c>
      <c r="F50" s="13">
        <f>Малоэтажка_колич_квартир!F50*3</f>
        <v>0</v>
      </c>
      <c r="G50" s="13">
        <f t="shared" si="27"/>
        <v>132</v>
      </c>
      <c r="H50">
        <f t="shared" si="28"/>
        <v>2.2044000000000001</v>
      </c>
    </row>
    <row r="51">
      <c r="A51" s="7"/>
      <c r="B51" s="4" t="s">
        <v>57</v>
      </c>
      <c r="C51" s="13">
        <f>Малоэтажка_колич_квартир!C51*3</f>
        <v>36</v>
      </c>
      <c r="D51" s="13">
        <f>Малоэтажка_колич_квартир!D51*3</f>
        <v>96</v>
      </c>
      <c r="E51" s="13">
        <f>Малоэтажка_колич_квартир!E51*3</f>
        <v>0</v>
      </c>
      <c r="F51" s="13">
        <f>Малоэтажка_колич_квартир!F51*3</f>
        <v>0</v>
      </c>
      <c r="G51" s="13">
        <f t="shared" si="27"/>
        <v>132</v>
      </c>
      <c r="H51">
        <f t="shared" si="28"/>
        <v>2.2044000000000001</v>
      </c>
    </row>
    <row r="52">
      <c r="A52" s="7"/>
      <c r="B52" s="4" t="s">
        <v>58</v>
      </c>
      <c r="C52" s="13">
        <f>Малоэтажка_колич_квартир!C52*3</f>
        <v>36</v>
      </c>
      <c r="D52" s="13">
        <f>Малоэтажка_колич_квартир!D52*3</f>
        <v>96</v>
      </c>
      <c r="E52" s="13">
        <f>Малоэтажка_колич_квартир!E52*3</f>
        <v>0</v>
      </c>
      <c r="F52" s="13">
        <f>Малоэтажка_колич_квартир!F52*3</f>
        <v>0</v>
      </c>
      <c r="G52" s="13">
        <f t="shared" si="27"/>
        <v>132</v>
      </c>
      <c r="H52">
        <f t="shared" si="28"/>
        <v>2.2044000000000001</v>
      </c>
    </row>
    <row r="53">
      <c r="A53" s="7"/>
      <c r="B53" s="4" t="s">
        <v>59</v>
      </c>
      <c r="C53" s="13">
        <f>Малоэтажка_колич_квартир!C53*3</f>
        <v>36</v>
      </c>
      <c r="D53" s="13">
        <f>Малоэтажка_колич_квартир!D53*3</f>
        <v>96</v>
      </c>
      <c r="E53" s="13">
        <f>Малоэтажка_колич_квартир!E53*3</f>
        <v>0</v>
      </c>
      <c r="F53" s="13">
        <f>Малоэтажка_колич_квартир!F53*3</f>
        <v>0</v>
      </c>
      <c r="G53" s="13">
        <f t="shared" si="27"/>
        <v>132</v>
      </c>
      <c r="H53">
        <f t="shared" si="28"/>
        <v>2.2044000000000001</v>
      </c>
    </row>
    <row r="54">
      <c r="A54" s="7"/>
      <c r="B54" s="4" t="s">
        <v>60</v>
      </c>
      <c r="C54" s="13">
        <f>Малоэтажка_колич_квартир!C54*3</f>
        <v>36</v>
      </c>
      <c r="D54" s="13">
        <f>Малоэтажка_колич_квартир!D54*3</f>
        <v>96</v>
      </c>
      <c r="E54" s="13">
        <f>Малоэтажка_колич_квартир!E54*3</f>
        <v>0</v>
      </c>
      <c r="F54" s="13">
        <f>Малоэтажка_колич_квартир!F54*3</f>
        <v>0</v>
      </c>
      <c r="G54" s="13">
        <f t="shared" si="27"/>
        <v>132</v>
      </c>
      <c r="H54">
        <f t="shared" si="28"/>
        <v>2.2044000000000001</v>
      </c>
    </row>
    <row r="55">
      <c r="A55" s="7"/>
      <c r="B55" s="4" t="s">
        <v>61</v>
      </c>
      <c r="C55" s="13">
        <f>Малоэтажка_колич_квартир!C55*3</f>
        <v>36</v>
      </c>
      <c r="D55" s="13">
        <f>Малоэтажка_колич_квартир!D55*3</f>
        <v>96</v>
      </c>
      <c r="E55" s="13">
        <f>Малоэтажка_колич_квартир!E55*3</f>
        <v>0</v>
      </c>
      <c r="F55" s="13">
        <f>Малоэтажка_колич_квартир!F55*3</f>
        <v>0</v>
      </c>
      <c r="G55" s="13">
        <f t="shared" si="27"/>
        <v>132</v>
      </c>
      <c r="H55">
        <f t="shared" si="28"/>
        <v>2.2044000000000001</v>
      </c>
    </row>
    <row r="56">
      <c r="A56" s="3"/>
      <c r="B56" s="4" t="s">
        <v>62</v>
      </c>
      <c r="C56" s="13">
        <f>Малоэтажка_колич_квартир!C56*3</f>
        <v>36</v>
      </c>
      <c r="D56" s="13">
        <f>Малоэтажка_колич_квартир!D56*3</f>
        <v>96</v>
      </c>
      <c r="E56" s="13">
        <f>Малоэтажка_колич_квартир!E56*3</f>
        <v>0</v>
      </c>
      <c r="F56" s="13">
        <f>Малоэтажка_колич_квартир!F56*3</f>
        <v>0</v>
      </c>
      <c r="G56" s="13">
        <f t="shared" si="27"/>
        <v>132</v>
      </c>
      <c r="H56">
        <f t="shared" si="28"/>
        <v>2.2044000000000001</v>
      </c>
      <c r="I56">
        <f>SUM(H38:H56)</f>
        <v>41.883600000000001</v>
      </c>
    </row>
    <row r="57">
      <c r="A57" s="1">
        <v>6</v>
      </c>
      <c r="B57" s="4" t="s">
        <v>63</v>
      </c>
      <c r="C57" s="13">
        <f>Малоэтажка_колич_квартир!C57*3</f>
        <v>36</v>
      </c>
      <c r="D57" s="13">
        <f>Малоэтажка_колич_квартир!D57*3</f>
        <v>96</v>
      </c>
      <c r="E57" s="13">
        <f>Малоэтажка_колич_квартир!E57*3</f>
        <v>0</v>
      </c>
      <c r="F57" s="13">
        <f>Малоэтажка_колич_квартир!F57*3</f>
        <v>0</v>
      </c>
      <c r="G57" s="13">
        <f t="shared" si="27"/>
        <v>132</v>
      </c>
      <c r="H57">
        <f t="shared" si="28"/>
        <v>2.2044000000000001</v>
      </c>
    </row>
    <row r="58">
      <c r="A58" s="7"/>
      <c r="B58" s="4" t="s">
        <v>64</v>
      </c>
      <c r="C58" s="13">
        <f>Малоэтажка_колич_квартир!C58*3</f>
        <v>36</v>
      </c>
      <c r="D58" s="13">
        <f>Малоэтажка_колич_квартир!D58*3</f>
        <v>96</v>
      </c>
      <c r="E58" s="13">
        <f>Малоэтажка_колич_квартир!E58*3</f>
        <v>0</v>
      </c>
      <c r="F58" s="13">
        <f>Малоэтажка_колич_квартир!F58*3</f>
        <v>0</v>
      </c>
      <c r="G58" s="13">
        <f t="shared" si="27"/>
        <v>132</v>
      </c>
      <c r="H58">
        <f t="shared" si="28"/>
        <v>2.2044000000000001</v>
      </c>
    </row>
    <row r="59">
      <c r="A59" s="7"/>
      <c r="B59" s="4" t="s">
        <v>65</v>
      </c>
      <c r="C59" s="13">
        <f>Малоэтажка_колич_квартир!C59*3</f>
        <v>36</v>
      </c>
      <c r="D59" s="13">
        <f>Малоэтажка_колич_квартир!D59*3</f>
        <v>96</v>
      </c>
      <c r="E59" s="13">
        <f>Малоэтажка_колич_квартир!E59*3</f>
        <v>0</v>
      </c>
      <c r="F59" s="13">
        <f>Малоэтажка_колич_квартир!F59*3</f>
        <v>0</v>
      </c>
      <c r="G59" s="13">
        <f t="shared" si="27"/>
        <v>132</v>
      </c>
      <c r="H59">
        <f t="shared" si="28"/>
        <v>2.2044000000000001</v>
      </c>
    </row>
    <row r="60">
      <c r="A60" s="7"/>
      <c r="B60" s="4" t="s">
        <v>66</v>
      </c>
      <c r="C60" s="13">
        <f>Малоэтажка_колич_квартир!C60*3</f>
        <v>36</v>
      </c>
      <c r="D60" s="13">
        <f>Малоэтажка_колич_квартир!D60*3</f>
        <v>96</v>
      </c>
      <c r="E60" s="13">
        <f>Малоэтажка_колич_квартир!E60*3</f>
        <v>0</v>
      </c>
      <c r="F60" s="13">
        <f>Малоэтажка_колич_квартир!F60*3</f>
        <v>0</v>
      </c>
      <c r="G60" s="13">
        <f t="shared" si="27"/>
        <v>132</v>
      </c>
      <c r="H60">
        <f t="shared" si="28"/>
        <v>2.2044000000000001</v>
      </c>
    </row>
    <row r="61">
      <c r="A61" s="7"/>
      <c r="B61" s="4" t="s">
        <v>67</v>
      </c>
      <c r="C61" s="13">
        <f>Малоэтажка_колич_квартир!C61*3</f>
        <v>36</v>
      </c>
      <c r="D61" s="13">
        <f>Малоэтажка_колич_квартир!D61*3</f>
        <v>96</v>
      </c>
      <c r="E61" s="13">
        <f>Малоэтажка_колич_квартир!E61*3</f>
        <v>0</v>
      </c>
      <c r="F61" s="13">
        <f>Малоэтажка_колич_квартир!F61*3</f>
        <v>0</v>
      </c>
      <c r="G61" s="13">
        <f t="shared" si="27"/>
        <v>132</v>
      </c>
      <c r="H61">
        <f t="shared" si="28"/>
        <v>2.2044000000000001</v>
      </c>
    </row>
    <row r="62">
      <c r="A62" s="7"/>
      <c r="B62" s="4" t="s">
        <v>68</v>
      </c>
      <c r="C62" s="13">
        <f>Малоэтажка_колич_квартир!C62*3</f>
        <v>36</v>
      </c>
      <c r="D62" s="13">
        <f>Малоэтажка_колич_квартир!D62*3</f>
        <v>96</v>
      </c>
      <c r="E62" s="13">
        <f>Малоэтажка_колич_квартир!E62*3</f>
        <v>0</v>
      </c>
      <c r="F62" s="13">
        <f>Малоэтажка_колич_квартир!F62*3</f>
        <v>0</v>
      </c>
      <c r="G62" s="13">
        <f t="shared" si="27"/>
        <v>132</v>
      </c>
      <c r="H62">
        <f t="shared" si="28"/>
        <v>2.2044000000000001</v>
      </c>
    </row>
    <row r="63">
      <c r="A63" s="7"/>
      <c r="B63" s="4" t="s">
        <v>69</v>
      </c>
      <c r="C63" s="13">
        <f>Малоэтажка_колич_квартир!C63*3</f>
        <v>36</v>
      </c>
      <c r="D63" s="13">
        <f>Малоэтажка_колич_квартир!D63*3</f>
        <v>96</v>
      </c>
      <c r="E63" s="13">
        <f>Малоэтажка_колич_квартир!E63*3</f>
        <v>0</v>
      </c>
      <c r="F63" s="13">
        <f>Малоэтажка_колич_квартир!F63*3</f>
        <v>0</v>
      </c>
      <c r="G63" s="13">
        <f t="shared" si="27"/>
        <v>132</v>
      </c>
      <c r="H63">
        <f t="shared" si="28"/>
        <v>2.2044000000000001</v>
      </c>
    </row>
    <row r="64">
      <c r="A64" s="7"/>
      <c r="B64" s="4" t="s">
        <v>70</v>
      </c>
      <c r="C64" s="13">
        <f>Малоэтажка_колич_квартир!C64*3</f>
        <v>36</v>
      </c>
      <c r="D64" s="13">
        <f>Малоэтажка_колич_квартир!D64*3</f>
        <v>96</v>
      </c>
      <c r="E64" s="13">
        <f>Малоэтажка_колич_квартир!E64*3</f>
        <v>0</v>
      </c>
      <c r="F64" s="13">
        <f>Малоэтажка_колич_квартир!F64*3</f>
        <v>0</v>
      </c>
      <c r="G64" s="13">
        <f t="shared" si="27"/>
        <v>132</v>
      </c>
      <c r="H64">
        <f t="shared" si="28"/>
        <v>2.2044000000000001</v>
      </c>
    </row>
    <row r="65">
      <c r="A65" s="7"/>
      <c r="B65" s="4" t="s">
        <v>71</v>
      </c>
      <c r="C65" s="13">
        <f>Малоэтажка_колич_квартир!C65*3</f>
        <v>36</v>
      </c>
      <c r="D65" s="13">
        <f>Малоэтажка_колич_квартир!D65*3</f>
        <v>96</v>
      </c>
      <c r="E65" s="13">
        <f>Малоэтажка_колич_квартир!E65*3</f>
        <v>0</v>
      </c>
      <c r="F65" s="13">
        <f>Малоэтажка_колич_квартир!F65*3</f>
        <v>0</v>
      </c>
      <c r="G65" s="13">
        <f t="shared" si="27"/>
        <v>132</v>
      </c>
      <c r="H65">
        <f t="shared" si="28"/>
        <v>2.2044000000000001</v>
      </c>
    </row>
    <row r="66">
      <c r="A66" s="7"/>
      <c r="B66" s="4" t="s">
        <v>72</v>
      </c>
      <c r="C66" s="13">
        <f>Малоэтажка_колич_квартир!C66*3</f>
        <v>36</v>
      </c>
      <c r="D66" s="13">
        <f>Малоэтажка_колич_квартир!D66*3</f>
        <v>96</v>
      </c>
      <c r="E66" s="13">
        <f>Малоэтажка_колич_квартир!E66*3</f>
        <v>0</v>
      </c>
      <c r="F66" s="13">
        <f>Малоэтажка_колич_квартир!F66*3</f>
        <v>0</v>
      </c>
      <c r="G66" s="13">
        <f t="shared" si="27"/>
        <v>132</v>
      </c>
      <c r="H66">
        <f t="shared" si="28"/>
        <v>2.2044000000000001</v>
      </c>
    </row>
    <row r="67">
      <c r="A67" s="3"/>
      <c r="B67" s="4" t="s">
        <v>73</v>
      </c>
      <c r="C67" s="13">
        <f>Малоэтажка_колич_квартир!C67*3</f>
        <v>36</v>
      </c>
      <c r="D67" s="13">
        <f>Малоэтажка_колич_квартир!D67*3</f>
        <v>96</v>
      </c>
      <c r="E67" s="13">
        <f>Малоэтажка_колич_квартир!E67*3</f>
        <v>0</v>
      </c>
      <c r="F67" s="13">
        <f>Малоэтажка_колич_квартир!F67*3</f>
        <v>0</v>
      </c>
      <c r="G67" s="13">
        <f t="shared" si="27"/>
        <v>132</v>
      </c>
      <c r="H67">
        <f t="shared" si="28"/>
        <v>2.2044000000000001</v>
      </c>
      <c r="I67">
        <f>SUM(H57:H67)</f>
        <v>24.2484</v>
      </c>
    </row>
    <row r="68">
      <c r="A68" s="1">
        <v>7</v>
      </c>
      <c r="B68" s="4" t="s">
        <v>74</v>
      </c>
      <c r="C68" s="13">
        <f>Малоэтажка_колич_квартир!C68*3</f>
        <v>36</v>
      </c>
      <c r="D68" s="13">
        <f>Малоэтажка_колич_квартир!D68*3</f>
        <v>96</v>
      </c>
      <c r="E68" s="13">
        <f>Малоэтажка_колич_квартир!E68*3</f>
        <v>0</v>
      </c>
      <c r="F68" s="13">
        <f>Малоэтажка_колич_квартир!F68*3</f>
        <v>0</v>
      </c>
      <c r="G68" s="13">
        <f t="shared" si="27"/>
        <v>132</v>
      </c>
      <c r="H68">
        <f t="shared" si="28"/>
        <v>2.2044000000000001</v>
      </c>
    </row>
    <row r="69">
      <c r="A69" s="7"/>
      <c r="B69" s="4" t="s">
        <v>75</v>
      </c>
      <c r="C69" s="13">
        <f>Малоэтажка_колич_квартир!C69*3</f>
        <v>36</v>
      </c>
      <c r="D69" s="13">
        <f>Малоэтажка_колич_квартир!D69*3</f>
        <v>96</v>
      </c>
      <c r="E69" s="13">
        <f>Малоэтажка_колич_квартир!E69*3</f>
        <v>0</v>
      </c>
      <c r="F69" s="13">
        <f>Малоэтажка_колич_квартир!F69*3</f>
        <v>0</v>
      </c>
      <c r="G69" s="13">
        <f t="shared" si="27"/>
        <v>132</v>
      </c>
      <c r="H69">
        <f t="shared" si="28"/>
        <v>2.2044000000000001</v>
      </c>
    </row>
    <row r="70">
      <c r="A70" s="7"/>
      <c r="B70" s="4" t="s">
        <v>76</v>
      </c>
      <c r="C70" s="13">
        <f>Малоэтажка_колич_квартир!C70*3</f>
        <v>36</v>
      </c>
      <c r="D70" s="13">
        <f>Малоэтажка_колич_квартир!D70*3</f>
        <v>96</v>
      </c>
      <c r="E70" s="13">
        <f>Малоэтажка_колич_квартир!E70*3</f>
        <v>0</v>
      </c>
      <c r="F70" s="13">
        <f>Малоэтажка_колич_квартир!F70*3</f>
        <v>0</v>
      </c>
      <c r="G70" s="13">
        <f t="shared" si="27"/>
        <v>132</v>
      </c>
      <c r="H70">
        <f t="shared" si="28"/>
        <v>2.2044000000000001</v>
      </c>
    </row>
    <row r="71">
      <c r="A71" s="7"/>
      <c r="B71" s="4" t="s">
        <v>77</v>
      </c>
      <c r="C71" s="13">
        <f>Малоэтажка_колич_квартир!C71*3</f>
        <v>36</v>
      </c>
      <c r="D71" s="13">
        <f>Малоэтажка_колич_квартир!D71*3</f>
        <v>96</v>
      </c>
      <c r="E71" s="13">
        <f>Малоэтажка_колич_квартир!E71*3</f>
        <v>0</v>
      </c>
      <c r="F71" s="13">
        <f>Малоэтажка_колич_квартир!F71*3</f>
        <v>0</v>
      </c>
      <c r="G71" s="13">
        <f t="shared" si="27"/>
        <v>132</v>
      </c>
      <c r="H71">
        <f t="shared" si="28"/>
        <v>2.2044000000000001</v>
      </c>
    </row>
    <row r="72">
      <c r="A72" s="7"/>
      <c r="B72" s="4" t="s">
        <v>78</v>
      </c>
      <c r="C72" s="13">
        <f>Малоэтажка_колич_квартир!C72*3</f>
        <v>36</v>
      </c>
      <c r="D72" s="13">
        <f>Малоэтажка_колич_квартир!D72*3</f>
        <v>96</v>
      </c>
      <c r="E72" s="13">
        <f>Малоэтажка_колич_квартир!E72*3</f>
        <v>0</v>
      </c>
      <c r="F72" s="13">
        <f>Малоэтажка_колич_квартир!F72*3</f>
        <v>0</v>
      </c>
      <c r="G72" s="13">
        <f t="shared" si="27"/>
        <v>132</v>
      </c>
      <c r="H72">
        <f t="shared" si="28"/>
        <v>2.2044000000000001</v>
      </c>
    </row>
    <row r="73">
      <c r="A73" s="7"/>
      <c r="B73" s="4" t="s">
        <v>79</v>
      </c>
      <c r="C73" s="13">
        <f>Малоэтажка_колич_квартир!C73*3</f>
        <v>36</v>
      </c>
      <c r="D73" s="13">
        <f>Малоэтажка_колич_квартир!D73*3</f>
        <v>96</v>
      </c>
      <c r="E73" s="13">
        <f>Малоэтажка_колич_квартир!E73*3</f>
        <v>0</v>
      </c>
      <c r="F73" s="13">
        <f>Малоэтажка_колич_квартир!F73*3</f>
        <v>0</v>
      </c>
      <c r="G73" s="13">
        <f t="shared" si="27"/>
        <v>132</v>
      </c>
      <c r="H73">
        <f t="shared" si="28"/>
        <v>2.2044000000000001</v>
      </c>
    </row>
    <row r="74">
      <c r="A74" s="7"/>
      <c r="B74" s="4" t="s">
        <v>80</v>
      </c>
      <c r="C74" s="13">
        <f>Малоэтажка_колич_квартир!C74*3</f>
        <v>36</v>
      </c>
      <c r="D74" s="13">
        <f>Малоэтажка_колич_квартир!D74*3</f>
        <v>96</v>
      </c>
      <c r="E74" s="13">
        <f>Малоэтажка_колич_квартир!E74*3</f>
        <v>0</v>
      </c>
      <c r="F74" s="13">
        <f>Малоэтажка_колич_квартир!F74*3</f>
        <v>0</v>
      </c>
      <c r="G74" s="13">
        <f t="shared" ref="G74:G99" si="29">SUM(C74:F74)</f>
        <v>132</v>
      </c>
      <c r="H74">
        <f t="shared" ref="H74:H99" si="30">G74*0.0167</f>
        <v>2.2044000000000001</v>
      </c>
    </row>
    <row r="75">
      <c r="A75" s="7"/>
      <c r="B75" s="4" t="s">
        <v>81</v>
      </c>
      <c r="C75" s="13">
        <f>Малоэтажка_колич_квартир!C75*3</f>
        <v>36</v>
      </c>
      <c r="D75" s="13">
        <f>Малоэтажка_колич_квартир!D75*3</f>
        <v>96</v>
      </c>
      <c r="E75" s="13">
        <f>Малоэтажка_колич_квартир!E75*3</f>
        <v>0</v>
      </c>
      <c r="F75" s="13">
        <f>Малоэтажка_колич_квартир!F75*3</f>
        <v>0</v>
      </c>
      <c r="G75" s="13">
        <f t="shared" si="29"/>
        <v>132</v>
      </c>
      <c r="H75">
        <f t="shared" si="30"/>
        <v>2.2044000000000001</v>
      </c>
    </row>
    <row r="76">
      <c r="A76" s="7"/>
      <c r="B76" s="4" t="s">
        <v>82</v>
      </c>
      <c r="C76" s="13">
        <f>Малоэтажка_колич_квартир!C76*3</f>
        <v>36</v>
      </c>
      <c r="D76" s="13">
        <f>Малоэтажка_колич_квартир!D76*3</f>
        <v>96</v>
      </c>
      <c r="E76" s="13">
        <f>Малоэтажка_колич_квартир!E76*3</f>
        <v>0</v>
      </c>
      <c r="F76" s="13">
        <f>Малоэтажка_колич_квартир!F76*3</f>
        <v>0</v>
      </c>
      <c r="G76" s="13">
        <f t="shared" si="29"/>
        <v>132</v>
      </c>
      <c r="H76">
        <f t="shared" si="30"/>
        <v>2.2044000000000001</v>
      </c>
    </row>
    <row r="77">
      <c r="A77" s="7"/>
      <c r="B77" s="4" t="s">
        <v>83</v>
      </c>
      <c r="C77" s="13">
        <f>Малоэтажка_колич_квартир!C77*3</f>
        <v>36</v>
      </c>
      <c r="D77" s="13">
        <f>Малоэтажка_колич_квартир!D77*3</f>
        <v>96</v>
      </c>
      <c r="E77" s="13">
        <f>Малоэтажка_колич_квартир!E77*3</f>
        <v>0</v>
      </c>
      <c r="F77" s="13">
        <f>Малоэтажка_колич_квартир!F77*3</f>
        <v>0</v>
      </c>
      <c r="G77" s="13">
        <f t="shared" si="29"/>
        <v>132</v>
      </c>
      <c r="H77">
        <f t="shared" si="30"/>
        <v>2.2044000000000001</v>
      </c>
    </row>
    <row r="78">
      <c r="A78" s="7"/>
      <c r="B78" s="4" t="s">
        <v>84</v>
      </c>
      <c r="C78" s="13">
        <f>Малоэтажка_колич_квартир!C78*3</f>
        <v>36</v>
      </c>
      <c r="D78" s="13">
        <f>Малоэтажка_колич_квартир!D78*3</f>
        <v>96</v>
      </c>
      <c r="E78" s="13">
        <f>Малоэтажка_колич_квартир!E78*3</f>
        <v>0</v>
      </c>
      <c r="F78" s="13">
        <f>Малоэтажка_колич_квартир!F78*3</f>
        <v>0</v>
      </c>
      <c r="G78" s="13">
        <f t="shared" si="29"/>
        <v>132</v>
      </c>
      <c r="H78">
        <f t="shared" si="30"/>
        <v>2.2044000000000001</v>
      </c>
    </row>
    <row r="79">
      <c r="A79" s="7"/>
      <c r="B79" s="4" t="s">
        <v>85</v>
      </c>
      <c r="C79" s="13">
        <f>Малоэтажка_колич_квартир!C79*3</f>
        <v>36</v>
      </c>
      <c r="D79" s="13">
        <f>Малоэтажка_колич_квартир!D79*3</f>
        <v>96</v>
      </c>
      <c r="E79" s="13">
        <f>Малоэтажка_колич_квартир!E79*3</f>
        <v>0</v>
      </c>
      <c r="F79" s="13">
        <f>Малоэтажка_колич_квартир!F79*3</f>
        <v>0</v>
      </c>
      <c r="G79" s="13">
        <f t="shared" si="29"/>
        <v>132</v>
      </c>
      <c r="H79">
        <f t="shared" si="30"/>
        <v>2.2044000000000001</v>
      </c>
    </row>
    <row r="80">
      <c r="A80" s="7"/>
      <c r="B80" s="4" t="s">
        <v>86</v>
      </c>
      <c r="C80" s="13">
        <f>Малоэтажка_колич_квартир!C80*3</f>
        <v>36</v>
      </c>
      <c r="D80" s="13">
        <f>Малоэтажка_колич_квартир!D80*3</f>
        <v>96</v>
      </c>
      <c r="E80" s="13">
        <f>Малоэтажка_колич_квартир!E80*3</f>
        <v>0</v>
      </c>
      <c r="F80" s="13">
        <f>Малоэтажка_колич_квартир!F80*3</f>
        <v>0</v>
      </c>
      <c r="G80" s="13">
        <f t="shared" si="29"/>
        <v>132</v>
      </c>
      <c r="H80">
        <f t="shared" si="30"/>
        <v>2.2044000000000001</v>
      </c>
    </row>
    <row r="81">
      <c r="A81" s="7"/>
      <c r="B81" s="4" t="s">
        <v>87</v>
      </c>
      <c r="C81" s="13">
        <f>Малоэтажка_колич_квартир!C81*3</f>
        <v>36</v>
      </c>
      <c r="D81" s="13">
        <f>Малоэтажка_колич_квартир!D81*3</f>
        <v>96</v>
      </c>
      <c r="E81" s="13">
        <f>Малоэтажка_колич_квартир!E81*3</f>
        <v>0</v>
      </c>
      <c r="F81" s="13">
        <f>Малоэтажка_колич_квартир!F81*3</f>
        <v>0</v>
      </c>
      <c r="G81" s="13">
        <f t="shared" si="29"/>
        <v>132</v>
      </c>
      <c r="H81">
        <f t="shared" si="30"/>
        <v>2.2044000000000001</v>
      </c>
    </row>
    <row r="82">
      <c r="A82" s="7"/>
      <c r="B82" s="4" t="s">
        <v>88</v>
      </c>
      <c r="C82" s="13">
        <f>Малоэтажка_колич_квартир!C82*3</f>
        <v>36</v>
      </c>
      <c r="D82" s="13">
        <f>Малоэтажка_колич_квартир!D82*3</f>
        <v>96</v>
      </c>
      <c r="E82" s="13">
        <f>Малоэтажка_колич_квартир!E82*3</f>
        <v>0</v>
      </c>
      <c r="F82" s="13">
        <f>Малоэтажка_колич_квартир!F82*3</f>
        <v>0</v>
      </c>
      <c r="G82" s="13">
        <f t="shared" si="29"/>
        <v>132</v>
      </c>
      <c r="H82">
        <f t="shared" si="30"/>
        <v>2.2044000000000001</v>
      </c>
    </row>
    <row r="83">
      <c r="A83" s="7"/>
      <c r="B83" s="4" t="s">
        <v>89</v>
      </c>
      <c r="C83" s="13">
        <f>Малоэтажка_колич_квартир!C83*3</f>
        <v>36</v>
      </c>
      <c r="D83" s="13">
        <f>Малоэтажка_колич_квартир!D83*3</f>
        <v>96</v>
      </c>
      <c r="E83" s="13">
        <f>Малоэтажка_колич_квартир!E83*3</f>
        <v>0</v>
      </c>
      <c r="F83" s="13">
        <f>Малоэтажка_колич_квартир!F83*3</f>
        <v>0</v>
      </c>
      <c r="G83" s="13">
        <f t="shared" si="29"/>
        <v>132</v>
      </c>
      <c r="H83">
        <f t="shared" si="30"/>
        <v>2.2044000000000001</v>
      </c>
    </row>
    <row r="84">
      <c r="A84" s="7"/>
      <c r="B84" s="4" t="s">
        <v>90</v>
      </c>
      <c r="C84" s="13">
        <f>Малоэтажка_колич_квартир!C84*3</f>
        <v>36</v>
      </c>
      <c r="D84" s="13">
        <f>Малоэтажка_колич_квартир!D84*3</f>
        <v>96</v>
      </c>
      <c r="E84" s="13">
        <f>Малоэтажка_колич_квартир!E84*3</f>
        <v>0</v>
      </c>
      <c r="F84" s="13">
        <f>Малоэтажка_колич_квартир!F84*3</f>
        <v>0</v>
      </c>
      <c r="G84" s="13">
        <f t="shared" si="29"/>
        <v>132</v>
      </c>
      <c r="H84">
        <f t="shared" si="30"/>
        <v>2.2044000000000001</v>
      </c>
    </row>
    <row r="85">
      <c r="A85" s="7"/>
      <c r="B85" s="4" t="s">
        <v>91</v>
      </c>
      <c r="C85" s="13">
        <f>Малоэтажка_колич_квартир!C85*3</f>
        <v>36</v>
      </c>
      <c r="D85" s="13">
        <f>Малоэтажка_колич_квартир!D85*3</f>
        <v>96</v>
      </c>
      <c r="E85" s="13">
        <f>Малоэтажка_колич_квартир!E85*3</f>
        <v>0</v>
      </c>
      <c r="F85" s="13">
        <f>Малоэтажка_колич_квартир!F85*3</f>
        <v>0</v>
      </c>
      <c r="G85" s="13">
        <f t="shared" si="29"/>
        <v>132</v>
      </c>
      <c r="H85">
        <f t="shared" si="30"/>
        <v>2.2044000000000001</v>
      </c>
    </row>
    <row r="86">
      <c r="A86" s="7"/>
      <c r="B86" s="4" t="s">
        <v>92</v>
      </c>
      <c r="C86" s="13">
        <f>Малоэтажка_колич_квартир!C86*3</f>
        <v>36</v>
      </c>
      <c r="D86" s="13">
        <f>Малоэтажка_колич_квартир!D86*3</f>
        <v>96</v>
      </c>
      <c r="E86" s="13">
        <f>Малоэтажка_колич_квартир!E86*3</f>
        <v>0</v>
      </c>
      <c r="F86" s="13">
        <f>Малоэтажка_колич_квартир!F86*3</f>
        <v>0</v>
      </c>
      <c r="G86" s="13">
        <f t="shared" si="29"/>
        <v>132</v>
      </c>
      <c r="H86">
        <f t="shared" si="30"/>
        <v>2.2044000000000001</v>
      </c>
    </row>
    <row r="87">
      <c r="A87" s="7"/>
      <c r="B87" s="4" t="s">
        <v>93</v>
      </c>
      <c r="C87" s="13">
        <f>Малоэтажка_колич_квартир!C87*3</f>
        <v>36</v>
      </c>
      <c r="D87" s="13">
        <f>Малоэтажка_колич_квартир!D87*3</f>
        <v>96</v>
      </c>
      <c r="E87" s="13">
        <f>Малоэтажка_колич_квартир!E87*3</f>
        <v>0</v>
      </c>
      <c r="F87" s="13">
        <f>Малоэтажка_колич_квартир!F87*3</f>
        <v>0</v>
      </c>
      <c r="G87" s="13">
        <f t="shared" si="29"/>
        <v>132</v>
      </c>
      <c r="H87">
        <f t="shared" si="30"/>
        <v>2.2044000000000001</v>
      </c>
    </row>
    <row r="88">
      <c r="A88" s="7"/>
      <c r="B88" s="4" t="s">
        <v>94</v>
      </c>
      <c r="C88" s="13">
        <f>Малоэтажка_колич_квартир!C88*3</f>
        <v>36</v>
      </c>
      <c r="D88" s="13">
        <f>Малоэтажка_колич_квартир!D88*3</f>
        <v>96</v>
      </c>
      <c r="E88" s="13">
        <f>Малоэтажка_колич_квартир!E88*3</f>
        <v>0</v>
      </c>
      <c r="F88" s="13">
        <f>Малоэтажка_колич_квартир!F88*3</f>
        <v>0</v>
      </c>
      <c r="G88" s="13">
        <f t="shared" si="29"/>
        <v>132</v>
      </c>
      <c r="H88">
        <f t="shared" si="30"/>
        <v>2.2044000000000001</v>
      </c>
    </row>
    <row r="89">
      <c r="A89" s="3"/>
      <c r="B89" s="4" t="s">
        <v>95</v>
      </c>
      <c r="C89" s="13">
        <f>Малоэтажка_колич_квартир!C89*3</f>
        <v>36</v>
      </c>
      <c r="D89" s="13">
        <f>Малоэтажка_колич_квартир!D89*3</f>
        <v>96</v>
      </c>
      <c r="E89" s="13">
        <f>Малоэтажка_колич_квартир!E89*3</f>
        <v>0</v>
      </c>
      <c r="F89" s="13">
        <f>Малоэтажка_колич_квартир!F89*3</f>
        <v>0</v>
      </c>
      <c r="G89" s="13">
        <f t="shared" si="29"/>
        <v>132</v>
      </c>
      <c r="H89">
        <f t="shared" si="30"/>
        <v>2.2044000000000001</v>
      </c>
      <c r="I89">
        <f>SUM(H68:H89)</f>
        <v>48.4968</v>
      </c>
    </row>
    <row r="90">
      <c r="A90" s="1">
        <v>8</v>
      </c>
      <c r="B90" s="4" t="s">
        <v>96</v>
      </c>
      <c r="C90" s="13">
        <f>Малоэтажка_колич_квартир!C90*3</f>
        <v>36</v>
      </c>
      <c r="D90" s="13">
        <f>Малоэтажка_колич_квартир!D90*3</f>
        <v>96</v>
      </c>
      <c r="E90" s="13">
        <f>Малоэтажка_колич_квартир!E90*3</f>
        <v>0</v>
      </c>
      <c r="F90" s="13">
        <f>Малоэтажка_колич_квартир!F90*3</f>
        <v>0</v>
      </c>
      <c r="G90" s="13">
        <f t="shared" si="29"/>
        <v>132</v>
      </c>
      <c r="H90">
        <f t="shared" si="30"/>
        <v>2.2044000000000001</v>
      </c>
    </row>
    <row r="91">
      <c r="A91" s="7"/>
      <c r="B91" s="4" t="s">
        <v>97</v>
      </c>
      <c r="C91" s="13">
        <f>Малоэтажка_колич_квартир!C91*3</f>
        <v>36</v>
      </c>
      <c r="D91" s="13">
        <f>Малоэтажка_колич_квартир!D91*3</f>
        <v>96</v>
      </c>
      <c r="E91" s="13">
        <f>Малоэтажка_колич_квартир!E91*3</f>
        <v>0</v>
      </c>
      <c r="F91" s="13">
        <f>Малоэтажка_колич_квартир!F91*3</f>
        <v>0</v>
      </c>
      <c r="G91" s="13">
        <f t="shared" si="29"/>
        <v>132</v>
      </c>
      <c r="H91">
        <f t="shared" si="30"/>
        <v>2.2044000000000001</v>
      </c>
    </row>
    <row r="92">
      <c r="A92" s="7"/>
      <c r="B92" s="4" t="s">
        <v>98</v>
      </c>
      <c r="C92" s="13">
        <f>Малоэтажка_колич_квартир!C92*3</f>
        <v>36</v>
      </c>
      <c r="D92" s="13">
        <f>Малоэтажка_колич_квартир!D92*3</f>
        <v>96</v>
      </c>
      <c r="E92" s="13">
        <f>Малоэтажка_колич_квартир!E92*3</f>
        <v>0</v>
      </c>
      <c r="F92" s="13">
        <f>Малоэтажка_колич_квартир!F92*3</f>
        <v>0</v>
      </c>
      <c r="G92" s="13">
        <f t="shared" si="29"/>
        <v>132</v>
      </c>
      <c r="H92">
        <f t="shared" si="30"/>
        <v>2.2044000000000001</v>
      </c>
    </row>
    <row r="93">
      <c r="A93" s="7"/>
      <c r="B93" s="4" t="s">
        <v>99</v>
      </c>
      <c r="C93" s="13">
        <f>Малоэтажка_колич_квартир!C93*3</f>
        <v>36</v>
      </c>
      <c r="D93" s="13">
        <f>Малоэтажка_колич_квартир!D93*3</f>
        <v>96</v>
      </c>
      <c r="E93" s="13">
        <f>Малоэтажка_колич_квартир!E93*3</f>
        <v>0</v>
      </c>
      <c r="F93" s="13">
        <f>Малоэтажка_колич_квартир!F93*3</f>
        <v>0</v>
      </c>
      <c r="G93" s="13">
        <f t="shared" si="29"/>
        <v>132</v>
      </c>
      <c r="H93">
        <f t="shared" si="30"/>
        <v>2.2044000000000001</v>
      </c>
    </row>
    <row r="94">
      <c r="A94" s="7"/>
      <c r="B94" s="4" t="s">
        <v>100</v>
      </c>
      <c r="C94" s="13">
        <f>Малоэтажка_колич_квартир!C94*3</f>
        <v>36</v>
      </c>
      <c r="D94" s="13">
        <f>Малоэтажка_колич_квартир!D94*3</f>
        <v>96</v>
      </c>
      <c r="E94" s="13">
        <f>Малоэтажка_колич_квартир!E94*3</f>
        <v>0</v>
      </c>
      <c r="F94" s="13">
        <f>Малоэтажка_колич_квартир!F94*3</f>
        <v>0</v>
      </c>
      <c r="G94" s="13">
        <f t="shared" si="29"/>
        <v>132</v>
      </c>
      <c r="H94">
        <f t="shared" si="30"/>
        <v>2.2044000000000001</v>
      </c>
    </row>
    <row r="95">
      <c r="A95" s="7"/>
      <c r="B95" s="4" t="s">
        <v>101</v>
      </c>
      <c r="C95" s="13">
        <f>Малоэтажка_колич_квартир!C95*3</f>
        <v>36</v>
      </c>
      <c r="D95" s="13">
        <f>Малоэтажка_колич_квартир!D95*3</f>
        <v>96</v>
      </c>
      <c r="E95" s="13">
        <f>Малоэтажка_колич_квартир!E95*3</f>
        <v>0</v>
      </c>
      <c r="F95" s="13">
        <f>Малоэтажка_колич_квартир!F95*3</f>
        <v>0</v>
      </c>
      <c r="G95" s="13">
        <f t="shared" si="29"/>
        <v>132</v>
      </c>
      <c r="H95">
        <f t="shared" si="30"/>
        <v>2.2044000000000001</v>
      </c>
    </row>
    <row r="96">
      <c r="A96" s="7"/>
      <c r="B96" s="4" t="s">
        <v>102</v>
      </c>
      <c r="C96" s="13">
        <f>Малоэтажка_колич_квартир!C96*3</f>
        <v>36</v>
      </c>
      <c r="D96" s="13">
        <f>Малоэтажка_колич_квартир!D96*3</f>
        <v>96</v>
      </c>
      <c r="E96" s="13">
        <f>Малоэтажка_колич_квартир!E96*3</f>
        <v>0</v>
      </c>
      <c r="F96" s="13">
        <f>Малоэтажка_колич_квартир!F96*3</f>
        <v>0</v>
      </c>
      <c r="G96" s="13">
        <f t="shared" si="29"/>
        <v>132</v>
      </c>
      <c r="H96">
        <f t="shared" si="30"/>
        <v>2.2044000000000001</v>
      </c>
    </row>
    <row r="97">
      <c r="A97" s="7"/>
      <c r="B97" s="4" t="s">
        <v>103</v>
      </c>
      <c r="C97" s="13">
        <f>Малоэтажка_колич_квартир!C97*3</f>
        <v>36</v>
      </c>
      <c r="D97" s="13">
        <f>Малоэтажка_колич_квартир!D97*3</f>
        <v>96</v>
      </c>
      <c r="E97" s="13">
        <f>Малоэтажка_колич_квартир!E97*3</f>
        <v>0</v>
      </c>
      <c r="F97" s="13">
        <f>Малоэтажка_колич_квартир!F97*3</f>
        <v>0</v>
      </c>
      <c r="G97" s="13">
        <f t="shared" si="29"/>
        <v>132</v>
      </c>
      <c r="H97">
        <f t="shared" si="30"/>
        <v>2.2044000000000001</v>
      </c>
    </row>
    <row r="98">
      <c r="A98" s="7"/>
      <c r="B98" s="4" t="s">
        <v>104</v>
      </c>
      <c r="C98" s="13">
        <f>Малоэтажка_колич_квартир!C98*3</f>
        <v>36</v>
      </c>
      <c r="D98" s="13">
        <f>Малоэтажка_колич_квартир!D98*3</f>
        <v>96</v>
      </c>
      <c r="E98" s="13">
        <f>Малоэтажка_колич_квартир!E98*3</f>
        <v>0</v>
      </c>
      <c r="F98" s="13">
        <f>Малоэтажка_колич_квартир!F98*3</f>
        <v>0</v>
      </c>
      <c r="G98" s="13">
        <f t="shared" si="29"/>
        <v>132</v>
      </c>
      <c r="H98">
        <f t="shared" si="30"/>
        <v>2.2044000000000001</v>
      </c>
    </row>
    <row r="99">
      <c r="A99" s="7"/>
      <c r="B99" s="4" t="s">
        <v>105</v>
      </c>
      <c r="C99" s="13">
        <f>Малоэтажка_колич_квартир!C99*3</f>
        <v>36</v>
      </c>
      <c r="D99" s="13">
        <f>Малоэтажка_колич_квартир!D99*3</f>
        <v>96</v>
      </c>
      <c r="E99" s="13">
        <f>Малоэтажка_колич_квартир!E99*3</f>
        <v>0</v>
      </c>
      <c r="F99" s="13">
        <f>Малоэтажка_колич_квартир!F99*3</f>
        <v>0</v>
      </c>
      <c r="G99" s="13">
        <f t="shared" si="29"/>
        <v>132</v>
      </c>
      <c r="H99">
        <f t="shared" si="30"/>
        <v>2.2044000000000001</v>
      </c>
    </row>
    <row r="100">
      <c r="A100" s="7"/>
      <c r="B100" s="4" t="s">
        <v>106</v>
      </c>
      <c r="C100" s="13">
        <f>Малоэтажка_колич_квартир!C100*3</f>
        <v>36</v>
      </c>
      <c r="D100" s="13">
        <f>Малоэтажка_колич_квартир!D100*3</f>
        <v>96</v>
      </c>
      <c r="E100" s="13">
        <f>Малоэтажка_колич_квартир!E100*3</f>
        <v>0</v>
      </c>
      <c r="F100" s="13">
        <f>Малоэтажка_колич_квартир!F100*3</f>
        <v>0</v>
      </c>
      <c r="G100" s="13">
        <f t="shared" ref="G100:G121" si="31">SUM(C100:F100)</f>
        <v>132</v>
      </c>
      <c r="H100">
        <f t="shared" ref="H100:H121" si="32">G100*0.0167</f>
        <v>2.2044000000000001</v>
      </c>
    </row>
    <row r="101">
      <c r="A101" s="7"/>
      <c r="B101" s="4" t="s">
        <v>107</v>
      </c>
      <c r="C101" s="13">
        <f>Малоэтажка_колич_квартир!C101*3</f>
        <v>36</v>
      </c>
      <c r="D101" s="13">
        <f>Малоэтажка_колич_квартир!D101*3</f>
        <v>96</v>
      </c>
      <c r="E101" s="13">
        <f>Малоэтажка_колич_квартир!E101*3</f>
        <v>0</v>
      </c>
      <c r="F101" s="13">
        <f>Малоэтажка_колич_квартир!F101*3</f>
        <v>0</v>
      </c>
      <c r="G101" s="13">
        <f t="shared" si="31"/>
        <v>132</v>
      </c>
      <c r="H101">
        <f t="shared" si="32"/>
        <v>2.2044000000000001</v>
      </c>
    </row>
    <row r="102">
      <c r="A102" s="7"/>
      <c r="B102" s="4" t="s">
        <v>108</v>
      </c>
      <c r="C102" s="13">
        <f>Малоэтажка_колич_квартир!C102*3</f>
        <v>36</v>
      </c>
      <c r="D102" s="13">
        <f>Малоэтажка_колич_квартир!D102*3</f>
        <v>96</v>
      </c>
      <c r="E102" s="13">
        <f>Малоэтажка_колич_квартир!E102*3</f>
        <v>0</v>
      </c>
      <c r="F102" s="13">
        <f>Малоэтажка_колич_квартир!F102*3</f>
        <v>0</v>
      </c>
      <c r="G102" s="13">
        <f t="shared" si="31"/>
        <v>132</v>
      </c>
      <c r="H102">
        <f t="shared" si="32"/>
        <v>2.2044000000000001</v>
      </c>
    </row>
    <row r="103">
      <c r="A103" s="7"/>
      <c r="B103" s="4" t="s">
        <v>109</v>
      </c>
      <c r="C103" s="13">
        <f>Малоэтажка_колич_квартир!C103*3</f>
        <v>36</v>
      </c>
      <c r="D103" s="13">
        <f>Малоэтажка_колич_квартир!D103*3</f>
        <v>96</v>
      </c>
      <c r="E103" s="13">
        <f>Малоэтажка_колич_квартир!E103*3</f>
        <v>0</v>
      </c>
      <c r="F103" s="13">
        <f>Малоэтажка_колич_квартир!F103*3</f>
        <v>0</v>
      </c>
      <c r="G103" s="13">
        <f t="shared" si="31"/>
        <v>132</v>
      </c>
      <c r="H103">
        <f t="shared" si="32"/>
        <v>2.2044000000000001</v>
      </c>
    </row>
    <row r="104">
      <c r="A104" s="7"/>
      <c r="B104" s="4" t="s">
        <v>110</v>
      </c>
      <c r="C104" s="13">
        <f>Малоэтажка_колич_квартир!C104*3</f>
        <v>36</v>
      </c>
      <c r="D104" s="13">
        <f>Малоэтажка_колич_квартир!D104*3</f>
        <v>96</v>
      </c>
      <c r="E104" s="13">
        <f>Малоэтажка_колич_квартир!E104*3</f>
        <v>0</v>
      </c>
      <c r="F104" s="13">
        <f>Малоэтажка_колич_квартир!F104*3</f>
        <v>0</v>
      </c>
      <c r="G104" s="13">
        <f t="shared" si="31"/>
        <v>132</v>
      </c>
      <c r="H104">
        <f t="shared" si="32"/>
        <v>2.2044000000000001</v>
      </c>
    </row>
    <row r="105">
      <c r="A105" s="7"/>
      <c r="B105" s="4" t="s">
        <v>111</v>
      </c>
      <c r="C105" s="13">
        <f>Малоэтажка_колич_квартир!C105*3</f>
        <v>36</v>
      </c>
      <c r="D105" s="13">
        <f>Малоэтажка_колич_квартир!D105*3</f>
        <v>96</v>
      </c>
      <c r="E105" s="13">
        <f>Малоэтажка_колич_квартир!E105*3</f>
        <v>0</v>
      </c>
      <c r="F105" s="13">
        <f>Малоэтажка_колич_квартир!F105*3</f>
        <v>0</v>
      </c>
      <c r="G105" s="13">
        <f t="shared" si="31"/>
        <v>132</v>
      </c>
      <c r="H105">
        <f t="shared" si="32"/>
        <v>2.2044000000000001</v>
      </c>
    </row>
    <row r="106">
      <c r="A106" s="7"/>
      <c r="B106" s="4" t="s">
        <v>112</v>
      </c>
      <c r="C106" s="13">
        <f>Малоэтажка_колич_квартир!C106*3</f>
        <v>36</v>
      </c>
      <c r="D106" s="13">
        <f>Малоэтажка_колич_квартир!D106*3</f>
        <v>96</v>
      </c>
      <c r="E106" s="13">
        <f>Малоэтажка_колич_квартир!E106*3</f>
        <v>0</v>
      </c>
      <c r="F106" s="13">
        <f>Малоэтажка_колич_квартир!F106*3</f>
        <v>0</v>
      </c>
      <c r="G106" s="13">
        <f t="shared" si="31"/>
        <v>132</v>
      </c>
      <c r="H106">
        <f t="shared" si="32"/>
        <v>2.2044000000000001</v>
      </c>
    </row>
    <row r="107">
      <c r="A107" s="7"/>
      <c r="B107" s="4" t="s">
        <v>113</v>
      </c>
      <c r="C107" s="13">
        <f>Малоэтажка_колич_квартир!C107*3</f>
        <v>36</v>
      </c>
      <c r="D107" s="13">
        <f>Малоэтажка_колич_квартир!D107*3</f>
        <v>96</v>
      </c>
      <c r="E107" s="13">
        <f>Малоэтажка_колич_квартир!E107*3</f>
        <v>0</v>
      </c>
      <c r="F107" s="13">
        <f>Малоэтажка_колич_квартир!F107*3</f>
        <v>0</v>
      </c>
      <c r="G107" s="13">
        <f t="shared" si="31"/>
        <v>132</v>
      </c>
      <c r="H107">
        <f t="shared" si="32"/>
        <v>2.2044000000000001</v>
      </c>
    </row>
    <row r="108">
      <c r="A108" s="7"/>
      <c r="B108" s="4" t="s">
        <v>114</v>
      </c>
      <c r="C108" s="13">
        <f>Малоэтажка_колич_квартир!C108*3</f>
        <v>36</v>
      </c>
      <c r="D108" s="13">
        <f>Малоэтажка_колич_квартир!D108*3</f>
        <v>96</v>
      </c>
      <c r="E108" s="13">
        <f>Малоэтажка_колич_квартир!E108*3</f>
        <v>0</v>
      </c>
      <c r="F108" s="13">
        <f>Малоэтажка_колич_квартир!F108*3</f>
        <v>0</v>
      </c>
      <c r="G108" s="13">
        <f t="shared" si="31"/>
        <v>132</v>
      </c>
      <c r="H108">
        <f t="shared" si="32"/>
        <v>2.2044000000000001</v>
      </c>
    </row>
    <row r="109">
      <c r="A109" s="7"/>
      <c r="B109" s="4" t="s">
        <v>115</v>
      </c>
      <c r="C109" s="13">
        <f>Малоэтажка_колич_квартир!C109*3</f>
        <v>36</v>
      </c>
      <c r="D109" s="13">
        <f>Малоэтажка_колич_квартир!D109*3</f>
        <v>96</v>
      </c>
      <c r="E109" s="13">
        <f>Малоэтажка_колич_квартир!E109*3</f>
        <v>0</v>
      </c>
      <c r="F109" s="13">
        <f>Малоэтажка_колич_квартир!F109*3</f>
        <v>0</v>
      </c>
      <c r="G109" s="13">
        <f t="shared" si="31"/>
        <v>132</v>
      </c>
      <c r="H109">
        <f t="shared" si="32"/>
        <v>2.2044000000000001</v>
      </c>
    </row>
    <row r="110">
      <c r="A110" s="7"/>
      <c r="B110" s="4" t="s">
        <v>116</v>
      </c>
      <c r="C110" s="13">
        <f>Малоэтажка_колич_квартир!C110*3</f>
        <v>36</v>
      </c>
      <c r="D110" s="13">
        <f>Малоэтажка_колич_квартир!D110*3</f>
        <v>96</v>
      </c>
      <c r="E110" s="13">
        <f>Малоэтажка_колич_квартир!E110*3</f>
        <v>0</v>
      </c>
      <c r="F110" s="13">
        <f>Малоэтажка_колич_квартир!F110*3</f>
        <v>0</v>
      </c>
      <c r="G110" s="13">
        <f t="shared" si="31"/>
        <v>132</v>
      </c>
      <c r="H110">
        <f t="shared" si="32"/>
        <v>2.2044000000000001</v>
      </c>
    </row>
    <row r="111">
      <c r="A111" s="3"/>
      <c r="B111" s="4" t="s">
        <v>117</v>
      </c>
      <c r="C111" s="13">
        <f>Малоэтажка_колич_квартир!C111*3</f>
        <v>36</v>
      </c>
      <c r="D111" s="13">
        <f>Малоэтажка_колич_квартир!D111*3</f>
        <v>96</v>
      </c>
      <c r="E111" s="13">
        <f>Малоэтажка_колич_квартир!E111*3</f>
        <v>0</v>
      </c>
      <c r="F111" s="13">
        <f>Малоэтажка_колич_квартир!F111*3</f>
        <v>0</v>
      </c>
      <c r="G111" s="13">
        <f t="shared" si="31"/>
        <v>132</v>
      </c>
      <c r="H111">
        <f t="shared" si="32"/>
        <v>2.2044000000000001</v>
      </c>
      <c r="I111">
        <f>SUM(H90:H111)</f>
        <v>48.4968</v>
      </c>
    </row>
    <row r="112">
      <c r="A112" s="1">
        <v>9</v>
      </c>
      <c r="B112" s="4" t="s">
        <v>118</v>
      </c>
      <c r="C112" s="13">
        <f>Малоэтажка_колич_квартир!C112*3</f>
        <v>36</v>
      </c>
      <c r="D112" s="13">
        <f>Малоэтажка_колич_квартир!D112*3</f>
        <v>96</v>
      </c>
      <c r="E112" s="13">
        <f>Малоэтажка_колич_квартир!E112*3</f>
        <v>0</v>
      </c>
      <c r="F112" s="13">
        <f>Малоэтажка_колич_квартир!F112*3</f>
        <v>0</v>
      </c>
      <c r="G112" s="13">
        <f t="shared" si="31"/>
        <v>132</v>
      </c>
      <c r="H112">
        <f t="shared" si="32"/>
        <v>2.2044000000000001</v>
      </c>
    </row>
    <row r="113">
      <c r="A113" s="7"/>
      <c r="B113" s="4" t="s">
        <v>119</v>
      </c>
      <c r="C113" s="13">
        <f>Малоэтажка_колич_квартир!C113*3</f>
        <v>36</v>
      </c>
      <c r="D113" s="13">
        <f>Малоэтажка_колич_квартир!D113*3</f>
        <v>96</v>
      </c>
      <c r="E113" s="13">
        <f>Малоэтажка_колич_квартир!E113*3</f>
        <v>0</v>
      </c>
      <c r="F113" s="13">
        <f>Малоэтажка_колич_квартир!F113*3</f>
        <v>0</v>
      </c>
      <c r="G113" s="13">
        <f t="shared" si="31"/>
        <v>132</v>
      </c>
      <c r="H113">
        <f t="shared" si="32"/>
        <v>2.2044000000000001</v>
      </c>
    </row>
    <row r="114">
      <c r="A114" s="7"/>
      <c r="B114" s="4" t="s">
        <v>120</v>
      </c>
      <c r="C114" s="13">
        <f>Малоэтажка_колич_квартир!C114*3</f>
        <v>36</v>
      </c>
      <c r="D114" s="13">
        <f>Малоэтажка_колич_квартир!D114*3</f>
        <v>96</v>
      </c>
      <c r="E114" s="13">
        <f>Малоэтажка_колич_квартир!E114*3</f>
        <v>0</v>
      </c>
      <c r="F114" s="13">
        <f>Малоэтажка_колич_квартир!F114*3</f>
        <v>0</v>
      </c>
      <c r="G114" s="13">
        <f t="shared" si="31"/>
        <v>132</v>
      </c>
      <c r="H114">
        <f t="shared" si="32"/>
        <v>2.2044000000000001</v>
      </c>
    </row>
    <row r="115">
      <c r="A115" s="7"/>
      <c r="B115" s="4" t="s">
        <v>121</v>
      </c>
      <c r="C115" s="13">
        <f>Малоэтажка_колич_квартир!C115*3</f>
        <v>18</v>
      </c>
      <c r="D115" s="13">
        <f>Малоэтажка_колич_квартир!D115*3</f>
        <v>48</v>
      </c>
      <c r="E115" s="13">
        <f>Малоэтажка_колич_квартир!E115*3</f>
        <v>0</v>
      </c>
      <c r="F115" s="13">
        <f>Малоэтажка_колич_квартир!F115*3</f>
        <v>0</v>
      </c>
      <c r="G115" s="13">
        <f t="shared" si="31"/>
        <v>66</v>
      </c>
      <c r="H115">
        <f t="shared" si="32"/>
        <v>1.1022000000000001</v>
      </c>
    </row>
    <row r="116">
      <c r="A116" s="7"/>
      <c r="B116" s="4" t="s">
        <v>122</v>
      </c>
      <c r="C116" s="13">
        <f>Малоэтажка_колич_квартир!C116*3</f>
        <v>18</v>
      </c>
      <c r="D116" s="13">
        <f>Малоэтажка_колич_квартир!D116*3</f>
        <v>48</v>
      </c>
      <c r="E116" s="13">
        <f>Малоэтажка_колич_квартир!E116*3</f>
        <v>0</v>
      </c>
      <c r="F116" s="13">
        <f>Малоэтажка_колич_квартир!F116*3</f>
        <v>0</v>
      </c>
      <c r="G116" s="13">
        <f t="shared" si="31"/>
        <v>66</v>
      </c>
      <c r="H116">
        <f t="shared" si="32"/>
        <v>1.1022000000000001</v>
      </c>
    </row>
    <row r="117">
      <c r="A117" s="7"/>
      <c r="B117" s="4" t="s">
        <v>123</v>
      </c>
      <c r="C117" s="13">
        <f>Малоэтажка_колич_квартир!C117*3</f>
        <v>18</v>
      </c>
      <c r="D117" s="13">
        <f>Малоэтажка_колич_квартир!D117*3</f>
        <v>48</v>
      </c>
      <c r="E117" s="13">
        <f>Малоэтажка_колич_квартир!E117*3</f>
        <v>0</v>
      </c>
      <c r="F117" s="13">
        <f>Малоэтажка_колич_квартир!F117*3</f>
        <v>0</v>
      </c>
      <c r="G117" s="13">
        <f t="shared" si="31"/>
        <v>66</v>
      </c>
      <c r="H117">
        <f t="shared" si="32"/>
        <v>1.1022000000000001</v>
      </c>
    </row>
    <row r="118">
      <c r="A118" s="7"/>
      <c r="B118" s="4" t="s">
        <v>124</v>
      </c>
      <c r="C118" s="13">
        <f>Малоэтажка_колич_квартир!C118*3</f>
        <v>36</v>
      </c>
      <c r="D118" s="13">
        <f>Малоэтажка_колич_квартир!D118*3</f>
        <v>96</v>
      </c>
      <c r="E118" s="13">
        <f>Малоэтажка_колич_квартир!E118*3</f>
        <v>0</v>
      </c>
      <c r="F118" s="13">
        <f>Малоэтажка_колич_квартир!F118*3</f>
        <v>0</v>
      </c>
      <c r="G118" s="13">
        <f t="shared" si="31"/>
        <v>132</v>
      </c>
      <c r="H118">
        <f t="shared" si="32"/>
        <v>2.2044000000000001</v>
      </c>
    </row>
    <row r="119">
      <c r="A119" s="7"/>
      <c r="B119" s="4" t="s">
        <v>125</v>
      </c>
      <c r="C119" s="13">
        <f>Малоэтажка_колич_квартир!C119*3</f>
        <v>36</v>
      </c>
      <c r="D119" s="13">
        <f>Малоэтажка_колич_квартир!D119*3</f>
        <v>96</v>
      </c>
      <c r="E119" s="13">
        <f>Малоэтажка_колич_квартир!E119*3</f>
        <v>0</v>
      </c>
      <c r="F119" s="13">
        <f>Малоэтажка_колич_квартир!F119*3</f>
        <v>0</v>
      </c>
      <c r="G119" s="13">
        <f t="shared" si="31"/>
        <v>132</v>
      </c>
      <c r="H119">
        <f t="shared" si="32"/>
        <v>2.2044000000000001</v>
      </c>
    </row>
    <row r="120">
      <c r="A120" s="7"/>
      <c r="B120" s="4" t="s">
        <v>126</v>
      </c>
      <c r="C120" s="13">
        <f>Малоэтажка_колич_квартир!C120*3</f>
        <v>18</v>
      </c>
      <c r="D120" s="13">
        <f>Малоэтажка_колич_квартир!D120*3</f>
        <v>48</v>
      </c>
      <c r="E120" s="13">
        <f>Малоэтажка_колич_квартир!E120*3</f>
        <v>0</v>
      </c>
      <c r="F120" s="13">
        <f>Малоэтажка_колич_квартир!F120*3</f>
        <v>0</v>
      </c>
      <c r="G120" s="13">
        <f t="shared" si="31"/>
        <v>66</v>
      </c>
      <c r="H120">
        <f t="shared" si="32"/>
        <v>1.1022000000000001</v>
      </c>
    </row>
    <row r="121">
      <c r="A121" s="7"/>
      <c r="B121" s="41" t="s">
        <v>127</v>
      </c>
      <c r="C121" s="13">
        <f>Малоэтажка_колич_квартир!C121*3</f>
        <v>18</v>
      </c>
      <c r="D121" s="13">
        <f>Малоэтажка_колич_квартир!D121*3</f>
        <v>48</v>
      </c>
      <c r="E121" s="13">
        <f>Малоэтажка_колич_квартир!E121*3</f>
        <v>0</v>
      </c>
      <c r="F121" s="13">
        <f>Малоэтажка_колич_квартир!F121*3</f>
        <v>0</v>
      </c>
      <c r="G121" s="13">
        <f t="shared" si="31"/>
        <v>66</v>
      </c>
      <c r="H121">
        <f t="shared" si="32"/>
        <v>1.1022000000000001</v>
      </c>
      <c r="I121">
        <f>SUM(H112:H121)</f>
        <v>16.533000000000001</v>
      </c>
    </row>
    <row r="122">
      <c r="A122" s="42" t="s">
        <v>136</v>
      </c>
      <c r="B122" s="42"/>
      <c r="G122" s="43">
        <f>SUM(G3:G121)</f>
        <v>15258</v>
      </c>
      <c r="H122" s="38">
        <f>SUM(H3:H121)</f>
        <v>254.80859999999981</v>
      </c>
      <c r="I122">
        <f>SUM(I3:I121)</f>
        <v>254.80860000000001</v>
      </c>
    </row>
  </sheetData>
  <mergeCells count="14">
    <mergeCell ref="A1:A2"/>
    <mergeCell ref="B1:B2"/>
    <mergeCell ref="C1:F1"/>
    <mergeCell ref="G1:G2"/>
    <mergeCell ref="A3:A11"/>
    <mergeCell ref="A12:A25"/>
    <mergeCell ref="A26:A30"/>
    <mergeCell ref="A31:A37"/>
    <mergeCell ref="A38:A56"/>
    <mergeCell ref="A57:A67"/>
    <mergeCell ref="A68:A89"/>
    <mergeCell ref="A90:A111"/>
    <mergeCell ref="A112:A121"/>
    <mergeCell ref="A122:B122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K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min="3" max="3" width="12.855468643610299"/>
    <col customWidth="1" min="4" max="4" width="12.2851566656466"/>
    <col bestFit="1" customWidth="1" min="5" max="5" width="12.855468643610299"/>
    <col bestFit="1" customWidth="1" min="6" max="6" width="11.855469151108901"/>
    <col customWidth="1" min="12" max="12" width="12.28125"/>
    <col customWidth="1" min="13" max="13" width="11.7109375"/>
    <col customWidth="1" min="14" max="14" width="12.57421875"/>
    <col customWidth="1" min="15" max="15" width="11.28125"/>
    <col customWidth="1" min="16" max="16" width="10.421875"/>
    <col customWidth="1" min="17" max="17" width="11.28125"/>
    <col customWidth="1" min="18" max="18" width="11.57421875"/>
    <col customWidth="1" min="19" max="19" width="10.421875"/>
    <col customWidth="1" min="20" max="22" style="0" width="14.140625"/>
    <col customWidth="1" min="23" max="23" width="14.140625"/>
    <col customWidth="1" min="24" max="24" style="44" width="14.140625"/>
    <col customWidth="1" min="25" max="26" style="0" width="14.140625"/>
    <col customWidth="1" min="27" max="27" width="14.140625"/>
  </cols>
  <sheetData>
    <row r="1">
      <c r="A1" s="1" t="s">
        <v>128</v>
      </c>
      <c r="B1" s="1" t="s">
        <v>1</v>
      </c>
      <c r="C1" s="5" t="s">
        <v>137</v>
      </c>
      <c r="D1" s="11"/>
      <c r="E1" s="11"/>
      <c r="F1" s="12"/>
      <c r="G1" s="5" t="s">
        <v>135</v>
      </c>
      <c r="I1" s="45" t="s">
        <v>138</v>
      </c>
      <c r="J1" s="45" t="s">
        <v>139</v>
      </c>
      <c r="L1" s="46" t="s">
        <v>140</v>
      </c>
      <c r="M1" s="46" t="s">
        <v>141</v>
      </c>
      <c r="N1" s="46" t="s">
        <v>142</v>
      </c>
      <c r="O1" s="46" t="s">
        <v>143</v>
      </c>
      <c r="P1" s="46" t="s">
        <v>144</v>
      </c>
      <c r="Q1" s="46" t="s">
        <v>145</v>
      </c>
      <c r="R1" s="46" t="s">
        <v>146</v>
      </c>
      <c r="S1" s="47" t="s">
        <v>147</v>
      </c>
      <c r="T1" s="48" t="s">
        <v>140</v>
      </c>
      <c r="U1" s="49" t="s">
        <v>141</v>
      </c>
      <c r="V1" s="49" t="s">
        <v>142</v>
      </c>
      <c r="W1" s="49" t="s">
        <v>143</v>
      </c>
      <c r="X1" s="50" t="s">
        <v>144</v>
      </c>
      <c r="Y1" s="49" t="s">
        <v>145</v>
      </c>
      <c r="Z1" s="49" t="s">
        <v>146</v>
      </c>
      <c r="AA1" s="51" t="s">
        <v>147</v>
      </c>
    </row>
    <row r="2">
      <c r="A2" s="7"/>
      <c r="B2" s="7"/>
      <c r="C2" s="15" t="s">
        <v>130</v>
      </c>
      <c r="D2" s="15" t="s">
        <v>131</v>
      </c>
      <c r="E2" s="15" t="s">
        <v>132</v>
      </c>
      <c r="F2" s="15" t="s">
        <v>133</v>
      </c>
      <c r="G2" s="52"/>
      <c r="I2" s="53"/>
      <c r="J2" s="53"/>
      <c r="L2" s="46"/>
      <c r="M2" s="46"/>
      <c r="N2" s="46"/>
      <c r="O2" s="46"/>
      <c r="P2" s="46"/>
      <c r="Q2" s="46"/>
      <c r="R2" s="46"/>
      <c r="S2" s="47"/>
      <c r="T2" s="54"/>
      <c r="U2" s="55"/>
      <c r="V2" s="55"/>
      <c r="W2" s="55"/>
      <c r="X2" s="56"/>
      <c r="Y2" s="55"/>
      <c r="Z2" s="55"/>
      <c r="AA2" s="57"/>
    </row>
    <row r="3">
      <c r="A3" s="18">
        <v>1</v>
      </c>
      <c r="B3" s="19" t="s">
        <v>9</v>
      </c>
      <c r="C3" s="20">
        <f>Малоэтажка_колич_квартир!C3*3</f>
        <v>36</v>
      </c>
      <c r="D3" s="20">
        <f>Малоэтажка_колич_квартир!D3*3</f>
        <v>96</v>
      </c>
      <c r="E3" s="20">
        <f>Малоэтажка_колич_квартир!E3*3</f>
        <v>0</v>
      </c>
      <c r="F3" s="20">
        <f>Малоэтажка_колич_квартир!F3*3</f>
        <v>0</v>
      </c>
      <c r="G3" s="20">
        <f t="shared" ref="G3:G9" si="33">SUM(C3:F3)</f>
        <v>132</v>
      </c>
      <c r="H3" s="23"/>
      <c r="I3" s="23">
        <f t="shared" ref="I3:I9" si="34">G3/3*3</f>
        <v>132</v>
      </c>
      <c r="J3" s="23">
        <f t="shared" ref="J3:J9" si="35">G3/3*5</f>
        <v>220</v>
      </c>
      <c r="K3" s="23"/>
      <c r="L3" s="23">
        <v>4.75</v>
      </c>
      <c r="M3" s="23">
        <v>2.1000000000000001</v>
      </c>
      <c r="N3" s="23">
        <v>3.0800000000000001</v>
      </c>
      <c r="O3" s="23">
        <v>3.0800000000000001</v>
      </c>
      <c r="P3" s="23">
        <v>39.600000000000001</v>
      </c>
      <c r="Q3" s="23">
        <v>23.760000000000002</v>
      </c>
      <c r="R3" s="23">
        <v>15.84</v>
      </c>
      <c r="S3" s="24">
        <v>15.84</v>
      </c>
      <c r="T3" s="58" t="s">
        <v>148</v>
      </c>
      <c r="U3" s="59"/>
      <c r="V3" s="59"/>
      <c r="W3" s="59"/>
      <c r="X3" s="60"/>
      <c r="Y3" s="59"/>
      <c r="Z3" s="59"/>
      <c r="AA3" s="61"/>
    </row>
    <row r="4">
      <c r="A4" s="25"/>
      <c r="B4" s="4" t="s">
        <v>10</v>
      </c>
      <c r="C4" s="13">
        <f>Малоэтажка_колич_квартир!C4*3</f>
        <v>36</v>
      </c>
      <c r="D4" s="13">
        <f>Малоэтажка_колич_квартир!D4*3</f>
        <v>96</v>
      </c>
      <c r="E4" s="13">
        <f>Малоэтажка_колич_квартир!E4*3</f>
        <v>0</v>
      </c>
      <c r="F4" s="13">
        <f>Малоэтажка_колич_квартир!F4*3</f>
        <v>0</v>
      </c>
      <c r="G4" s="13">
        <f t="shared" si="33"/>
        <v>132</v>
      </c>
      <c r="I4">
        <f t="shared" si="34"/>
        <v>132</v>
      </c>
      <c r="J4">
        <f t="shared" si="35"/>
        <v>220</v>
      </c>
      <c r="L4">
        <v>4.75</v>
      </c>
      <c r="M4">
        <v>2.1000000000000001</v>
      </c>
      <c r="N4">
        <v>3.0800000000000001</v>
      </c>
      <c r="O4">
        <v>3.0800000000000001</v>
      </c>
      <c r="P4">
        <v>39.600000000000001</v>
      </c>
      <c r="Q4">
        <v>23.760000000000002</v>
      </c>
      <c r="R4">
        <v>15.84</v>
      </c>
      <c r="S4" s="28">
        <v>15.84</v>
      </c>
      <c r="T4" s="62"/>
      <c r="U4" s="63"/>
      <c r="V4" s="63"/>
      <c r="W4" s="63"/>
      <c r="X4" s="64"/>
      <c r="Y4" s="63"/>
      <c r="Z4" s="63"/>
      <c r="AA4" s="65"/>
    </row>
    <row r="5">
      <c r="A5" s="25"/>
      <c r="B5" s="4" t="s">
        <v>11</v>
      </c>
      <c r="C5" s="13">
        <f>Малоэтажка_колич_квартир!C5*3</f>
        <v>36</v>
      </c>
      <c r="D5" s="13">
        <f>Малоэтажка_колич_квартир!D5*3</f>
        <v>96</v>
      </c>
      <c r="E5" s="13">
        <f>Малоэтажка_колич_квартир!E5*3</f>
        <v>0</v>
      </c>
      <c r="F5" s="13">
        <f>Малоэтажка_колич_квартир!F5*3</f>
        <v>0</v>
      </c>
      <c r="G5" s="13">
        <f t="shared" si="33"/>
        <v>132</v>
      </c>
      <c r="I5">
        <f t="shared" si="34"/>
        <v>132</v>
      </c>
      <c r="J5">
        <f t="shared" si="35"/>
        <v>220</v>
      </c>
      <c r="L5">
        <v>4.75</v>
      </c>
      <c r="M5">
        <v>2.1000000000000001</v>
      </c>
      <c r="N5">
        <v>3.0800000000000001</v>
      </c>
      <c r="O5">
        <v>3.0800000000000001</v>
      </c>
      <c r="P5">
        <v>39.600000000000001</v>
      </c>
      <c r="Q5">
        <v>23.760000000000002</v>
      </c>
      <c r="R5">
        <v>15.84</v>
      </c>
      <c r="S5" s="28">
        <v>15.84</v>
      </c>
      <c r="T5" s="62"/>
      <c r="U5" s="63"/>
      <c r="V5" s="63"/>
      <c r="W5" s="63"/>
      <c r="X5" s="64"/>
      <c r="Y5" s="63"/>
      <c r="Z5" s="63"/>
      <c r="AA5" s="65"/>
    </row>
    <row r="6">
      <c r="A6" s="25"/>
      <c r="B6" s="4" t="s">
        <v>12</v>
      </c>
      <c r="C6" s="13">
        <f>Малоэтажка_колич_квартир!C6*3</f>
        <v>36</v>
      </c>
      <c r="D6" s="13">
        <f>Малоэтажка_колич_квартир!D6*3</f>
        <v>96</v>
      </c>
      <c r="E6" s="13">
        <f>Малоэтажка_колич_квартир!E6*3</f>
        <v>0</v>
      </c>
      <c r="F6" s="13">
        <f>Малоэтажка_колич_квартир!F6*3</f>
        <v>0</v>
      </c>
      <c r="G6" s="13">
        <f t="shared" si="33"/>
        <v>132</v>
      </c>
      <c r="I6">
        <f t="shared" si="34"/>
        <v>132</v>
      </c>
      <c r="J6">
        <f t="shared" si="35"/>
        <v>220</v>
      </c>
      <c r="L6">
        <v>4.75</v>
      </c>
      <c r="M6">
        <v>2.1000000000000001</v>
      </c>
      <c r="N6">
        <v>3.0800000000000001</v>
      </c>
      <c r="O6">
        <v>3.0800000000000001</v>
      </c>
      <c r="P6">
        <v>39.600000000000001</v>
      </c>
      <c r="Q6">
        <v>23.760000000000002</v>
      </c>
      <c r="R6">
        <v>15.84</v>
      </c>
      <c r="S6" s="28">
        <v>15.84</v>
      </c>
      <c r="T6" s="62"/>
      <c r="U6" s="63"/>
      <c r="V6" s="63"/>
      <c r="W6" s="63"/>
      <c r="X6" s="64"/>
      <c r="Y6" s="63"/>
      <c r="Z6" s="63"/>
      <c r="AA6" s="65"/>
    </row>
    <row r="7">
      <c r="A7" s="25"/>
      <c r="B7" s="4" t="s">
        <v>13</v>
      </c>
      <c r="C7" s="13">
        <f>Малоэтажка_колич_квартир!C7*3</f>
        <v>36</v>
      </c>
      <c r="D7" s="13">
        <f>Малоэтажка_колич_квартир!D7*3</f>
        <v>48</v>
      </c>
      <c r="E7" s="13">
        <f>Малоэтажка_колич_квартир!E7*3</f>
        <v>36</v>
      </c>
      <c r="F7" s="13">
        <f>Малоэтажка_колич_квартир!F7*3</f>
        <v>0</v>
      </c>
      <c r="G7" s="66">
        <f t="shared" si="33"/>
        <v>120</v>
      </c>
      <c r="I7">
        <f t="shared" si="34"/>
        <v>120</v>
      </c>
      <c r="J7">
        <f t="shared" si="35"/>
        <v>200</v>
      </c>
      <c r="L7">
        <v>4.4500000000000002</v>
      </c>
      <c r="M7">
        <v>1.98</v>
      </c>
      <c r="N7">
        <v>2.8900000000000001</v>
      </c>
      <c r="O7">
        <v>2.8900000000000001</v>
      </c>
      <c r="P7">
        <v>36</v>
      </c>
      <c r="Q7">
        <v>21.600000000000001</v>
      </c>
      <c r="R7">
        <v>14.4</v>
      </c>
      <c r="S7" s="28">
        <v>14.4</v>
      </c>
      <c r="T7" s="62"/>
      <c r="U7" s="63"/>
      <c r="V7" s="63"/>
      <c r="W7" s="63"/>
      <c r="X7" s="64"/>
      <c r="Y7" s="63"/>
      <c r="Z7" s="63"/>
      <c r="AA7" s="65"/>
    </row>
    <row r="8">
      <c r="A8" s="25"/>
      <c r="B8" s="4" t="s">
        <v>14</v>
      </c>
      <c r="C8" s="13">
        <f>Малоэтажка_колич_квартир!C8*3</f>
        <v>36</v>
      </c>
      <c r="D8" s="13">
        <f>Малоэтажка_колич_квартир!D8*3</f>
        <v>96</v>
      </c>
      <c r="E8" s="13">
        <f>Малоэтажка_колич_квартир!E8*3</f>
        <v>0</v>
      </c>
      <c r="F8" s="13">
        <f>Малоэтажка_колич_квартир!F8*3</f>
        <v>0</v>
      </c>
      <c r="G8" s="13">
        <f t="shared" si="33"/>
        <v>132</v>
      </c>
      <c r="I8">
        <f t="shared" si="34"/>
        <v>132</v>
      </c>
      <c r="J8">
        <f t="shared" si="35"/>
        <v>220</v>
      </c>
      <c r="L8">
        <v>4.75</v>
      </c>
      <c r="M8">
        <v>2.1000000000000001</v>
      </c>
      <c r="N8">
        <v>3.0800000000000001</v>
      </c>
      <c r="O8">
        <v>3.0800000000000001</v>
      </c>
      <c r="P8">
        <v>39.600000000000001</v>
      </c>
      <c r="Q8">
        <v>23.760000000000002</v>
      </c>
      <c r="R8">
        <v>15.84</v>
      </c>
      <c r="S8" s="28">
        <v>15.84</v>
      </c>
      <c r="T8" s="62"/>
      <c r="U8" s="63"/>
      <c r="V8" s="63"/>
      <c r="W8" s="63"/>
      <c r="X8" s="64"/>
      <c r="Y8" s="63"/>
      <c r="Z8" s="63"/>
      <c r="AA8" s="65"/>
    </row>
    <row r="9">
      <c r="A9" s="25"/>
      <c r="B9" s="4" t="s">
        <v>15</v>
      </c>
      <c r="C9" s="13">
        <f>Малоэтажка_колич_квартир!C9*3</f>
        <v>36</v>
      </c>
      <c r="D9" s="13">
        <f>Малоэтажка_колич_квартир!D9*3</f>
        <v>96</v>
      </c>
      <c r="E9" s="13">
        <f>Малоэтажка_колич_квартир!E9*3</f>
        <v>0</v>
      </c>
      <c r="F9" s="13">
        <f>Малоэтажка_колич_квартир!F9*3</f>
        <v>0</v>
      </c>
      <c r="G9" s="13">
        <f t="shared" si="33"/>
        <v>132</v>
      </c>
      <c r="I9">
        <f t="shared" si="34"/>
        <v>132</v>
      </c>
      <c r="J9">
        <f t="shared" si="35"/>
        <v>220</v>
      </c>
      <c r="L9">
        <v>4.75</v>
      </c>
      <c r="M9">
        <v>2.1000000000000001</v>
      </c>
      <c r="N9">
        <v>3.0800000000000001</v>
      </c>
      <c r="O9">
        <v>3.0800000000000001</v>
      </c>
      <c r="P9">
        <v>39.600000000000001</v>
      </c>
      <c r="Q9">
        <v>23.760000000000002</v>
      </c>
      <c r="R9">
        <v>15.84</v>
      </c>
      <c r="S9" s="28">
        <v>15.84</v>
      </c>
      <c r="T9" s="62"/>
      <c r="U9" s="63"/>
      <c r="V9" s="63"/>
      <c r="W9" s="63"/>
      <c r="X9" s="64"/>
      <c r="Y9" s="63"/>
      <c r="Z9" s="63"/>
      <c r="AA9" s="65"/>
    </row>
    <row r="10">
      <c r="A10" s="25"/>
      <c r="B10" s="4" t="s">
        <v>16</v>
      </c>
      <c r="C10" s="13">
        <f>Малоэтажка_колич_квартир!C10*3</f>
        <v>36</v>
      </c>
      <c r="D10" s="13">
        <f>Малоэтажка_колич_квартир!D10*3</f>
        <v>96</v>
      </c>
      <c r="E10" s="13">
        <f>Малоэтажка_колич_квартир!E10*3</f>
        <v>0</v>
      </c>
      <c r="F10" s="13">
        <f>Малоэтажка_колич_квартир!F10*3</f>
        <v>0</v>
      </c>
      <c r="G10" s="13">
        <f t="shared" ref="G10:G73" si="36">SUM(C10:F10)</f>
        <v>132</v>
      </c>
      <c r="I10">
        <f t="shared" ref="I10:I73" si="37">G10/3*3</f>
        <v>132</v>
      </c>
      <c r="J10">
        <f t="shared" ref="J10:J73" si="38">G10/3*5</f>
        <v>220</v>
      </c>
      <c r="L10">
        <v>4.75</v>
      </c>
      <c r="M10">
        <v>2.1000000000000001</v>
      </c>
      <c r="N10">
        <v>3.0800000000000001</v>
      </c>
      <c r="O10">
        <v>3.0800000000000001</v>
      </c>
      <c r="P10">
        <v>39.600000000000001</v>
      </c>
      <c r="Q10">
        <v>23.760000000000002</v>
      </c>
      <c r="R10">
        <v>15.84</v>
      </c>
      <c r="S10" s="28">
        <v>15.84</v>
      </c>
      <c r="T10" s="62"/>
      <c r="U10" s="63"/>
      <c r="V10" s="63"/>
      <c r="W10" s="63"/>
      <c r="X10" s="64"/>
      <c r="Y10" s="63"/>
      <c r="Z10" s="63"/>
      <c r="AA10" s="65"/>
    </row>
    <row r="11">
      <c r="A11" s="29"/>
      <c r="B11" s="30" t="s">
        <v>17</v>
      </c>
      <c r="C11" s="31">
        <f>Малоэтажка_колич_квартир!C11*3</f>
        <v>36</v>
      </c>
      <c r="D11" s="31">
        <f>Малоэтажка_колич_квартир!D11*3</f>
        <v>96</v>
      </c>
      <c r="E11" s="31">
        <f>Малоэтажка_колич_квартир!E11*3</f>
        <v>0</v>
      </c>
      <c r="F11" s="31">
        <f>Малоэтажка_колич_квартир!F11*3</f>
        <v>0</v>
      </c>
      <c r="G11" s="31">
        <f t="shared" si="36"/>
        <v>132</v>
      </c>
      <c r="H11" s="34"/>
      <c r="I11" s="34">
        <f t="shared" si="37"/>
        <v>132</v>
      </c>
      <c r="J11" s="34">
        <f t="shared" si="38"/>
        <v>220</v>
      </c>
      <c r="K11" s="34"/>
      <c r="L11" s="34">
        <v>4.75</v>
      </c>
      <c r="M11" s="34">
        <v>2.1000000000000001</v>
      </c>
      <c r="N11" s="34">
        <v>3.0800000000000001</v>
      </c>
      <c r="O11" s="34">
        <v>3.0800000000000001</v>
      </c>
      <c r="P11" s="34">
        <v>39.600000000000001</v>
      </c>
      <c r="Q11" s="34">
        <v>23.760000000000002</v>
      </c>
      <c r="R11" s="34">
        <v>15.84</v>
      </c>
      <c r="S11" s="34">
        <v>15.84</v>
      </c>
      <c r="T11" s="67">
        <f>SUM(L3:L11)</f>
        <v>42.450000000000003</v>
      </c>
      <c r="U11" s="68">
        <f>SUM(M3:M11)</f>
        <v>18.780000000000001</v>
      </c>
      <c r="V11" s="68">
        <f>SUM(N3:N11)</f>
        <v>27.529999999999994</v>
      </c>
      <c r="W11" s="68">
        <f>SUM(O3:O11)</f>
        <v>27.529999999999994</v>
      </c>
      <c r="X11" s="69">
        <f>SUM(P3:P11)</f>
        <v>352.80000000000007</v>
      </c>
      <c r="Y11" s="68">
        <f>SUM(Q3:Q11)</f>
        <v>211.67999999999998</v>
      </c>
      <c r="Z11" s="68">
        <f>SUM(R3:R11)</f>
        <v>141.12</v>
      </c>
      <c r="AA11" s="70">
        <f>SUM(S3:S11)</f>
        <v>141.12</v>
      </c>
    </row>
    <row r="12">
      <c r="A12" s="18">
        <v>2</v>
      </c>
      <c r="B12" s="19" t="s">
        <v>18</v>
      </c>
      <c r="C12" s="20">
        <f>Малоэтажка_колич_квартир!C12*3</f>
        <v>36</v>
      </c>
      <c r="D12" s="20">
        <f>Малоэтажка_колич_квартир!D12*3</f>
        <v>96</v>
      </c>
      <c r="E12" s="20">
        <f>Малоэтажка_колич_квартир!E12*3</f>
        <v>0</v>
      </c>
      <c r="F12" s="20">
        <f>Малоэтажка_колич_квартир!F12*3</f>
        <v>0</v>
      </c>
      <c r="G12" s="20">
        <f t="shared" si="36"/>
        <v>132</v>
      </c>
      <c r="H12" s="23"/>
      <c r="I12" s="23">
        <f t="shared" si="37"/>
        <v>132</v>
      </c>
      <c r="J12" s="23">
        <f t="shared" si="38"/>
        <v>220</v>
      </c>
      <c r="K12" s="23"/>
      <c r="L12" s="23">
        <v>4.75</v>
      </c>
      <c r="M12" s="23">
        <v>2.1000000000000001</v>
      </c>
      <c r="N12" s="23">
        <v>3.0800000000000001</v>
      </c>
      <c r="O12" s="23">
        <v>3.0800000000000001</v>
      </c>
      <c r="P12" s="23">
        <v>39.600000000000001</v>
      </c>
      <c r="Q12" s="23">
        <v>23.760000000000002</v>
      </c>
      <c r="R12" s="23">
        <v>15.84</v>
      </c>
      <c r="S12" s="24">
        <v>15.84</v>
      </c>
      <c r="T12" s="58" t="s">
        <v>149</v>
      </c>
      <c r="U12" s="59"/>
      <c r="V12" s="59"/>
      <c r="W12" s="59"/>
      <c r="X12" s="60"/>
      <c r="Y12" s="59"/>
      <c r="Z12" s="59"/>
      <c r="AA12" s="61"/>
    </row>
    <row r="13">
      <c r="A13" s="25"/>
      <c r="B13" s="4" t="s">
        <v>19</v>
      </c>
      <c r="C13" s="13">
        <f>Малоэтажка_колич_квартир!C13*3</f>
        <v>36</v>
      </c>
      <c r="D13" s="13">
        <f>Малоэтажка_колич_квартир!D13*3</f>
        <v>96</v>
      </c>
      <c r="E13" s="13">
        <f>Малоэтажка_колич_квартир!E13*3</f>
        <v>0</v>
      </c>
      <c r="F13" s="13">
        <f>Малоэтажка_колич_квартир!F13*3</f>
        <v>0</v>
      </c>
      <c r="G13" s="13">
        <f t="shared" si="36"/>
        <v>132</v>
      </c>
      <c r="I13">
        <f t="shared" si="37"/>
        <v>132</v>
      </c>
      <c r="J13">
        <f t="shared" si="38"/>
        <v>220</v>
      </c>
      <c r="L13">
        <v>4.75</v>
      </c>
      <c r="M13">
        <v>2.1000000000000001</v>
      </c>
      <c r="N13">
        <v>3.0800000000000001</v>
      </c>
      <c r="O13">
        <v>3.0800000000000001</v>
      </c>
      <c r="P13">
        <v>39.600000000000001</v>
      </c>
      <c r="Q13">
        <v>23.760000000000002</v>
      </c>
      <c r="R13">
        <v>15.84</v>
      </c>
      <c r="S13" s="28">
        <v>15.84</v>
      </c>
      <c r="T13" s="62"/>
      <c r="U13" s="63"/>
      <c r="V13" s="63"/>
      <c r="W13" s="63"/>
      <c r="X13" s="64"/>
      <c r="Y13" s="63"/>
      <c r="Z13" s="63"/>
      <c r="AA13" s="65"/>
    </row>
    <row r="14">
      <c r="A14" s="25"/>
      <c r="B14" s="4" t="s">
        <v>20</v>
      </c>
      <c r="C14" s="13">
        <f>Малоэтажка_колич_квартир!C14*3</f>
        <v>36</v>
      </c>
      <c r="D14" s="13">
        <f>Малоэтажка_колич_квартир!D14*3</f>
        <v>96</v>
      </c>
      <c r="E14" s="13">
        <f>Малоэтажка_колич_квартир!E14*3</f>
        <v>0</v>
      </c>
      <c r="F14" s="13">
        <f>Малоэтажка_колич_квартир!F14*3</f>
        <v>0</v>
      </c>
      <c r="G14" s="13">
        <f t="shared" si="36"/>
        <v>132</v>
      </c>
      <c r="I14">
        <f t="shared" si="37"/>
        <v>132</v>
      </c>
      <c r="J14">
        <f t="shared" si="38"/>
        <v>220</v>
      </c>
      <c r="L14">
        <v>4.75</v>
      </c>
      <c r="M14">
        <v>2.1000000000000001</v>
      </c>
      <c r="N14">
        <v>3.0800000000000001</v>
      </c>
      <c r="O14">
        <v>3.0800000000000001</v>
      </c>
      <c r="P14">
        <v>39.600000000000001</v>
      </c>
      <c r="Q14">
        <v>23.760000000000002</v>
      </c>
      <c r="R14">
        <v>15.84</v>
      </c>
      <c r="S14" s="28">
        <v>15.84</v>
      </c>
      <c r="T14" s="62"/>
      <c r="U14" s="63"/>
      <c r="V14" s="63"/>
      <c r="W14" s="63"/>
      <c r="X14" s="64"/>
      <c r="Y14" s="63"/>
      <c r="Z14" s="63"/>
      <c r="AA14" s="65"/>
    </row>
    <row r="15">
      <c r="A15" s="25"/>
      <c r="B15" s="4" t="s">
        <v>21</v>
      </c>
      <c r="C15" s="13">
        <f>Малоэтажка_колич_квартир!C15*3</f>
        <v>36</v>
      </c>
      <c r="D15" s="13">
        <f>Малоэтажка_колич_квартир!D15*3</f>
        <v>96</v>
      </c>
      <c r="E15" s="13">
        <f>Малоэтажка_колич_квартир!E15*3</f>
        <v>0</v>
      </c>
      <c r="F15" s="13">
        <f>Малоэтажка_колич_квартир!F15*3</f>
        <v>0</v>
      </c>
      <c r="G15" s="13">
        <f t="shared" si="36"/>
        <v>132</v>
      </c>
      <c r="I15">
        <f t="shared" si="37"/>
        <v>132</v>
      </c>
      <c r="J15">
        <f t="shared" si="38"/>
        <v>220</v>
      </c>
      <c r="L15">
        <v>4.75</v>
      </c>
      <c r="M15">
        <v>2.1000000000000001</v>
      </c>
      <c r="N15">
        <v>3.0800000000000001</v>
      </c>
      <c r="O15">
        <v>3.0800000000000001</v>
      </c>
      <c r="P15">
        <v>39.600000000000001</v>
      </c>
      <c r="Q15">
        <v>23.760000000000002</v>
      </c>
      <c r="R15">
        <v>15.84</v>
      </c>
      <c r="S15" s="28">
        <v>15.84</v>
      </c>
      <c r="T15" s="62"/>
      <c r="U15" s="63"/>
      <c r="V15" s="63"/>
      <c r="W15" s="63"/>
      <c r="X15" s="64"/>
      <c r="Y15" s="63"/>
      <c r="Z15" s="63"/>
      <c r="AA15" s="65"/>
    </row>
    <row r="16">
      <c r="A16" s="25"/>
      <c r="B16" s="4" t="s">
        <v>22</v>
      </c>
      <c r="C16" s="13">
        <f>Малоэтажка_колич_квартир!C16*3</f>
        <v>36</v>
      </c>
      <c r="D16" s="13">
        <f>Малоэтажка_колич_квартир!D16*3</f>
        <v>96</v>
      </c>
      <c r="E16" s="13">
        <f>Малоэтажка_колич_квартир!E16*3</f>
        <v>0</v>
      </c>
      <c r="F16" s="13">
        <f>Малоэтажка_колич_квартир!F16*3</f>
        <v>0</v>
      </c>
      <c r="G16" s="13">
        <f t="shared" si="36"/>
        <v>132</v>
      </c>
      <c r="I16">
        <f t="shared" si="37"/>
        <v>132</v>
      </c>
      <c r="J16">
        <f t="shared" si="38"/>
        <v>220</v>
      </c>
      <c r="L16">
        <v>4.75</v>
      </c>
      <c r="M16">
        <v>2.1000000000000001</v>
      </c>
      <c r="N16">
        <v>3.0800000000000001</v>
      </c>
      <c r="O16">
        <v>3.0800000000000001</v>
      </c>
      <c r="P16">
        <v>39.600000000000001</v>
      </c>
      <c r="Q16">
        <v>23.760000000000002</v>
      </c>
      <c r="R16">
        <v>15.84</v>
      </c>
      <c r="S16" s="28">
        <v>15.84</v>
      </c>
      <c r="T16" s="62"/>
      <c r="U16" s="63"/>
      <c r="V16" s="63"/>
      <c r="W16" s="63"/>
      <c r="X16" s="64"/>
      <c r="Y16" s="63"/>
      <c r="Z16" s="63"/>
      <c r="AA16" s="65"/>
    </row>
    <row r="17">
      <c r="A17" s="25"/>
      <c r="B17" s="4" t="s">
        <v>23</v>
      </c>
      <c r="C17" s="13">
        <f>Малоэтажка_колич_квартир!C17*3</f>
        <v>36</v>
      </c>
      <c r="D17" s="13">
        <f>Малоэтажка_колич_квартир!D17*3</f>
        <v>96</v>
      </c>
      <c r="E17" s="13">
        <f>Малоэтажка_колич_квартир!E17*3</f>
        <v>0</v>
      </c>
      <c r="F17" s="13">
        <f>Малоэтажка_колич_квартир!F17*3</f>
        <v>0</v>
      </c>
      <c r="G17" s="13">
        <f t="shared" si="36"/>
        <v>132</v>
      </c>
      <c r="I17">
        <f t="shared" si="37"/>
        <v>132</v>
      </c>
      <c r="J17">
        <f t="shared" si="38"/>
        <v>220</v>
      </c>
      <c r="L17">
        <v>4.75</v>
      </c>
      <c r="M17">
        <v>2.1000000000000001</v>
      </c>
      <c r="N17">
        <v>3.0800000000000001</v>
      </c>
      <c r="O17">
        <v>3.0800000000000001</v>
      </c>
      <c r="P17">
        <v>39.600000000000001</v>
      </c>
      <c r="Q17">
        <v>23.760000000000002</v>
      </c>
      <c r="R17">
        <v>15.84</v>
      </c>
      <c r="S17" s="28">
        <v>15.84</v>
      </c>
      <c r="T17" s="62"/>
      <c r="U17" s="63"/>
      <c r="V17" s="63"/>
      <c r="W17" s="63"/>
      <c r="X17" s="64"/>
      <c r="Y17" s="63"/>
      <c r="Z17" s="63"/>
      <c r="AA17" s="65"/>
    </row>
    <row r="18">
      <c r="A18" s="25"/>
      <c r="B18" s="4" t="s">
        <v>24</v>
      </c>
      <c r="C18" s="13">
        <f>Малоэтажка_колич_квартир!C18*3</f>
        <v>36</v>
      </c>
      <c r="D18" s="13">
        <f>Малоэтажка_колич_квартир!D18*3</f>
        <v>96</v>
      </c>
      <c r="E18" s="13">
        <f>Малоэтажка_колич_квартир!E18*3</f>
        <v>0</v>
      </c>
      <c r="F18" s="13">
        <f>Малоэтажка_колич_квартир!F18*3</f>
        <v>0</v>
      </c>
      <c r="G18" s="13">
        <f t="shared" si="36"/>
        <v>132</v>
      </c>
      <c r="I18">
        <f t="shared" si="37"/>
        <v>132</v>
      </c>
      <c r="J18">
        <f t="shared" si="38"/>
        <v>220</v>
      </c>
      <c r="L18">
        <v>4.75</v>
      </c>
      <c r="M18">
        <v>2.1000000000000001</v>
      </c>
      <c r="N18">
        <v>3.0800000000000001</v>
      </c>
      <c r="O18">
        <v>3.0800000000000001</v>
      </c>
      <c r="P18">
        <v>39.600000000000001</v>
      </c>
      <c r="Q18">
        <v>23.760000000000002</v>
      </c>
      <c r="R18">
        <v>15.84</v>
      </c>
      <c r="S18" s="28">
        <v>15.84</v>
      </c>
      <c r="T18" s="62"/>
      <c r="U18" s="63"/>
      <c r="V18" s="63"/>
      <c r="W18" s="63"/>
      <c r="X18" s="64"/>
      <c r="Y18" s="63"/>
      <c r="Z18" s="63"/>
      <c r="AA18" s="65"/>
    </row>
    <row r="19">
      <c r="A19" s="25"/>
      <c r="B19" s="4" t="s">
        <v>25</v>
      </c>
      <c r="C19" s="13">
        <f>Малоэтажка_колич_квартир!C19*3</f>
        <v>36</v>
      </c>
      <c r="D19" s="13">
        <f>Малоэтажка_колич_квартир!D19*3</f>
        <v>96</v>
      </c>
      <c r="E19" s="13">
        <f>Малоэтажка_колич_квартир!E19*3</f>
        <v>0</v>
      </c>
      <c r="F19" s="13">
        <f>Малоэтажка_колич_квартир!F19*3</f>
        <v>0</v>
      </c>
      <c r="G19" s="13">
        <f t="shared" si="36"/>
        <v>132</v>
      </c>
      <c r="I19">
        <f t="shared" si="37"/>
        <v>132</v>
      </c>
      <c r="J19">
        <f t="shared" si="38"/>
        <v>220</v>
      </c>
      <c r="L19">
        <v>4.75</v>
      </c>
      <c r="M19">
        <v>2.1000000000000001</v>
      </c>
      <c r="N19">
        <v>3.0800000000000001</v>
      </c>
      <c r="O19">
        <v>3.0800000000000001</v>
      </c>
      <c r="P19">
        <v>39.600000000000001</v>
      </c>
      <c r="Q19">
        <v>23.760000000000002</v>
      </c>
      <c r="R19">
        <v>15.84</v>
      </c>
      <c r="S19" s="28">
        <v>15.84</v>
      </c>
      <c r="T19" s="62"/>
      <c r="U19" s="63"/>
      <c r="V19" s="63"/>
      <c r="W19" s="63"/>
      <c r="X19" s="64"/>
      <c r="Y19" s="63"/>
      <c r="Z19" s="63"/>
      <c r="AA19" s="65"/>
    </row>
    <row r="20">
      <c r="A20" s="25"/>
      <c r="B20" s="4" t="s">
        <v>26</v>
      </c>
      <c r="C20" s="13">
        <f>Малоэтажка_колич_квартир!C20*3</f>
        <v>36</v>
      </c>
      <c r="D20" s="13">
        <f>Малоэтажка_колич_квартир!D20*3</f>
        <v>96</v>
      </c>
      <c r="E20" s="13">
        <f>Малоэтажка_колич_квартир!E20*3</f>
        <v>0</v>
      </c>
      <c r="F20" s="13">
        <f>Малоэтажка_колич_квартир!F20*3</f>
        <v>0</v>
      </c>
      <c r="G20" s="13">
        <f t="shared" si="36"/>
        <v>132</v>
      </c>
      <c r="I20">
        <f t="shared" si="37"/>
        <v>132</v>
      </c>
      <c r="J20">
        <f t="shared" si="38"/>
        <v>220</v>
      </c>
      <c r="L20">
        <v>4.75</v>
      </c>
      <c r="M20">
        <v>2.1000000000000001</v>
      </c>
      <c r="N20">
        <v>3.0800000000000001</v>
      </c>
      <c r="O20">
        <v>3.0800000000000001</v>
      </c>
      <c r="P20">
        <v>39.600000000000001</v>
      </c>
      <c r="Q20">
        <v>23.760000000000002</v>
      </c>
      <c r="R20">
        <v>15.84</v>
      </c>
      <c r="S20" s="28">
        <v>15.84</v>
      </c>
      <c r="T20" s="62"/>
      <c r="U20" s="63"/>
      <c r="V20" s="63"/>
      <c r="W20" s="63"/>
      <c r="X20" s="64"/>
      <c r="Y20" s="63"/>
      <c r="Z20" s="63"/>
      <c r="AA20" s="65"/>
    </row>
    <row r="21">
      <c r="A21" s="25"/>
      <c r="B21" s="4" t="s">
        <v>27</v>
      </c>
      <c r="C21" s="13">
        <f>Малоэтажка_колич_квартир!C21*3</f>
        <v>36</v>
      </c>
      <c r="D21" s="13">
        <f>Малоэтажка_колич_квартир!D21*3</f>
        <v>96</v>
      </c>
      <c r="E21" s="13">
        <f>Малоэтажка_колич_квартир!E21*3</f>
        <v>0</v>
      </c>
      <c r="F21" s="13">
        <f>Малоэтажка_колич_квартир!F21*3</f>
        <v>0</v>
      </c>
      <c r="G21" s="13">
        <f t="shared" si="36"/>
        <v>132</v>
      </c>
      <c r="I21">
        <f t="shared" si="37"/>
        <v>132</v>
      </c>
      <c r="J21">
        <f t="shared" si="38"/>
        <v>220</v>
      </c>
      <c r="L21">
        <v>4.75</v>
      </c>
      <c r="M21">
        <v>2.1000000000000001</v>
      </c>
      <c r="N21">
        <v>3.0800000000000001</v>
      </c>
      <c r="O21">
        <v>3.0800000000000001</v>
      </c>
      <c r="P21">
        <v>39.600000000000001</v>
      </c>
      <c r="Q21">
        <v>23.760000000000002</v>
      </c>
      <c r="R21">
        <v>15.84</v>
      </c>
      <c r="S21" s="28">
        <v>15.84</v>
      </c>
      <c r="T21" s="62"/>
      <c r="U21" s="63"/>
      <c r="V21" s="63"/>
      <c r="W21" s="63"/>
      <c r="X21" s="64"/>
      <c r="Y21" s="63"/>
      <c r="Z21" s="63"/>
      <c r="AA21" s="65"/>
    </row>
    <row r="22">
      <c r="A22" s="25"/>
      <c r="B22" s="4" t="s">
        <v>28</v>
      </c>
      <c r="C22" s="13">
        <f>Малоэтажка_колич_квартир!C22*3</f>
        <v>36</v>
      </c>
      <c r="D22" s="13">
        <f>Малоэтажка_колич_квартир!D22*3</f>
        <v>96</v>
      </c>
      <c r="E22" s="13">
        <f>Малоэтажка_колич_квартир!E22*3</f>
        <v>0</v>
      </c>
      <c r="F22" s="13">
        <f>Малоэтажка_колич_квартир!F22*3</f>
        <v>0</v>
      </c>
      <c r="G22" s="13">
        <f t="shared" si="36"/>
        <v>132</v>
      </c>
      <c r="I22">
        <f t="shared" si="37"/>
        <v>132</v>
      </c>
      <c r="J22">
        <f t="shared" si="38"/>
        <v>220</v>
      </c>
      <c r="L22">
        <v>4.75</v>
      </c>
      <c r="M22">
        <v>2.1000000000000001</v>
      </c>
      <c r="N22">
        <v>3.0800000000000001</v>
      </c>
      <c r="O22">
        <v>3.0800000000000001</v>
      </c>
      <c r="P22">
        <v>39.600000000000001</v>
      </c>
      <c r="Q22">
        <v>23.760000000000002</v>
      </c>
      <c r="R22">
        <v>15.84</v>
      </c>
      <c r="S22" s="28">
        <v>15.84</v>
      </c>
      <c r="T22" s="62"/>
      <c r="U22" s="63"/>
      <c r="V22" s="63"/>
      <c r="W22" s="63"/>
      <c r="X22" s="64"/>
      <c r="Y22" s="63"/>
      <c r="Z22" s="63"/>
      <c r="AA22" s="65"/>
    </row>
    <row r="23">
      <c r="A23" s="25"/>
      <c r="B23" s="4" t="s">
        <v>29</v>
      </c>
      <c r="C23" s="13">
        <f>Малоэтажка_колич_квартир!C23*3</f>
        <v>36</v>
      </c>
      <c r="D23" s="13">
        <f>Малоэтажка_колич_квартир!D23*3</f>
        <v>96</v>
      </c>
      <c r="E23" s="13">
        <f>Малоэтажка_колич_квартир!E23*3</f>
        <v>0</v>
      </c>
      <c r="F23" s="13">
        <f>Малоэтажка_колич_квартир!F23*3</f>
        <v>0</v>
      </c>
      <c r="G23" s="13">
        <f t="shared" si="36"/>
        <v>132</v>
      </c>
      <c r="I23">
        <f t="shared" si="37"/>
        <v>132</v>
      </c>
      <c r="J23">
        <f t="shared" si="38"/>
        <v>220</v>
      </c>
      <c r="L23">
        <v>4.75</v>
      </c>
      <c r="M23">
        <v>2.1000000000000001</v>
      </c>
      <c r="N23">
        <v>3.0800000000000001</v>
      </c>
      <c r="O23">
        <v>3.0800000000000001</v>
      </c>
      <c r="P23">
        <v>39.600000000000001</v>
      </c>
      <c r="Q23">
        <v>23.760000000000002</v>
      </c>
      <c r="R23">
        <v>15.84</v>
      </c>
      <c r="S23" s="28">
        <v>15.84</v>
      </c>
      <c r="T23" s="62"/>
      <c r="U23" s="63"/>
      <c r="V23" s="63"/>
      <c r="W23" s="63"/>
      <c r="X23" s="64"/>
      <c r="Y23" s="63"/>
      <c r="Z23" s="63"/>
      <c r="AA23" s="65"/>
    </row>
    <row r="24">
      <c r="A24" s="25"/>
      <c r="B24" s="4" t="s">
        <v>30</v>
      </c>
      <c r="C24" s="13">
        <f>Малоэтажка_колич_квартир!C24*3</f>
        <v>36</v>
      </c>
      <c r="D24" s="13">
        <f>Малоэтажка_колич_квартир!D24*3</f>
        <v>96</v>
      </c>
      <c r="E24" s="13">
        <f>Малоэтажка_колич_квартир!E24*3</f>
        <v>0</v>
      </c>
      <c r="F24" s="13">
        <f>Малоэтажка_колич_квартир!F24*3</f>
        <v>0</v>
      </c>
      <c r="G24" s="13">
        <f t="shared" si="36"/>
        <v>132</v>
      </c>
      <c r="I24">
        <f t="shared" si="37"/>
        <v>132</v>
      </c>
      <c r="J24">
        <f t="shared" si="38"/>
        <v>220</v>
      </c>
      <c r="L24">
        <v>4.75</v>
      </c>
      <c r="M24">
        <v>2.1000000000000001</v>
      </c>
      <c r="N24">
        <v>3.0800000000000001</v>
      </c>
      <c r="O24">
        <v>3.0800000000000001</v>
      </c>
      <c r="P24">
        <v>39.600000000000001</v>
      </c>
      <c r="Q24">
        <v>23.760000000000002</v>
      </c>
      <c r="R24">
        <v>15.84</v>
      </c>
      <c r="S24" s="28">
        <v>15.84</v>
      </c>
      <c r="T24" s="62"/>
      <c r="U24" s="63"/>
      <c r="V24" s="63"/>
      <c r="W24" s="63"/>
      <c r="X24" s="64"/>
      <c r="Y24" s="63"/>
      <c r="Z24" s="63"/>
      <c r="AA24" s="65"/>
    </row>
    <row r="25">
      <c r="A25" s="29"/>
      <c r="B25" s="30" t="s">
        <v>31</v>
      </c>
      <c r="C25" s="31">
        <f>Малоэтажка_колич_квартир!C25*3</f>
        <v>36</v>
      </c>
      <c r="D25" s="31">
        <f>Малоэтажка_колич_квартир!D25*3</f>
        <v>96</v>
      </c>
      <c r="E25" s="31">
        <f>Малоэтажка_колич_квартир!E25*3</f>
        <v>0</v>
      </c>
      <c r="F25" s="31">
        <f>Малоэтажка_колич_квартир!F25*3</f>
        <v>0</v>
      </c>
      <c r="G25" s="31">
        <f t="shared" si="36"/>
        <v>132</v>
      </c>
      <c r="H25" s="34"/>
      <c r="I25" s="34">
        <f t="shared" si="37"/>
        <v>132</v>
      </c>
      <c r="J25" s="34">
        <f t="shared" si="38"/>
        <v>220</v>
      </c>
      <c r="K25" s="34"/>
      <c r="L25" s="34">
        <v>4.75</v>
      </c>
      <c r="M25" s="34">
        <v>2.1000000000000001</v>
      </c>
      <c r="N25" s="34">
        <v>3.0800000000000001</v>
      </c>
      <c r="O25" s="34">
        <v>3.0800000000000001</v>
      </c>
      <c r="P25" s="34">
        <v>39.600000000000001</v>
      </c>
      <c r="Q25" s="34">
        <v>23.760000000000002</v>
      </c>
      <c r="R25" s="34">
        <v>15.84</v>
      </c>
      <c r="S25" s="35">
        <v>15.84</v>
      </c>
      <c r="T25" s="71">
        <f>SUM(L12:L25)</f>
        <v>66.5</v>
      </c>
      <c r="U25" s="72">
        <f>SUM(M12:M25)</f>
        <v>29.400000000000009</v>
      </c>
      <c r="V25" s="72">
        <f>SUM(N12:N25)</f>
        <v>43.11999999999999</v>
      </c>
      <c r="W25" s="72">
        <f>SUM(O12:O25)</f>
        <v>43.11999999999999</v>
      </c>
      <c r="X25" s="73">
        <f>SUM(P12:P25)</f>
        <v>554.40000000000009</v>
      </c>
      <c r="Y25" s="72">
        <f>SUM(Q12:Q25)</f>
        <v>332.63999999999993</v>
      </c>
      <c r="Z25" s="72">
        <f>SUM(R12:R25)</f>
        <v>221.76000000000002</v>
      </c>
      <c r="AA25" s="74">
        <f>SUM(S12:S25)</f>
        <v>221.76000000000002</v>
      </c>
    </row>
    <row r="26">
      <c r="A26" s="18">
        <v>3</v>
      </c>
      <c r="B26" s="19" t="s">
        <v>32</v>
      </c>
      <c r="C26" s="20">
        <f>Малоэтажка_колич_квартир!C26*3</f>
        <v>36</v>
      </c>
      <c r="D26" s="20">
        <f>Малоэтажка_колич_квартир!D26*3</f>
        <v>96</v>
      </c>
      <c r="E26" s="20">
        <f>Малоэтажка_колич_квартир!E26*3</f>
        <v>0</v>
      </c>
      <c r="F26" s="20">
        <f>Малоэтажка_колич_квартир!F26*3</f>
        <v>0</v>
      </c>
      <c r="G26" s="20">
        <f t="shared" si="36"/>
        <v>132</v>
      </c>
      <c r="H26" s="23"/>
      <c r="I26" s="23">
        <f t="shared" si="37"/>
        <v>132</v>
      </c>
      <c r="J26" s="23">
        <f t="shared" si="38"/>
        <v>220</v>
      </c>
      <c r="K26" s="23"/>
      <c r="L26" s="23">
        <v>4.75</v>
      </c>
      <c r="M26" s="23">
        <v>2.1000000000000001</v>
      </c>
      <c r="N26" s="23">
        <v>3.0800000000000001</v>
      </c>
      <c r="O26" s="23">
        <v>3.0800000000000001</v>
      </c>
      <c r="P26" s="23">
        <v>39.600000000000001</v>
      </c>
      <c r="Q26" s="23">
        <v>23.760000000000002</v>
      </c>
      <c r="R26" s="23">
        <v>15.84</v>
      </c>
      <c r="S26" s="24">
        <v>15.84</v>
      </c>
      <c r="T26" s="58" t="s">
        <v>150</v>
      </c>
      <c r="U26" s="59"/>
      <c r="V26" s="59"/>
      <c r="W26" s="59"/>
      <c r="X26" s="60"/>
      <c r="Y26" s="59"/>
      <c r="Z26" s="59"/>
      <c r="AA26" s="61"/>
    </row>
    <row r="27">
      <c r="A27" s="25"/>
      <c r="B27" s="4" t="s">
        <v>33</v>
      </c>
      <c r="C27" s="13">
        <f>Малоэтажка_колич_квартир!C27*3</f>
        <v>36</v>
      </c>
      <c r="D27" s="13">
        <f>Малоэтажка_колич_квартир!D27*3</f>
        <v>96</v>
      </c>
      <c r="E27" s="13">
        <f>Малоэтажка_колич_квартир!E27*3</f>
        <v>0</v>
      </c>
      <c r="F27" s="13">
        <f>Малоэтажка_колич_квартир!F27*3</f>
        <v>0</v>
      </c>
      <c r="G27" s="13">
        <f t="shared" si="36"/>
        <v>132</v>
      </c>
      <c r="I27">
        <f t="shared" si="37"/>
        <v>132</v>
      </c>
      <c r="J27">
        <f t="shared" si="38"/>
        <v>220</v>
      </c>
      <c r="L27">
        <v>4.75</v>
      </c>
      <c r="M27">
        <v>2.1000000000000001</v>
      </c>
      <c r="N27">
        <v>3.0800000000000001</v>
      </c>
      <c r="O27">
        <v>3.0800000000000001</v>
      </c>
      <c r="P27">
        <v>39.600000000000001</v>
      </c>
      <c r="Q27">
        <v>23.760000000000002</v>
      </c>
      <c r="R27">
        <v>15.84</v>
      </c>
      <c r="S27" s="28">
        <v>15.84</v>
      </c>
      <c r="T27" s="62"/>
      <c r="U27" s="63"/>
      <c r="V27" s="63"/>
      <c r="W27" s="63"/>
      <c r="X27" s="64"/>
      <c r="Y27" s="63"/>
      <c r="Z27" s="63"/>
      <c r="AA27" s="65"/>
    </row>
    <row r="28">
      <c r="A28" s="25"/>
      <c r="B28" s="4" t="s">
        <v>34</v>
      </c>
      <c r="C28" s="13">
        <f>Малоэтажка_колич_квартир!C28*3</f>
        <v>36</v>
      </c>
      <c r="D28" s="13">
        <f>Малоэтажка_колич_квартир!D28*3</f>
        <v>96</v>
      </c>
      <c r="E28" s="13">
        <f>Малоэтажка_колич_квартир!E28*3</f>
        <v>0</v>
      </c>
      <c r="F28" s="13">
        <f>Малоэтажка_колич_квартир!F28*3</f>
        <v>0</v>
      </c>
      <c r="G28" s="13">
        <f t="shared" si="36"/>
        <v>132</v>
      </c>
      <c r="I28">
        <f t="shared" si="37"/>
        <v>132</v>
      </c>
      <c r="J28">
        <f t="shared" si="38"/>
        <v>220</v>
      </c>
      <c r="L28">
        <v>4.75</v>
      </c>
      <c r="M28">
        <v>2.1000000000000001</v>
      </c>
      <c r="N28">
        <v>3.0800000000000001</v>
      </c>
      <c r="O28">
        <v>3.0800000000000001</v>
      </c>
      <c r="P28">
        <v>39.600000000000001</v>
      </c>
      <c r="Q28">
        <v>23.760000000000002</v>
      </c>
      <c r="R28">
        <v>15.84</v>
      </c>
      <c r="S28" s="28">
        <v>15.84</v>
      </c>
      <c r="T28" s="62"/>
      <c r="U28" s="63"/>
      <c r="V28" s="63"/>
      <c r="W28" s="63"/>
      <c r="X28" s="64"/>
      <c r="Y28" s="63"/>
      <c r="Z28" s="63"/>
      <c r="AA28" s="65"/>
    </row>
    <row r="29">
      <c r="A29" s="25"/>
      <c r="B29" s="4" t="s">
        <v>35</v>
      </c>
      <c r="C29" s="13">
        <f>Малоэтажка_колич_квартир!C29*3</f>
        <v>36</v>
      </c>
      <c r="D29" s="13">
        <f>Малоэтажка_колич_квартир!D29*3</f>
        <v>96</v>
      </c>
      <c r="E29" s="13">
        <f>Малоэтажка_колич_квартир!E29*3</f>
        <v>0</v>
      </c>
      <c r="F29" s="13">
        <f>Малоэтажка_колич_квартир!F29*3</f>
        <v>0</v>
      </c>
      <c r="G29" s="13">
        <f t="shared" si="36"/>
        <v>132</v>
      </c>
      <c r="I29">
        <f t="shared" si="37"/>
        <v>132</v>
      </c>
      <c r="J29">
        <f t="shared" si="38"/>
        <v>220</v>
      </c>
      <c r="L29">
        <v>4.75</v>
      </c>
      <c r="M29">
        <v>2.1000000000000001</v>
      </c>
      <c r="N29">
        <v>3.0800000000000001</v>
      </c>
      <c r="O29">
        <v>3.0800000000000001</v>
      </c>
      <c r="P29">
        <v>39.600000000000001</v>
      </c>
      <c r="Q29">
        <v>23.760000000000002</v>
      </c>
      <c r="R29">
        <v>15.84</v>
      </c>
      <c r="S29" s="28">
        <v>15.84</v>
      </c>
      <c r="T29" s="62"/>
      <c r="U29" s="63"/>
      <c r="V29" s="63"/>
      <c r="W29" s="63"/>
      <c r="X29" s="64"/>
      <c r="Y29" s="63"/>
      <c r="Z29" s="63"/>
      <c r="AA29" s="65"/>
    </row>
    <row r="30">
      <c r="A30" s="29"/>
      <c r="B30" s="30" t="s">
        <v>36</v>
      </c>
      <c r="C30" s="31">
        <f>Малоэтажка_колич_квартир!C30*3</f>
        <v>36</v>
      </c>
      <c r="D30" s="31">
        <f>Малоэтажка_колич_квартир!D30*3</f>
        <v>96</v>
      </c>
      <c r="E30" s="31">
        <f>Малоэтажка_колич_квартир!E30*3</f>
        <v>0</v>
      </c>
      <c r="F30" s="31">
        <f>Малоэтажка_колич_квартир!F30*3</f>
        <v>0</v>
      </c>
      <c r="G30" s="31">
        <f t="shared" si="36"/>
        <v>132</v>
      </c>
      <c r="H30" s="34"/>
      <c r="I30" s="34">
        <f t="shared" si="37"/>
        <v>132</v>
      </c>
      <c r="J30" s="34">
        <f t="shared" si="38"/>
        <v>220</v>
      </c>
      <c r="K30" s="34"/>
      <c r="L30" s="34">
        <v>4.75</v>
      </c>
      <c r="M30" s="34">
        <v>2.1000000000000001</v>
      </c>
      <c r="N30" s="34">
        <v>3.0800000000000001</v>
      </c>
      <c r="O30" s="34">
        <v>3.0800000000000001</v>
      </c>
      <c r="P30" s="34">
        <v>39.600000000000001</v>
      </c>
      <c r="Q30" s="34">
        <v>23.760000000000002</v>
      </c>
      <c r="R30" s="34">
        <v>15.84</v>
      </c>
      <c r="S30" s="35">
        <v>15.84</v>
      </c>
      <c r="T30" s="71">
        <f>SUM(L26:L30)</f>
        <v>23.75</v>
      </c>
      <c r="U30" s="72">
        <f>SUM(M26:M30)</f>
        <v>10.5</v>
      </c>
      <c r="V30" s="72">
        <f>SUM(N26:N30)</f>
        <v>15.4</v>
      </c>
      <c r="W30" s="72">
        <f>SUM(O26:O30)</f>
        <v>15.4</v>
      </c>
      <c r="X30" s="73">
        <f>SUM(P26:P30)</f>
        <v>198</v>
      </c>
      <c r="Y30" s="72">
        <f>SUM(Q26:Q30)</f>
        <v>118.80000000000001</v>
      </c>
      <c r="Z30" s="72">
        <f>SUM(R26:R30)</f>
        <v>79.200000000000003</v>
      </c>
      <c r="AA30" s="74">
        <f>SUM(S26:S30)</f>
        <v>79.200000000000003</v>
      </c>
    </row>
    <row r="31">
      <c r="A31" s="18">
        <v>4</v>
      </c>
      <c r="B31" s="19" t="s">
        <v>37</v>
      </c>
      <c r="C31" s="20">
        <f>Малоэтажка_колич_квартир!C31*3</f>
        <v>36</v>
      </c>
      <c r="D31" s="20">
        <f>Малоэтажка_колич_квартир!D31*3</f>
        <v>96</v>
      </c>
      <c r="E31" s="20">
        <f>Малоэтажка_колич_квартир!E31*3</f>
        <v>0</v>
      </c>
      <c r="F31" s="20">
        <f>Малоэтажка_колич_квартир!F31*3</f>
        <v>0</v>
      </c>
      <c r="G31" s="20">
        <f t="shared" si="36"/>
        <v>132</v>
      </c>
      <c r="H31" s="23"/>
      <c r="I31" s="23">
        <f t="shared" si="37"/>
        <v>132</v>
      </c>
      <c r="J31" s="23">
        <f t="shared" si="38"/>
        <v>220</v>
      </c>
      <c r="K31" s="23"/>
      <c r="L31" s="23">
        <v>4.75</v>
      </c>
      <c r="M31" s="23">
        <v>2.1000000000000001</v>
      </c>
      <c r="N31" s="23">
        <v>3.0800000000000001</v>
      </c>
      <c r="O31" s="23">
        <v>3.0800000000000001</v>
      </c>
      <c r="P31" s="23">
        <v>39.600000000000001</v>
      </c>
      <c r="Q31" s="23">
        <v>23.760000000000002</v>
      </c>
      <c r="R31" s="23">
        <v>15.84</v>
      </c>
      <c r="S31" s="24">
        <v>15.84</v>
      </c>
      <c r="T31" s="58" t="s">
        <v>151</v>
      </c>
      <c r="U31" s="59"/>
      <c r="V31" s="59"/>
      <c r="W31" s="59"/>
      <c r="X31" s="60"/>
      <c r="Y31" s="59"/>
      <c r="Z31" s="59"/>
      <c r="AA31" s="61"/>
    </row>
    <row r="32">
      <c r="A32" s="25"/>
      <c r="B32" s="4" t="s">
        <v>38</v>
      </c>
      <c r="C32" s="13">
        <f>Малоэтажка_колич_квартир!C32*3</f>
        <v>36</v>
      </c>
      <c r="D32" s="13">
        <f>Малоэтажка_колич_квартир!D32*3</f>
        <v>96</v>
      </c>
      <c r="E32" s="13">
        <f>Малоэтажка_колич_квартир!E32*3</f>
        <v>0</v>
      </c>
      <c r="F32" s="13">
        <f>Малоэтажка_колич_квартир!F32*3</f>
        <v>0</v>
      </c>
      <c r="G32" s="13">
        <f t="shared" si="36"/>
        <v>132</v>
      </c>
      <c r="I32">
        <f t="shared" si="37"/>
        <v>132</v>
      </c>
      <c r="J32">
        <f t="shared" si="38"/>
        <v>220</v>
      </c>
      <c r="L32">
        <v>4.75</v>
      </c>
      <c r="M32">
        <v>2.1000000000000001</v>
      </c>
      <c r="N32">
        <v>3.0800000000000001</v>
      </c>
      <c r="O32">
        <v>3.0800000000000001</v>
      </c>
      <c r="P32">
        <v>39.600000000000001</v>
      </c>
      <c r="Q32">
        <v>23.760000000000002</v>
      </c>
      <c r="R32">
        <v>15.84</v>
      </c>
      <c r="S32" s="28">
        <v>15.84</v>
      </c>
      <c r="T32" s="62"/>
      <c r="U32" s="63"/>
      <c r="V32" s="63"/>
      <c r="W32" s="63"/>
      <c r="X32" s="64"/>
      <c r="Y32" s="63"/>
      <c r="Z32" s="63"/>
      <c r="AA32" s="65"/>
    </row>
    <row r="33">
      <c r="A33" s="25"/>
      <c r="B33" s="4" t="s">
        <v>39</v>
      </c>
      <c r="C33" s="13">
        <f>Малоэтажка_колич_квартир!C33*3</f>
        <v>36</v>
      </c>
      <c r="D33" s="13">
        <f>Малоэтажка_колич_квартир!D33*3</f>
        <v>96</v>
      </c>
      <c r="E33" s="13">
        <f>Малоэтажка_колич_квартир!E33*3</f>
        <v>0</v>
      </c>
      <c r="F33" s="13">
        <f>Малоэтажка_колич_квартир!F33*3</f>
        <v>0</v>
      </c>
      <c r="G33" s="13">
        <f t="shared" si="36"/>
        <v>132</v>
      </c>
      <c r="I33">
        <f t="shared" si="37"/>
        <v>132</v>
      </c>
      <c r="J33">
        <f t="shared" si="38"/>
        <v>220</v>
      </c>
      <c r="L33">
        <v>4.75</v>
      </c>
      <c r="M33">
        <v>2.1000000000000001</v>
      </c>
      <c r="N33">
        <v>3.0800000000000001</v>
      </c>
      <c r="O33">
        <v>3.0800000000000001</v>
      </c>
      <c r="P33">
        <v>39.600000000000001</v>
      </c>
      <c r="Q33">
        <v>23.760000000000002</v>
      </c>
      <c r="R33">
        <v>15.84</v>
      </c>
      <c r="S33" s="28">
        <v>15.84</v>
      </c>
      <c r="T33" s="62"/>
      <c r="U33" s="63"/>
      <c r="V33" s="63"/>
      <c r="W33" s="63"/>
      <c r="X33" s="64"/>
      <c r="Y33" s="63"/>
      <c r="Z33" s="63"/>
      <c r="AA33" s="65"/>
    </row>
    <row r="34">
      <c r="A34" s="25"/>
      <c r="B34" s="4" t="s">
        <v>40</v>
      </c>
      <c r="C34" s="13">
        <f>Малоэтажка_колич_квартир!C34*3</f>
        <v>36</v>
      </c>
      <c r="D34" s="13">
        <f>Малоэтажка_колич_квартир!D34*3</f>
        <v>96</v>
      </c>
      <c r="E34" s="13">
        <f>Малоэтажка_колич_квартир!E34*3</f>
        <v>0</v>
      </c>
      <c r="F34" s="13">
        <f>Малоэтажка_колич_квартир!F34*3</f>
        <v>0</v>
      </c>
      <c r="G34" s="13">
        <f t="shared" si="36"/>
        <v>132</v>
      </c>
      <c r="I34">
        <f t="shared" si="37"/>
        <v>132</v>
      </c>
      <c r="J34">
        <f t="shared" si="38"/>
        <v>220</v>
      </c>
      <c r="L34">
        <v>4.75</v>
      </c>
      <c r="M34">
        <v>2.1000000000000001</v>
      </c>
      <c r="N34">
        <v>3.0800000000000001</v>
      </c>
      <c r="O34">
        <v>3.0800000000000001</v>
      </c>
      <c r="P34">
        <v>39.600000000000001</v>
      </c>
      <c r="Q34">
        <v>23.760000000000002</v>
      </c>
      <c r="R34">
        <v>15.84</v>
      </c>
      <c r="S34" s="28">
        <v>15.84</v>
      </c>
      <c r="T34" s="62"/>
      <c r="U34" s="63"/>
      <c r="V34" s="63"/>
      <c r="W34" s="63"/>
      <c r="X34" s="64"/>
      <c r="Y34" s="63"/>
      <c r="Z34" s="63"/>
      <c r="AA34" s="65"/>
    </row>
    <row r="35">
      <c r="A35" s="25"/>
      <c r="B35" s="4" t="s">
        <v>41</v>
      </c>
      <c r="C35" s="13">
        <f>Малоэтажка_колич_квартир!C35*3</f>
        <v>0</v>
      </c>
      <c r="D35" s="13">
        <f>Малоэтажка_колич_квартир!D35*3</f>
        <v>96</v>
      </c>
      <c r="E35" s="13">
        <f>Малоэтажка_колич_квартир!E35*3</f>
        <v>0</v>
      </c>
      <c r="F35" s="13">
        <f>Малоэтажка_колич_квартир!F35*3</f>
        <v>0</v>
      </c>
      <c r="G35" s="66">
        <f t="shared" si="36"/>
        <v>96</v>
      </c>
      <c r="I35">
        <f t="shared" si="37"/>
        <v>96</v>
      </c>
      <c r="J35">
        <f t="shared" si="38"/>
        <v>160</v>
      </c>
      <c r="L35">
        <v>3.8300000000000001</v>
      </c>
      <c r="M35">
        <v>1.72</v>
      </c>
      <c r="N35">
        <v>2.4900000000000002</v>
      </c>
      <c r="O35">
        <v>2.4900000000000002</v>
      </c>
      <c r="P35">
        <v>28.800000000000001</v>
      </c>
      <c r="Q35">
        <v>17.280000000000001</v>
      </c>
      <c r="R35">
        <v>11.52</v>
      </c>
      <c r="S35" s="28">
        <v>11.52</v>
      </c>
      <c r="T35" s="62"/>
      <c r="U35" s="63"/>
      <c r="V35" s="63"/>
      <c r="W35" s="63"/>
      <c r="X35" s="64"/>
      <c r="Y35" s="63"/>
      <c r="Z35" s="63"/>
      <c r="AA35" s="65"/>
    </row>
    <row r="36">
      <c r="A36" s="25"/>
      <c r="B36" s="4" t="s">
        <v>42</v>
      </c>
      <c r="C36" s="13">
        <f>Малоэтажка_колич_квартир!C36*3</f>
        <v>0</v>
      </c>
      <c r="D36" s="13">
        <f>Малоэтажка_колич_квартир!D36*3</f>
        <v>96</v>
      </c>
      <c r="E36" s="13">
        <f>Малоэтажка_колич_квартир!E36*3</f>
        <v>0</v>
      </c>
      <c r="F36" s="13">
        <f>Малоэтажка_колич_квартир!F36*3</f>
        <v>0</v>
      </c>
      <c r="G36" s="66">
        <f t="shared" si="36"/>
        <v>96</v>
      </c>
      <c r="I36">
        <f t="shared" si="37"/>
        <v>96</v>
      </c>
      <c r="J36">
        <f t="shared" si="38"/>
        <v>160</v>
      </c>
      <c r="L36">
        <v>3.8300000000000001</v>
      </c>
      <c r="M36">
        <v>1.72</v>
      </c>
      <c r="N36">
        <v>2.4900000000000002</v>
      </c>
      <c r="O36">
        <v>2.4900000000000002</v>
      </c>
      <c r="P36">
        <v>28.800000000000001</v>
      </c>
      <c r="Q36">
        <v>17.280000000000001</v>
      </c>
      <c r="R36">
        <v>11.52</v>
      </c>
      <c r="S36" s="28">
        <v>11.52</v>
      </c>
      <c r="T36" s="62"/>
      <c r="U36" s="63"/>
      <c r="V36" s="63"/>
      <c r="W36" s="63"/>
      <c r="X36" s="64"/>
      <c r="Y36" s="63"/>
      <c r="Z36" s="63"/>
      <c r="AA36" s="65"/>
    </row>
    <row r="37">
      <c r="A37" s="29"/>
      <c r="B37" s="30" t="s">
        <v>43</v>
      </c>
      <c r="C37" s="31">
        <f>Малоэтажка_колич_квартир!C37*3</f>
        <v>0</v>
      </c>
      <c r="D37" s="31">
        <f>Малоэтажка_колич_квартир!D37*3</f>
        <v>96</v>
      </c>
      <c r="E37" s="31">
        <f>Малоэтажка_колич_квартир!E37*3</f>
        <v>0</v>
      </c>
      <c r="F37" s="31">
        <f>Малоэтажка_колич_квартир!F37*3</f>
        <v>0</v>
      </c>
      <c r="G37" s="75">
        <f t="shared" si="36"/>
        <v>96</v>
      </c>
      <c r="H37" s="34"/>
      <c r="I37" s="34">
        <f t="shared" si="37"/>
        <v>96</v>
      </c>
      <c r="J37" s="34">
        <f t="shared" si="38"/>
        <v>160</v>
      </c>
      <c r="K37" s="34"/>
      <c r="L37" s="34">
        <v>3.8300000000000001</v>
      </c>
      <c r="M37" s="34">
        <v>1.72</v>
      </c>
      <c r="N37" s="34">
        <v>2.4900000000000002</v>
      </c>
      <c r="O37" s="34">
        <v>2.4900000000000002</v>
      </c>
      <c r="P37" s="34">
        <v>28.800000000000001</v>
      </c>
      <c r="Q37" s="34">
        <v>17.280000000000001</v>
      </c>
      <c r="R37" s="34">
        <v>11.52</v>
      </c>
      <c r="S37" s="35">
        <v>11.52</v>
      </c>
      <c r="T37" s="71">
        <f>SUM(L31:L37)</f>
        <v>30.489999999999995</v>
      </c>
      <c r="U37" s="72">
        <f>SUM(M31:M37)</f>
        <v>13.560000000000002</v>
      </c>
      <c r="V37" s="72">
        <f>SUM(N31:N37)</f>
        <v>19.789999999999999</v>
      </c>
      <c r="W37" s="72">
        <f>SUM(O31:O37)</f>
        <v>19.789999999999999</v>
      </c>
      <c r="X37" s="73">
        <f>SUM(P31:P37)</f>
        <v>244.80000000000004</v>
      </c>
      <c r="Y37" s="72">
        <f>SUM(Q31:Q37)</f>
        <v>146.88000000000002</v>
      </c>
      <c r="Z37" s="72">
        <f>SUM(R31:R37)</f>
        <v>97.919999999999987</v>
      </c>
      <c r="AA37" s="74">
        <f>SUM(S31:S37)</f>
        <v>97.919999999999987</v>
      </c>
    </row>
    <row r="38">
      <c r="A38" s="18">
        <v>5</v>
      </c>
      <c r="B38" s="19" t="s">
        <v>44</v>
      </c>
      <c r="C38" s="20">
        <f>Малоэтажка_колич_квартир!C38*3</f>
        <v>36</v>
      </c>
      <c r="D38" s="20">
        <f>Малоэтажка_колич_квартир!D38*3</f>
        <v>96</v>
      </c>
      <c r="E38" s="20">
        <f>Малоэтажка_колич_квартир!E38*3</f>
        <v>0</v>
      </c>
      <c r="F38" s="20">
        <f>Малоэтажка_колич_квартир!F38*3</f>
        <v>0</v>
      </c>
      <c r="G38" s="20">
        <f t="shared" si="36"/>
        <v>132</v>
      </c>
      <c r="H38" s="23"/>
      <c r="I38" s="23">
        <f t="shared" si="37"/>
        <v>132</v>
      </c>
      <c r="J38" s="23">
        <f t="shared" si="38"/>
        <v>220</v>
      </c>
      <c r="K38" s="23"/>
      <c r="L38" s="23">
        <v>4.75</v>
      </c>
      <c r="M38" s="23">
        <v>2.1000000000000001</v>
      </c>
      <c r="N38" s="23">
        <v>3.0800000000000001</v>
      </c>
      <c r="O38" s="23">
        <v>3.0800000000000001</v>
      </c>
      <c r="P38" s="23">
        <v>39.600000000000001</v>
      </c>
      <c r="Q38" s="23">
        <v>23.760000000000002</v>
      </c>
      <c r="R38" s="23">
        <v>15.84</v>
      </c>
      <c r="S38" s="24">
        <v>15.84</v>
      </c>
      <c r="T38" s="58" t="s">
        <v>152</v>
      </c>
      <c r="U38" s="59"/>
      <c r="V38" s="59"/>
      <c r="W38" s="59"/>
      <c r="X38" s="60"/>
      <c r="Y38" s="59"/>
      <c r="Z38" s="59"/>
      <c r="AA38" s="61"/>
    </row>
    <row r="39">
      <c r="A39" s="25"/>
      <c r="B39" s="4" t="s">
        <v>45</v>
      </c>
      <c r="C39" s="13">
        <f>Малоэтажка_колич_квартир!C39*3</f>
        <v>36</v>
      </c>
      <c r="D39" s="13">
        <f>Малоэтажка_колич_квартир!D39*3</f>
        <v>96</v>
      </c>
      <c r="E39" s="13">
        <f>Малоэтажка_колич_квартир!E39*3</f>
        <v>0</v>
      </c>
      <c r="F39" s="13">
        <f>Малоэтажка_колич_квартир!F39*3</f>
        <v>0</v>
      </c>
      <c r="G39" s="13">
        <f t="shared" si="36"/>
        <v>132</v>
      </c>
      <c r="I39">
        <f t="shared" si="37"/>
        <v>132</v>
      </c>
      <c r="J39">
        <f t="shared" si="38"/>
        <v>220</v>
      </c>
      <c r="L39">
        <v>4.75</v>
      </c>
      <c r="M39">
        <v>2.1000000000000001</v>
      </c>
      <c r="N39">
        <v>3.0800000000000001</v>
      </c>
      <c r="O39">
        <v>3.0800000000000001</v>
      </c>
      <c r="P39">
        <v>39.600000000000001</v>
      </c>
      <c r="Q39">
        <v>23.760000000000002</v>
      </c>
      <c r="R39">
        <v>15.84</v>
      </c>
      <c r="S39" s="28">
        <v>15.84</v>
      </c>
      <c r="T39" s="62"/>
      <c r="U39" s="63"/>
      <c r="V39" s="63"/>
      <c r="W39" s="63"/>
      <c r="X39" s="64"/>
      <c r="Y39" s="63"/>
      <c r="Z39" s="63"/>
      <c r="AA39" s="65"/>
    </row>
    <row r="40">
      <c r="A40" s="25"/>
      <c r="B40" s="4" t="s">
        <v>46</v>
      </c>
      <c r="C40" s="13">
        <f>Малоэтажка_колич_квартир!C40*3</f>
        <v>36</v>
      </c>
      <c r="D40" s="13">
        <f>Малоэтажка_колич_квартир!D40*3</f>
        <v>96</v>
      </c>
      <c r="E40" s="13">
        <f>Малоэтажка_колич_квартир!E40*3</f>
        <v>0</v>
      </c>
      <c r="F40" s="13">
        <f>Малоэтажка_колич_квартир!F40*3</f>
        <v>0</v>
      </c>
      <c r="G40" s="13">
        <f t="shared" si="36"/>
        <v>132</v>
      </c>
      <c r="I40">
        <f t="shared" si="37"/>
        <v>132</v>
      </c>
      <c r="J40">
        <f t="shared" si="38"/>
        <v>220</v>
      </c>
      <c r="L40">
        <v>4.75</v>
      </c>
      <c r="M40">
        <v>2.1000000000000001</v>
      </c>
      <c r="N40">
        <v>3.0800000000000001</v>
      </c>
      <c r="O40">
        <v>3.0800000000000001</v>
      </c>
      <c r="P40">
        <v>39.600000000000001</v>
      </c>
      <c r="Q40">
        <v>23.760000000000002</v>
      </c>
      <c r="R40">
        <v>15.84</v>
      </c>
      <c r="S40" s="28">
        <v>15.84</v>
      </c>
      <c r="T40" s="62"/>
      <c r="U40" s="63"/>
      <c r="V40" s="63"/>
      <c r="W40" s="63"/>
      <c r="X40" s="64"/>
      <c r="Y40" s="63"/>
      <c r="Z40" s="63"/>
      <c r="AA40" s="65"/>
    </row>
    <row r="41">
      <c r="A41" s="25"/>
      <c r="B41" s="4" t="s">
        <v>47</v>
      </c>
      <c r="C41" s="13">
        <f>Малоэтажка_колич_квартир!C41*3</f>
        <v>36</v>
      </c>
      <c r="D41" s="13">
        <f>Малоэтажка_колич_квартир!D41*3</f>
        <v>96</v>
      </c>
      <c r="E41" s="13">
        <f>Малоэтажка_колич_квартир!E41*3</f>
        <v>0</v>
      </c>
      <c r="F41" s="13">
        <f>Малоэтажка_колич_квартир!F41*3</f>
        <v>0</v>
      </c>
      <c r="G41" s="13">
        <f t="shared" si="36"/>
        <v>132</v>
      </c>
      <c r="I41">
        <f t="shared" si="37"/>
        <v>132</v>
      </c>
      <c r="J41">
        <f t="shared" si="38"/>
        <v>220</v>
      </c>
      <c r="L41">
        <v>4.75</v>
      </c>
      <c r="M41">
        <v>2.1000000000000001</v>
      </c>
      <c r="N41">
        <v>3.0800000000000001</v>
      </c>
      <c r="O41">
        <v>3.0800000000000001</v>
      </c>
      <c r="P41">
        <v>39.600000000000001</v>
      </c>
      <c r="Q41">
        <v>23.760000000000002</v>
      </c>
      <c r="R41">
        <v>15.84</v>
      </c>
      <c r="S41" s="28">
        <v>15.84</v>
      </c>
      <c r="T41" s="62"/>
      <c r="U41" s="63"/>
      <c r="V41" s="63"/>
      <c r="W41" s="63"/>
      <c r="X41" s="64"/>
      <c r="Y41" s="63"/>
      <c r="Z41" s="63"/>
      <c r="AA41" s="65"/>
    </row>
    <row r="42">
      <c r="A42" s="25"/>
      <c r="B42" s="4" t="s">
        <v>48</v>
      </c>
      <c r="C42" s="13">
        <f>Малоэтажка_колич_квартир!C42*3</f>
        <v>36</v>
      </c>
      <c r="D42" s="13">
        <f>Малоэтажка_колич_квартир!D42*3</f>
        <v>96</v>
      </c>
      <c r="E42" s="13">
        <f>Малоэтажка_колич_квартир!E42*3</f>
        <v>0</v>
      </c>
      <c r="F42" s="13">
        <f>Малоэтажка_колич_квартир!F42*3</f>
        <v>0</v>
      </c>
      <c r="G42" s="13">
        <f t="shared" si="36"/>
        <v>132</v>
      </c>
      <c r="I42">
        <f t="shared" si="37"/>
        <v>132</v>
      </c>
      <c r="J42">
        <f t="shared" si="38"/>
        <v>220</v>
      </c>
      <c r="L42">
        <v>4.75</v>
      </c>
      <c r="M42">
        <v>2.1000000000000001</v>
      </c>
      <c r="N42">
        <v>3.0800000000000001</v>
      </c>
      <c r="O42">
        <v>3.0800000000000001</v>
      </c>
      <c r="P42">
        <v>39.600000000000001</v>
      </c>
      <c r="Q42">
        <v>23.760000000000002</v>
      </c>
      <c r="R42">
        <v>15.84</v>
      </c>
      <c r="S42" s="28">
        <v>15.84</v>
      </c>
      <c r="T42" s="62"/>
      <c r="U42" s="63"/>
      <c r="V42" s="63"/>
      <c r="W42" s="63"/>
      <c r="X42" s="64"/>
      <c r="Y42" s="63"/>
      <c r="Z42" s="63"/>
      <c r="AA42" s="65"/>
    </row>
    <row r="43">
      <c r="A43" s="25"/>
      <c r="B43" s="4" t="s">
        <v>49</v>
      </c>
      <c r="C43" s="13">
        <f>Малоэтажка_колич_квартир!C43*3</f>
        <v>36</v>
      </c>
      <c r="D43" s="13">
        <f>Малоэтажка_колич_квартир!D43*3</f>
        <v>96</v>
      </c>
      <c r="E43" s="13">
        <f>Малоэтажка_колич_квартир!E43*3</f>
        <v>0</v>
      </c>
      <c r="F43" s="13">
        <f>Малоэтажка_колич_квартир!F43*3</f>
        <v>0</v>
      </c>
      <c r="G43" s="13">
        <f t="shared" si="36"/>
        <v>132</v>
      </c>
      <c r="I43">
        <f t="shared" si="37"/>
        <v>132</v>
      </c>
      <c r="J43">
        <f t="shared" si="38"/>
        <v>220</v>
      </c>
      <c r="L43">
        <v>4.75</v>
      </c>
      <c r="M43">
        <v>2.1000000000000001</v>
      </c>
      <c r="N43">
        <v>3.0800000000000001</v>
      </c>
      <c r="O43">
        <v>3.0800000000000001</v>
      </c>
      <c r="P43">
        <v>39.600000000000001</v>
      </c>
      <c r="Q43">
        <v>23.760000000000002</v>
      </c>
      <c r="R43">
        <v>15.84</v>
      </c>
      <c r="S43" s="28">
        <v>15.84</v>
      </c>
      <c r="T43" s="62"/>
      <c r="U43" s="63"/>
      <c r="V43" s="63"/>
      <c r="W43" s="63"/>
      <c r="X43" s="64"/>
      <c r="Y43" s="63"/>
      <c r="Z43" s="63"/>
      <c r="AA43" s="65"/>
    </row>
    <row r="44">
      <c r="A44" s="25"/>
      <c r="B44" s="4" t="s">
        <v>50</v>
      </c>
      <c r="C44" s="13">
        <f>Малоэтажка_колич_квартир!C44*3</f>
        <v>36</v>
      </c>
      <c r="D44" s="13">
        <f>Малоэтажка_колич_квартир!D44*3</f>
        <v>96</v>
      </c>
      <c r="E44" s="13">
        <f>Малоэтажка_колич_квартир!E44*3</f>
        <v>0</v>
      </c>
      <c r="F44" s="13">
        <f>Малоэтажка_колич_квартир!F44*3</f>
        <v>0</v>
      </c>
      <c r="G44" s="13">
        <f t="shared" si="36"/>
        <v>132</v>
      </c>
      <c r="I44">
        <f t="shared" si="37"/>
        <v>132</v>
      </c>
      <c r="J44">
        <f t="shared" si="38"/>
        <v>220</v>
      </c>
      <c r="L44">
        <v>4.75</v>
      </c>
      <c r="M44">
        <v>2.1000000000000001</v>
      </c>
      <c r="N44">
        <v>3.0800000000000001</v>
      </c>
      <c r="O44">
        <v>3.0800000000000001</v>
      </c>
      <c r="P44">
        <v>39.600000000000001</v>
      </c>
      <c r="Q44">
        <v>23.760000000000002</v>
      </c>
      <c r="R44">
        <v>15.84</v>
      </c>
      <c r="S44" s="28">
        <v>15.84</v>
      </c>
      <c r="T44" s="62"/>
      <c r="U44" s="63"/>
      <c r="V44" s="63"/>
      <c r="W44" s="63"/>
      <c r="X44" s="64"/>
      <c r="Y44" s="63"/>
      <c r="Z44" s="63"/>
      <c r="AA44" s="65"/>
    </row>
    <row r="45">
      <c r="A45" s="25"/>
      <c r="B45" s="4" t="s">
        <v>51</v>
      </c>
      <c r="C45" s="13">
        <f>Малоэтажка_колич_квартир!C45*3</f>
        <v>36</v>
      </c>
      <c r="D45" s="13">
        <f>Малоэтажка_колич_квартир!D45*3</f>
        <v>96</v>
      </c>
      <c r="E45" s="13">
        <f>Малоэтажка_колич_квартир!E45*3</f>
        <v>0</v>
      </c>
      <c r="F45" s="13">
        <f>Малоэтажка_колич_квартир!F45*3</f>
        <v>0</v>
      </c>
      <c r="G45" s="13">
        <f t="shared" si="36"/>
        <v>132</v>
      </c>
      <c r="I45">
        <f t="shared" si="37"/>
        <v>132</v>
      </c>
      <c r="J45">
        <f t="shared" si="38"/>
        <v>220</v>
      </c>
      <c r="L45">
        <v>4.75</v>
      </c>
      <c r="M45">
        <v>2.1000000000000001</v>
      </c>
      <c r="N45">
        <v>3.0800000000000001</v>
      </c>
      <c r="O45">
        <v>3.0800000000000001</v>
      </c>
      <c r="P45">
        <v>39.600000000000001</v>
      </c>
      <c r="Q45">
        <v>23.760000000000002</v>
      </c>
      <c r="R45">
        <v>15.84</v>
      </c>
      <c r="S45" s="28">
        <v>15.84</v>
      </c>
      <c r="T45" s="62"/>
      <c r="U45" s="63"/>
      <c r="V45" s="63"/>
      <c r="W45" s="63"/>
      <c r="X45" s="64"/>
      <c r="Y45" s="63"/>
      <c r="Z45" s="63"/>
      <c r="AA45" s="65"/>
    </row>
    <row r="46">
      <c r="A46" s="25"/>
      <c r="B46" s="4" t="s">
        <v>52</v>
      </c>
      <c r="C46" s="13">
        <f>Малоэтажка_колич_квартир!C46*3</f>
        <v>36</v>
      </c>
      <c r="D46" s="13">
        <f>Малоэтажка_колич_квартир!D46*3</f>
        <v>96</v>
      </c>
      <c r="E46" s="13">
        <f>Малоэтажка_колич_квартир!E46*3</f>
        <v>0</v>
      </c>
      <c r="F46" s="13">
        <f>Малоэтажка_колич_квартир!F46*3</f>
        <v>0</v>
      </c>
      <c r="G46" s="13">
        <f t="shared" si="36"/>
        <v>132</v>
      </c>
      <c r="I46">
        <f t="shared" si="37"/>
        <v>132</v>
      </c>
      <c r="J46">
        <f t="shared" si="38"/>
        <v>220</v>
      </c>
      <c r="L46">
        <v>4.75</v>
      </c>
      <c r="M46">
        <v>2.1000000000000001</v>
      </c>
      <c r="N46">
        <v>3.0800000000000001</v>
      </c>
      <c r="O46">
        <v>3.0800000000000001</v>
      </c>
      <c r="P46">
        <v>39.600000000000001</v>
      </c>
      <c r="Q46">
        <v>23.760000000000002</v>
      </c>
      <c r="R46">
        <v>15.84</v>
      </c>
      <c r="S46" s="28">
        <v>15.84</v>
      </c>
      <c r="T46" s="62"/>
      <c r="U46" s="63"/>
      <c r="V46" s="63"/>
      <c r="W46" s="63"/>
      <c r="X46" s="64"/>
      <c r="Y46" s="63"/>
      <c r="Z46" s="63"/>
      <c r="AA46" s="65"/>
    </row>
    <row r="47">
      <c r="A47" s="25"/>
      <c r="B47" s="4" t="s">
        <v>53</v>
      </c>
      <c r="C47" s="13">
        <f>Малоэтажка_колич_квартир!C47*3</f>
        <v>36</v>
      </c>
      <c r="D47" s="13">
        <f>Малоэтажка_колич_квартир!D47*3</f>
        <v>96</v>
      </c>
      <c r="E47" s="13">
        <f>Малоэтажка_колич_квартир!E47*3</f>
        <v>0</v>
      </c>
      <c r="F47" s="13">
        <f>Малоэтажка_колич_квартир!F47*3</f>
        <v>0</v>
      </c>
      <c r="G47" s="13">
        <f t="shared" si="36"/>
        <v>132</v>
      </c>
      <c r="I47">
        <f t="shared" si="37"/>
        <v>132</v>
      </c>
      <c r="J47">
        <f t="shared" si="38"/>
        <v>220</v>
      </c>
      <c r="L47">
        <v>4.75</v>
      </c>
      <c r="M47">
        <v>2.1000000000000001</v>
      </c>
      <c r="N47">
        <v>3.0800000000000001</v>
      </c>
      <c r="O47">
        <v>3.0800000000000001</v>
      </c>
      <c r="P47">
        <v>39.600000000000001</v>
      </c>
      <c r="Q47">
        <v>23.760000000000002</v>
      </c>
      <c r="R47">
        <v>15.84</v>
      </c>
      <c r="S47" s="28">
        <v>15.84</v>
      </c>
      <c r="T47" s="62"/>
      <c r="U47" s="63"/>
      <c r="V47" s="63"/>
      <c r="W47" s="63"/>
      <c r="X47" s="64"/>
      <c r="Y47" s="63"/>
      <c r="Z47" s="63"/>
      <c r="AA47" s="65"/>
    </row>
    <row r="48">
      <c r="A48" s="25"/>
      <c r="B48" s="4" t="s">
        <v>54</v>
      </c>
      <c r="C48" s="13">
        <f>Малоэтажка_колич_квартир!C48*3</f>
        <v>36</v>
      </c>
      <c r="D48" s="13">
        <f>Малоэтажка_колич_квартир!D48*3</f>
        <v>96</v>
      </c>
      <c r="E48" s="13">
        <f>Малоэтажка_колич_квартир!E48*3</f>
        <v>0</v>
      </c>
      <c r="F48" s="13">
        <f>Малоэтажка_колич_квартир!F48*3</f>
        <v>0</v>
      </c>
      <c r="G48" s="13">
        <f t="shared" si="36"/>
        <v>132</v>
      </c>
      <c r="I48">
        <f t="shared" si="37"/>
        <v>132</v>
      </c>
      <c r="J48">
        <f t="shared" si="38"/>
        <v>220</v>
      </c>
      <c r="L48">
        <v>4.75</v>
      </c>
      <c r="M48">
        <v>2.1000000000000001</v>
      </c>
      <c r="N48">
        <v>3.0800000000000001</v>
      </c>
      <c r="O48">
        <v>3.0800000000000001</v>
      </c>
      <c r="P48">
        <v>39.600000000000001</v>
      </c>
      <c r="Q48">
        <v>23.760000000000002</v>
      </c>
      <c r="R48">
        <v>15.84</v>
      </c>
      <c r="S48" s="28">
        <v>15.84</v>
      </c>
      <c r="T48" s="62"/>
      <c r="U48" s="63"/>
      <c r="V48" s="63"/>
      <c r="W48" s="63"/>
      <c r="X48" s="64"/>
      <c r="Y48" s="63"/>
      <c r="Z48" s="63"/>
      <c r="AA48" s="65"/>
    </row>
    <row r="49">
      <c r="A49" s="25"/>
      <c r="B49" s="4" t="s">
        <v>55</v>
      </c>
      <c r="C49" s="13">
        <f>Малоэтажка_колич_квартир!C49*3</f>
        <v>36</v>
      </c>
      <c r="D49" s="13">
        <f>Малоэтажка_колич_квартир!D49*3</f>
        <v>96</v>
      </c>
      <c r="E49" s="13">
        <f>Малоэтажка_колич_квартир!E49*3</f>
        <v>0</v>
      </c>
      <c r="F49" s="13">
        <f>Малоэтажка_колич_квартир!F49*3</f>
        <v>0</v>
      </c>
      <c r="G49" s="13">
        <f t="shared" si="36"/>
        <v>132</v>
      </c>
      <c r="I49">
        <f t="shared" si="37"/>
        <v>132</v>
      </c>
      <c r="J49">
        <f t="shared" si="38"/>
        <v>220</v>
      </c>
      <c r="L49">
        <v>4.75</v>
      </c>
      <c r="M49">
        <v>2.1000000000000001</v>
      </c>
      <c r="N49">
        <v>3.0800000000000001</v>
      </c>
      <c r="O49">
        <v>3.0800000000000001</v>
      </c>
      <c r="P49">
        <v>39.600000000000001</v>
      </c>
      <c r="Q49">
        <v>23.760000000000002</v>
      </c>
      <c r="R49">
        <v>15.84</v>
      </c>
      <c r="S49" s="28">
        <v>15.84</v>
      </c>
      <c r="T49" s="62"/>
      <c r="U49" s="63"/>
      <c r="V49" s="63"/>
      <c r="W49" s="63"/>
      <c r="X49" s="64"/>
      <c r="Y49" s="63"/>
      <c r="Z49" s="63"/>
      <c r="AA49" s="65"/>
    </row>
    <row r="50">
      <c r="A50" s="25"/>
      <c r="B50" s="4" t="s">
        <v>56</v>
      </c>
      <c r="C50" s="13">
        <f>Малоэтажка_колич_квартир!C50*3</f>
        <v>36</v>
      </c>
      <c r="D50" s="13">
        <f>Малоэтажка_колич_квартир!D50*3</f>
        <v>96</v>
      </c>
      <c r="E50" s="13">
        <f>Малоэтажка_колич_квартир!E50*3</f>
        <v>0</v>
      </c>
      <c r="F50" s="13">
        <f>Малоэтажка_колич_квартир!F50*3</f>
        <v>0</v>
      </c>
      <c r="G50" s="13">
        <f t="shared" si="36"/>
        <v>132</v>
      </c>
      <c r="I50">
        <f t="shared" si="37"/>
        <v>132</v>
      </c>
      <c r="J50">
        <f t="shared" si="38"/>
        <v>220</v>
      </c>
      <c r="L50">
        <v>4.75</v>
      </c>
      <c r="M50">
        <v>2.1000000000000001</v>
      </c>
      <c r="N50">
        <v>3.0800000000000001</v>
      </c>
      <c r="O50">
        <v>3.0800000000000001</v>
      </c>
      <c r="P50">
        <v>39.600000000000001</v>
      </c>
      <c r="Q50">
        <v>23.760000000000002</v>
      </c>
      <c r="R50">
        <v>15.84</v>
      </c>
      <c r="S50" s="28">
        <v>15.84</v>
      </c>
      <c r="T50" s="62"/>
      <c r="U50" s="63"/>
      <c r="V50" s="63"/>
      <c r="W50" s="63"/>
      <c r="X50" s="64"/>
      <c r="Y50" s="63"/>
      <c r="Z50" s="63"/>
      <c r="AA50" s="65"/>
    </row>
    <row r="51">
      <c r="A51" s="25"/>
      <c r="B51" s="4" t="s">
        <v>57</v>
      </c>
      <c r="C51" s="13">
        <f>Малоэтажка_колич_квартир!C51*3</f>
        <v>36</v>
      </c>
      <c r="D51" s="13">
        <f>Малоэтажка_колич_квартир!D51*3</f>
        <v>96</v>
      </c>
      <c r="E51" s="13">
        <f>Малоэтажка_колич_квартир!E51*3</f>
        <v>0</v>
      </c>
      <c r="F51" s="13">
        <f>Малоэтажка_колич_квартир!F51*3</f>
        <v>0</v>
      </c>
      <c r="G51" s="13">
        <f t="shared" si="36"/>
        <v>132</v>
      </c>
      <c r="I51">
        <f t="shared" si="37"/>
        <v>132</v>
      </c>
      <c r="J51">
        <f t="shared" si="38"/>
        <v>220</v>
      </c>
      <c r="L51">
        <v>4.75</v>
      </c>
      <c r="M51">
        <v>2.1000000000000001</v>
      </c>
      <c r="N51">
        <v>3.0800000000000001</v>
      </c>
      <c r="O51">
        <v>3.0800000000000001</v>
      </c>
      <c r="P51">
        <v>39.600000000000001</v>
      </c>
      <c r="Q51">
        <v>23.760000000000002</v>
      </c>
      <c r="R51">
        <v>15.84</v>
      </c>
      <c r="S51" s="28">
        <v>15.84</v>
      </c>
      <c r="T51" s="62"/>
      <c r="U51" s="63"/>
      <c r="V51" s="63"/>
      <c r="W51" s="63"/>
      <c r="X51" s="64"/>
      <c r="Y51" s="63"/>
      <c r="Z51" s="63"/>
      <c r="AA51" s="65"/>
    </row>
    <row r="52">
      <c r="A52" s="25"/>
      <c r="B52" s="4" t="s">
        <v>58</v>
      </c>
      <c r="C52" s="13">
        <f>Малоэтажка_колич_квартир!C52*3</f>
        <v>36</v>
      </c>
      <c r="D52" s="13">
        <f>Малоэтажка_колич_квартир!D52*3</f>
        <v>96</v>
      </c>
      <c r="E52" s="13">
        <f>Малоэтажка_колич_квартир!E52*3</f>
        <v>0</v>
      </c>
      <c r="F52" s="13">
        <f>Малоэтажка_колич_квартир!F52*3</f>
        <v>0</v>
      </c>
      <c r="G52" s="13">
        <f t="shared" si="36"/>
        <v>132</v>
      </c>
      <c r="I52">
        <f t="shared" si="37"/>
        <v>132</v>
      </c>
      <c r="J52">
        <f t="shared" si="38"/>
        <v>220</v>
      </c>
      <c r="L52">
        <v>4.75</v>
      </c>
      <c r="M52">
        <v>2.1000000000000001</v>
      </c>
      <c r="N52">
        <v>3.0800000000000001</v>
      </c>
      <c r="O52">
        <v>3.0800000000000001</v>
      </c>
      <c r="P52">
        <v>39.600000000000001</v>
      </c>
      <c r="Q52">
        <v>23.760000000000002</v>
      </c>
      <c r="R52">
        <v>15.84</v>
      </c>
      <c r="S52" s="28">
        <v>15.84</v>
      </c>
      <c r="T52" s="62"/>
      <c r="U52" s="63"/>
      <c r="V52" s="63"/>
      <c r="W52" s="63"/>
      <c r="X52" s="64"/>
      <c r="Y52" s="63"/>
      <c r="Z52" s="63"/>
      <c r="AA52" s="65"/>
    </row>
    <row r="53">
      <c r="A53" s="25"/>
      <c r="B53" s="4" t="s">
        <v>59</v>
      </c>
      <c r="C53" s="13">
        <f>Малоэтажка_колич_квартир!C53*3</f>
        <v>36</v>
      </c>
      <c r="D53" s="13">
        <f>Малоэтажка_колич_квартир!D53*3</f>
        <v>96</v>
      </c>
      <c r="E53" s="13">
        <f>Малоэтажка_колич_квартир!E53*3</f>
        <v>0</v>
      </c>
      <c r="F53" s="13">
        <f>Малоэтажка_колич_квартир!F53*3</f>
        <v>0</v>
      </c>
      <c r="G53" s="13">
        <f t="shared" si="36"/>
        <v>132</v>
      </c>
      <c r="I53">
        <f t="shared" si="37"/>
        <v>132</v>
      </c>
      <c r="J53">
        <f t="shared" si="38"/>
        <v>220</v>
      </c>
      <c r="L53">
        <v>4.75</v>
      </c>
      <c r="M53">
        <v>2.1000000000000001</v>
      </c>
      <c r="N53">
        <v>3.0800000000000001</v>
      </c>
      <c r="O53">
        <v>3.0800000000000001</v>
      </c>
      <c r="P53">
        <v>39.600000000000001</v>
      </c>
      <c r="Q53">
        <v>23.760000000000002</v>
      </c>
      <c r="R53">
        <v>15.84</v>
      </c>
      <c r="S53" s="28">
        <v>15.84</v>
      </c>
      <c r="T53" s="62"/>
      <c r="U53" s="63"/>
      <c r="V53" s="63"/>
      <c r="W53" s="63"/>
      <c r="X53" s="64"/>
      <c r="Y53" s="63"/>
      <c r="Z53" s="63"/>
      <c r="AA53" s="65"/>
    </row>
    <row r="54">
      <c r="A54" s="25"/>
      <c r="B54" s="4" t="s">
        <v>60</v>
      </c>
      <c r="C54" s="13">
        <f>Малоэтажка_колич_квартир!C54*3</f>
        <v>36</v>
      </c>
      <c r="D54" s="13">
        <f>Малоэтажка_колич_квартир!D54*3</f>
        <v>96</v>
      </c>
      <c r="E54" s="13">
        <f>Малоэтажка_колич_квартир!E54*3</f>
        <v>0</v>
      </c>
      <c r="F54" s="13">
        <f>Малоэтажка_колич_квартир!F54*3</f>
        <v>0</v>
      </c>
      <c r="G54" s="13">
        <f t="shared" si="36"/>
        <v>132</v>
      </c>
      <c r="I54">
        <f t="shared" si="37"/>
        <v>132</v>
      </c>
      <c r="J54">
        <f t="shared" si="38"/>
        <v>220</v>
      </c>
      <c r="L54">
        <v>4.75</v>
      </c>
      <c r="M54">
        <v>2.1000000000000001</v>
      </c>
      <c r="N54">
        <v>3.0800000000000001</v>
      </c>
      <c r="O54">
        <v>3.0800000000000001</v>
      </c>
      <c r="P54">
        <v>39.600000000000001</v>
      </c>
      <c r="Q54">
        <v>23.760000000000002</v>
      </c>
      <c r="R54">
        <v>15.84</v>
      </c>
      <c r="S54" s="28">
        <v>15.84</v>
      </c>
      <c r="T54" s="62"/>
      <c r="U54" s="63"/>
      <c r="V54" s="63"/>
      <c r="W54" s="63"/>
      <c r="X54" s="64"/>
      <c r="Y54" s="63"/>
      <c r="Z54" s="63"/>
      <c r="AA54" s="65"/>
    </row>
    <row r="55">
      <c r="A55" s="25"/>
      <c r="B55" s="4" t="s">
        <v>61</v>
      </c>
      <c r="C55" s="13">
        <f>Малоэтажка_колич_квартир!C55*3</f>
        <v>36</v>
      </c>
      <c r="D55" s="13">
        <f>Малоэтажка_колич_квартир!D55*3</f>
        <v>96</v>
      </c>
      <c r="E55" s="13">
        <f>Малоэтажка_колич_квартир!E55*3</f>
        <v>0</v>
      </c>
      <c r="F55" s="13">
        <f>Малоэтажка_колич_квартир!F55*3</f>
        <v>0</v>
      </c>
      <c r="G55" s="13">
        <f t="shared" si="36"/>
        <v>132</v>
      </c>
      <c r="I55">
        <f t="shared" si="37"/>
        <v>132</v>
      </c>
      <c r="J55">
        <f t="shared" si="38"/>
        <v>220</v>
      </c>
      <c r="L55">
        <v>4.75</v>
      </c>
      <c r="M55">
        <v>2.1000000000000001</v>
      </c>
      <c r="N55">
        <v>3.0800000000000001</v>
      </c>
      <c r="O55">
        <v>3.0800000000000001</v>
      </c>
      <c r="P55">
        <v>39.600000000000001</v>
      </c>
      <c r="Q55">
        <v>23.760000000000002</v>
      </c>
      <c r="R55">
        <v>15.84</v>
      </c>
      <c r="S55" s="28">
        <v>15.84</v>
      </c>
      <c r="T55" s="62"/>
      <c r="U55" s="63"/>
      <c r="V55" s="63"/>
      <c r="W55" s="63"/>
      <c r="X55" s="64"/>
      <c r="Y55" s="63"/>
      <c r="Z55" s="63"/>
      <c r="AA55" s="65"/>
    </row>
    <row r="56">
      <c r="A56" s="29"/>
      <c r="B56" s="30" t="s">
        <v>62</v>
      </c>
      <c r="C56" s="31">
        <f>Малоэтажка_колич_квартир!C56*3</f>
        <v>36</v>
      </c>
      <c r="D56" s="31">
        <f>Малоэтажка_колич_квартир!D56*3</f>
        <v>96</v>
      </c>
      <c r="E56" s="31">
        <f>Малоэтажка_колич_квартир!E56*3</f>
        <v>0</v>
      </c>
      <c r="F56" s="31">
        <f>Малоэтажка_колич_квартир!F56*3</f>
        <v>0</v>
      </c>
      <c r="G56" s="31">
        <f t="shared" si="36"/>
        <v>132</v>
      </c>
      <c r="H56" s="34"/>
      <c r="I56" s="34">
        <f t="shared" si="37"/>
        <v>132</v>
      </c>
      <c r="J56" s="34">
        <f t="shared" si="38"/>
        <v>220</v>
      </c>
      <c r="K56" s="34"/>
      <c r="L56" s="34">
        <v>4.75</v>
      </c>
      <c r="M56" s="34">
        <v>2.1000000000000001</v>
      </c>
      <c r="N56" s="34">
        <v>3.0800000000000001</v>
      </c>
      <c r="O56" s="34">
        <v>3.0800000000000001</v>
      </c>
      <c r="P56" s="34">
        <v>39.600000000000001</v>
      </c>
      <c r="Q56" s="34">
        <v>23.760000000000002</v>
      </c>
      <c r="R56" s="34">
        <v>15.84</v>
      </c>
      <c r="S56" s="35">
        <v>15.84</v>
      </c>
      <c r="T56" s="71">
        <f>SUM(L38:L56)</f>
        <v>90.25</v>
      </c>
      <c r="U56" s="72">
        <f>SUM(M38:M56)</f>
        <v>39.900000000000013</v>
      </c>
      <c r="V56" s="72">
        <f>SUM(N38:N56)</f>
        <v>58.519999999999982</v>
      </c>
      <c r="W56" s="72">
        <f>SUM(O38:O56)</f>
        <v>58.519999999999982</v>
      </c>
      <c r="X56" s="73">
        <f>SUM(P38:P56)</f>
        <v>752.4000000000002</v>
      </c>
      <c r="Y56" s="72">
        <f>SUM(Q38:Q56)</f>
        <v>451.43999999999988</v>
      </c>
      <c r="Z56" s="72">
        <f>SUM(R38:R56)</f>
        <v>300.95999999999998</v>
      </c>
      <c r="AA56" s="74">
        <f>SUM(S38:S56)</f>
        <v>300.95999999999998</v>
      </c>
    </row>
    <row r="57">
      <c r="A57" s="18">
        <v>6</v>
      </c>
      <c r="B57" s="19" t="s">
        <v>63</v>
      </c>
      <c r="C57" s="20">
        <f>Малоэтажка_колич_квартир!C57*3</f>
        <v>36</v>
      </c>
      <c r="D57" s="20">
        <f>Малоэтажка_колич_квартир!D57*3</f>
        <v>96</v>
      </c>
      <c r="E57" s="20">
        <f>Малоэтажка_колич_квартир!E57*3</f>
        <v>0</v>
      </c>
      <c r="F57" s="20">
        <f>Малоэтажка_колич_квартир!F57*3</f>
        <v>0</v>
      </c>
      <c r="G57" s="20">
        <f t="shared" si="36"/>
        <v>132</v>
      </c>
      <c r="H57" s="23"/>
      <c r="I57" s="23">
        <f t="shared" si="37"/>
        <v>132</v>
      </c>
      <c r="J57" s="23">
        <f t="shared" si="38"/>
        <v>220</v>
      </c>
      <c r="K57" s="23"/>
      <c r="L57" s="23">
        <v>4.75</v>
      </c>
      <c r="M57" s="23">
        <v>2.1000000000000001</v>
      </c>
      <c r="N57" s="23">
        <v>3.0800000000000001</v>
      </c>
      <c r="O57" s="23">
        <v>3.0800000000000001</v>
      </c>
      <c r="P57" s="23">
        <v>39.600000000000001</v>
      </c>
      <c r="Q57" s="23">
        <v>23.760000000000002</v>
      </c>
      <c r="R57" s="23">
        <v>15.84</v>
      </c>
      <c r="S57" s="24">
        <v>15.84</v>
      </c>
      <c r="T57" s="58" t="s">
        <v>153</v>
      </c>
      <c r="U57" s="59"/>
      <c r="V57" s="59"/>
      <c r="W57" s="59"/>
      <c r="X57" s="60"/>
      <c r="Y57" s="59"/>
      <c r="Z57" s="59"/>
      <c r="AA57" s="61"/>
    </row>
    <row r="58">
      <c r="A58" s="25"/>
      <c r="B58" s="4" t="s">
        <v>64</v>
      </c>
      <c r="C58" s="13">
        <f>Малоэтажка_колич_квартир!C58*3</f>
        <v>36</v>
      </c>
      <c r="D58" s="13">
        <f>Малоэтажка_колич_квартир!D58*3</f>
        <v>96</v>
      </c>
      <c r="E58" s="13">
        <f>Малоэтажка_колич_квартир!E58*3</f>
        <v>0</v>
      </c>
      <c r="F58" s="13">
        <f>Малоэтажка_колич_квартир!F58*3</f>
        <v>0</v>
      </c>
      <c r="G58" s="13">
        <f t="shared" si="36"/>
        <v>132</v>
      </c>
      <c r="I58">
        <f t="shared" si="37"/>
        <v>132</v>
      </c>
      <c r="J58">
        <f t="shared" si="38"/>
        <v>220</v>
      </c>
      <c r="L58">
        <v>4.75</v>
      </c>
      <c r="M58">
        <v>2.1000000000000001</v>
      </c>
      <c r="N58">
        <v>3.0800000000000001</v>
      </c>
      <c r="O58">
        <v>3.0800000000000001</v>
      </c>
      <c r="P58">
        <v>39.600000000000001</v>
      </c>
      <c r="Q58">
        <v>23.760000000000002</v>
      </c>
      <c r="R58">
        <v>15.84</v>
      </c>
      <c r="S58" s="28">
        <v>15.84</v>
      </c>
      <c r="T58" s="62"/>
      <c r="U58" s="63"/>
      <c r="V58" s="63"/>
      <c r="W58" s="63"/>
      <c r="X58" s="64"/>
      <c r="Y58" s="63"/>
      <c r="Z58" s="63"/>
      <c r="AA58" s="65"/>
    </row>
    <row r="59">
      <c r="A59" s="25"/>
      <c r="B59" s="4" t="s">
        <v>65</v>
      </c>
      <c r="C59" s="13">
        <f>Малоэтажка_колич_квартир!C59*3</f>
        <v>36</v>
      </c>
      <c r="D59" s="13">
        <f>Малоэтажка_колич_квартир!D59*3</f>
        <v>96</v>
      </c>
      <c r="E59" s="13">
        <f>Малоэтажка_колич_квартир!E59*3</f>
        <v>0</v>
      </c>
      <c r="F59" s="13">
        <f>Малоэтажка_колич_квартир!F59*3</f>
        <v>0</v>
      </c>
      <c r="G59" s="13">
        <f t="shared" si="36"/>
        <v>132</v>
      </c>
      <c r="I59">
        <f t="shared" si="37"/>
        <v>132</v>
      </c>
      <c r="J59">
        <f t="shared" si="38"/>
        <v>220</v>
      </c>
      <c r="L59">
        <v>4.75</v>
      </c>
      <c r="M59">
        <v>2.1000000000000001</v>
      </c>
      <c r="N59">
        <v>3.0800000000000001</v>
      </c>
      <c r="O59">
        <v>3.0800000000000001</v>
      </c>
      <c r="P59">
        <v>39.600000000000001</v>
      </c>
      <c r="Q59">
        <v>23.760000000000002</v>
      </c>
      <c r="R59">
        <v>15.84</v>
      </c>
      <c r="S59" s="28">
        <v>15.84</v>
      </c>
      <c r="T59" s="62"/>
      <c r="U59" s="63"/>
      <c r="V59" s="63"/>
      <c r="W59" s="63"/>
      <c r="X59" s="64"/>
      <c r="Y59" s="63"/>
      <c r="Z59" s="63"/>
      <c r="AA59" s="65"/>
    </row>
    <row r="60">
      <c r="A60" s="25"/>
      <c r="B60" s="4" t="s">
        <v>66</v>
      </c>
      <c r="C60" s="13">
        <f>Малоэтажка_колич_квартир!C60*3</f>
        <v>36</v>
      </c>
      <c r="D60" s="13">
        <f>Малоэтажка_колич_квартир!D60*3</f>
        <v>96</v>
      </c>
      <c r="E60" s="13">
        <f>Малоэтажка_колич_квартир!E60*3</f>
        <v>0</v>
      </c>
      <c r="F60" s="13">
        <f>Малоэтажка_колич_квартир!F60*3</f>
        <v>0</v>
      </c>
      <c r="G60" s="13">
        <f t="shared" si="36"/>
        <v>132</v>
      </c>
      <c r="I60">
        <f t="shared" si="37"/>
        <v>132</v>
      </c>
      <c r="J60">
        <f t="shared" si="38"/>
        <v>220</v>
      </c>
      <c r="L60">
        <v>4.75</v>
      </c>
      <c r="M60">
        <v>2.1000000000000001</v>
      </c>
      <c r="N60">
        <v>3.0800000000000001</v>
      </c>
      <c r="O60">
        <v>3.0800000000000001</v>
      </c>
      <c r="P60">
        <v>39.600000000000001</v>
      </c>
      <c r="Q60">
        <v>23.760000000000002</v>
      </c>
      <c r="R60">
        <v>15.84</v>
      </c>
      <c r="S60" s="28">
        <v>15.84</v>
      </c>
      <c r="T60" s="62"/>
      <c r="U60" s="63"/>
      <c r="V60" s="63"/>
      <c r="W60" s="63"/>
      <c r="X60" s="64"/>
      <c r="Y60" s="63"/>
      <c r="Z60" s="63"/>
      <c r="AA60" s="65"/>
    </row>
    <row r="61">
      <c r="A61" s="25"/>
      <c r="B61" s="4" t="s">
        <v>67</v>
      </c>
      <c r="C61" s="13">
        <f>Малоэтажка_колич_квартир!C61*3</f>
        <v>36</v>
      </c>
      <c r="D61" s="13">
        <f>Малоэтажка_колич_квартир!D61*3</f>
        <v>96</v>
      </c>
      <c r="E61" s="13">
        <f>Малоэтажка_колич_квартир!E61*3</f>
        <v>0</v>
      </c>
      <c r="F61" s="13">
        <f>Малоэтажка_колич_квартир!F61*3</f>
        <v>0</v>
      </c>
      <c r="G61" s="13">
        <f t="shared" si="36"/>
        <v>132</v>
      </c>
      <c r="I61">
        <f t="shared" si="37"/>
        <v>132</v>
      </c>
      <c r="J61">
        <f t="shared" si="38"/>
        <v>220</v>
      </c>
      <c r="L61">
        <v>4.75</v>
      </c>
      <c r="M61">
        <v>2.1000000000000001</v>
      </c>
      <c r="N61">
        <v>3.0800000000000001</v>
      </c>
      <c r="O61">
        <v>3.0800000000000001</v>
      </c>
      <c r="P61">
        <v>39.600000000000001</v>
      </c>
      <c r="Q61">
        <v>23.760000000000002</v>
      </c>
      <c r="R61">
        <v>15.84</v>
      </c>
      <c r="S61" s="28">
        <v>15.84</v>
      </c>
      <c r="T61" s="62"/>
      <c r="U61" s="63"/>
      <c r="V61" s="63"/>
      <c r="W61" s="63"/>
      <c r="X61" s="64"/>
      <c r="Y61" s="63"/>
      <c r="Z61" s="63"/>
      <c r="AA61" s="65"/>
    </row>
    <row r="62">
      <c r="A62" s="25"/>
      <c r="B62" s="4" t="s">
        <v>68</v>
      </c>
      <c r="C62" s="13">
        <f>Малоэтажка_колич_квартир!C62*3</f>
        <v>36</v>
      </c>
      <c r="D62" s="13">
        <f>Малоэтажка_колич_квартир!D62*3</f>
        <v>96</v>
      </c>
      <c r="E62" s="13">
        <f>Малоэтажка_колич_квартир!E62*3</f>
        <v>0</v>
      </c>
      <c r="F62" s="13">
        <f>Малоэтажка_колич_квартир!F62*3</f>
        <v>0</v>
      </c>
      <c r="G62" s="13">
        <f t="shared" si="36"/>
        <v>132</v>
      </c>
      <c r="I62">
        <f t="shared" si="37"/>
        <v>132</v>
      </c>
      <c r="J62">
        <f t="shared" si="38"/>
        <v>220</v>
      </c>
      <c r="L62">
        <v>4.75</v>
      </c>
      <c r="M62">
        <v>2.1000000000000001</v>
      </c>
      <c r="N62">
        <v>3.0800000000000001</v>
      </c>
      <c r="O62">
        <v>3.0800000000000001</v>
      </c>
      <c r="P62">
        <v>39.600000000000001</v>
      </c>
      <c r="Q62">
        <v>23.760000000000002</v>
      </c>
      <c r="R62">
        <v>15.84</v>
      </c>
      <c r="S62" s="28">
        <v>15.84</v>
      </c>
      <c r="T62" s="62"/>
      <c r="U62" s="63"/>
      <c r="V62" s="63"/>
      <c r="W62" s="63"/>
      <c r="X62" s="64"/>
      <c r="Y62" s="63"/>
      <c r="Z62" s="63"/>
      <c r="AA62" s="65"/>
    </row>
    <row r="63">
      <c r="A63" s="25"/>
      <c r="B63" s="4" t="s">
        <v>69</v>
      </c>
      <c r="C63" s="13">
        <f>Малоэтажка_колич_квартир!C63*3</f>
        <v>36</v>
      </c>
      <c r="D63" s="13">
        <f>Малоэтажка_колич_квартир!D63*3</f>
        <v>96</v>
      </c>
      <c r="E63" s="13">
        <f>Малоэтажка_колич_квартир!E63*3</f>
        <v>0</v>
      </c>
      <c r="F63" s="13">
        <f>Малоэтажка_колич_квартир!F63*3</f>
        <v>0</v>
      </c>
      <c r="G63" s="13">
        <f t="shared" si="36"/>
        <v>132</v>
      </c>
      <c r="I63">
        <f t="shared" si="37"/>
        <v>132</v>
      </c>
      <c r="J63">
        <f t="shared" si="38"/>
        <v>220</v>
      </c>
      <c r="L63">
        <v>4.75</v>
      </c>
      <c r="M63">
        <v>2.1000000000000001</v>
      </c>
      <c r="N63">
        <v>3.0800000000000001</v>
      </c>
      <c r="O63">
        <v>3.0800000000000001</v>
      </c>
      <c r="P63">
        <v>39.600000000000001</v>
      </c>
      <c r="Q63">
        <v>23.760000000000002</v>
      </c>
      <c r="R63">
        <v>15.84</v>
      </c>
      <c r="S63" s="28">
        <v>15.84</v>
      </c>
      <c r="T63" s="62"/>
      <c r="U63" s="63"/>
      <c r="V63" s="63"/>
      <c r="W63" s="63"/>
      <c r="X63" s="64"/>
      <c r="Y63" s="63"/>
      <c r="Z63" s="63"/>
      <c r="AA63" s="65"/>
    </row>
    <row r="64">
      <c r="A64" s="25"/>
      <c r="B64" s="4" t="s">
        <v>70</v>
      </c>
      <c r="C64" s="13">
        <f>Малоэтажка_колич_квартир!C64*3</f>
        <v>36</v>
      </c>
      <c r="D64" s="13">
        <f>Малоэтажка_колич_квартир!D64*3</f>
        <v>96</v>
      </c>
      <c r="E64" s="13">
        <f>Малоэтажка_колич_квартир!E64*3</f>
        <v>0</v>
      </c>
      <c r="F64" s="13">
        <f>Малоэтажка_колич_квартир!F64*3</f>
        <v>0</v>
      </c>
      <c r="G64" s="13">
        <f t="shared" si="36"/>
        <v>132</v>
      </c>
      <c r="I64">
        <f t="shared" si="37"/>
        <v>132</v>
      </c>
      <c r="J64">
        <f t="shared" si="38"/>
        <v>220</v>
      </c>
      <c r="L64">
        <v>4.75</v>
      </c>
      <c r="M64">
        <v>2.1000000000000001</v>
      </c>
      <c r="N64">
        <v>3.0800000000000001</v>
      </c>
      <c r="O64">
        <v>3.0800000000000001</v>
      </c>
      <c r="P64">
        <v>39.600000000000001</v>
      </c>
      <c r="Q64">
        <v>23.760000000000002</v>
      </c>
      <c r="R64">
        <v>15.84</v>
      </c>
      <c r="S64" s="28">
        <v>15.84</v>
      </c>
      <c r="T64" s="62"/>
      <c r="U64" s="63"/>
      <c r="V64" s="63"/>
      <c r="W64" s="63"/>
      <c r="X64" s="64"/>
      <c r="Y64" s="63"/>
      <c r="Z64" s="63"/>
      <c r="AA64" s="65"/>
    </row>
    <row r="65">
      <c r="A65" s="25"/>
      <c r="B65" s="4" t="s">
        <v>71</v>
      </c>
      <c r="C65" s="13">
        <f>Малоэтажка_колич_квартир!C65*3</f>
        <v>36</v>
      </c>
      <c r="D65" s="13">
        <f>Малоэтажка_колич_квартир!D65*3</f>
        <v>96</v>
      </c>
      <c r="E65" s="13">
        <f>Малоэтажка_колич_квартир!E65*3</f>
        <v>0</v>
      </c>
      <c r="F65" s="13">
        <f>Малоэтажка_колич_квартир!F65*3</f>
        <v>0</v>
      </c>
      <c r="G65" s="13">
        <f t="shared" si="36"/>
        <v>132</v>
      </c>
      <c r="I65">
        <f t="shared" si="37"/>
        <v>132</v>
      </c>
      <c r="J65">
        <f t="shared" si="38"/>
        <v>220</v>
      </c>
      <c r="L65">
        <v>4.75</v>
      </c>
      <c r="M65">
        <v>2.1000000000000001</v>
      </c>
      <c r="N65">
        <v>3.0800000000000001</v>
      </c>
      <c r="O65">
        <v>3.0800000000000001</v>
      </c>
      <c r="P65">
        <v>39.600000000000001</v>
      </c>
      <c r="Q65">
        <v>23.760000000000002</v>
      </c>
      <c r="R65">
        <v>15.84</v>
      </c>
      <c r="S65" s="28">
        <v>15.84</v>
      </c>
      <c r="T65" s="62"/>
      <c r="U65" s="63"/>
      <c r="V65" s="63"/>
      <c r="W65" s="63"/>
      <c r="X65" s="64"/>
      <c r="Y65" s="63"/>
      <c r="Z65" s="63"/>
      <c r="AA65" s="65"/>
    </row>
    <row r="66">
      <c r="A66" s="25"/>
      <c r="B66" s="4" t="s">
        <v>72</v>
      </c>
      <c r="C66" s="13">
        <f>Малоэтажка_колич_квартир!C66*3</f>
        <v>36</v>
      </c>
      <c r="D66" s="13">
        <f>Малоэтажка_колич_квартир!D66*3</f>
        <v>96</v>
      </c>
      <c r="E66" s="13">
        <f>Малоэтажка_колич_квартир!E66*3</f>
        <v>0</v>
      </c>
      <c r="F66" s="13">
        <f>Малоэтажка_колич_квартир!F66*3</f>
        <v>0</v>
      </c>
      <c r="G66" s="13">
        <f t="shared" si="36"/>
        <v>132</v>
      </c>
      <c r="I66">
        <f t="shared" si="37"/>
        <v>132</v>
      </c>
      <c r="J66">
        <f t="shared" si="38"/>
        <v>220</v>
      </c>
      <c r="L66">
        <v>4.75</v>
      </c>
      <c r="M66">
        <v>2.1000000000000001</v>
      </c>
      <c r="N66">
        <v>3.0800000000000001</v>
      </c>
      <c r="O66">
        <v>3.0800000000000001</v>
      </c>
      <c r="P66">
        <v>39.600000000000001</v>
      </c>
      <c r="Q66">
        <v>23.760000000000002</v>
      </c>
      <c r="R66">
        <v>15.84</v>
      </c>
      <c r="S66" s="28">
        <v>15.84</v>
      </c>
      <c r="T66" s="62"/>
      <c r="U66" s="63"/>
      <c r="V66" s="63"/>
      <c r="W66" s="63"/>
      <c r="X66" s="64"/>
      <c r="Y66" s="63"/>
      <c r="Z66" s="63"/>
      <c r="AA66" s="65"/>
    </row>
    <row r="67">
      <c r="A67" s="29"/>
      <c r="B67" s="30" t="s">
        <v>73</v>
      </c>
      <c r="C67" s="31">
        <f>Малоэтажка_колич_квартир!C67*3</f>
        <v>36</v>
      </c>
      <c r="D67" s="31">
        <f>Малоэтажка_колич_квартир!D67*3</f>
        <v>96</v>
      </c>
      <c r="E67" s="31">
        <f>Малоэтажка_колич_квартир!E67*3</f>
        <v>0</v>
      </c>
      <c r="F67" s="31">
        <f>Малоэтажка_колич_квартир!F67*3</f>
        <v>0</v>
      </c>
      <c r="G67" s="31">
        <f t="shared" si="36"/>
        <v>132</v>
      </c>
      <c r="H67" s="34"/>
      <c r="I67" s="34">
        <f t="shared" si="37"/>
        <v>132</v>
      </c>
      <c r="J67" s="34">
        <f t="shared" si="38"/>
        <v>220</v>
      </c>
      <c r="K67" s="34"/>
      <c r="L67" s="34">
        <v>4.75</v>
      </c>
      <c r="M67" s="34">
        <v>2.1000000000000001</v>
      </c>
      <c r="N67" s="34">
        <v>3.0800000000000001</v>
      </c>
      <c r="O67" s="34">
        <v>3.0800000000000001</v>
      </c>
      <c r="P67" s="34">
        <v>39.600000000000001</v>
      </c>
      <c r="Q67" s="34">
        <v>23.760000000000002</v>
      </c>
      <c r="R67" s="34">
        <v>15.84</v>
      </c>
      <c r="S67" s="35">
        <v>15.84</v>
      </c>
      <c r="T67" s="71">
        <f>SUM(L57:L67)</f>
        <v>52.25</v>
      </c>
      <c r="U67" s="72">
        <f>SUM(M57:M67)</f>
        <v>23.100000000000005</v>
      </c>
      <c r="V67" s="72">
        <f>SUM(N57:N67)</f>
        <v>33.879999999999995</v>
      </c>
      <c r="W67" s="72">
        <f>SUM(O57:O67)</f>
        <v>33.879999999999995</v>
      </c>
      <c r="X67" s="73">
        <f>SUM(P57:P67)</f>
        <v>435.60000000000008</v>
      </c>
      <c r="Y67" s="72">
        <f>SUM(Q57:Q67)</f>
        <v>261.35999999999996</v>
      </c>
      <c r="Z67" s="72">
        <f>SUM(R57:R67)</f>
        <v>174.24000000000001</v>
      </c>
      <c r="AA67" s="74">
        <f>SUM(S57:S67)</f>
        <v>174.24000000000001</v>
      </c>
    </row>
    <row r="68">
      <c r="A68" s="18">
        <v>7</v>
      </c>
      <c r="B68" s="19" t="s">
        <v>74</v>
      </c>
      <c r="C68" s="20">
        <f>Малоэтажка_колич_квартир!C68*3</f>
        <v>36</v>
      </c>
      <c r="D68" s="20">
        <f>Малоэтажка_колич_квартир!D68*3</f>
        <v>96</v>
      </c>
      <c r="E68" s="20">
        <f>Малоэтажка_колич_квартир!E68*3</f>
        <v>0</v>
      </c>
      <c r="F68" s="20">
        <f>Малоэтажка_колич_квартир!F68*3</f>
        <v>0</v>
      </c>
      <c r="G68" s="20">
        <f t="shared" si="36"/>
        <v>132</v>
      </c>
      <c r="H68" s="23"/>
      <c r="I68" s="23">
        <f t="shared" si="37"/>
        <v>132</v>
      </c>
      <c r="J68" s="23">
        <f t="shared" si="38"/>
        <v>220</v>
      </c>
      <c r="K68" s="23"/>
      <c r="L68" s="23">
        <v>4.75</v>
      </c>
      <c r="M68" s="23">
        <v>2.1000000000000001</v>
      </c>
      <c r="N68" s="23">
        <v>3.0800000000000001</v>
      </c>
      <c r="O68" s="23">
        <v>3.0800000000000001</v>
      </c>
      <c r="P68" s="23">
        <v>39.600000000000001</v>
      </c>
      <c r="Q68" s="23">
        <v>23.760000000000002</v>
      </c>
      <c r="R68" s="23">
        <v>15.84</v>
      </c>
      <c r="S68" s="24">
        <v>15.84</v>
      </c>
      <c r="T68" s="58" t="s">
        <v>154</v>
      </c>
      <c r="U68" s="59"/>
      <c r="V68" s="59"/>
      <c r="W68" s="59"/>
      <c r="X68" s="60"/>
      <c r="Y68" s="59"/>
      <c r="Z68" s="59"/>
      <c r="AA68" s="61"/>
    </row>
    <row r="69">
      <c r="A69" s="25"/>
      <c r="B69" s="4" t="s">
        <v>75</v>
      </c>
      <c r="C69" s="13">
        <f>Малоэтажка_колич_квартир!C69*3</f>
        <v>36</v>
      </c>
      <c r="D69" s="13">
        <f>Малоэтажка_колич_квартир!D69*3</f>
        <v>96</v>
      </c>
      <c r="E69" s="13">
        <f>Малоэтажка_колич_квартир!E69*3</f>
        <v>0</v>
      </c>
      <c r="F69" s="13">
        <f>Малоэтажка_колич_квартир!F69*3</f>
        <v>0</v>
      </c>
      <c r="G69" s="13">
        <f t="shared" si="36"/>
        <v>132</v>
      </c>
      <c r="I69">
        <f t="shared" si="37"/>
        <v>132</v>
      </c>
      <c r="J69">
        <f t="shared" si="38"/>
        <v>220</v>
      </c>
      <c r="L69">
        <v>4.75</v>
      </c>
      <c r="M69">
        <v>2.1000000000000001</v>
      </c>
      <c r="N69">
        <v>3.0800000000000001</v>
      </c>
      <c r="O69">
        <v>3.0800000000000001</v>
      </c>
      <c r="P69">
        <v>39.600000000000001</v>
      </c>
      <c r="Q69">
        <v>23.760000000000002</v>
      </c>
      <c r="R69">
        <v>15.84</v>
      </c>
      <c r="S69" s="28">
        <v>15.84</v>
      </c>
      <c r="T69" s="62"/>
      <c r="U69" s="63"/>
      <c r="V69" s="63"/>
      <c r="W69" s="63"/>
      <c r="X69" s="64"/>
      <c r="Y69" s="63"/>
      <c r="Z69" s="63"/>
      <c r="AA69" s="65"/>
    </row>
    <row r="70">
      <c r="A70" s="25"/>
      <c r="B70" s="4" t="s">
        <v>76</v>
      </c>
      <c r="C70" s="13">
        <f>Малоэтажка_колич_квартир!C70*3</f>
        <v>36</v>
      </c>
      <c r="D70" s="13">
        <f>Малоэтажка_колич_квартир!D70*3</f>
        <v>96</v>
      </c>
      <c r="E70" s="13">
        <f>Малоэтажка_колич_квартир!E70*3</f>
        <v>0</v>
      </c>
      <c r="F70" s="13">
        <f>Малоэтажка_колич_квартир!F70*3</f>
        <v>0</v>
      </c>
      <c r="G70" s="13">
        <f t="shared" si="36"/>
        <v>132</v>
      </c>
      <c r="I70">
        <f t="shared" si="37"/>
        <v>132</v>
      </c>
      <c r="J70">
        <f t="shared" si="38"/>
        <v>220</v>
      </c>
      <c r="L70">
        <v>4.75</v>
      </c>
      <c r="M70">
        <v>2.1000000000000001</v>
      </c>
      <c r="N70">
        <v>3.0800000000000001</v>
      </c>
      <c r="O70">
        <v>3.0800000000000001</v>
      </c>
      <c r="P70">
        <v>39.600000000000001</v>
      </c>
      <c r="Q70">
        <v>23.760000000000002</v>
      </c>
      <c r="R70">
        <v>15.84</v>
      </c>
      <c r="S70" s="28">
        <v>15.84</v>
      </c>
      <c r="T70" s="62"/>
      <c r="U70" s="63"/>
      <c r="V70" s="63"/>
      <c r="W70" s="63"/>
      <c r="X70" s="64"/>
      <c r="Y70" s="63"/>
      <c r="Z70" s="63"/>
      <c r="AA70" s="65"/>
    </row>
    <row r="71">
      <c r="A71" s="25"/>
      <c r="B71" s="4" t="s">
        <v>77</v>
      </c>
      <c r="C71" s="13">
        <f>Малоэтажка_колич_квартир!C71*3</f>
        <v>36</v>
      </c>
      <c r="D71" s="13">
        <f>Малоэтажка_колич_квартир!D71*3</f>
        <v>96</v>
      </c>
      <c r="E71" s="13">
        <f>Малоэтажка_колич_квартир!E71*3</f>
        <v>0</v>
      </c>
      <c r="F71" s="13">
        <f>Малоэтажка_колич_квартир!F71*3</f>
        <v>0</v>
      </c>
      <c r="G71" s="13">
        <f t="shared" si="36"/>
        <v>132</v>
      </c>
      <c r="I71">
        <f t="shared" si="37"/>
        <v>132</v>
      </c>
      <c r="J71">
        <f t="shared" si="38"/>
        <v>220</v>
      </c>
      <c r="L71">
        <v>4.75</v>
      </c>
      <c r="M71">
        <v>2.1000000000000001</v>
      </c>
      <c r="N71">
        <v>3.0800000000000001</v>
      </c>
      <c r="O71">
        <v>3.0800000000000001</v>
      </c>
      <c r="P71">
        <v>39.600000000000001</v>
      </c>
      <c r="Q71">
        <v>23.760000000000002</v>
      </c>
      <c r="R71">
        <v>15.84</v>
      </c>
      <c r="S71" s="28">
        <v>15.84</v>
      </c>
      <c r="T71" s="62"/>
      <c r="U71" s="63"/>
      <c r="V71" s="63"/>
      <c r="W71" s="63"/>
      <c r="X71" s="64"/>
      <c r="Y71" s="63"/>
      <c r="Z71" s="63"/>
      <c r="AA71" s="65"/>
    </row>
    <row r="72">
      <c r="A72" s="25"/>
      <c r="B72" s="4" t="s">
        <v>78</v>
      </c>
      <c r="C72" s="13">
        <f>Малоэтажка_колич_квартир!C72*3</f>
        <v>36</v>
      </c>
      <c r="D72" s="13">
        <f>Малоэтажка_колич_квартир!D72*3</f>
        <v>96</v>
      </c>
      <c r="E72" s="13">
        <f>Малоэтажка_колич_квартир!E72*3</f>
        <v>0</v>
      </c>
      <c r="F72" s="13">
        <f>Малоэтажка_колич_квартир!F72*3</f>
        <v>0</v>
      </c>
      <c r="G72" s="13">
        <f t="shared" si="36"/>
        <v>132</v>
      </c>
      <c r="I72">
        <f t="shared" si="37"/>
        <v>132</v>
      </c>
      <c r="J72">
        <f t="shared" si="38"/>
        <v>220</v>
      </c>
      <c r="L72">
        <v>4.75</v>
      </c>
      <c r="M72">
        <v>2.1000000000000001</v>
      </c>
      <c r="N72">
        <v>3.0800000000000001</v>
      </c>
      <c r="O72">
        <v>3.0800000000000001</v>
      </c>
      <c r="P72">
        <v>39.600000000000001</v>
      </c>
      <c r="Q72">
        <v>23.760000000000002</v>
      </c>
      <c r="R72">
        <v>15.84</v>
      </c>
      <c r="S72" s="28">
        <v>15.84</v>
      </c>
      <c r="T72" s="62"/>
      <c r="U72" s="63"/>
      <c r="V72" s="63"/>
      <c r="W72" s="63"/>
      <c r="X72" s="64"/>
      <c r="Y72" s="63"/>
      <c r="Z72" s="63"/>
      <c r="AA72" s="65"/>
    </row>
    <row r="73">
      <c r="A73" s="25"/>
      <c r="B73" s="4" t="s">
        <v>79</v>
      </c>
      <c r="C73" s="13">
        <f>Малоэтажка_колич_квартир!C73*3</f>
        <v>36</v>
      </c>
      <c r="D73" s="13">
        <f>Малоэтажка_колич_квартир!D73*3</f>
        <v>96</v>
      </c>
      <c r="E73" s="13">
        <f>Малоэтажка_колич_квартир!E73*3</f>
        <v>0</v>
      </c>
      <c r="F73" s="13">
        <f>Малоэтажка_колич_квартир!F73*3</f>
        <v>0</v>
      </c>
      <c r="G73" s="13">
        <f t="shared" si="36"/>
        <v>132</v>
      </c>
      <c r="I73">
        <f t="shared" si="37"/>
        <v>132</v>
      </c>
      <c r="J73">
        <f t="shared" si="38"/>
        <v>220</v>
      </c>
      <c r="L73">
        <v>4.75</v>
      </c>
      <c r="M73">
        <v>2.1000000000000001</v>
      </c>
      <c r="N73">
        <v>3.0800000000000001</v>
      </c>
      <c r="O73">
        <v>3.0800000000000001</v>
      </c>
      <c r="P73">
        <v>39.600000000000001</v>
      </c>
      <c r="Q73">
        <v>23.760000000000002</v>
      </c>
      <c r="R73">
        <v>15.84</v>
      </c>
      <c r="S73" s="28">
        <v>15.84</v>
      </c>
      <c r="T73" s="62"/>
      <c r="U73" s="63"/>
      <c r="V73" s="63"/>
      <c r="W73" s="63"/>
      <c r="X73" s="64"/>
      <c r="Y73" s="63"/>
      <c r="Z73" s="63"/>
      <c r="AA73" s="65"/>
    </row>
    <row r="74">
      <c r="A74" s="25"/>
      <c r="B74" s="4" t="s">
        <v>80</v>
      </c>
      <c r="C74" s="13">
        <f>Малоэтажка_колич_квартир!C74*3</f>
        <v>36</v>
      </c>
      <c r="D74" s="13">
        <f>Малоэтажка_колич_квартир!D74*3</f>
        <v>96</v>
      </c>
      <c r="E74" s="13">
        <f>Малоэтажка_колич_квартир!E74*3</f>
        <v>0</v>
      </c>
      <c r="F74" s="13">
        <f>Малоэтажка_колич_квартир!F74*3</f>
        <v>0</v>
      </c>
      <c r="G74" s="13">
        <f t="shared" ref="G74:G99" si="39">SUM(C74:F74)</f>
        <v>132</v>
      </c>
      <c r="I74">
        <f t="shared" ref="I74:I99" si="40">G74/3*3</f>
        <v>132</v>
      </c>
      <c r="J74">
        <f t="shared" ref="J74:J99" si="41">G74/3*5</f>
        <v>220</v>
      </c>
      <c r="L74">
        <v>4.75</v>
      </c>
      <c r="M74">
        <v>2.1000000000000001</v>
      </c>
      <c r="N74">
        <v>3.0800000000000001</v>
      </c>
      <c r="O74">
        <v>3.0800000000000001</v>
      </c>
      <c r="P74">
        <v>39.600000000000001</v>
      </c>
      <c r="Q74">
        <v>23.760000000000002</v>
      </c>
      <c r="R74">
        <v>15.84</v>
      </c>
      <c r="S74" s="28">
        <v>15.84</v>
      </c>
      <c r="T74" s="62"/>
      <c r="U74" s="63"/>
      <c r="V74" s="63"/>
      <c r="W74" s="63"/>
      <c r="X74" s="64"/>
      <c r="Y74" s="63"/>
      <c r="Z74" s="63"/>
      <c r="AA74" s="65"/>
    </row>
    <row r="75">
      <c r="A75" s="25"/>
      <c r="B75" s="4" t="s">
        <v>81</v>
      </c>
      <c r="C75" s="13">
        <f>Малоэтажка_колич_квартир!C75*3</f>
        <v>36</v>
      </c>
      <c r="D75" s="13">
        <f>Малоэтажка_колич_квартир!D75*3</f>
        <v>96</v>
      </c>
      <c r="E75" s="13">
        <f>Малоэтажка_колич_квартир!E75*3</f>
        <v>0</v>
      </c>
      <c r="F75" s="13">
        <f>Малоэтажка_колич_квартир!F75*3</f>
        <v>0</v>
      </c>
      <c r="G75" s="13">
        <f t="shared" si="39"/>
        <v>132</v>
      </c>
      <c r="I75">
        <f t="shared" si="40"/>
        <v>132</v>
      </c>
      <c r="J75">
        <f t="shared" si="41"/>
        <v>220</v>
      </c>
      <c r="L75">
        <v>4.75</v>
      </c>
      <c r="M75">
        <v>2.1000000000000001</v>
      </c>
      <c r="N75">
        <v>3.0800000000000001</v>
      </c>
      <c r="O75">
        <v>3.0800000000000001</v>
      </c>
      <c r="P75">
        <v>39.600000000000001</v>
      </c>
      <c r="Q75">
        <v>23.760000000000002</v>
      </c>
      <c r="R75">
        <v>15.84</v>
      </c>
      <c r="S75" s="28">
        <v>15.84</v>
      </c>
      <c r="T75" s="62"/>
      <c r="U75" s="63"/>
      <c r="V75" s="63"/>
      <c r="W75" s="63"/>
      <c r="X75" s="64"/>
      <c r="Y75" s="63"/>
      <c r="Z75" s="63"/>
      <c r="AA75" s="65"/>
    </row>
    <row r="76">
      <c r="A76" s="25"/>
      <c r="B76" s="4" t="s">
        <v>82</v>
      </c>
      <c r="C76" s="13">
        <f>Малоэтажка_колич_квартир!C76*3</f>
        <v>36</v>
      </c>
      <c r="D76" s="13">
        <f>Малоэтажка_колич_квартир!D76*3</f>
        <v>96</v>
      </c>
      <c r="E76" s="13">
        <f>Малоэтажка_колич_квартир!E76*3</f>
        <v>0</v>
      </c>
      <c r="F76" s="13">
        <f>Малоэтажка_колич_квартир!F76*3</f>
        <v>0</v>
      </c>
      <c r="G76" s="13">
        <f t="shared" si="39"/>
        <v>132</v>
      </c>
      <c r="I76">
        <f t="shared" si="40"/>
        <v>132</v>
      </c>
      <c r="J76">
        <f t="shared" si="41"/>
        <v>220</v>
      </c>
      <c r="L76">
        <v>4.75</v>
      </c>
      <c r="M76">
        <v>2.1000000000000001</v>
      </c>
      <c r="N76">
        <v>3.0800000000000001</v>
      </c>
      <c r="O76">
        <v>3.0800000000000001</v>
      </c>
      <c r="P76">
        <v>39.600000000000001</v>
      </c>
      <c r="Q76">
        <v>23.760000000000002</v>
      </c>
      <c r="R76">
        <v>15.84</v>
      </c>
      <c r="S76" s="28">
        <v>15.84</v>
      </c>
      <c r="T76" s="62"/>
      <c r="U76" s="63"/>
      <c r="V76" s="63"/>
      <c r="W76" s="63"/>
      <c r="X76" s="64"/>
      <c r="Y76" s="63"/>
      <c r="Z76" s="63"/>
      <c r="AA76" s="65"/>
    </row>
    <row r="77">
      <c r="A77" s="25"/>
      <c r="B77" s="4" t="s">
        <v>83</v>
      </c>
      <c r="C77" s="13">
        <f>Малоэтажка_колич_квартир!C77*3</f>
        <v>36</v>
      </c>
      <c r="D77" s="13">
        <f>Малоэтажка_колич_квартир!D77*3</f>
        <v>96</v>
      </c>
      <c r="E77" s="13">
        <f>Малоэтажка_колич_квартир!E77*3</f>
        <v>0</v>
      </c>
      <c r="F77" s="13">
        <f>Малоэтажка_колич_квартир!F77*3</f>
        <v>0</v>
      </c>
      <c r="G77" s="13">
        <f t="shared" si="39"/>
        <v>132</v>
      </c>
      <c r="I77">
        <f t="shared" si="40"/>
        <v>132</v>
      </c>
      <c r="J77">
        <f t="shared" si="41"/>
        <v>220</v>
      </c>
      <c r="L77">
        <v>4.75</v>
      </c>
      <c r="M77">
        <v>2.1000000000000001</v>
      </c>
      <c r="N77">
        <v>3.0800000000000001</v>
      </c>
      <c r="O77">
        <v>3.0800000000000001</v>
      </c>
      <c r="P77">
        <v>39.600000000000001</v>
      </c>
      <c r="Q77">
        <v>23.760000000000002</v>
      </c>
      <c r="R77">
        <v>15.84</v>
      </c>
      <c r="S77" s="28">
        <v>15.84</v>
      </c>
      <c r="T77" s="62"/>
      <c r="U77" s="63"/>
      <c r="V77" s="63"/>
      <c r="W77" s="63"/>
      <c r="X77" s="64"/>
      <c r="Y77" s="63"/>
      <c r="Z77" s="63"/>
      <c r="AA77" s="65"/>
    </row>
    <row r="78">
      <c r="A78" s="25"/>
      <c r="B78" s="4" t="s">
        <v>84</v>
      </c>
      <c r="C78" s="13">
        <f>Малоэтажка_колич_квартир!C78*3</f>
        <v>36</v>
      </c>
      <c r="D78" s="13">
        <f>Малоэтажка_колич_квартир!D78*3</f>
        <v>96</v>
      </c>
      <c r="E78" s="13">
        <f>Малоэтажка_колич_квартир!E78*3</f>
        <v>0</v>
      </c>
      <c r="F78" s="13">
        <f>Малоэтажка_колич_квартир!F78*3</f>
        <v>0</v>
      </c>
      <c r="G78" s="13">
        <f t="shared" si="39"/>
        <v>132</v>
      </c>
      <c r="I78">
        <f t="shared" si="40"/>
        <v>132</v>
      </c>
      <c r="J78">
        <f t="shared" si="41"/>
        <v>220</v>
      </c>
      <c r="L78">
        <v>4.75</v>
      </c>
      <c r="M78">
        <v>2.1000000000000001</v>
      </c>
      <c r="N78">
        <v>3.0800000000000001</v>
      </c>
      <c r="O78">
        <v>3.0800000000000001</v>
      </c>
      <c r="P78">
        <v>39.600000000000001</v>
      </c>
      <c r="Q78">
        <v>23.760000000000002</v>
      </c>
      <c r="R78">
        <v>15.84</v>
      </c>
      <c r="S78" s="28">
        <v>15.84</v>
      </c>
      <c r="T78" s="62"/>
      <c r="U78" s="63"/>
      <c r="V78" s="63"/>
      <c r="W78" s="63"/>
      <c r="X78" s="64"/>
      <c r="Y78" s="63"/>
      <c r="Z78" s="63"/>
      <c r="AA78" s="65"/>
    </row>
    <row r="79">
      <c r="A79" s="25"/>
      <c r="B79" s="4" t="s">
        <v>85</v>
      </c>
      <c r="C79" s="13">
        <f>Малоэтажка_колич_квартир!C79*3</f>
        <v>36</v>
      </c>
      <c r="D79" s="13">
        <f>Малоэтажка_колич_квартир!D79*3</f>
        <v>96</v>
      </c>
      <c r="E79" s="13">
        <f>Малоэтажка_колич_квартир!E79*3</f>
        <v>0</v>
      </c>
      <c r="F79" s="13">
        <f>Малоэтажка_колич_квартир!F79*3</f>
        <v>0</v>
      </c>
      <c r="G79" s="13">
        <f t="shared" si="39"/>
        <v>132</v>
      </c>
      <c r="I79">
        <f t="shared" si="40"/>
        <v>132</v>
      </c>
      <c r="J79">
        <f t="shared" si="41"/>
        <v>220</v>
      </c>
      <c r="L79">
        <v>4.75</v>
      </c>
      <c r="M79">
        <v>2.1000000000000001</v>
      </c>
      <c r="N79">
        <v>3.0800000000000001</v>
      </c>
      <c r="O79">
        <v>3.0800000000000001</v>
      </c>
      <c r="P79">
        <v>39.600000000000001</v>
      </c>
      <c r="Q79">
        <v>23.760000000000002</v>
      </c>
      <c r="R79">
        <v>15.84</v>
      </c>
      <c r="S79" s="28">
        <v>15.84</v>
      </c>
      <c r="T79" s="62"/>
      <c r="U79" s="63"/>
      <c r="V79" s="63"/>
      <c r="W79" s="63"/>
      <c r="X79" s="64"/>
      <c r="Y79" s="63"/>
      <c r="Z79" s="63"/>
      <c r="AA79" s="65"/>
    </row>
    <row r="80">
      <c r="A80" s="25"/>
      <c r="B80" s="4" t="s">
        <v>86</v>
      </c>
      <c r="C80" s="13">
        <f>Малоэтажка_колич_квартир!C80*3</f>
        <v>36</v>
      </c>
      <c r="D80" s="13">
        <f>Малоэтажка_колич_квартир!D80*3</f>
        <v>96</v>
      </c>
      <c r="E80" s="13">
        <f>Малоэтажка_колич_квартир!E80*3</f>
        <v>0</v>
      </c>
      <c r="F80" s="13">
        <f>Малоэтажка_колич_квартир!F80*3</f>
        <v>0</v>
      </c>
      <c r="G80" s="13">
        <f t="shared" si="39"/>
        <v>132</v>
      </c>
      <c r="I80">
        <f t="shared" si="40"/>
        <v>132</v>
      </c>
      <c r="J80">
        <f t="shared" si="41"/>
        <v>220</v>
      </c>
      <c r="L80">
        <v>4.75</v>
      </c>
      <c r="M80">
        <v>2.1000000000000001</v>
      </c>
      <c r="N80">
        <v>3.0800000000000001</v>
      </c>
      <c r="O80">
        <v>3.0800000000000001</v>
      </c>
      <c r="P80">
        <v>39.600000000000001</v>
      </c>
      <c r="Q80">
        <v>23.760000000000002</v>
      </c>
      <c r="R80">
        <v>15.84</v>
      </c>
      <c r="S80" s="28">
        <v>15.84</v>
      </c>
      <c r="T80" s="62"/>
      <c r="U80" s="63"/>
      <c r="V80" s="63"/>
      <c r="W80" s="63"/>
      <c r="X80" s="64"/>
      <c r="Y80" s="63"/>
      <c r="Z80" s="63"/>
      <c r="AA80" s="65"/>
    </row>
    <row r="81">
      <c r="A81" s="25"/>
      <c r="B81" s="4" t="s">
        <v>87</v>
      </c>
      <c r="C81" s="13">
        <f>Малоэтажка_колич_квартир!C81*3</f>
        <v>36</v>
      </c>
      <c r="D81" s="13">
        <f>Малоэтажка_колич_квартир!D81*3</f>
        <v>96</v>
      </c>
      <c r="E81" s="13">
        <f>Малоэтажка_колич_квартир!E81*3</f>
        <v>0</v>
      </c>
      <c r="F81" s="13">
        <f>Малоэтажка_колич_квартир!F81*3</f>
        <v>0</v>
      </c>
      <c r="G81" s="13">
        <f t="shared" si="39"/>
        <v>132</v>
      </c>
      <c r="I81">
        <f t="shared" si="40"/>
        <v>132</v>
      </c>
      <c r="J81">
        <f t="shared" si="41"/>
        <v>220</v>
      </c>
      <c r="L81">
        <v>4.75</v>
      </c>
      <c r="M81">
        <v>2.1000000000000001</v>
      </c>
      <c r="N81">
        <v>3.0800000000000001</v>
      </c>
      <c r="O81">
        <v>3.0800000000000001</v>
      </c>
      <c r="P81">
        <v>39.600000000000001</v>
      </c>
      <c r="Q81">
        <v>23.760000000000002</v>
      </c>
      <c r="R81">
        <v>15.84</v>
      </c>
      <c r="S81" s="28">
        <v>15.84</v>
      </c>
      <c r="T81" s="62"/>
      <c r="U81" s="63"/>
      <c r="V81" s="63"/>
      <c r="W81" s="63"/>
      <c r="X81" s="64"/>
      <c r="Y81" s="63"/>
      <c r="Z81" s="63"/>
      <c r="AA81" s="65"/>
    </row>
    <row r="82">
      <c r="A82" s="25"/>
      <c r="B82" s="4" t="s">
        <v>88</v>
      </c>
      <c r="C82" s="13">
        <f>Малоэтажка_колич_квартир!C82*3</f>
        <v>36</v>
      </c>
      <c r="D82" s="13">
        <f>Малоэтажка_колич_квартир!D82*3</f>
        <v>96</v>
      </c>
      <c r="E82" s="13">
        <f>Малоэтажка_колич_квартир!E82*3</f>
        <v>0</v>
      </c>
      <c r="F82" s="13">
        <f>Малоэтажка_колич_квартир!F82*3</f>
        <v>0</v>
      </c>
      <c r="G82" s="13">
        <f t="shared" si="39"/>
        <v>132</v>
      </c>
      <c r="I82">
        <f t="shared" si="40"/>
        <v>132</v>
      </c>
      <c r="J82">
        <f t="shared" si="41"/>
        <v>220</v>
      </c>
      <c r="L82">
        <v>4.75</v>
      </c>
      <c r="M82">
        <v>2.1000000000000001</v>
      </c>
      <c r="N82">
        <v>3.0800000000000001</v>
      </c>
      <c r="O82">
        <v>3.0800000000000001</v>
      </c>
      <c r="P82">
        <v>39.600000000000001</v>
      </c>
      <c r="Q82">
        <v>23.760000000000002</v>
      </c>
      <c r="R82">
        <v>15.84</v>
      </c>
      <c r="S82" s="28">
        <v>15.84</v>
      </c>
      <c r="T82" s="62"/>
      <c r="U82" s="63"/>
      <c r="V82" s="63"/>
      <c r="W82" s="63"/>
      <c r="X82" s="64"/>
      <c r="Y82" s="63"/>
      <c r="Z82" s="63"/>
      <c r="AA82" s="65"/>
    </row>
    <row r="83">
      <c r="A83" s="25"/>
      <c r="B83" s="4" t="s">
        <v>89</v>
      </c>
      <c r="C83" s="13">
        <f>Малоэтажка_колич_квартир!C83*3</f>
        <v>36</v>
      </c>
      <c r="D83" s="13">
        <f>Малоэтажка_колич_квартир!D83*3</f>
        <v>96</v>
      </c>
      <c r="E83" s="13">
        <f>Малоэтажка_колич_квартир!E83*3</f>
        <v>0</v>
      </c>
      <c r="F83" s="13">
        <f>Малоэтажка_колич_квартир!F83*3</f>
        <v>0</v>
      </c>
      <c r="G83" s="13">
        <f t="shared" si="39"/>
        <v>132</v>
      </c>
      <c r="I83">
        <f t="shared" si="40"/>
        <v>132</v>
      </c>
      <c r="J83">
        <f t="shared" si="41"/>
        <v>220</v>
      </c>
      <c r="L83">
        <v>4.75</v>
      </c>
      <c r="M83">
        <v>2.1000000000000001</v>
      </c>
      <c r="N83">
        <v>3.0800000000000001</v>
      </c>
      <c r="O83">
        <v>3.0800000000000001</v>
      </c>
      <c r="P83">
        <v>39.600000000000001</v>
      </c>
      <c r="Q83">
        <v>23.760000000000002</v>
      </c>
      <c r="R83">
        <v>15.84</v>
      </c>
      <c r="S83" s="28">
        <v>15.84</v>
      </c>
      <c r="T83" s="62"/>
      <c r="U83" s="63"/>
      <c r="V83" s="63"/>
      <c r="W83" s="63"/>
      <c r="X83" s="64"/>
      <c r="Y83" s="63"/>
      <c r="Z83" s="63"/>
      <c r="AA83" s="65"/>
    </row>
    <row r="84">
      <c r="A84" s="25"/>
      <c r="B84" s="4" t="s">
        <v>90</v>
      </c>
      <c r="C84" s="13">
        <f>Малоэтажка_колич_квартир!C84*3</f>
        <v>36</v>
      </c>
      <c r="D84" s="13">
        <f>Малоэтажка_колич_квартир!D84*3</f>
        <v>96</v>
      </c>
      <c r="E84" s="13">
        <f>Малоэтажка_колич_квартир!E84*3</f>
        <v>0</v>
      </c>
      <c r="F84" s="13">
        <f>Малоэтажка_колич_квартир!F84*3</f>
        <v>0</v>
      </c>
      <c r="G84" s="13">
        <f t="shared" si="39"/>
        <v>132</v>
      </c>
      <c r="I84">
        <f t="shared" si="40"/>
        <v>132</v>
      </c>
      <c r="J84">
        <f t="shared" si="41"/>
        <v>220</v>
      </c>
      <c r="L84">
        <v>4.75</v>
      </c>
      <c r="M84">
        <v>2.1000000000000001</v>
      </c>
      <c r="N84">
        <v>3.0800000000000001</v>
      </c>
      <c r="O84">
        <v>3.0800000000000001</v>
      </c>
      <c r="P84">
        <v>39.600000000000001</v>
      </c>
      <c r="Q84">
        <v>23.760000000000002</v>
      </c>
      <c r="R84">
        <v>15.84</v>
      </c>
      <c r="S84" s="28">
        <v>15.84</v>
      </c>
      <c r="T84" s="62"/>
      <c r="U84" s="63"/>
      <c r="V84" s="63"/>
      <c r="W84" s="63"/>
      <c r="X84" s="64"/>
      <c r="Y84" s="63"/>
      <c r="Z84" s="63"/>
      <c r="AA84" s="65"/>
    </row>
    <row r="85">
      <c r="A85" s="25"/>
      <c r="B85" s="4" t="s">
        <v>91</v>
      </c>
      <c r="C85" s="13">
        <f>Малоэтажка_колич_квартир!C85*3</f>
        <v>36</v>
      </c>
      <c r="D85" s="13">
        <f>Малоэтажка_колич_квартир!D85*3</f>
        <v>96</v>
      </c>
      <c r="E85" s="13">
        <f>Малоэтажка_колич_квартир!E85*3</f>
        <v>0</v>
      </c>
      <c r="F85" s="13">
        <f>Малоэтажка_колич_квартир!F85*3</f>
        <v>0</v>
      </c>
      <c r="G85" s="13">
        <f t="shared" si="39"/>
        <v>132</v>
      </c>
      <c r="I85">
        <f t="shared" si="40"/>
        <v>132</v>
      </c>
      <c r="J85">
        <f t="shared" si="41"/>
        <v>220</v>
      </c>
      <c r="L85">
        <v>4.75</v>
      </c>
      <c r="M85">
        <v>2.1000000000000001</v>
      </c>
      <c r="N85">
        <v>3.0800000000000001</v>
      </c>
      <c r="O85">
        <v>3.0800000000000001</v>
      </c>
      <c r="P85">
        <v>39.600000000000001</v>
      </c>
      <c r="Q85">
        <v>23.760000000000002</v>
      </c>
      <c r="R85">
        <v>15.84</v>
      </c>
      <c r="S85" s="28">
        <v>15.84</v>
      </c>
      <c r="T85" s="62"/>
      <c r="U85" s="63"/>
      <c r="V85" s="63"/>
      <c r="W85" s="63"/>
      <c r="X85" s="64"/>
      <c r="Y85" s="63"/>
      <c r="Z85" s="63"/>
      <c r="AA85" s="65"/>
    </row>
    <row r="86">
      <c r="A86" s="25"/>
      <c r="B86" s="4" t="s">
        <v>92</v>
      </c>
      <c r="C86" s="13">
        <f>Малоэтажка_колич_квартир!C86*3</f>
        <v>36</v>
      </c>
      <c r="D86" s="13">
        <f>Малоэтажка_колич_квартир!D86*3</f>
        <v>96</v>
      </c>
      <c r="E86" s="13">
        <f>Малоэтажка_колич_квартир!E86*3</f>
        <v>0</v>
      </c>
      <c r="F86" s="13">
        <f>Малоэтажка_колич_квартир!F86*3</f>
        <v>0</v>
      </c>
      <c r="G86" s="13">
        <f t="shared" si="39"/>
        <v>132</v>
      </c>
      <c r="I86">
        <f t="shared" si="40"/>
        <v>132</v>
      </c>
      <c r="J86">
        <f t="shared" si="41"/>
        <v>220</v>
      </c>
      <c r="L86">
        <v>4.75</v>
      </c>
      <c r="M86">
        <v>2.1000000000000001</v>
      </c>
      <c r="N86">
        <v>3.0800000000000001</v>
      </c>
      <c r="O86">
        <v>3.0800000000000001</v>
      </c>
      <c r="P86">
        <v>39.600000000000001</v>
      </c>
      <c r="Q86">
        <v>23.760000000000002</v>
      </c>
      <c r="R86">
        <v>15.84</v>
      </c>
      <c r="S86" s="28">
        <v>15.84</v>
      </c>
      <c r="T86" s="62"/>
      <c r="U86" s="63"/>
      <c r="V86" s="63"/>
      <c r="W86" s="63"/>
      <c r="X86" s="64"/>
      <c r="Y86" s="63"/>
      <c r="Z86" s="63"/>
      <c r="AA86" s="65"/>
    </row>
    <row r="87">
      <c r="A87" s="25"/>
      <c r="B87" s="4" t="s">
        <v>93</v>
      </c>
      <c r="C87" s="13">
        <f>Малоэтажка_колич_квартир!C87*3</f>
        <v>36</v>
      </c>
      <c r="D87" s="13">
        <f>Малоэтажка_колич_квартир!D87*3</f>
        <v>96</v>
      </c>
      <c r="E87" s="13">
        <f>Малоэтажка_колич_квартир!E87*3</f>
        <v>0</v>
      </c>
      <c r="F87" s="13">
        <f>Малоэтажка_колич_квартир!F87*3</f>
        <v>0</v>
      </c>
      <c r="G87" s="13">
        <f t="shared" si="39"/>
        <v>132</v>
      </c>
      <c r="I87">
        <f t="shared" si="40"/>
        <v>132</v>
      </c>
      <c r="J87">
        <f t="shared" si="41"/>
        <v>220</v>
      </c>
      <c r="L87">
        <v>4.75</v>
      </c>
      <c r="M87">
        <v>2.1000000000000001</v>
      </c>
      <c r="N87">
        <v>3.0800000000000001</v>
      </c>
      <c r="O87">
        <v>3.0800000000000001</v>
      </c>
      <c r="P87">
        <v>39.600000000000001</v>
      </c>
      <c r="Q87">
        <v>23.760000000000002</v>
      </c>
      <c r="R87">
        <v>15.84</v>
      </c>
      <c r="S87" s="28">
        <v>15.84</v>
      </c>
      <c r="T87" s="62"/>
      <c r="U87" s="63"/>
      <c r="V87" s="63"/>
      <c r="W87" s="63"/>
      <c r="X87" s="64"/>
      <c r="Y87" s="63"/>
      <c r="Z87" s="63"/>
      <c r="AA87" s="65"/>
    </row>
    <row r="88">
      <c r="A88" s="25"/>
      <c r="B88" s="4" t="s">
        <v>94</v>
      </c>
      <c r="C88" s="13">
        <f>Малоэтажка_колич_квартир!C88*3</f>
        <v>36</v>
      </c>
      <c r="D88" s="13">
        <f>Малоэтажка_колич_квартир!D88*3</f>
        <v>96</v>
      </c>
      <c r="E88" s="13">
        <f>Малоэтажка_колич_квартир!E88*3</f>
        <v>0</v>
      </c>
      <c r="F88" s="13">
        <f>Малоэтажка_колич_квартир!F88*3</f>
        <v>0</v>
      </c>
      <c r="G88" s="13">
        <f t="shared" si="39"/>
        <v>132</v>
      </c>
      <c r="I88">
        <f t="shared" si="40"/>
        <v>132</v>
      </c>
      <c r="J88">
        <f t="shared" si="41"/>
        <v>220</v>
      </c>
      <c r="L88">
        <v>4.75</v>
      </c>
      <c r="M88">
        <v>2.1000000000000001</v>
      </c>
      <c r="N88">
        <v>3.0800000000000001</v>
      </c>
      <c r="O88">
        <v>3.0800000000000001</v>
      </c>
      <c r="P88">
        <v>39.600000000000001</v>
      </c>
      <c r="Q88">
        <v>23.760000000000002</v>
      </c>
      <c r="R88">
        <v>15.84</v>
      </c>
      <c r="S88" s="28">
        <v>15.84</v>
      </c>
      <c r="T88" s="62"/>
      <c r="U88" s="63"/>
      <c r="V88" s="63"/>
      <c r="W88" s="63"/>
      <c r="X88" s="64"/>
      <c r="Y88" s="63"/>
      <c r="Z88" s="63"/>
      <c r="AA88" s="65"/>
    </row>
    <row r="89">
      <c r="A89" s="29"/>
      <c r="B89" s="30" t="s">
        <v>95</v>
      </c>
      <c r="C89" s="31">
        <f>Малоэтажка_колич_квартир!C89*3</f>
        <v>36</v>
      </c>
      <c r="D89" s="31">
        <f>Малоэтажка_колич_квартир!D89*3</f>
        <v>96</v>
      </c>
      <c r="E89" s="31">
        <f>Малоэтажка_колич_квартир!E89*3</f>
        <v>0</v>
      </c>
      <c r="F89" s="31">
        <f>Малоэтажка_колич_квартир!F89*3</f>
        <v>0</v>
      </c>
      <c r="G89" s="31">
        <f t="shared" si="39"/>
        <v>132</v>
      </c>
      <c r="H89" s="34"/>
      <c r="I89" s="34">
        <f t="shared" si="40"/>
        <v>132</v>
      </c>
      <c r="J89" s="34">
        <f t="shared" si="41"/>
        <v>220</v>
      </c>
      <c r="K89" s="34"/>
      <c r="L89" s="34">
        <v>4.75</v>
      </c>
      <c r="M89" s="34">
        <v>2.1000000000000001</v>
      </c>
      <c r="N89" s="34">
        <v>3.0800000000000001</v>
      </c>
      <c r="O89" s="34">
        <v>3.0800000000000001</v>
      </c>
      <c r="P89" s="34">
        <v>39.600000000000001</v>
      </c>
      <c r="Q89" s="34">
        <v>23.760000000000002</v>
      </c>
      <c r="R89" s="34">
        <v>15.84</v>
      </c>
      <c r="S89" s="35">
        <v>15.84</v>
      </c>
      <c r="T89" s="71">
        <f>SUM(L68:L89)</f>
        <v>104.5</v>
      </c>
      <c r="U89" s="72">
        <f>SUM(M68:M89)</f>
        <v>46.200000000000017</v>
      </c>
      <c r="V89" s="72">
        <f>SUM(N68:N89)</f>
        <v>67.759999999999977</v>
      </c>
      <c r="W89" s="72">
        <f>SUM(O68:O89)</f>
        <v>67.759999999999977</v>
      </c>
      <c r="X89" s="73">
        <f>SUM(P68:P89)</f>
        <v>871.20000000000027</v>
      </c>
      <c r="Y89" s="72">
        <f>SUM(Q68:Q89)</f>
        <v>522.71999999999991</v>
      </c>
      <c r="Z89" s="72">
        <f>SUM(R68:R89)</f>
        <v>348.4799999999999</v>
      </c>
      <c r="AA89" s="74">
        <f>SUM(S68:S89)</f>
        <v>348.4799999999999</v>
      </c>
    </row>
    <row r="90">
      <c r="A90" s="18">
        <v>8</v>
      </c>
      <c r="B90" s="19" t="s">
        <v>96</v>
      </c>
      <c r="C90" s="20">
        <f>Малоэтажка_колич_квартир!C90*3</f>
        <v>36</v>
      </c>
      <c r="D90" s="20">
        <f>Малоэтажка_колич_квартир!D90*3</f>
        <v>96</v>
      </c>
      <c r="E90" s="20">
        <f>Малоэтажка_колич_квартир!E90*3</f>
        <v>0</v>
      </c>
      <c r="F90" s="20">
        <f>Малоэтажка_колич_квартир!F90*3</f>
        <v>0</v>
      </c>
      <c r="G90" s="20">
        <f t="shared" si="39"/>
        <v>132</v>
      </c>
      <c r="H90" s="23"/>
      <c r="I90" s="23">
        <f t="shared" si="40"/>
        <v>132</v>
      </c>
      <c r="J90" s="23">
        <f t="shared" si="41"/>
        <v>220</v>
      </c>
      <c r="K90" s="23"/>
      <c r="L90" s="23">
        <v>4.75</v>
      </c>
      <c r="M90" s="23">
        <v>2.1000000000000001</v>
      </c>
      <c r="N90" s="23">
        <v>3.0800000000000001</v>
      </c>
      <c r="O90" s="23">
        <v>3.0800000000000001</v>
      </c>
      <c r="P90" s="23">
        <v>39.600000000000001</v>
      </c>
      <c r="Q90" s="23">
        <v>23.760000000000002</v>
      </c>
      <c r="R90" s="23">
        <v>15.84</v>
      </c>
      <c r="S90" s="24">
        <v>15.84</v>
      </c>
      <c r="T90" s="58" t="s">
        <v>155</v>
      </c>
      <c r="U90" s="59"/>
      <c r="V90" s="59"/>
      <c r="W90" s="59"/>
      <c r="X90" s="60"/>
      <c r="Y90" s="59"/>
      <c r="Z90" s="59"/>
      <c r="AA90" s="61"/>
    </row>
    <row r="91">
      <c r="A91" s="25"/>
      <c r="B91" s="4" t="s">
        <v>97</v>
      </c>
      <c r="C91" s="13">
        <f>Малоэтажка_колич_квартир!C91*3</f>
        <v>36</v>
      </c>
      <c r="D91" s="13">
        <f>Малоэтажка_колич_квартир!D91*3</f>
        <v>96</v>
      </c>
      <c r="E91" s="13">
        <f>Малоэтажка_колич_квартир!E91*3</f>
        <v>0</v>
      </c>
      <c r="F91" s="13">
        <f>Малоэтажка_колич_квартир!F91*3</f>
        <v>0</v>
      </c>
      <c r="G91" s="13">
        <f t="shared" si="39"/>
        <v>132</v>
      </c>
      <c r="I91">
        <f t="shared" si="40"/>
        <v>132</v>
      </c>
      <c r="J91">
        <f t="shared" si="41"/>
        <v>220</v>
      </c>
      <c r="L91">
        <v>4.75</v>
      </c>
      <c r="M91">
        <v>2.1000000000000001</v>
      </c>
      <c r="N91">
        <v>3.0800000000000001</v>
      </c>
      <c r="O91">
        <v>3.0800000000000001</v>
      </c>
      <c r="P91">
        <v>39.600000000000001</v>
      </c>
      <c r="Q91">
        <v>23.760000000000002</v>
      </c>
      <c r="R91">
        <v>15.84</v>
      </c>
      <c r="S91" s="28">
        <v>15.84</v>
      </c>
      <c r="T91" s="62"/>
      <c r="U91" s="63"/>
      <c r="V91" s="63"/>
      <c r="W91" s="63"/>
      <c r="X91" s="64"/>
      <c r="Y91" s="63"/>
      <c r="Z91" s="63"/>
      <c r="AA91" s="65"/>
    </row>
    <row r="92">
      <c r="A92" s="25"/>
      <c r="B92" s="4" t="s">
        <v>98</v>
      </c>
      <c r="C92" s="13">
        <f>Малоэтажка_колич_квартир!C92*3</f>
        <v>36</v>
      </c>
      <c r="D92" s="13">
        <f>Малоэтажка_колич_квартир!D92*3</f>
        <v>96</v>
      </c>
      <c r="E92" s="13">
        <f>Малоэтажка_колич_квартир!E92*3</f>
        <v>0</v>
      </c>
      <c r="F92" s="13">
        <f>Малоэтажка_колич_квартир!F92*3</f>
        <v>0</v>
      </c>
      <c r="G92" s="13">
        <f t="shared" si="39"/>
        <v>132</v>
      </c>
      <c r="I92">
        <f t="shared" si="40"/>
        <v>132</v>
      </c>
      <c r="J92">
        <f t="shared" si="41"/>
        <v>220</v>
      </c>
      <c r="L92">
        <v>4.75</v>
      </c>
      <c r="M92">
        <v>2.1000000000000001</v>
      </c>
      <c r="N92">
        <v>3.0800000000000001</v>
      </c>
      <c r="O92">
        <v>3.0800000000000001</v>
      </c>
      <c r="P92">
        <v>39.600000000000001</v>
      </c>
      <c r="Q92">
        <v>23.760000000000002</v>
      </c>
      <c r="R92">
        <v>15.84</v>
      </c>
      <c r="S92" s="28">
        <v>15.84</v>
      </c>
      <c r="T92" s="62"/>
      <c r="U92" s="63"/>
      <c r="V92" s="63"/>
      <c r="W92" s="63"/>
      <c r="X92" s="64"/>
      <c r="Y92" s="63"/>
      <c r="Z92" s="63"/>
      <c r="AA92" s="65"/>
    </row>
    <row r="93">
      <c r="A93" s="25"/>
      <c r="B93" s="4" t="s">
        <v>99</v>
      </c>
      <c r="C93" s="13">
        <f>Малоэтажка_колич_квартир!C93*3</f>
        <v>36</v>
      </c>
      <c r="D93" s="13">
        <f>Малоэтажка_колич_квартир!D93*3</f>
        <v>96</v>
      </c>
      <c r="E93" s="13">
        <f>Малоэтажка_колич_квартир!E93*3</f>
        <v>0</v>
      </c>
      <c r="F93" s="13">
        <f>Малоэтажка_колич_квартир!F93*3</f>
        <v>0</v>
      </c>
      <c r="G93" s="13">
        <f t="shared" si="39"/>
        <v>132</v>
      </c>
      <c r="I93">
        <f t="shared" si="40"/>
        <v>132</v>
      </c>
      <c r="J93">
        <f t="shared" si="41"/>
        <v>220</v>
      </c>
      <c r="L93">
        <v>4.75</v>
      </c>
      <c r="M93">
        <v>2.1000000000000001</v>
      </c>
      <c r="N93">
        <v>3.0800000000000001</v>
      </c>
      <c r="O93">
        <v>3.0800000000000001</v>
      </c>
      <c r="P93">
        <v>39.600000000000001</v>
      </c>
      <c r="Q93">
        <v>23.760000000000002</v>
      </c>
      <c r="R93">
        <v>15.84</v>
      </c>
      <c r="S93" s="28">
        <v>15.84</v>
      </c>
      <c r="T93" s="62"/>
      <c r="U93" s="63"/>
      <c r="V93" s="63"/>
      <c r="W93" s="63"/>
      <c r="X93" s="64"/>
      <c r="Y93" s="63"/>
      <c r="Z93" s="63"/>
      <c r="AA93" s="65"/>
    </row>
    <row r="94">
      <c r="A94" s="25"/>
      <c r="B94" s="4" t="s">
        <v>100</v>
      </c>
      <c r="C94" s="13">
        <f>Малоэтажка_колич_квартир!C94*3</f>
        <v>36</v>
      </c>
      <c r="D94" s="13">
        <f>Малоэтажка_колич_квартир!D94*3</f>
        <v>96</v>
      </c>
      <c r="E94" s="13">
        <f>Малоэтажка_колич_квартир!E94*3</f>
        <v>0</v>
      </c>
      <c r="F94" s="13">
        <f>Малоэтажка_колич_квартир!F94*3</f>
        <v>0</v>
      </c>
      <c r="G94" s="13">
        <f t="shared" si="39"/>
        <v>132</v>
      </c>
      <c r="I94">
        <f t="shared" si="40"/>
        <v>132</v>
      </c>
      <c r="J94">
        <f t="shared" si="41"/>
        <v>220</v>
      </c>
      <c r="L94">
        <v>4.75</v>
      </c>
      <c r="M94">
        <v>2.1000000000000001</v>
      </c>
      <c r="N94">
        <v>3.0800000000000001</v>
      </c>
      <c r="O94">
        <v>3.0800000000000001</v>
      </c>
      <c r="P94">
        <v>39.600000000000001</v>
      </c>
      <c r="Q94">
        <v>23.760000000000002</v>
      </c>
      <c r="R94">
        <v>15.84</v>
      </c>
      <c r="S94" s="28">
        <v>15.84</v>
      </c>
      <c r="T94" s="62"/>
      <c r="U94" s="63"/>
      <c r="V94" s="63"/>
      <c r="W94" s="63"/>
      <c r="X94" s="64"/>
      <c r="Y94" s="63"/>
      <c r="Z94" s="63"/>
      <c r="AA94" s="65"/>
    </row>
    <row r="95">
      <c r="A95" s="25"/>
      <c r="B95" s="4" t="s">
        <v>101</v>
      </c>
      <c r="C95" s="13">
        <f>Малоэтажка_колич_квартир!C95*3</f>
        <v>36</v>
      </c>
      <c r="D95" s="13">
        <f>Малоэтажка_колич_квартир!D95*3</f>
        <v>96</v>
      </c>
      <c r="E95" s="13">
        <f>Малоэтажка_колич_квартир!E95*3</f>
        <v>0</v>
      </c>
      <c r="F95" s="13">
        <f>Малоэтажка_колич_квартир!F95*3</f>
        <v>0</v>
      </c>
      <c r="G95" s="13">
        <f t="shared" si="39"/>
        <v>132</v>
      </c>
      <c r="I95">
        <f t="shared" si="40"/>
        <v>132</v>
      </c>
      <c r="J95">
        <f t="shared" si="41"/>
        <v>220</v>
      </c>
      <c r="L95">
        <v>4.75</v>
      </c>
      <c r="M95">
        <v>2.1000000000000001</v>
      </c>
      <c r="N95">
        <v>3.0800000000000001</v>
      </c>
      <c r="O95">
        <v>3.0800000000000001</v>
      </c>
      <c r="P95">
        <v>39.600000000000001</v>
      </c>
      <c r="Q95">
        <v>23.760000000000002</v>
      </c>
      <c r="R95">
        <v>15.84</v>
      </c>
      <c r="S95" s="28">
        <v>15.84</v>
      </c>
      <c r="T95" s="62"/>
      <c r="U95" s="63"/>
      <c r="V95" s="63"/>
      <c r="W95" s="63"/>
      <c r="X95" s="64"/>
      <c r="Y95" s="63"/>
      <c r="Z95" s="63"/>
      <c r="AA95" s="65"/>
    </row>
    <row r="96">
      <c r="A96" s="25"/>
      <c r="B96" s="4" t="s">
        <v>102</v>
      </c>
      <c r="C96" s="13">
        <f>Малоэтажка_колич_квартир!C96*3</f>
        <v>36</v>
      </c>
      <c r="D96" s="13">
        <f>Малоэтажка_колич_квартир!D96*3</f>
        <v>96</v>
      </c>
      <c r="E96" s="13">
        <f>Малоэтажка_колич_квартир!E96*3</f>
        <v>0</v>
      </c>
      <c r="F96" s="13">
        <f>Малоэтажка_колич_квартир!F96*3</f>
        <v>0</v>
      </c>
      <c r="G96" s="13">
        <f t="shared" si="39"/>
        <v>132</v>
      </c>
      <c r="I96">
        <f t="shared" si="40"/>
        <v>132</v>
      </c>
      <c r="J96">
        <f t="shared" si="41"/>
        <v>220</v>
      </c>
      <c r="L96">
        <v>4.75</v>
      </c>
      <c r="M96">
        <v>2.1000000000000001</v>
      </c>
      <c r="N96">
        <v>3.0800000000000001</v>
      </c>
      <c r="O96">
        <v>3.0800000000000001</v>
      </c>
      <c r="P96">
        <v>39.600000000000001</v>
      </c>
      <c r="Q96">
        <v>23.760000000000002</v>
      </c>
      <c r="R96">
        <v>15.84</v>
      </c>
      <c r="S96" s="28">
        <v>15.84</v>
      </c>
      <c r="T96" s="62"/>
      <c r="U96" s="63"/>
      <c r="V96" s="63"/>
      <c r="W96" s="63"/>
      <c r="X96" s="64"/>
      <c r="Y96" s="63"/>
      <c r="Z96" s="63"/>
      <c r="AA96" s="65"/>
    </row>
    <row r="97">
      <c r="A97" s="25"/>
      <c r="B97" s="4" t="s">
        <v>103</v>
      </c>
      <c r="C97" s="13">
        <f>Малоэтажка_колич_квартир!C97*3</f>
        <v>36</v>
      </c>
      <c r="D97" s="13">
        <f>Малоэтажка_колич_квартир!D97*3</f>
        <v>96</v>
      </c>
      <c r="E97" s="13">
        <f>Малоэтажка_колич_квартир!E97*3</f>
        <v>0</v>
      </c>
      <c r="F97" s="13">
        <f>Малоэтажка_колич_квартир!F97*3</f>
        <v>0</v>
      </c>
      <c r="G97" s="13">
        <f t="shared" si="39"/>
        <v>132</v>
      </c>
      <c r="I97">
        <f t="shared" si="40"/>
        <v>132</v>
      </c>
      <c r="J97">
        <f t="shared" si="41"/>
        <v>220</v>
      </c>
      <c r="L97">
        <v>4.75</v>
      </c>
      <c r="M97">
        <v>2.1000000000000001</v>
      </c>
      <c r="N97">
        <v>3.0800000000000001</v>
      </c>
      <c r="O97">
        <v>3.0800000000000001</v>
      </c>
      <c r="P97">
        <v>39.600000000000001</v>
      </c>
      <c r="Q97">
        <v>23.760000000000002</v>
      </c>
      <c r="R97">
        <v>15.84</v>
      </c>
      <c r="S97" s="28">
        <v>15.84</v>
      </c>
      <c r="T97" s="62"/>
      <c r="U97" s="63"/>
      <c r="V97" s="63"/>
      <c r="W97" s="63"/>
      <c r="X97" s="64"/>
      <c r="Y97" s="63"/>
      <c r="Z97" s="63"/>
      <c r="AA97" s="65"/>
    </row>
    <row r="98">
      <c r="A98" s="25"/>
      <c r="B98" s="4" t="s">
        <v>104</v>
      </c>
      <c r="C98" s="13">
        <f>Малоэтажка_колич_квартир!C98*3</f>
        <v>36</v>
      </c>
      <c r="D98" s="13">
        <f>Малоэтажка_колич_квартир!D98*3</f>
        <v>96</v>
      </c>
      <c r="E98" s="13">
        <f>Малоэтажка_колич_квартир!E98*3</f>
        <v>0</v>
      </c>
      <c r="F98" s="13">
        <f>Малоэтажка_колич_квартир!F98*3</f>
        <v>0</v>
      </c>
      <c r="G98" s="13">
        <f t="shared" si="39"/>
        <v>132</v>
      </c>
      <c r="I98">
        <f t="shared" si="40"/>
        <v>132</v>
      </c>
      <c r="J98">
        <f t="shared" si="41"/>
        <v>220</v>
      </c>
      <c r="L98">
        <v>4.75</v>
      </c>
      <c r="M98">
        <v>2.1000000000000001</v>
      </c>
      <c r="N98">
        <v>3.0800000000000001</v>
      </c>
      <c r="O98">
        <v>3.0800000000000001</v>
      </c>
      <c r="P98">
        <v>39.600000000000001</v>
      </c>
      <c r="Q98">
        <v>23.760000000000002</v>
      </c>
      <c r="R98">
        <v>15.84</v>
      </c>
      <c r="S98" s="28">
        <v>15.84</v>
      </c>
      <c r="T98" s="62"/>
      <c r="U98" s="63"/>
      <c r="V98" s="63"/>
      <c r="W98" s="63"/>
      <c r="X98" s="64"/>
      <c r="Y98" s="63"/>
      <c r="Z98" s="63"/>
      <c r="AA98" s="65"/>
    </row>
    <row r="99">
      <c r="A99" s="25"/>
      <c r="B99" s="4" t="s">
        <v>105</v>
      </c>
      <c r="C99" s="13">
        <f>Малоэтажка_колич_квартир!C99*3</f>
        <v>36</v>
      </c>
      <c r="D99" s="13">
        <f>Малоэтажка_колич_квартир!D99*3</f>
        <v>96</v>
      </c>
      <c r="E99" s="13">
        <f>Малоэтажка_колич_квартир!E99*3</f>
        <v>0</v>
      </c>
      <c r="F99" s="13">
        <f>Малоэтажка_колич_квартир!F99*3</f>
        <v>0</v>
      </c>
      <c r="G99" s="13">
        <f t="shared" si="39"/>
        <v>132</v>
      </c>
      <c r="I99">
        <f t="shared" si="40"/>
        <v>132</v>
      </c>
      <c r="J99">
        <f t="shared" si="41"/>
        <v>220</v>
      </c>
      <c r="L99">
        <v>4.75</v>
      </c>
      <c r="M99">
        <v>2.1000000000000001</v>
      </c>
      <c r="N99">
        <v>3.0800000000000001</v>
      </c>
      <c r="O99">
        <v>3.0800000000000001</v>
      </c>
      <c r="P99">
        <v>39.600000000000001</v>
      </c>
      <c r="Q99">
        <v>23.760000000000002</v>
      </c>
      <c r="R99">
        <v>15.84</v>
      </c>
      <c r="S99" s="28">
        <v>15.84</v>
      </c>
      <c r="T99" s="62"/>
      <c r="U99" s="63"/>
      <c r="V99" s="63"/>
      <c r="W99" s="63"/>
      <c r="X99" s="64"/>
      <c r="Y99" s="63"/>
      <c r="Z99" s="63"/>
      <c r="AA99" s="65"/>
    </row>
    <row r="100">
      <c r="A100" s="25"/>
      <c r="B100" s="4" t="s">
        <v>106</v>
      </c>
      <c r="C100" s="13">
        <f>Малоэтажка_колич_квартир!C100*3</f>
        <v>36</v>
      </c>
      <c r="D100" s="13">
        <f>Малоэтажка_колич_квартир!D100*3</f>
        <v>96</v>
      </c>
      <c r="E100" s="13">
        <f>Малоэтажка_колич_квартир!E100*3</f>
        <v>0</v>
      </c>
      <c r="F100" s="13">
        <f>Малоэтажка_колич_квартир!F100*3</f>
        <v>0</v>
      </c>
      <c r="G100" s="13">
        <f t="shared" ref="G100:G121" si="42">SUM(C100:F100)</f>
        <v>132</v>
      </c>
      <c r="I100">
        <f t="shared" ref="I100:I121" si="43">G100/3*3</f>
        <v>132</v>
      </c>
      <c r="J100">
        <f t="shared" ref="J100:J121" si="44">G100/3*5</f>
        <v>220</v>
      </c>
      <c r="L100">
        <v>4.75</v>
      </c>
      <c r="M100">
        <v>2.1000000000000001</v>
      </c>
      <c r="N100">
        <v>3.0800000000000001</v>
      </c>
      <c r="O100">
        <v>3.0800000000000001</v>
      </c>
      <c r="P100">
        <v>39.600000000000001</v>
      </c>
      <c r="Q100">
        <v>23.760000000000002</v>
      </c>
      <c r="R100">
        <v>15.84</v>
      </c>
      <c r="S100" s="28">
        <v>15.84</v>
      </c>
      <c r="T100" s="62"/>
      <c r="U100" s="63"/>
      <c r="V100" s="63"/>
      <c r="W100" s="63"/>
      <c r="X100" s="64"/>
      <c r="Y100" s="63"/>
      <c r="Z100" s="63"/>
      <c r="AA100" s="65"/>
    </row>
    <row r="101">
      <c r="A101" s="25"/>
      <c r="B101" s="4" t="s">
        <v>107</v>
      </c>
      <c r="C101" s="13">
        <f>Малоэтажка_колич_квартир!C101*3</f>
        <v>36</v>
      </c>
      <c r="D101" s="13">
        <f>Малоэтажка_колич_квартир!D101*3</f>
        <v>96</v>
      </c>
      <c r="E101" s="13">
        <f>Малоэтажка_колич_квартир!E101*3</f>
        <v>0</v>
      </c>
      <c r="F101" s="13">
        <f>Малоэтажка_колич_квартир!F101*3</f>
        <v>0</v>
      </c>
      <c r="G101" s="13">
        <f t="shared" si="42"/>
        <v>132</v>
      </c>
      <c r="I101">
        <f t="shared" si="43"/>
        <v>132</v>
      </c>
      <c r="J101">
        <f t="shared" si="44"/>
        <v>220</v>
      </c>
      <c r="L101">
        <v>4.75</v>
      </c>
      <c r="M101">
        <v>2.1000000000000001</v>
      </c>
      <c r="N101">
        <v>3.0800000000000001</v>
      </c>
      <c r="O101">
        <v>3.0800000000000001</v>
      </c>
      <c r="P101">
        <v>39.600000000000001</v>
      </c>
      <c r="Q101">
        <v>23.760000000000002</v>
      </c>
      <c r="R101">
        <v>15.84</v>
      </c>
      <c r="S101" s="28">
        <v>15.84</v>
      </c>
      <c r="T101" s="62"/>
      <c r="U101" s="63"/>
      <c r="V101" s="63"/>
      <c r="W101" s="63"/>
      <c r="X101" s="64"/>
      <c r="Y101" s="63"/>
      <c r="Z101" s="63"/>
      <c r="AA101" s="65"/>
    </row>
    <row r="102">
      <c r="A102" s="25"/>
      <c r="B102" s="4" t="s">
        <v>108</v>
      </c>
      <c r="C102" s="13">
        <f>Малоэтажка_колич_квартир!C102*3</f>
        <v>36</v>
      </c>
      <c r="D102" s="13">
        <f>Малоэтажка_колич_квартир!D102*3</f>
        <v>96</v>
      </c>
      <c r="E102" s="13">
        <f>Малоэтажка_колич_квартир!E102*3</f>
        <v>0</v>
      </c>
      <c r="F102" s="13">
        <f>Малоэтажка_колич_квартир!F102*3</f>
        <v>0</v>
      </c>
      <c r="G102" s="13">
        <f t="shared" si="42"/>
        <v>132</v>
      </c>
      <c r="I102">
        <f t="shared" si="43"/>
        <v>132</v>
      </c>
      <c r="J102">
        <f t="shared" si="44"/>
        <v>220</v>
      </c>
      <c r="L102">
        <v>4.75</v>
      </c>
      <c r="M102">
        <v>2.1000000000000001</v>
      </c>
      <c r="N102">
        <v>3.0800000000000001</v>
      </c>
      <c r="O102">
        <v>3.0800000000000001</v>
      </c>
      <c r="P102">
        <v>39.600000000000001</v>
      </c>
      <c r="Q102">
        <v>23.760000000000002</v>
      </c>
      <c r="R102">
        <v>15.84</v>
      </c>
      <c r="S102" s="28">
        <v>15.84</v>
      </c>
      <c r="T102" s="62"/>
      <c r="U102" s="63"/>
      <c r="V102" s="63"/>
      <c r="W102" s="63"/>
      <c r="X102" s="64"/>
      <c r="Y102" s="63"/>
      <c r="Z102" s="63"/>
      <c r="AA102" s="65"/>
    </row>
    <row r="103">
      <c r="A103" s="25"/>
      <c r="B103" s="4" t="s">
        <v>109</v>
      </c>
      <c r="C103" s="13">
        <f>Малоэтажка_колич_квартир!C103*3</f>
        <v>36</v>
      </c>
      <c r="D103" s="13">
        <f>Малоэтажка_колич_квартир!D103*3</f>
        <v>96</v>
      </c>
      <c r="E103" s="13">
        <f>Малоэтажка_колич_квартир!E103*3</f>
        <v>0</v>
      </c>
      <c r="F103" s="13">
        <f>Малоэтажка_колич_квартир!F103*3</f>
        <v>0</v>
      </c>
      <c r="G103" s="13">
        <f t="shared" si="42"/>
        <v>132</v>
      </c>
      <c r="I103">
        <f t="shared" si="43"/>
        <v>132</v>
      </c>
      <c r="J103">
        <f t="shared" si="44"/>
        <v>220</v>
      </c>
      <c r="L103">
        <v>4.75</v>
      </c>
      <c r="M103">
        <v>2.1000000000000001</v>
      </c>
      <c r="N103">
        <v>3.0800000000000001</v>
      </c>
      <c r="O103">
        <v>3.0800000000000001</v>
      </c>
      <c r="P103">
        <v>39.600000000000001</v>
      </c>
      <c r="Q103">
        <v>23.760000000000002</v>
      </c>
      <c r="R103">
        <v>15.84</v>
      </c>
      <c r="S103" s="28">
        <v>15.84</v>
      </c>
      <c r="T103" s="62"/>
      <c r="U103" s="63"/>
      <c r="V103" s="63"/>
      <c r="W103" s="63"/>
      <c r="X103" s="64"/>
      <c r="Y103" s="63"/>
      <c r="Z103" s="63"/>
      <c r="AA103" s="65"/>
    </row>
    <row r="104">
      <c r="A104" s="25"/>
      <c r="B104" s="4" t="s">
        <v>110</v>
      </c>
      <c r="C104" s="13">
        <f>Малоэтажка_колич_квартир!C104*3</f>
        <v>36</v>
      </c>
      <c r="D104" s="13">
        <f>Малоэтажка_колич_квартир!D104*3</f>
        <v>96</v>
      </c>
      <c r="E104" s="13">
        <f>Малоэтажка_колич_квартир!E104*3</f>
        <v>0</v>
      </c>
      <c r="F104" s="13">
        <f>Малоэтажка_колич_квартир!F104*3</f>
        <v>0</v>
      </c>
      <c r="G104" s="13">
        <f t="shared" si="42"/>
        <v>132</v>
      </c>
      <c r="I104">
        <f t="shared" si="43"/>
        <v>132</v>
      </c>
      <c r="J104">
        <f t="shared" si="44"/>
        <v>220</v>
      </c>
      <c r="L104">
        <v>4.75</v>
      </c>
      <c r="M104">
        <v>2.1000000000000001</v>
      </c>
      <c r="N104">
        <v>3.0800000000000001</v>
      </c>
      <c r="O104">
        <v>3.0800000000000001</v>
      </c>
      <c r="P104">
        <v>39.600000000000001</v>
      </c>
      <c r="Q104">
        <v>23.760000000000002</v>
      </c>
      <c r="R104">
        <v>15.84</v>
      </c>
      <c r="S104" s="28">
        <v>15.84</v>
      </c>
      <c r="T104" s="62"/>
      <c r="U104" s="63"/>
      <c r="V104" s="63"/>
      <c r="W104" s="63"/>
      <c r="X104" s="64"/>
      <c r="Y104" s="63"/>
      <c r="Z104" s="63"/>
      <c r="AA104" s="65"/>
    </row>
    <row r="105">
      <c r="A105" s="25"/>
      <c r="B105" s="4" t="s">
        <v>111</v>
      </c>
      <c r="C105" s="13">
        <f>Малоэтажка_колич_квартир!C105*3</f>
        <v>36</v>
      </c>
      <c r="D105" s="13">
        <f>Малоэтажка_колич_квартир!D105*3</f>
        <v>96</v>
      </c>
      <c r="E105" s="13">
        <f>Малоэтажка_колич_квартир!E105*3</f>
        <v>0</v>
      </c>
      <c r="F105" s="13">
        <f>Малоэтажка_колич_квартир!F105*3</f>
        <v>0</v>
      </c>
      <c r="G105" s="13">
        <f t="shared" si="42"/>
        <v>132</v>
      </c>
      <c r="I105">
        <f t="shared" si="43"/>
        <v>132</v>
      </c>
      <c r="J105">
        <f t="shared" si="44"/>
        <v>220</v>
      </c>
      <c r="L105">
        <v>4.75</v>
      </c>
      <c r="M105">
        <v>2.1000000000000001</v>
      </c>
      <c r="N105">
        <v>3.0800000000000001</v>
      </c>
      <c r="O105">
        <v>3.0800000000000001</v>
      </c>
      <c r="P105">
        <v>39.600000000000001</v>
      </c>
      <c r="Q105">
        <v>23.760000000000002</v>
      </c>
      <c r="R105">
        <v>15.84</v>
      </c>
      <c r="S105" s="28">
        <v>15.84</v>
      </c>
      <c r="T105" s="62"/>
      <c r="U105" s="63"/>
      <c r="V105" s="63"/>
      <c r="W105" s="63"/>
      <c r="X105" s="64"/>
      <c r="Y105" s="63"/>
      <c r="Z105" s="63"/>
      <c r="AA105" s="65"/>
    </row>
    <row r="106">
      <c r="A106" s="25"/>
      <c r="B106" s="4" t="s">
        <v>112</v>
      </c>
      <c r="C106" s="13">
        <f>Малоэтажка_колич_квартир!C106*3</f>
        <v>36</v>
      </c>
      <c r="D106" s="13">
        <f>Малоэтажка_колич_квартир!D106*3</f>
        <v>96</v>
      </c>
      <c r="E106" s="13">
        <f>Малоэтажка_колич_квартир!E106*3</f>
        <v>0</v>
      </c>
      <c r="F106" s="13">
        <f>Малоэтажка_колич_квартир!F106*3</f>
        <v>0</v>
      </c>
      <c r="G106" s="13">
        <f t="shared" si="42"/>
        <v>132</v>
      </c>
      <c r="I106">
        <f t="shared" si="43"/>
        <v>132</v>
      </c>
      <c r="J106">
        <f t="shared" si="44"/>
        <v>220</v>
      </c>
      <c r="L106">
        <v>4.75</v>
      </c>
      <c r="M106">
        <v>2.1000000000000001</v>
      </c>
      <c r="N106">
        <v>3.0800000000000001</v>
      </c>
      <c r="O106">
        <v>3.0800000000000001</v>
      </c>
      <c r="P106">
        <v>39.600000000000001</v>
      </c>
      <c r="Q106">
        <v>23.760000000000002</v>
      </c>
      <c r="R106">
        <v>15.84</v>
      </c>
      <c r="S106" s="28">
        <v>15.84</v>
      </c>
      <c r="T106" s="62"/>
      <c r="U106" s="63"/>
      <c r="V106" s="63"/>
      <c r="W106" s="63"/>
      <c r="X106" s="64"/>
      <c r="Y106" s="63"/>
      <c r="Z106" s="63"/>
      <c r="AA106" s="65"/>
    </row>
    <row r="107">
      <c r="A107" s="25"/>
      <c r="B107" s="4" t="s">
        <v>113</v>
      </c>
      <c r="C107" s="13">
        <f>Малоэтажка_колич_квартир!C107*3</f>
        <v>36</v>
      </c>
      <c r="D107" s="13">
        <f>Малоэтажка_колич_квартир!D107*3</f>
        <v>96</v>
      </c>
      <c r="E107" s="13">
        <f>Малоэтажка_колич_квартир!E107*3</f>
        <v>0</v>
      </c>
      <c r="F107" s="13">
        <f>Малоэтажка_колич_квартир!F107*3</f>
        <v>0</v>
      </c>
      <c r="G107" s="13">
        <f t="shared" si="42"/>
        <v>132</v>
      </c>
      <c r="I107">
        <f t="shared" si="43"/>
        <v>132</v>
      </c>
      <c r="J107">
        <f t="shared" si="44"/>
        <v>220</v>
      </c>
      <c r="L107">
        <v>4.75</v>
      </c>
      <c r="M107">
        <v>2.1000000000000001</v>
      </c>
      <c r="N107">
        <v>3.0800000000000001</v>
      </c>
      <c r="O107">
        <v>3.0800000000000001</v>
      </c>
      <c r="P107">
        <v>39.600000000000001</v>
      </c>
      <c r="Q107">
        <v>23.760000000000002</v>
      </c>
      <c r="R107">
        <v>15.84</v>
      </c>
      <c r="S107" s="28">
        <v>15.84</v>
      </c>
      <c r="T107" s="62"/>
      <c r="U107" s="63"/>
      <c r="V107" s="63"/>
      <c r="W107" s="63"/>
      <c r="X107" s="64"/>
      <c r="Y107" s="63"/>
      <c r="Z107" s="63"/>
      <c r="AA107" s="65"/>
    </row>
    <row r="108">
      <c r="A108" s="25"/>
      <c r="B108" s="4" t="s">
        <v>114</v>
      </c>
      <c r="C108" s="13">
        <f>Малоэтажка_колич_квартир!C108*3</f>
        <v>36</v>
      </c>
      <c r="D108" s="13">
        <f>Малоэтажка_колич_квартир!D108*3</f>
        <v>96</v>
      </c>
      <c r="E108" s="13">
        <f>Малоэтажка_колич_квартир!E108*3</f>
        <v>0</v>
      </c>
      <c r="F108" s="13">
        <f>Малоэтажка_колич_квартир!F108*3</f>
        <v>0</v>
      </c>
      <c r="G108" s="13">
        <f t="shared" si="42"/>
        <v>132</v>
      </c>
      <c r="I108">
        <f t="shared" si="43"/>
        <v>132</v>
      </c>
      <c r="J108">
        <f t="shared" si="44"/>
        <v>220</v>
      </c>
      <c r="L108">
        <v>4.75</v>
      </c>
      <c r="M108">
        <v>2.1000000000000001</v>
      </c>
      <c r="N108">
        <v>3.0800000000000001</v>
      </c>
      <c r="O108">
        <v>3.0800000000000001</v>
      </c>
      <c r="P108">
        <v>39.600000000000001</v>
      </c>
      <c r="Q108">
        <v>23.760000000000002</v>
      </c>
      <c r="R108">
        <v>15.84</v>
      </c>
      <c r="S108" s="28">
        <v>15.84</v>
      </c>
      <c r="T108" s="62"/>
      <c r="U108" s="63"/>
      <c r="V108" s="63"/>
      <c r="W108" s="63"/>
      <c r="X108" s="64"/>
      <c r="Y108" s="63"/>
      <c r="Z108" s="63"/>
      <c r="AA108" s="65"/>
    </row>
    <row r="109">
      <c r="A109" s="25"/>
      <c r="B109" s="4" t="s">
        <v>115</v>
      </c>
      <c r="C109" s="13">
        <f>Малоэтажка_колич_квартир!C109*3</f>
        <v>36</v>
      </c>
      <c r="D109" s="13">
        <f>Малоэтажка_колич_квартир!D109*3</f>
        <v>96</v>
      </c>
      <c r="E109" s="13">
        <f>Малоэтажка_колич_квартир!E109*3</f>
        <v>0</v>
      </c>
      <c r="F109" s="13">
        <f>Малоэтажка_колич_квартир!F109*3</f>
        <v>0</v>
      </c>
      <c r="G109" s="13">
        <f t="shared" si="42"/>
        <v>132</v>
      </c>
      <c r="I109">
        <f t="shared" si="43"/>
        <v>132</v>
      </c>
      <c r="J109">
        <f t="shared" si="44"/>
        <v>220</v>
      </c>
      <c r="L109">
        <v>4.75</v>
      </c>
      <c r="M109">
        <v>2.1000000000000001</v>
      </c>
      <c r="N109">
        <v>3.0800000000000001</v>
      </c>
      <c r="O109">
        <v>3.0800000000000001</v>
      </c>
      <c r="P109">
        <v>39.600000000000001</v>
      </c>
      <c r="Q109">
        <v>23.760000000000002</v>
      </c>
      <c r="R109">
        <v>15.84</v>
      </c>
      <c r="S109" s="28">
        <v>15.84</v>
      </c>
      <c r="T109" s="62"/>
      <c r="U109" s="63"/>
      <c r="V109" s="63"/>
      <c r="W109" s="63"/>
      <c r="X109" s="64"/>
      <c r="Y109" s="63"/>
      <c r="Z109" s="63"/>
      <c r="AA109" s="65"/>
    </row>
    <row r="110">
      <c r="A110" s="25"/>
      <c r="B110" s="4" t="s">
        <v>116</v>
      </c>
      <c r="C110" s="13">
        <f>Малоэтажка_колич_квартир!C110*3</f>
        <v>36</v>
      </c>
      <c r="D110" s="13">
        <f>Малоэтажка_колич_квартир!D110*3</f>
        <v>96</v>
      </c>
      <c r="E110" s="13">
        <f>Малоэтажка_колич_квартир!E110*3</f>
        <v>0</v>
      </c>
      <c r="F110" s="13">
        <f>Малоэтажка_колич_квартир!F110*3</f>
        <v>0</v>
      </c>
      <c r="G110" s="13">
        <f t="shared" si="42"/>
        <v>132</v>
      </c>
      <c r="I110">
        <f t="shared" si="43"/>
        <v>132</v>
      </c>
      <c r="J110">
        <f t="shared" si="44"/>
        <v>220</v>
      </c>
      <c r="L110">
        <v>4.75</v>
      </c>
      <c r="M110">
        <v>2.1000000000000001</v>
      </c>
      <c r="N110">
        <v>3.0800000000000001</v>
      </c>
      <c r="O110">
        <v>3.0800000000000001</v>
      </c>
      <c r="P110">
        <v>39.600000000000001</v>
      </c>
      <c r="Q110">
        <v>23.760000000000002</v>
      </c>
      <c r="R110">
        <v>15.84</v>
      </c>
      <c r="S110" s="28">
        <v>15.84</v>
      </c>
      <c r="T110" s="62"/>
      <c r="U110" s="63"/>
      <c r="V110" s="63"/>
      <c r="W110" s="63"/>
      <c r="X110" s="64"/>
      <c r="Y110" s="63"/>
      <c r="Z110" s="63"/>
      <c r="AA110" s="65"/>
    </row>
    <row r="111">
      <c r="A111" s="29"/>
      <c r="B111" s="30" t="s">
        <v>117</v>
      </c>
      <c r="C111" s="31">
        <f>Малоэтажка_колич_квартир!C111*3</f>
        <v>36</v>
      </c>
      <c r="D111" s="31">
        <f>Малоэтажка_колич_квартир!D111*3</f>
        <v>96</v>
      </c>
      <c r="E111" s="31">
        <f>Малоэтажка_колич_квартир!E111*3</f>
        <v>0</v>
      </c>
      <c r="F111" s="31">
        <f>Малоэтажка_колич_квартир!F111*3</f>
        <v>0</v>
      </c>
      <c r="G111" s="31">
        <f t="shared" si="42"/>
        <v>132</v>
      </c>
      <c r="H111" s="34"/>
      <c r="I111" s="34">
        <f t="shared" si="43"/>
        <v>132</v>
      </c>
      <c r="J111" s="34">
        <f t="shared" si="44"/>
        <v>220</v>
      </c>
      <c r="K111" s="34"/>
      <c r="L111" s="34">
        <v>4.75</v>
      </c>
      <c r="M111" s="34">
        <v>2.1000000000000001</v>
      </c>
      <c r="N111" s="34">
        <v>3.0800000000000001</v>
      </c>
      <c r="O111" s="34">
        <v>3.0800000000000001</v>
      </c>
      <c r="P111" s="34">
        <v>39.600000000000001</v>
      </c>
      <c r="Q111" s="34">
        <v>23.760000000000002</v>
      </c>
      <c r="R111" s="34">
        <v>15.84</v>
      </c>
      <c r="S111" s="35">
        <v>15.84</v>
      </c>
      <c r="T111" s="71">
        <f>SUM(L90:L111)</f>
        <v>104.5</v>
      </c>
      <c r="U111" s="72">
        <f>SUM(M90:M111)</f>
        <v>46.200000000000017</v>
      </c>
      <c r="V111" s="72">
        <f>SUM(N90:N111)</f>
        <v>67.759999999999977</v>
      </c>
      <c r="W111" s="72">
        <f>SUM(O90:O111)</f>
        <v>67.759999999999977</v>
      </c>
      <c r="X111" s="73">
        <f>SUM(P90:P111)</f>
        <v>871.20000000000027</v>
      </c>
      <c r="Y111" s="72">
        <f>SUM(Q90:Q111)</f>
        <v>522.71999999999991</v>
      </c>
      <c r="Z111" s="72">
        <f>SUM(R90:R111)</f>
        <v>348.4799999999999</v>
      </c>
      <c r="AA111" s="74">
        <f>SUM(S90:S111)</f>
        <v>348.4799999999999</v>
      </c>
    </row>
    <row r="112">
      <c r="A112" s="18">
        <v>9</v>
      </c>
      <c r="B112" s="19" t="s">
        <v>118</v>
      </c>
      <c r="C112" s="20">
        <f>Малоэтажка_колич_квартир!C112*3</f>
        <v>36</v>
      </c>
      <c r="D112" s="20">
        <f>Малоэтажка_колич_квартир!D112*3</f>
        <v>96</v>
      </c>
      <c r="E112" s="20">
        <f>Малоэтажка_колич_квартир!E112*3</f>
        <v>0</v>
      </c>
      <c r="F112" s="20">
        <f>Малоэтажка_колич_квартир!F112*3</f>
        <v>0</v>
      </c>
      <c r="G112" s="20">
        <f t="shared" si="42"/>
        <v>132</v>
      </c>
      <c r="H112" s="23"/>
      <c r="I112" s="23">
        <f t="shared" si="43"/>
        <v>132</v>
      </c>
      <c r="J112" s="23">
        <f t="shared" si="44"/>
        <v>220</v>
      </c>
      <c r="K112" s="23"/>
      <c r="L112" s="23">
        <v>4.75</v>
      </c>
      <c r="M112" s="23">
        <v>2.1000000000000001</v>
      </c>
      <c r="N112" s="23">
        <v>3.0800000000000001</v>
      </c>
      <c r="O112" s="23">
        <v>3.0800000000000001</v>
      </c>
      <c r="P112" s="23">
        <v>39.600000000000001</v>
      </c>
      <c r="Q112" s="23">
        <v>23.760000000000002</v>
      </c>
      <c r="R112" s="23">
        <v>15.84</v>
      </c>
      <c r="S112" s="24">
        <v>15.84</v>
      </c>
      <c r="T112" s="58" t="s">
        <v>156</v>
      </c>
      <c r="U112" s="59"/>
      <c r="V112" s="59"/>
      <c r="W112" s="59"/>
      <c r="X112" s="60"/>
      <c r="Y112" s="59"/>
      <c r="Z112" s="59"/>
      <c r="AA112" s="61"/>
    </row>
    <row r="113">
      <c r="A113" s="25"/>
      <c r="B113" s="4" t="s">
        <v>119</v>
      </c>
      <c r="C113" s="13">
        <f>Малоэтажка_колич_квартир!C113*3</f>
        <v>36</v>
      </c>
      <c r="D113" s="13">
        <f>Малоэтажка_колич_квартир!D113*3</f>
        <v>96</v>
      </c>
      <c r="E113" s="13">
        <f>Малоэтажка_колич_квартир!E113*3</f>
        <v>0</v>
      </c>
      <c r="F113" s="13">
        <f>Малоэтажка_колич_квартир!F113*3</f>
        <v>0</v>
      </c>
      <c r="G113" s="13">
        <f t="shared" si="42"/>
        <v>132</v>
      </c>
      <c r="I113">
        <f t="shared" si="43"/>
        <v>132</v>
      </c>
      <c r="J113">
        <f t="shared" si="44"/>
        <v>220</v>
      </c>
      <c r="L113">
        <v>4.75</v>
      </c>
      <c r="M113">
        <v>2.1000000000000001</v>
      </c>
      <c r="N113">
        <v>3.0800000000000001</v>
      </c>
      <c r="O113">
        <v>3.0800000000000001</v>
      </c>
      <c r="P113">
        <v>39.600000000000001</v>
      </c>
      <c r="Q113">
        <v>23.760000000000002</v>
      </c>
      <c r="R113">
        <v>15.84</v>
      </c>
      <c r="S113" s="28">
        <v>15.84</v>
      </c>
      <c r="T113" s="62"/>
      <c r="U113" s="63"/>
      <c r="V113" s="63"/>
      <c r="W113" s="63"/>
      <c r="X113" s="64"/>
      <c r="Y113" s="63"/>
      <c r="Z113" s="63"/>
      <c r="AA113" s="65"/>
    </row>
    <row r="114">
      <c r="A114" s="25"/>
      <c r="B114" s="4" t="s">
        <v>120</v>
      </c>
      <c r="C114" s="13">
        <f>Малоэтажка_колич_квартир!C114*3</f>
        <v>36</v>
      </c>
      <c r="D114" s="13">
        <f>Малоэтажка_колич_квартир!D114*3</f>
        <v>96</v>
      </c>
      <c r="E114" s="13">
        <f>Малоэтажка_колич_квартир!E114*3</f>
        <v>0</v>
      </c>
      <c r="F114" s="13">
        <f>Малоэтажка_колич_квартир!F114*3</f>
        <v>0</v>
      </c>
      <c r="G114" s="13">
        <f t="shared" si="42"/>
        <v>132</v>
      </c>
      <c r="I114">
        <f t="shared" si="43"/>
        <v>132</v>
      </c>
      <c r="J114">
        <f t="shared" si="44"/>
        <v>220</v>
      </c>
      <c r="L114">
        <v>4.75</v>
      </c>
      <c r="M114">
        <v>2.1000000000000001</v>
      </c>
      <c r="N114">
        <v>3.0800000000000001</v>
      </c>
      <c r="O114">
        <v>3.0800000000000001</v>
      </c>
      <c r="P114">
        <v>39.600000000000001</v>
      </c>
      <c r="Q114">
        <v>23.760000000000002</v>
      </c>
      <c r="R114">
        <v>15.84</v>
      </c>
      <c r="S114" s="28">
        <v>15.84</v>
      </c>
      <c r="T114" s="62"/>
      <c r="U114" s="63"/>
      <c r="V114" s="63"/>
      <c r="W114" s="63"/>
      <c r="X114" s="64"/>
      <c r="Y114" s="63"/>
      <c r="Z114" s="63"/>
      <c r="AA114" s="65"/>
    </row>
    <row r="115">
      <c r="A115" s="25"/>
      <c r="B115" s="4" t="s">
        <v>121</v>
      </c>
      <c r="C115" s="13">
        <f>Малоэтажка_колич_квартир!C115*3</f>
        <v>18</v>
      </c>
      <c r="D115" s="13">
        <f>Малоэтажка_колич_квартир!D115*3</f>
        <v>48</v>
      </c>
      <c r="E115" s="13">
        <f>Малоэтажка_колич_квартир!E115*3</f>
        <v>0</v>
      </c>
      <c r="F115" s="13">
        <f>Малоэтажка_колич_квартир!F115*3</f>
        <v>0</v>
      </c>
      <c r="G115" s="66">
        <f t="shared" si="42"/>
        <v>66</v>
      </c>
      <c r="I115">
        <f t="shared" si="43"/>
        <v>66</v>
      </c>
      <c r="J115">
        <f t="shared" si="44"/>
        <v>110</v>
      </c>
      <c r="L115">
        <v>3</v>
      </c>
      <c r="M115">
        <v>1.3700000000000001</v>
      </c>
      <c r="N115">
        <v>1.95</v>
      </c>
      <c r="O115">
        <v>1.95</v>
      </c>
      <c r="P115">
        <v>19.800000000000001</v>
      </c>
      <c r="Q115">
        <v>11.880000000000001</v>
      </c>
      <c r="R115">
        <v>7.9199999999999999</v>
      </c>
      <c r="S115" s="28">
        <v>7.9199999999999999</v>
      </c>
      <c r="T115" s="62"/>
      <c r="U115" s="63"/>
      <c r="V115" s="63"/>
      <c r="W115" s="63"/>
      <c r="X115" s="64"/>
      <c r="Y115" s="63"/>
      <c r="Z115" s="63"/>
      <c r="AA115" s="65"/>
    </row>
    <row r="116">
      <c r="A116" s="25"/>
      <c r="B116" s="4" t="s">
        <v>122</v>
      </c>
      <c r="C116" s="13">
        <f>Малоэтажка_колич_квартир!C116*3</f>
        <v>18</v>
      </c>
      <c r="D116" s="13">
        <f>Малоэтажка_колич_квартир!D116*3</f>
        <v>48</v>
      </c>
      <c r="E116" s="13">
        <f>Малоэтажка_колич_квартир!E116*3</f>
        <v>0</v>
      </c>
      <c r="F116" s="13">
        <f>Малоэтажка_колич_квартир!F116*3</f>
        <v>0</v>
      </c>
      <c r="G116" s="66">
        <f t="shared" si="42"/>
        <v>66</v>
      </c>
      <c r="I116">
        <f t="shared" si="43"/>
        <v>66</v>
      </c>
      <c r="J116">
        <f t="shared" si="44"/>
        <v>110</v>
      </c>
      <c r="L116">
        <v>3</v>
      </c>
      <c r="M116">
        <v>1.3700000000000001</v>
      </c>
      <c r="N116">
        <v>1.95</v>
      </c>
      <c r="O116">
        <v>1.95</v>
      </c>
      <c r="P116">
        <v>19.800000000000001</v>
      </c>
      <c r="Q116">
        <v>11.880000000000001</v>
      </c>
      <c r="R116">
        <v>7.9199999999999999</v>
      </c>
      <c r="S116" s="28">
        <v>7.9199999999999999</v>
      </c>
      <c r="T116" s="62"/>
      <c r="U116" s="63"/>
      <c r="V116" s="63"/>
      <c r="W116" s="63"/>
      <c r="X116" s="64"/>
      <c r="Y116" s="63"/>
      <c r="Z116" s="63"/>
      <c r="AA116" s="65"/>
    </row>
    <row r="117">
      <c r="A117" s="25"/>
      <c r="B117" s="4" t="s">
        <v>123</v>
      </c>
      <c r="C117" s="13">
        <f>Малоэтажка_колич_квартир!C117*3</f>
        <v>18</v>
      </c>
      <c r="D117" s="13">
        <f>Малоэтажка_колич_квартир!D117*3</f>
        <v>48</v>
      </c>
      <c r="E117" s="13">
        <f>Малоэтажка_колич_квартир!E117*3</f>
        <v>0</v>
      </c>
      <c r="F117" s="13">
        <f>Малоэтажка_колич_квартир!F117*3</f>
        <v>0</v>
      </c>
      <c r="G117" s="66">
        <f t="shared" si="42"/>
        <v>66</v>
      </c>
      <c r="I117">
        <f t="shared" si="43"/>
        <v>66</v>
      </c>
      <c r="J117">
        <f t="shared" si="44"/>
        <v>110</v>
      </c>
      <c r="L117">
        <v>3</v>
      </c>
      <c r="M117">
        <v>1.3700000000000001</v>
      </c>
      <c r="N117">
        <v>1.95</v>
      </c>
      <c r="O117">
        <v>1.95</v>
      </c>
      <c r="P117">
        <v>19.800000000000001</v>
      </c>
      <c r="Q117">
        <v>11.880000000000001</v>
      </c>
      <c r="R117">
        <v>7.9199999999999999</v>
      </c>
      <c r="S117" s="28">
        <v>7.9199999999999999</v>
      </c>
      <c r="T117" s="62"/>
      <c r="U117" s="63"/>
      <c r="V117" s="63"/>
      <c r="W117" s="63"/>
      <c r="X117" s="64"/>
      <c r="Y117" s="63"/>
      <c r="Z117" s="63"/>
      <c r="AA117" s="65"/>
    </row>
    <row r="118">
      <c r="A118" s="25"/>
      <c r="B118" s="4" t="s">
        <v>124</v>
      </c>
      <c r="C118" s="13">
        <f>Малоэтажка_колич_квартир!C118*3</f>
        <v>36</v>
      </c>
      <c r="D118" s="13">
        <f>Малоэтажка_колич_квартир!D118*3</f>
        <v>96</v>
      </c>
      <c r="E118" s="13">
        <f>Малоэтажка_колич_квартир!E118*3</f>
        <v>0</v>
      </c>
      <c r="F118" s="13">
        <f>Малоэтажка_колич_квартир!F118*3</f>
        <v>0</v>
      </c>
      <c r="G118" s="13">
        <f t="shared" si="42"/>
        <v>132</v>
      </c>
      <c r="I118">
        <f t="shared" si="43"/>
        <v>132</v>
      </c>
      <c r="J118">
        <f t="shared" si="44"/>
        <v>220</v>
      </c>
      <c r="L118">
        <v>4.75</v>
      </c>
      <c r="M118">
        <v>2.1000000000000001</v>
      </c>
      <c r="N118">
        <v>3.0800000000000001</v>
      </c>
      <c r="O118">
        <v>3.0800000000000001</v>
      </c>
      <c r="P118">
        <v>39.600000000000001</v>
      </c>
      <c r="Q118">
        <v>23.760000000000002</v>
      </c>
      <c r="R118">
        <v>15.84</v>
      </c>
      <c r="S118" s="28">
        <v>15.84</v>
      </c>
      <c r="T118" s="62"/>
      <c r="U118" s="63"/>
      <c r="V118" s="63"/>
      <c r="W118" s="63"/>
      <c r="X118" s="64"/>
      <c r="Y118" s="63"/>
      <c r="Z118" s="63"/>
      <c r="AA118" s="65"/>
    </row>
    <row r="119">
      <c r="A119" s="25"/>
      <c r="B119" s="4" t="s">
        <v>125</v>
      </c>
      <c r="C119" s="13">
        <f>Малоэтажка_колич_квартир!C119*3</f>
        <v>36</v>
      </c>
      <c r="D119" s="13">
        <f>Малоэтажка_колич_квартир!D119*3</f>
        <v>96</v>
      </c>
      <c r="E119" s="13">
        <f>Малоэтажка_колич_квартир!E119*3</f>
        <v>0</v>
      </c>
      <c r="F119" s="13">
        <f>Малоэтажка_колич_квартир!F119*3</f>
        <v>0</v>
      </c>
      <c r="G119" s="13">
        <f t="shared" si="42"/>
        <v>132</v>
      </c>
      <c r="I119">
        <f t="shared" si="43"/>
        <v>132</v>
      </c>
      <c r="J119">
        <f t="shared" si="44"/>
        <v>220</v>
      </c>
      <c r="L119">
        <v>4.75</v>
      </c>
      <c r="M119">
        <v>2.1000000000000001</v>
      </c>
      <c r="N119">
        <v>3.0800000000000001</v>
      </c>
      <c r="O119">
        <v>3.0800000000000001</v>
      </c>
      <c r="P119">
        <v>39.600000000000001</v>
      </c>
      <c r="Q119">
        <v>23.760000000000002</v>
      </c>
      <c r="R119">
        <v>15.84</v>
      </c>
      <c r="S119" s="28">
        <v>15.84</v>
      </c>
      <c r="T119" s="62"/>
      <c r="U119" s="63"/>
      <c r="V119" s="63"/>
      <c r="W119" s="63"/>
      <c r="X119" s="64"/>
      <c r="Y119" s="63"/>
      <c r="Z119" s="63"/>
      <c r="AA119" s="65"/>
    </row>
    <row r="120">
      <c r="A120" s="25"/>
      <c r="B120" s="4" t="s">
        <v>126</v>
      </c>
      <c r="C120" s="13">
        <f>Малоэтажка_колич_квартир!C120*3</f>
        <v>18</v>
      </c>
      <c r="D120" s="13">
        <f>Малоэтажка_колич_квартир!D120*3</f>
        <v>48</v>
      </c>
      <c r="E120" s="13">
        <f>Малоэтажка_колич_квартир!E120*3</f>
        <v>0</v>
      </c>
      <c r="F120" s="13">
        <f>Малоэтажка_колич_квартир!F120*3</f>
        <v>0</v>
      </c>
      <c r="G120" s="66">
        <f t="shared" si="42"/>
        <v>66</v>
      </c>
      <c r="I120">
        <f t="shared" si="43"/>
        <v>66</v>
      </c>
      <c r="J120">
        <f t="shared" si="44"/>
        <v>110</v>
      </c>
      <c r="L120" s="76">
        <v>3</v>
      </c>
      <c r="M120" s="76">
        <v>1.3700000000000001</v>
      </c>
      <c r="N120" s="76">
        <v>1.95</v>
      </c>
      <c r="O120" s="76">
        <v>1.95</v>
      </c>
      <c r="P120" s="76">
        <v>19.800000000000001</v>
      </c>
      <c r="Q120" s="76">
        <v>11.880000000000001</v>
      </c>
      <c r="R120" s="76">
        <v>7.9199999999999999</v>
      </c>
      <c r="S120" s="77">
        <v>7.9199999999999999</v>
      </c>
      <c r="T120" s="62"/>
      <c r="U120" s="63"/>
      <c r="V120" s="63"/>
      <c r="W120" s="63"/>
      <c r="X120" s="64"/>
      <c r="Y120" s="63"/>
      <c r="Z120" s="63"/>
      <c r="AA120" s="65"/>
    </row>
    <row r="121">
      <c r="A121" s="29"/>
      <c r="B121" s="30" t="s">
        <v>127</v>
      </c>
      <c r="C121" s="31">
        <f>Малоэтажка_колич_квартир!C121*3</f>
        <v>18</v>
      </c>
      <c r="D121" s="31">
        <f>Малоэтажка_колич_квартир!D121*3</f>
        <v>48</v>
      </c>
      <c r="E121" s="31">
        <f>Малоэтажка_колич_квартир!E121*3</f>
        <v>0</v>
      </c>
      <c r="F121" s="31">
        <f>Малоэтажка_колич_квартир!F121*3</f>
        <v>0</v>
      </c>
      <c r="G121" s="75">
        <f t="shared" si="42"/>
        <v>66</v>
      </c>
      <c r="H121" s="34"/>
      <c r="I121" s="34">
        <f t="shared" si="43"/>
        <v>66</v>
      </c>
      <c r="J121" s="34">
        <f t="shared" si="44"/>
        <v>110</v>
      </c>
      <c r="K121" s="34"/>
      <c r="L121" s="78">
        <v>3</v>
      </c>
      <c r="M121" s="78">
        <v>1.3700000000000001</v>
      </c>
      <c r="N121" s="78">
        <v>1.95</v>
      </c>
      <c r="O121" s="78">
        <v>1.95</v>
      </c>
      <c r="P121" s="78">
        <v>19.800000000000001</v>
      </c>
      <c r="Q121" s="78">
        <v>11.880000000000001</v>
      </c>
      <c r="R121" s="78">
        <v>7.9199999999999999</v>
      </c>
      <c r="S121" s="79">
        <v>7.9199999999999999</v>
      </c>
      <c r="T121" s="71">
        <f>SUM(L112:L121)</f>
        <v>38.75</v>
      </c>
      <c r="U121" s="72">
        <f>SUM(M112:M121)</f>
        <v>17.350000000000001</v>
      </c>
      <c r="V121" s="72">
        <f>SUM(N112:N121)</f>
        <v>25.149999999999999</v>
      </c>
      <c r="W121" s="72">
        <f>SUM(O112:O121)</f>
        <v>25.149999999999999</v>
      </c>
      <c r="X121" s="73">
        <f>SUM(P112:P121)</f>
        <v>297.00000000000006</v>
      </c>
      <c r="Y121" s="72">
        <f>SUM(Q112:Q121)</f>
        <v>178.19999999999996</v>
      </c>
      <c r="Z121" s="72">
        <f>SUM(R112:R121)</f>
        <v>118.80000000000001</v>
      </c>
      <c r="AA121" s="74">
        <f>SUM(S112:S121)</f>
        <v>118.80000000000001</v>
      </c>
    </row>
    <row r="122">
      <c r="G122" s="40">
        <f>SUM(G3:G121)</f>
        <v>15258</v>
      </c>
      <c r="L122">
        <f>SUM(L3:L121)</f>
        <v>553.44000000000005</v>
      </c>
      <c r="M122">
        <f>SUM(M3:M121)</f>
        <v>244.98999999999961</v>
      </c>
      <c r="N122">
        <f>SUM(N3:N121)</f>
        <v>358.90999999999991</v>
      </c>
      <c r="O122">
        <f>SUM(O3:O121)</f>
        <v>358.90999999999991</v>
      </c>
      <c r="P122">
        <f>SUM(P3:P121)</f>
        <v>4577.3999999999978</v>
      </c>
      <c r="Q122">
        <f>SUM(Q3:Q121)</f>
        <v>2746.4400000000055</v>
      </c>
      <c r="R122">
        <f>SUM(R3:R121)</f>
        <v>1830.9599999999971</v>
      </c>
      <c r="S122">
        <f>SUM(S3:S121)</f>
        <v>1830.9599999999971</v>
      </c>
      <c r="T122" s="80">
        <f>SUM(T121,T111,T89,T67,T56,T37,T30,T25,T11)</f>
        <v>553.44000000000005</v>
      </c>
      <c r="U122" s="81">
        <f>SUM(U121,U111,U89,U67,U56,U37,U30,U25,U11)</f>
        <v>244.99000000000004</v>
      </c>
      <c r="V122" s="81">
        <f>SUM(V121,V111,V89,V67,V56,V37,V30,V25,V11)</f>
        <v>358.90999999999991</v>
      </c>
      <c r="W122" s="81">
        <f>SUM(W121,W111,W89,W67,W56,W37,W30,W25,W11)</f>
        <v>358.90999999999991</v>
      </c>
      <c r="X122" s="82">
        <f>SUM(X121,X111,X89,X67,X56,X37,X30,X25,X11)</f>
        <v>4577.4000000000005</v>
      </c>
      <c r="Y122" s="81">
        <f>SUM(Y121,Y111,Y89,Y67,Y56,Y37,Y30,Y25,Y11)</f>
        <v>2746.4399999999996</v>
      </c>
      <c r="Z122" s="81">
        <f>SUM(Z121,Z111,Z89,Z67,Z56,Z37,Z30,Z25,Z11)</f>
        <v>1830.96</v>
      </c>
      <c r="AA122" s="83">
        <f>SUM(AA121,AA111,AA89,AA67,AA56,AA37,AA30,AA25,AA11)</f>
        <v>1830.96</v>
      </c>
    </row>
  </sheetData>
  <mergeCells count="40">
    <mergeCell ref="A1:A2"/>
    <mergeCell ref="B1:B2"/>
    <mergeCell ref="C1:F1"/>
    <mergeCell ref="G1:G2"/>
    <mergeCell ref="I1:I2"/>
    <mergeCell ref="J1:J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3:A11"/>
    <mergeCell ref="T3:AA10"/>
    <mergeCell ref="A12:A25"/>
    <mergeCell ref="T12:AA24"/>
    <mergeCell ref="A26:A30"/>
    <mergeCell ref="T26:AA29"/>
    <mergeCell ref="A31:A37"/>
    <mergeCell ref="T31:AA36"/>
    <mergeCell ref="A38:A56"/>
    <mergeCell ref="T38:AA55"/>
    <mergeCell ref="A57:A67"/>
    <mergeCell ref="T57:AA66"/>
    <mergeCell ref="A68:A89"/>
    <mergeCell ref="T68:AA88"/>
    <mergeCell ref="A90:A111"/>
    <mergeCell ref="T90:AA110"/>
    <mergeCell ref="A112:A121"/>
    <mergeCell ref="T112:AA120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P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hidden="1" min="3" max="3" width="12.855468643610299"/>
    <col customWidth="1" hidden="1" min="4" max="4" width="12.2851566656466"/>
    <col customWidth="1" hidden="1" min="5" max="5" width="12.855468643610299"/>
    <col customWidth="1" hidden="1" min="6" max="6" width="11.855469151108901"/>
    <col customWidth="1" hidden="1" min="7" max="11" width="0"/>
    <col customWidth="1" min="12" max="12" width="13.28125"/>
    <col customWidth="1" min="13" max="13" width="12.28125"/>
    <col customWidth="1" min="14" max="14" width="13.57421875"/>
    <col customWidth="1" min="15" max="15" width="13.28125"/>
    <col customWidth="1" min="16" max="16" width="12.28125"/>
    <col customWidth="1" min="17" max="17" width="12.57421875"/>
    <col customWidth="1" min="18" max="18" width="11.8515625"/>
    <col customWidth="1" min="19" max="19" width="12.28125"/>
    <col customWidth="1" min="24" max="24" width="15.421875"/>
    <col customWidth="1" min="25" max="25" width="12.7109375"/>
    <col bestFit="1" min="30" max="30" style="9" width="12.8515625"/>
    <col customWidth="1" min="31" max="31" style="9" width="13.421875"/>
  </cols>
  <sheetData>
    <row r="1">
      <c r="A1" s="1" t="s">
        <v>128</v>
      </c>
      <c r="B1" s="1" t="s">
        <v>1</v>
      </c>
      <c r="C1" s="5" t="s">
        <v>137</v>
      </c>
      <c r="D1" s="11"/>
      <c r="E1" s="11"/>
      <c r="F1" s="12"/>
      <c r="G1" s="5" t="s">
        <v>135</v>
      </c>
      <c r="I1" s="45" t="s">
        <v>138</v>
      </c>
      <c r="J1" s="45" t="s">
        <v>139</v>
      </c>
      <c r="L1" s="46" t="s">
        <v>140</v>
      </c>
      <c r="M1" s="46" t="s">
        <v>141</v>
      </c>
      <c r="N1" s="46" t="s">
        <v>142</v>
      </c>
      <c r="O1" s="46" t="s">
        <v>143</v>
      </c>
      <c r="P1" s="46" t="s">
        <v>144</v>
      </c>
      <c r="Q1" s="46" t="s">
        <v>145</v>
      </c>
      <c r="R1" s="46" t="s">
        <v>146</v>
      </c>
      <c r="S1" s="46" t="s">
        <v>147</v>
      </c>
      <c r="U1" s="84" t="s">
        <v>157</v>
      </c>
      <c r="V1" s="84" t="s">
        <v>158</v>
      </c>
      <c r="W1" s="84"/>
      <c r="X1" s="84" t="s">
        <v>159</v>
      </c>
      <c r="Y1" s="84" t="s">
        <v>158</v>
      </c>
      <c r="Z1" s="84"/>
      <c r="AA1" s="76"/>
    </row>
    <row r="2">
      <c r="A2" s="7"/>
      <c r="B2" s="7"/>
      <c r="C2" s="15" t="s">
        <v>130</v>
      </c>
      <c r="D2" s="15" t="s">
        <v>131</v>
      </c>
      <c r="E2" s="15" t="s">
        <v>132</v>
      </c>
      <c r="F2" s="15" t="s">
        <v>133</v>
      </c>
      <c r="G2" s="52"/>
      <c r="I2" s="53"/>
      <c r="J2" s="53"/>
      <c r="L2" s="46"/>
      <c r="M2" s="46"/>
      <c r="N2" s="46"/>
      <c r="O2" s="46"/>
      <c r="P2" s="46"/>
      <c r="Q2" s="46"/>
      <c r="R2" s="46"/>
      <c r="S2" s="46"/>
      <c r="U2" s="84"/>
      <c r="V2" s="84"/>
      <c r="W2" s="84"/>
      <c r="X2" s="84"/>
      <c r="Y2" s="84"/>
      <c r="Z2" s="84"/>
      <c r="AA2" s="76"/>
      <c r="AD2" s="9" t="s">
        <v>160</v>
      </c>
      <c r="AE2" s="9" t="s">
        <v>161</v>
      </c>
    </row>
    <row r="3">
      <c r="A3" s="18">
        <v>1</v>
      </c>
      <c r="B3" s="19" t="s">
        <v>9</v>
      </c>
      <c r="C3" s="20">
        <f>Малоэтажка_колич_квартир!C3*3</f>
        <v>36</v>
      </c>
      <c r="D3" s="20">
        <f>Малоэтажка_колич_квартир!D3*3</f>
        <v>96</v>
      </c>
      <c r="E3" s="20">
        <f>Малоэтажка_колич_квартир!E3*3</f>
        <v>0</v>
      </c>
      <c r="F3" s="20">
        <f>Малоэтажка_колич_квартир!F3*3</f>
        <v>0</v>
      </c>
      <c r="G3" s="20">
        <f t="shared" ref="G3:G9" si="45">SUM(C3:F3)</f>
        <v>132</v>
      </c>
      <c r="H3" s="23"/>
      <c r="I3" s="23">
        <f t="shared" ref="I3:I9" si="46">G3/3*3</f>
        <v>132</v>
      </c>
      <c r="J3" s="23">
        <f t="shared" ref="J3:J9" si="47">G3/3*5</f>
        <v>220</v>
      </c>
      <c r="K3" s="23"/>
      <c r="L3" s="22">
        <v>4.75</v>
      </c>
      <c r="M3" s="22">
        <v>2.1000000000000001</v>
      </c>
      <c r="N3" s="22">
        <v>3.0800000000000001</v>
      </c>
      <c r="O3" s="22">
        <v>3.0800000000000001</v>
      </c>
      <c r="P3" s="22">
        <v>39.600000000000001</v>
      </c>
      <c r="Q3" s="22">
        <v>23.760000000000002</v>
      </c>
      <c r="R3" s="22">
        <v>15.84</v>
      </c>
      <c r="S3" s="22">
        <v>15.84</v>
      </c>
      <c r="T3" s="23"/>
      <c r="U3" s="85">
        <f t="shared" ref="U3:U9" si="48">N3*276.26</f>
        <v>850.88080000000002</v>
      </c>
      <c r="V3" s="85">
        <f t="shared" ref="V3:V9" si="49">U3/31.8</f>
        <v>26.757257861635221</v>
      </c>
      <c r="W3" s="85"/>
      <c r="X3" s="85">
        <f t="shared" ref="X3:X9" si="50">U3*239.005736*0.000001</f>
        <v>0.20336539185226879</v>
      </c>
      <c r="Y3" s="86">
        <f t="shared" ref="Y3:Y9" si="51">X3*128</f>
        <v>26.030770157090405</v>
      </c>
      <c r="Z3" s="9"/>
      <c r="AA3" s="76">
        <f t="shared" ref="AA3:AA9" si="52">N3*8.69</f>
        <v>26.7652</v>
      </c>
      <c r="AD3" s="9">
        <v>0.00027799999999999998</v>
      </c>
      <c r="AE3" s="9">
        <f>U3*AD3</f>
        <v>0.2365448624</v>
      </c>
    </row>
    <row r="4">
      <c r="A4" s="25"/>
      <c r="B4" s="4" t="s">
        <v>10</v>
      </c>
      <c r="C4" s="13">
        <f>Малоэтажка_колич_квартир!C4*3</f>
        <v>36</v>
      </c>
      <c r="D4" s="13">
        <f>Малоэтажка_колич_квартир!D4*3</f>
        <v>96</v>
      </c>
      <c r="E4" s="13">
        <f>Малоэтажка_колич_квартир!E4*3</f>
        <v>0</v>
      </c>
      <c r="F4" s="13">
        <f>Малоэтажка_колич_квартир!F4*3</f>
        <v>0</v>
      </c>
      <c r="G4" s="13">
        <f t="shared" si="45"/>
        <v>132</v>
      </c>
      <c r="I4">
        <f t="shared" si="46"/>
        <v>132</v>
      </c>
      <c r="J4">
        <f t="shared" si="47"/>
        <v>220</v>
      </c>
      <c r="L4" s="27">
        <v>4.75</v>
      </c>
      <c r="M4" s="27">
        <v>2.1000000000000001</v>
      </c>
      <c r="N4" s="27">
        <v>3.0800000000000001</v>
      </c>
      <c r="O4" s="27">
        <v>3.0800000000000001</v>
      </c>
      <c r="P4" s="27">
        <v>39.600000000000001</v>
      </c>
      <c r="Q4" s="27">
        <v>23.760000000000002</v>
      </c>
      <c r="R4" s="27">
        <v>15.84</v>
      </c>
      <c r="S4" s="27">
        <v>15.84</v>
      </c>
      <c r="U4" s="9">
        <f t="shared" si="48"/>
        <v>850.88080000000002</v>
      </c>
      <c r="V4" s="9">
        <f t="shared" si="49"/>
        <v>26.757257861635221</v>
      </c>
      <c r="W4" s="9"/>
      <c r="X4" s="9">
        <f t="shared" si="50"/>
        <v>0.20336539185226879</v>
      </c>
      <c r="Y4" s="87">
        <f t="shared" si="51"/>
        <v>26.030770157090405</v>
      </c>
      <c r="Z4" s="9"/>
      <c r="AA4" s="76">
        <f t="shared" si="52"/>
        <v>26.7652</v>
      </c>
      <c r="AD4" s="9">
        <v>0.00027799999999999998</v>
      </c>
      <c r="AE4" s="9">
        <f>U4*AD4</f>
        <v>0.2365448624</v>
      </c>
    </row>
    <row r="5">
      <c r="A5" s="25"/>
      <c r="B5" s="4" t="s">
        <v>11</v>
      </c>
      <c r="C5" s="13">
        <f>Малоэтажка_колич_квартир!C5*3</f>
        <v>36</v>
      </c>
      <c r="D5" s="13">
        <f>Малоэтажка_колич_квартир!D5*3</f>
        <v>96</v>
      </c>
      <c r="E5" s="13">
        <f>Малоэтажка_колич_квартир!E5*3</f>
        <v>0</v>
      </c>
      <c r="F5" s="13">
        <f>Малоэтажка_колич_квартир!F5*3</f>
        <v>0</v>
      </c>
      <c r="G5" s="13">
        <f t="shared" si="45"/>
        <v>132</v>
      </c>
      <c r="I5">
        <f t="shared" si="46"/>
        <v>132</v>
      </c>
      <c r="J5">
        <f t="shared" si="47"/>
        <v>220</v>
      </c>
      <c r="L5" s="27">
        <v>4.75</v>
      </c>
      <c r="M5" s="27">
        <v>2.1000000000000001</v>
      </c>
      <c r="N5" s="27">
        <v>3.0800000000000001</v>
      </c>
      <c r="O5" s="27">
        <v>3.0800000000000001</v>
      </c>
      <c r="P5" s="27">
        <v>39.600000000000001</v>
      </c>
      <c r="Q5" s="27">
        <v>23.760000000000002</v>
      </c>
      <c r="R5" s="27">
        <v>15.84</v>
      </c>
      <c r="S5" s="27">
        <v>15.84</v>
      </c>
      <c r="U5" s="9">
        <f t="shared" si="48"/>
        <v>850.88080000000002</v>
      </c>
      <c r="V5" s="9">
        <f t="shared" si="49"/>
        <v>26.757257861635221</v>
      </c>
      <c r="W5" s="9"/>
      <c r="X5" s="9">
        <f t="shared" si="50"/>
        <v>0.20336539185226879</v>
      </c>
      <c r="Y5" s="87">
        <f t="shared" si="51"/>
        <v>26.030770157090405</v>
      </c>
      <c r="Z5" s="9"/>
      <c r="AA5" s="76">
        <f t="shared" si="52"/>
        <v>26.7652</v>
      </c>
      <c r="AD5" s="9">
        <v>0.00027799999999999998</v>
      </c>
      <c r="AE5" s="9">
        <f>U5*AD5</f>
        <v>0.2365448624</v>
      </c>
    </row>
    <row r="6">
      <c r="A6" s="25"/>
      <c r="B6" s="4" t="s">
        <v>12</v>
      </c>
      <c r="C6" s="13">
        <f>Малоэтажка_колич_квартир!C6*3</f>
        <v>36</v>
      </c>
      <c r="D6" s="13">
        <f>Малоэтажка_колич_квартир!D6*3</f>
        <v>96</v>
      </c>
      <c r="E6" s="13">
        <f>Малоэтажка_колич_квартир!E6*3</f>
        <v>0</v>
      </c>
      <c r="F6" s="13">
        <f>Малоэтажка_колич_квартир!F6*3</f>
        <v>0</v>
      </c>
      <c r="G6" s="13">
        <f t="shared" si="45"/>
        <v>132</v>
      </c>
      <c r="I6">
        <f t="shared" si="46"/>
        <v>132</v>
      </c>
      <c r="J6">
        <f t="shared" si="47"/>
        <v>220</v>
      </c>
      <c r="L6" s="27">
        <v>4.75</v>
      </c>
      <c r="M6" s="27">
        <v>2.1000000000000001</v>
      </c>
      <c r="N6" s="27">
        <v>3.0800000000000001</v>
      </c>
      <c r="O6" s="27">
        <v>3.0800000000000001</v>
      </c>
      <c r="P6" s="27">
        <v>39.600000000000001</v>
      </c>
      <c r="Q6" s="27">
        <v>23.760000000000002</v>
      </c>
      <c r="R6" s="27">
        <v>15.84</v>
      </c>
      <c r="S6" s="27">
        <v>15.84</v>
      </c>
      <c r="U6" s="9">
        <f t="shared" si="48"/>
        <v>850.88080000000002</v>
      </c>
      <c r="V6" s="9">
        <f t="shared" si="49"/>
        <v>26.757257861635221</v>
      </c>
      <c r="W6" s="9"/>
      <c r="X6" s="9">
        <f t="shared" si="50"/>
        <v>0.20336539185226879</v>
      </c>
      <c r="Y6" s="87">
        <f t="shared" si="51"/>
        <v>26.030770157090405</v>
      </c>
      <c r="Z6" s="9"/>
      <c r="AA6" s="76">
        <f t="shared" si="52"/>
        <v>26.7652</v>
      </c>
      <c r="AD6" s="9">
        <v>0.00027799999999999998</v>
      </c>
      <c r="AE6" s="9">
        <f>U6*AD6</f>
        <v>0.2365448624</v>
      </c>
    </row>
    <row r="7">
      <c r="A7" s="25"/>
      <c r="B7" s="4" t="s">
        <v>13</v>
      </c>
      <c r="C7" s="13">
        <f>Малоэтажка_колич_квартир!C7*3</f>
        <v>36</v>
      </c>
      <c r="D7" s="13">
        <f>Малоэтажка_колич_квартир!D7*3</f>
        <v>48</v>
      </c>
      <c r="E7" s="13">
        <f>Малоэтажка_колич_квартир!E7*3</f>
        <v>36</v>
      </c>
      <c r="F7" s="13">
        <f>Малоэтажка_колич_квартир!F7*3</f>
        <v>0</v>
      </c>
      <c r="G7" s="66">
        <f t="shared" si="45"/>
        <v>120</v>
      </c>
      <c r="I7">
        <f t="shared" si="46"/>
        <v>120</v>
      </c>
      <c r="J7">
        <f t="shared" si="47"/>
        <v>200</v>
      </c>
      <c r="L7" s="27">
        <v>4.4500000000000002</v>
      </c>
      <c r="M7" s="27">
        <v>1.98</v>
      </c>
      <c r="N7" s="27">
        <v>2.8900000000000001</v>
      </c>
      <c r="O7" s="27">
        <v>2.8900000000000001</v>
      </c>
      <c r="P7" s="27">
        <v>36</v>
      </c>
      <c r="Q7" s="27">
        <v>21.600000000000001</v>
      </c>
      <c r="R7" s="27">
        <v>14.4</v>
      </c>
      <c r="S7" s="27">
        <v>14.4</v>
      </c>
      <c r="U7" s="9">
        <f t="shared" si="48"/>
        <v>798.39139999999998</v>
      </c>
      <c r="V7" s="9">
        <f t="shared" si="49"/>
        <v>25.106647798742138</v>
      </c>
      <c r="W7" s="9"/>
      <c r="X7" s="9">
        <f t="shared" si="50"/>
        <v>0.19082012417307037</v>
      </c>
      <c r="Y7" s="87">
        <f t="shared" si="51"/>
        <v>24.424975894153008</v>
      </c>
      <c r="Z7" s="9"/>
      <c r="AA7" s="76">
        <f t="shared" si="52"/>
        <v>25.114100000000001</v>
      </c>
      <c r="AD7" s="9">
        <v>0.00027799999999999998</v>
      </c>
      <c r="AE7" s="9">
        <f>U7*AD7</f>
        <v>0.22195280919999999</v>
      </c>
    </row>
    <row r="8">
      <c r="A8" s="25"/>
      <c r="B8" s="4" t="s">
        <v>14</v>
      </c>
      <c r="C8" s="13">
        <f>Малоэтажка_колич_квартир!C8*3</f>
        <v>36</v>
      </c>
      <c r="D8" s="13">
        <f>Малоэтажка_колич_квартир!D8*3</f>
        <v>96</v>
      </c>
      <c r="E8" s="13">
        <f>Малоэтажка_колич_квартир!E8*3</f>
        <v>0</v>
      </c>
      <c r="F8" s="13">
        <f>Малоэтажка_колич_квартир!F8*3</f>
        <v>0</v>
      </c>
      <c r="G8" s="13">
        <f t="shared" si="45"/>
        <v>132</v>
      </c>
      <c r="I8">
        <f t="shared" si="46"/>
        <v>132</v>
      </c>
      <c r="J8">
        <f t="shared" si="47"/>
        <v>220</v>
      </c>
      <c r="L8" s="27">
        <v>4.75</v>
      </c>
      <c r="M8" s="27">
        <v>2.1000000000000001</v>
      </c>
      <c r="N8" s="27">
        <v>3.0800000000000001</v>
      </c>
      <c r="O8" s="27">
        <v>3.0800000000000001</v>
      </c>
      <c r="P8" s="27">
        <v>39.600000000000001</v>
      </c>
      <c r="Q8" s="27">
        <v>23.760000000000002</v>
      </c>
      <c r="R8" s="27">
        <v>15.84</v>
      </c>
      <c r="S8" s="27">
        <v>15.84</v>
      </c>
      <c r="U8" s="9">
        <f t="shared" si="48"/>
        <v>850.88080000000002</v>
      </c>
      <c r="V8" s="9">
        <f t="shared" si="49"/>
        <v>26.757257861635221</v>
      </c>
      <c r="W8" s="9"/>
      <c r="X8" s="9">
        <f t="shared" si="50"/>
        <v>0.20336539185226879</v>
      </c>
      <c r="Y8" s="87">
        <f t="shared" si="51"/>
        <v>26.030770157090405</v>
      </c>
      <c r="Z8" s="9"/>
      <c r="AA8" s="76">
        <f t="shared" si="52"/>
        <v>26.7652</v>
      </c>
      <c r="AD8" s="9">
        <v>0.00027799999999999998</v>
      </c>
      <c r="AE8" s="9">
        <f>U8*AD8</f>
        <v>0.2365448624</v>
      </c>
    </row>
    <row r="9">
      <c r="A9" s="25"/>
      <c r="B9" s="4" t="s">
        <v>15</v>
      </c>
      <c r="C9" s="13">
        <f>Малоэтажка_колич_квартир!C9*3</f>
        <v>36</v>
      </c>
      <c r="D9" s="13">
        <f>Малоэтажка_колич_квартир!D9*3</f>
        <v>96</v>
      </c>
      <c r="E9" s="13">
        <f>Малоэтажка_колич_квартир!E9*3</f>
        <v>0</v>
      </c>
      <c r="F9" s="13">
        <f>Малоэтажка_колич_квартир!F9*3</f>
        <v>0</v>
      </c>
      <c r="G9" s="13">
        <f t="shared" si="45"/>
        <v>132</v>
      </c>
      <c r="I9">
        <f t="shared" si="46"/>
        <v>132</v>
      </c>
      <c r="J9">
        <f t="shared" si="47"/>
        <v>220</v>
      </c>
      <c r="L9" s="27">
        <v>4.75</v>
      </c>
      <c r="M9" s="27">
        <v>2.1000000000000001</v>
      </c>
      <c r="N9" s="27">
        <v>3.0800000000000001</v>
      </c>
      <c r="O9" s="27">
        <v>3.0800000000000001</v>
      </c>
      <c r="P9" s="27">
        <v>39.600000000000001</v>
      </c>
      <c r="Q9" s="27">
        <v>23.760000000000002</v>
      </c>
      <c r="R9" s="27">
        <v>15.84</v>
      </c>
      <c r="S9" s="27">
        <v>15.84</v>
      </c>
      <c r="U9" s="9">
        <f t="shared" si="48"/>
        <v>850.88080000000002</v>
      </c>
      <c r="V9" s="9">
        <f t="shared" si="49"/>
        <v>26.757257861635221</v>
      </c>
      <c r="W9" s="9"/>
      <c r="X9" s="9">
        <f t="shared" si="50"/>
        <v>0.20336539185226879</v>
      </c>
      <c r="Y9" s="87">
        <f t="shared" si="51"/>
        <v>26.030770157090405</v>
      </c>
      <c r="Z9" s="9"/>
      <c r="AA9" s="76">
        <f t="shared" si="52"/>
        <v>26.7652</v>
      </c>
      <c r="AD9" s="9">
        <v>0.00027799999999999998</v>
      </c>
      <c r="AE9" s="9">
        <f>U9*AD9</f>
        <v>0.2365448624</v>
      </c>
    </row>
    <row r="10">
      <c r="A10" s="25"/>
      <c r="B10" s="4" t="s">
        <v>16</v>
      </c>
      <c r="C10" s="13">
        <f>Малоэтажка_колич_квартир!C10*3</f>
        <v>36</v>
      </c>
      <c r="D10" s="13">
        <f>Малоэтажка_колич_квартир!D10*3</f>
        <v>96</v>
      </c>
      <c r="E10" s="13">
        <f>Малоэтажка_колич_квартир!E10*3</f>
        <v>0</v>
      </c>
      <c r="F10" s="13">
        <f>Малоэтажка_колич_квартир!F10*3</f>
        <v>0</v>
      </c>
      <c r="G10" s="13">
        <f t="shared" ref="G10:G73" si="53">SUM(C10:F10)</f>
        <v>132</v>
      </c>
      <c r="I10">
        <f t="shared" ref="I10:I73" si="54">G10/3*3</f>
        <v>132</v>
      </c>
      <c r="J10">
        <f t="shared" ref="J10:J73" si="55">G10/3*5</f>
        <v>220</v>
      </c>
      <c r="L10" s="27">
        <v>4.75</v>
      </c>
      <c r="M10" s="27">
        <v>2.1000000000000001</v>
      </c>
      <c r="N10" s="27">
        <v>3.0800000000000001</v>
      </c>
      <c r="O10" s="27">
        <v>3.0800000000000001</v>
      </c>
      <c r="P10" s="27">
        <v>39.600000000000001</v>
      </c>
      <c r="Q10" s="27">
        <v>23.760000000000002</v>
      </c>
      <c r="R10" s="27">
        <v>15.84</v>
      </c>
      <c r="S10" s="27">
        <v>15.84</v>
      </c>
      <c r="U10" s="9">
        <f t="shared" ref="U10:U73" si="56">N10*276.26</f>
        <v>850.88080000000002</v>
      </c>
      <c r="V10" s="9">
        <f t="shared" ref="V10:V73" si="57">U10/31.8</f>
        <v>26.757257861635221</v>
      </c>
      <c r="W10" s="9"/>
      <c r="X10" s="9">
        <f t="shared" ref="X10:X73" si="58">U10*239.005736*0.000001</f>
        <v>0.20336539185226879</v>
      </c>
      <c r="Y10" s="87">
        <f t="shared" ref="Y10:Y73" si="59">X10*128</f>
        <v>26.030770157090405</v>
      </c>
      <c r="Z10" s="9"/>
      <c r="AA10" s="76">
        <f t="shared" ref="AA10:AA73" si="60">N10*8.69</f>
        <v>26.7652</v>
      </c>
      <c r="AD10" s="9">
        <v>0.00027799999999999998</v>
      </c>
      <c r="AE10" s="9">
        <f>U10*AD10</f>
        <v>0.2365448624</v>
      </c>
    </row>
    <row r="11">
      <c r="A11" s="29"/>
      <c r="B11" s="30" t="s">
        <v>17</v>
      </c>
      <c r="C11" s="31">
        <f>Малоэтажка_колич_квартир!C11*3</f>
        <v>36</v>
      </c>
      <c r="D11" s="31">
        <f>Малоэтажка_колич_квартир!D11*3</f>
        <v>96</v>
      </c>
      <c r="E11" s="31">
        <f>Малоэтажка_колич_квартир!E11*3</f>
        <v>0</v>
      </c>
      <c r="F11" s="31">
        <f>Малоэтажка_колич_квартир!F11*3</f>
        <v>0</v>
      </c>
      <c r="G11" s="31">
        <f t="shared" si="53"/>
        <v>132</v>
      </c>
      <c r="H11" s="34"/>
      <c r="I11" s="34">
        <f t="shared" si="54"/>
        <v>132</v>
      </c>
      <c r="J11" s="34">
        <f t="shared" si="55"/>
        <v>220</v>
      </c>
      <c r="K11" s="34"/>
      <c r="L11" s="33">
        <v>4.75</v>
      </c>
      <c r="M11" s="33">
        <v>2.1000000000000001</v>
      </c>
      <c r="N11" s="33">
        <v>3.0800000000000001</v>
      </c>
      <c r="O11" s="33">
        <v>3.0800000000000001</v>
      </c>
      <c r="P11" s="33">
        <v>39.600000000000001</v>
      </c>
      <c r="Q11" s="33">
        <v>23.760000000000002</v>
      </c>
      <c r="R11" s="33">
        <v>15.84</v>
      </c>
      <c r="S11" s="33">
        <v>15.84</v>
      </c>
      <c r="T11" s="34"/>
      <c r="U11" s="88">
        <f t="shared" si="56"/>
        <v>850.88080000000002</v>
      </c>
      <c r="V11" s="88">
        <f t="shared" si="57"/>
        <v>26.757257861635221</v>
      </c>
      <c r="W11" s="88"/>
      <c r="X11" s="88">
        <f t="shared" si="58"/>
        <v>0.20336539185226879</v>
      </c>
      <c r="Y11" s="89">
        <f t="shared" si="59"/>
        <v>26.030770157090405</v>
      </c>
      <c r="Z11" s="9"/>
      <c r="AA11" s="76">
        <f t="shared" si="60"/>
        <v>26.7652</v>
      </c>
      <c r="AB11">
        <f>SUM(AA3:AA11)</f>
        <v>239.23569999999998</v>
      </c>
      <c r="AD11" s="9">
        <v>0.00027799999999999998</v>
      </c>
      <c r="AE11" s="9">
        <f>U11*AD11</f>
        <v>0.2365448624</v>
      </c>
      <c r="AF11">
        <f>SUM(AE3:AE11)</f>
        <v>2.1143117083999998</v>
      </c>
      <c r="AG11">
        <f>'Малоэтажка_ограждающие пов'!DA12</f>
        <v>3.0795364899999993</v>
      </c>
      <c r="AH11">
        <f>AF11+AG11</f>
        <v>5.1938481983999996</v>
      </c>
    </row>
    <row r="12">
      <c r="A12" s="18">
        <v>2</v>
      </c>
      <c r="B12" s="19" t="s">
        <v>18</v>
      </c>
      <c r="C12" s="20">
        <f>Малоэтажка_колич_квартир!C12*3</f>
        <v>36</v>
      </c>
      <c r="D12" s="20">
        <f>Малоэтажка_колич_квартир!D12*3</f>
        <v>96</v>
      </c>
      <c r="E12" s="20">
        <f>Малоэтажка_колич_квартир!E12*3</f>
        <v>0</v>
      </c>
      <c r="F12" s="20">
        <f>Малоэтажка_колич_квартир!F12*3</f>
        <v>0</v>
      </c>
      <c r="G12" s="20">
        <f t="shared" si="53"/>
        <v>132</v>
      </c>
      <c r="H12" s="23"/>
      <c r="I12" s="23">
        <f t="shared" si="54"/>
        <v>132</v>
      </c>
      <c r="J12" s="23">
        <f t="shared" si="55"/>
        <v>220</v>
      </c>
      <c r="K12" s="23"/>
      <c r="L12" s="22">
        <v>4.75</v>
      </c>
      <c r="M12" s="22">
        <v>2.1000000000000001</v>
      </c>
      <c r="N12" s="22">
        <v>3.0800000000000001</v>
      </c>
      <c r="O12" s="22">
        <v>3.0800000000000001</v>
      </c>
      <c r="P12" s="22">
        <v>39.600000000000001</v>
      </c>
      <c r="Q12" s="22">
        <v>23.760000000000002</v>
      </c>
      <c r="R12" s="22">
        <v>15.84</v>
      </c>
      <c r="S12" s="22">
        <v>15.84</v>
      </c>
      <c r="T12" s="23"/>
      <c r="U12" s="85">
        <f t="shared" si="56"/>
        <v>850.88080000000002</v>
      </c>
      <c r="V12" s="85">
        <f t="shared" si="57"/>
        <v>26.757257861635221</v>
      </c>
      <c r="W12" s="85"/>
      <c r="X12" s="85">
        <f t="shared" si="58"/>
        <v>0.20336539185226879</v>
      </c>
      <c r="Y12" s="86">
        <f t="shared" si="59"/>
        <v>26.030770157090405</v>
      </c>
      <c r="Z12" s="9"/>
      <c r="AA12" s="76">
        <f t="shared" si="60"/>
        <v>26.7652</v>
      </c>
      <c r="AD12" s="9">
        <v>0.00027799999999999998</v>
      </c>
      <c r="AE12" s="9">
        <f>U12*AD12</f>
        <v>0.2365448624</v>
      </c>
    </row>
    <row r="13">
      <c r="A13" s="25"/>
      <c r="B13" s="4" t="s">
        <v>19</v>
      </c>
      <c r="C13" s="13">
        <f>Малоэтажка_колич_квартир!C13*3</f>
        <v>36</v>
      </c>
      <c r="D13" s="13">
        <f>Малоэтажка_колич_квартир!D13*3</f>
        <v>96</v>
      </c>
      <c r="E13" s="13">
        <f>Малоэтажка_колич_квартир!E13*3</f>
        <v>0</v>
      </c>
      <c r="F13" s="13">
        <f>Малоэтажка_колич_квартир!F13*3</f>
        <v>0</v>
      </c>
      <c r="G13" s="13">
        <f t="shared" si="53"/>
        <v>132</v>
      </c>
      <c r="I13">
        <f t="shared" si="54"/>
        <v>132</v>
      </c>
      <c r="J13">
        <f t="shared" si="55"/>
        <v>220</v>
      </c>
      <c r="L13" s="27">
        <v>4.75</v>
      </c>
      <c r="M13" s="27">
        <v>2.1000000000000001</v>
      </c>
      <c r="N13" s="27">
        <v>3.0800000000000001</v>
      </c>
      <c r="O13" s="27">
        <v>3.0800000000000001</v>
      </c>
      <c r="P13" s="27">
        <v>39.600000000000001</v>
      </c>
      <c r="Q13" s="27">
        <v>23.760000000000002</v>
      </c>
      <c r="R13" s="27">
        <v>15.84</v>
      </c>
      <c r="S13" s="27">
        <v>15.84</v>
      </c>
      <c r="U13" s="9">
        <f t="shared" si="56"/>
        <v>850.88080000000002</v>
      </c>
      <c r="V13" s="9">
        <f t="shared" si="57"/>
        <v>26.757257861635221</v>
      </c>
      <c r="W13" s="9"/>
      <c r="X13" s="9">
        <f t="shared" si="58"/>
        <v>0.20336539185226879</v>
      </c>
      <c r="Y13" s="87">
        <f t="shared" si="59"/>
        <v>26.030770157090405</v>
      </c>
      <c r="Z13" s="9"/>
      <c r="AA13" s="76">
        <f t="shared" si="60"/>
        <v>26.7652</v>
      </c>
      <c r="AD13" s="9">
        <v>0.00027799999999999998</v>
      </c>
      <c r="AE13" s="9">
        <f>U13*AD13</f>
        <v>0.2365448624</v>
      </c>
    </row>
    <row r="14">
      <c r="A14" s="25"/>
      <c r="B14" s="4" t="s">
        <v>20</v>
      </c>
      <c r="C14" s="13">
        <f>Малоэтажка_колич_квартир!C14*3</f>
        <v>36</v>
      </c>
      <c r="D14" s="13">
        <f>Малоэтажка_колич_квартир!D14*3</f>
        <v>96</v>
      </c>
      <c r="E14" s="13">
        <f>Малоэтажка_колич_квартир!E14*3</f>
        <v>0</v>
      </c>
      <c r="F14" s="13">
        <f>Малоэтажка_колич_квартир!F14*3</f>
        <v>0</v>
      </c>
      <c r="G14" s="13">
        <f t="shared" si="53"/>
        <v>132</v>
      </c>
      <c r="I14">
        <f t="shared" si="54"/>
        <v>132</v>
      </c>
      <c r="J14">
        <f t="shared" si="55"/>
        <v>220</v>
      </c>
      <c r="L14" s="27">
        <v>4.75</v>
      </c>
      <c r="M14" s="27">
        <v>2.1000000000000001</v>
      </c>
      <c r="N14" s="27">
        <v>3.0800000000000001</v>
      </c>
      <c r="O14" s="27">
        <v>3.0800000000000001</v>
      </c>
      <c r="P14" s="27">
        <v>39.600000000000001</v>
      </c>
      <c r="Q14" s="27">
        <v>23.760000000000002</v>
      </c>
      <c r="R14" s="27">
        <v>15.84</v>
      </c>
      <c r="S14" s="27">
        <v>15.84</v>
      </c>
      <c r="U14" s="9">
        <f t="shared" si="56"/>
        <v>850.88080000000002</v>
      </c>
      <c r="V14" s="9">
        <f t="shared" si="57"/>
        <v>26.757257861635221</v>
      </c>
      <c r="W14" s="9"/>
      <c r="X14" s="9">
        <f t="shared" si="58"/>
        <v>0.20336539185226879</v>
      </c>
      <c r="Y14" s="87">
        <f t="shared" si="59"/>
        <v>26.030770157090405</v>
      </c>
      <c r="Z14" s="9"/>
      <c r="AA14" s="76">
        <f t="shared" si="60"/>
        <v>26.7652</v>
      </c>
      <c r="AD14" s="9">
        <v>0.00027799999999999998</v>
      </c>
      <c r="AE14" s="9">
        <f>U14*AD14</f>
        <v>0.2365448624</v>
      </c>
    </row>
    <row r="15">
      <c r="A15" s="25"/>
      <c r="B15" s="4" t="s">
        <v>21</v>
      </c>
      <c r="C15" s="13">
        <f>Малоэтажка_колич_квартир!C15*3</f>
        <v>36</v>
      </c>
      <c r="D15" s="13">
        <f>Малоэтажка_колич_квартир!D15*3</f>
        <v>96</v>
      </c>
      <c r="E15" s="13">
        <f>Малоэтажка_колич_квартир!E15*3</f>
        <v>0</v>
      </c>
      <c r="F15" s="13">
        <f>Малоэтажка_колич_квартир!F15*3</f>
        <v>0</v>
      </c>
      <c r="G15" s="13">
        <f t="shared" si="53"/>
        <v>132</v>
      </c>
      <c r="I15">
        <f t="shared" si="54"/>
        <v>132</v>
      </c>
      <c r="J15">
        <f t="shared" si="55"/>
        <v>220</v>
      </c>
      <c r="L15" s="27">
        <v>4.75</v>
      </c>
      <c r="M15" s="27">
        <v>2.1000000000000001</v>
      </c>
      <c r="N15" s="27">
        <v>3.0800000000000001</v>
      </c>
      <c r="O15" s="27">
        <v>3.0800000000000001</v>
      </c>
      <c r="P15" s="27">
        <v>39.600000000000001</v>
      </c>
      <c r="Q15" s="27">
        <v>23.760000000000002</v>
      </c>
      <c r="R15" s="27">
        <v>15.84</v>
      </c>
      <c r="S15" s="27">
        <v>15.84</v>
      </c>
      <c r="U15" s="9">
        <f t="shared" si="56"/>
        <v>850.88080000000002</v>
      </c>
      <c r="V15" s="9">
        <f t="shared" si="57"/>
        <v>26.757257861635221</v>
      </c>
      <c r="W15" s="9"/>
      <c r="X15" s="9">
        <f t="shared" si="58"/>
        <v>0.20336539185226879</v>
      </c>
      <c r="Y15" s="87">
        <f t="shared" si="59"/>
        <v>26.030770157090405</v>
      </c>
      <c r="Z15" s="9"/>
      <c r="AA15" s="76">
        <f t="shared" si="60"/>
        <v>26.7652</v>
      </c>
      <c r="AD15" s="9">
        <v>0.00027799999999999998</v>
      </c>
      <c r="AE15" s="9">
        <f>U15*AD15</f>
        <v>0.2365448624</v>
      </c>
    </row>
    <row r="16">
      <c r="A16" s="25"/>
      <c r="B16" s="4" t="s">
        <v>22</v>
      </c>
      <c r="C16" s="13">
        <f>Малоэтажка_колич_квартир!C16*3</f>
        <v>36</v>
      </c>
      <c r="D16" s="13">
        <f>Малоэтажка_колич_квартир!D16*3</f>
        <v>96</v>
      </c>
      <c r="E16" s="13">
        <f>Малоэтажка_колич_квартир!E16*3</f>
        <v>0</v>
      </c>
      <c r="F16" s="13">
        <f>Малоэтажка_колич_квартир!F16*3</f>
        <v>0</v>
      </c>
      <c r="G16" s="13">
        <f t="shared" si="53"/>
        <v>132</v>
      </c>
      <c r="I16">
        <f t="shared" si="54"/>
        <v>132</v>
      </c>
      <c r="J16">
        <f t="shared" si="55"/>
        <v>220</v>
      </c>
      <c r="L16" s="27">
        <v>4.75</v>
      </c>
      <c r="M16" s="27">
        <v>2.1000000000000001</v>
      </c>
      <c r="N16" s="27">
        <v>3.0800000000000001</v>
      </c>
      <c r="O16" s="27">
        <v>3.0800000000000001</v>
      </c>
      <c r="P16" s="27">
        <v>39.600000000000001</v>
      </c>
      <c r="Q16" s="27">
        <v>23.760000000000002</v>
      </c>
      <c r="R16" s="27">
        <v>15.84</v>
      </c>
      <c r="S16" s="27">
        <v>15.84</v>
      </c>
      <c r="U16" s="9">
        <f t="shared" si="56"/>
        <v>850.88080000000002</v>
      </c>
      <c r="V16" s="9">
        <f t="shared" si="57"/>
        <v>26.757257861635221</v>
      </c>
      <c r="W16" s="9"/>
      <c r="X16" s="9">
        <f t="shared" si="58"/>
        <v>0.20336539185226879</v>
      </c>
      <c r="Y16" s="87">
        <f t="shared" si="59"/>
        <v>26.030770157090405</v>
      </c>
      <c r="Z16" s="9"/>
      <c r="AA16" s="76">
        <f t="shared" si="60"/>
        <v>26.7652</v>
      </c>
      <c r="AD16" s="9">
        <v>0.00027799999999999998</v>
      </c>
      <c r="AE16" s="9">
        <f>U16*AD16</f>
        <v>0.2365448624</v>
      </c>
    </row>
    <row r="17">
      <c r="A17" s="25"/>
      <c r="B17" s="4" t="s">
        <v>23</v>
      </c>
      <c r="C17" s="13">
        <f>Малоэтажка_колич_квартир!C17*3</f>
        <v>36</v>
      </c>
      <c r="D17" s="13">
        <f>Малоэтажка_колич_квартир!D17*3</f>
        <v>96</v>
      </c>
      <c r="E17" s="13">
        <f>Малоэтажка_колич_квартир!E17*3</f>
        <v>0</v>
      </c>
      <c r="F17" s="13">
        <f>Малоэтажка_колич_квартир!F17*3</f>
        <v>0</v>
      </c>
      <c r="G17" s="13">
        <f t="shared" si="53"/>
        <v>132</v>
      </c>
      <c r="I17">
        <f t="shared" si="54"/>
        <v>132</v>
      </c>
      <c r="J17">
        <f t="shared" si="55"/>
        <v>220</v>
      </c>
      <c r="L17" s="27">
        <v>4.75</v>
      </c>
      <c r="M17" s="27">
        <v>2.1000000000000001</v>
      </c>
      <c r="N17" s="27">
        <v>3.0800000000000001</v>
      </c>
      <c r="O17" s="27">
        <v>3.0800000000000001</v>
      </c>
      <c r="P17" s="27">
        <v>39.600000000000001</v>
      </c>
      <c r="Q17" s="27">
        <v>23.760000000000002</v>
      </c>
      <c r="R17" s="27">
        <v>15.84</v>
      </c>
      <c r="S17" s="27">
        <v>15.84</v>
      </c>
      <c r="U17" s="9">
        <f t="shared" si="56"/>
        <v>850.88080000000002</v>
      </c>
      <c r="V17" s="9">
        <f t="shared" si="57"/>
        <v>26.757257861635221</v>
      </c>
      <c r="W17" s="9"/>
      <c r="X17" s="9">
        <f t="shared" si="58"/>
        <v>0.20336539185226879</v>
      </c>
      <c r="Y17" s="87">
        <f t="shared" si="59"/>
        <v>26.030770157090405</v>
      </c>
      <c r="Z17" s="9"/>
      <c r="AA17" s="76">
        <f t="shared" si="60"/>
        <v>26.7652</v>
      </c>
      <c r="AD17" s="9">
        <v>0.00027799999999999998</v>
      </c>
      <c r="AE17" s="9">
        <f>U17*AD17</f>
        <v>0.2365448624</v>
      </c>
    </row>
    <row r="18">
      <c r="A18" s="25"/>
      <c r="B18" s="4" t="s">
        <v>24</v>
      </c>
      <c r="C18" s="13">
        <f>Малоэтажка_колич_квартир!C18*3</f>
        <v>36</v>
      </c>
      <c r="D18" s="13">
        <f>Малоэтажка_колич_квартир!D18*3</f>
        <v>96</v>
      </c>
      <c r="E18" s="13">
        <f>Малоэтажка_колич_квартир!E18*3</f>
        <v>0</v>
      </c>
      <c r="F18" s="13">
        <f>Малоэтажка_колич_квартир!F18*3</f>
        <v>0</v>
      </c>
      <c r="G18" s="13">
        <f t="shared" si="53"/>
        <v>132</v>
      </c>
      <c r="I18">
        <f t="shared" si="54"/>
        <v>132</v>
      </c>
      <c r="J18">
        <f t="shared" si="55"/>
        <v>220</v>
      </c>
      <c r="L18" s="27">
        <v>4.75</v>
      </c>
      <c r="M18" s="27">
        <v>2.1000000000000001</v>
      </c>
      <c r="N18" s="27">
        <v>3.0800000000000001</v>
      </c>
      <c r="O18" s="27">
        <v>3.0800000000000001</v>
      </c>
      <c r="P18" s="27">
        <v>39.600000000000001</v>
      </c>
      <c r="Q18" s="27">
        <v>23.760000000000002</v>
      </c>
      <c r="R18" s="27">
        <v>15.84</v>
      </c>
      <c r="S18" s="27">
        <v>15.84</v>
      </c>
      <c r="U18" s="9">
        <f t="shared" si="56"/>
        <v>850.88080000000002</v>
      </c>
      <c r="V18" s="9">
        <f t="shared" si="57"/>
        <v>26.757257861635221</v>
      </c>
      <c r="W18" s="9"/>
      <c r="X18" s="9">
        <f t="shared" si="58"/>
        <v>0.20336539185226879</v>
      </c>
      <c r="Y18" s="87">
        <f t="shared" si="59"/>
        <v>26.030770157090405</v>
      </c>
      <c r="Z18" s="9"/>
      <c r="AA18" s="76">
        <f t="shared" si="60"/>
        <v>26.7652</v>
      </c>
      <c r="AD18" s="9">
        <v>0.00027799999999999998</v>
      </c>
      <c r="AE18" s="9">
        <f>U18*AD18</f>
        <v>0.2365448624</v>
      </c>
    </row>
    <row r="19">
      <c r="A19" s="25"/>
      <c r="B19" s="4" t="s">
        <v>25</v>
      </c>
      <c r="C19" s="13">
        <f>Малоэтажка_колич_квартир!C19*3</f>
        <v>36</v>
      </c>
      <c r="D19" s="13">
        <f>Малоэтажка_колич_квартир!D19*3</f>
        <v>96</v>
      </c>
      <c r="E19" s="13">
        <f>Малоэтажка_колич_квартир!E19*3</f>
        <v>0</v>
      </c>
      <c r="F19" s="13">
        <f>Малоэтажка_колич_квартир!F19*3</f>
        <v>0</v>
      </c>
      <c r="G19" s="13">
        <f t="shared" si="53"/>
        <v>132</v>
      </c>
      <c r="I19">
        <f t="shared" si="54"/>
        <v>132</v>
      </c>
      <c r="J19">
        <f t="shared" si="55"/>
        <v>220</v>
      </c>
      <c r="L19" s="27">
        <v>4.75</v>
      </c>
      <c r="M19" s="27">
        <v>2.1000000000000001</v>
      </c>
      <c r="N19" s="27">
        <v>3.0800000000000001</v>
      </c>
      <c r="O19" s="27">
        <v>3.0800000000000001</v>
      </c>
      <c r="P19" s="27">
        <v>39.600000000000001</v>
      </c>
      <c r="Q19" s="27">
        <v>23.760000000000002</v>
      </c>
      <c r="R19" s="27">
        <v>15.84</v>
      </c>
      <c r="S19" s="27">
        <v>15.84</v>
      </c>
      <c r="U19" s="9">
        <f t="shared" si="56"/>
        <v>850.88080000000002</v>
      </c>
      <c r="V19" s="9">
        <f t="shared" si="57"/>
        <v>26.757257861635221</v>
      </c>
      <c r="W19" s="9"/>
      <c r="X19" s="9">
        <f t="shared" si="58"/>
        <v>0.20336539185226879</v>
      </c>
      <c r="Y19" s="87">
        <f t="shared" si="59"/>
        <v>26.030770157090405</v>
      </c>
      <c r="Z19" s="9"/>
      <c r="AA19" s="76">
        <f t="shared" si="60"/>
        <v>26.7652</v>
      </c>
      <c r="AD19" s="9">
        <v>0.00027799999999999998</v>
      </c>
      <c r="AE19" s="9">
        <f>U19*AD19</f>
        <v>0.2365448624</v>
      </c>
    </row>
    <row r="20">
      <c r="A20" s="25"/>
      <c r="B20" s="4" t="s">
        <v>26</v>
      </c>
      <c r="C20" s="13">
        <f>Малоэтажка_колич_квартир!C20*3</f>
        <v>36</v>
      </c>
      <c r="D20" s="13">
        <f>Малоэтажка_колич_квартир!D20*3</f>
        <v>96</v>
      </c>
      <c r="E20" s="13">
        <f>Малоэтажка_колич_квартир!E20*3</f>
        <v>0</v>
      </c>
      <c r="F20" s="13">
        <f>Малоэтажка_колич_квартир!F20*3</f>
        <v>0</v>
      </c>
      <c r="G20" s="13">
        <f t="shared" si="53"/>
        <v>132</v>
      </c>
      <c r="I20">
        <f t="shared" si="54"/>
        <v>132</v>
      </c>
      <c r="J20">
        <f t="shared" si="55"/>
        <v>220</v>
      </c>
      <c r="L20" s="27">
        <v>4.75</v>
      </c>
      <c r="M20" s="27">
        <v>2.1000000000000001</v>
      </c>
      <c r="N20" s="27">
        <v>3.0800000000000001</v>
      </c>
      <c r="O20" s="27">
        <v>3.0800000000000001</v>
      </c>
      <c r="P20" s="27">
        <v>39.600000000000001</v>
      </c>
      <c r="Q20" s="27">
        <v>23.760000000000002</v>
      </c>
      <c r="R20" s="27">
        <v>15.84</v>
      </c>
      <c r="S20" s="27">
        <v>15.84</v>
      </c>
      <c r="U20" s="9">
        <f t="shared" si="56"/>
        <v>850.88080000000002</v>
      </c>
      <c r="V20" s="9">
        <f t="shared" si="57"/>
        <v>26.757257861635221</v>
      </c>
      <c r="W20" s="9"/>
      <c r="X20" s="9">
        <f t="shared" si="58"/>
        <v>0.20336539185226879</v>
      </c>
      <c r="Y20" s="87">
        <f t="shared" si="59"/>
        <v>26.030770157090405</v>
      </c>
      <c r="Z20" s="9"/>
      <c r="AA20" s="76">
        <f t="shared" si="60"/>
        <v>26.7652</v>
      </c>
      <c r="AD20" s="9">
        <v>0.00027799999999999998</v>
      </c>
      <c r="AE20" s="9">
        <f>U20*AD20</f>
        <v>0.2365448624</v>
      </c>
    </row>
    <row r="21">
      <c r="A21" s="25"/>
      <c r="B21" s="4" t="s">
        <v>27</v>
      </c>
      <c r="C21" s="13">
        <f>Малоэтажка_колич_квартир!C21*3</f>
        <v>36</v>
      </c>
      <c r="D21" s="13">
        <f>Малоэтажка_колич_квартир!D21*3</f>
        <v>96</v>
      </c>
      <c r="E21" s="13">
        <f>Малоэтажка_колич_квартир!E21*3</f>
        <v>0</v>
      </c>
      <c r="F21" s="13">
        <f>Малоэтажка_колич_квартир!F21*3</f>
        <v>0</v>
      </c>
      <c r="G21" s="13">
        <f t="shared" si="53"/>
        <v>132</v>
      </c>
      <c r="I21">
        <f t="shared" si="54"/>
        <v>132</v>
      </c>
      <c r="J21">
        <f t="shared" si="55"/>
        <v>220</v>
      </c>
      <c r="L21" s="27">
        <v>4.75</v>
      </c>
      <c r="M21" s="27">
        <v>2.1000000000000001</v>
      </c>
      <c r="N21" s="27">
        <v>3.0800000000000001</v>
      </c>
      <c r="O21" s="27">
        <v>3.0800000000000001</v>
      </c>
      <c r="P21" s="27">
        <v>39.600000000000001</v>
      </c>
      <c r="Q21" s="27">
        <v>23.760000000000002</v>
      </c>
      <c r="R21" s="27">
        <v>15.84</v>
      </c>
      <c r="S21" s="27">
        <v>15.84</v>
      </c>
      <c r="U21" s="9">
        <f t="shared" si="56"/>
        <v>850.88080000000002</v>
      </c>
      <c r="V21" s="9">
        <f t="shared" si="57"/>
        <v>26.757257861635221</v>
      </c>
      <c r="W21" s="9"/>
      <c r="X21" s="9">
        <f t="shared" si="58"/>
        <v>0.20336539185226879</v>
      </c>
      <c r="Y21" s="87">
        <f t="shared" si="59"/>
        <v>26.030770157090405</v>
      </c>
      <c r="Z21" s="9"/>
      <c r="AA21" s="76">
        <f t="shared" si="60"/>
        <v>26.7652</v>
      </c>
      <c r="AD21" s="9">
        <v>0.00027799999999999998</v>
      </c>
      <c r="AE21" s="9">
        <f>U21*AD21</f>
        <v>0.2365448624</v>
      </c>
    </row>
    <row r="22">
      <c r="A22" s="25"/>
      <c r="B22" s="4" t="s">
        <v>28</v>
      </c>
      <c r="C22" s="13">
        <f>Малоэтажка_колич_квартир!C22*3</f>
        <v>36</v>
      </c>
      <c r="D22" s="13">
        <f>Малоэтажка_колич_квартир!D22*3</f>
        <v>96</v>
      </c>
      <c r="E22" s="13">
        <f>Малоэтажка_колич_квартир!E22*3</f>
        <v>0</v>
      </c>
      <c r="F22" s="13">
        <f>Малоэтажка_колич_квартир!F22*3</f>
        <v>0</v>
      </c>
      <c r="G22" s="13">
        <f t="shared" si="53"/>
        <v>132</v>
      </c>
      <c r="I22">
        <f t="shared" si="54"/>
        <v>132</v>
      </c>
      <c r="J22">
        <f t="shared" si="55"/>
        <v>220</v>
      </c>
      <c r="L22" s="27">
        <v>4.75</v>
      </c>
      <c r="M22" s="27">
        <v>2.1000000000000001</v>
      </c>
      <c r="N22" s="27">
        <v>3.0800000000000001</v>
      </c>
      <c r="O22" s="27">
        <v>3.0800000000000001</v>
      </c>
      <c r="P22" s="27">
        <v>39.600000000000001</v>
      </c>
      <c r="Q22" s="27">
        <v>23.760000000000002</v>
      </c>
      <c r="R22" s="27">
        <v>15.84</v>
      </c>
      <c r="S22" s="27">
        <v>15.84</v>
      </c>
      <c r="U22" s="9">
        <f t="shared" si="56"/>
        <v>850.88080000000002</v>
      </c>
      <c r="V22" s="9">
        <f t="shared" si="57"/>
        <v>26.757257861635221</v>
      </c>
      <c r="W22" s="9"/>
      <c r="X22" s="9">
        <f t="shared" si="58"/>
        <v>0.20336539185226879</v>
      </c>
      <c r="Y22" s="87">
        <f t="shared" si="59"/>
        <v>26.030770157090405</v>
      </c>
      <c r="Z22" s="9"/>
      <c r="AA22" s="76">
        <f t="shared" si="60"/>
        <v>26.7652</v>
      </c>
      <c r="AD22" s="9">
        <v>0.00027799999999999998</v>
      </c>
      <c r="AE22" s="9">
        <f>U22*AD22</f>
        <v>0.2365448624</v>
      </c>
    </row>
    <row r="23">
      <c r="A23" s="25"/>
      <c r="B23" s="4" t="s">
        <v>29</v>
      </c>
      <c r="C23" s="13">
        <f>Малоэтажка_колич_квартир!C23*3</f>
        <v>36</v>
      </c>
      <c r="D23" s="13">
        <f>Малоэтажка_колич_квартир!D23*3</f>
        <v>96</v>
      </c>
      <c r="E23" s="13">
        <f>Малоэтажка_колич_квартир!E23*3</f>
        <v>0</v>
      </c>
      <c r="F23" s="13">
        <f>Малоэтажка_колич_квартир!F23*3</f>
        <v>0</v>
      </c>
      <c r="G23" s="13">
        <f t="shared" si="53"/>
        <v>132</v>
      </c>
      <c r="I23">
        <f t="shared" si="54"/>
        <v>132</v>
      </c>
      <c r="J23">
        <f t="shared" si="55"/>
        <v>220</v>
      </c>
      <c r="L23" s="27">
        <v>4.75</v>
      </c>
      <c r="M23" s="27">
        <v>2.1000000000000001</v>
      </c>
      <c r="N23" s="27">
        <v>3.0800000000000001</v>
      </c>
      <c r="O23" s="27">
        <v>3.0800000000000001</v>
      </c>
      <c r="P23" s="27">
        <v>39.600000000000001</v>
      </c>
      <c r="Q23" s="27">
        <v>23.760000000000002</v>
      </c>
      <c r="R23" s="27">
        <v>15.84</v>
      </c>
      <c r="S23" s="27">
        <v>15.84</v>
      </c>
      <c r="U23" s="9">
        <f t="shared" si="56"/>
        <v>850.88080000000002</v>
      </c>
      <c r="V23" s="9">
        <f t="shared" si="57"/>
        <v>26.757257861635221</v>
      </c>
      <c r="W23" s="9"/>
      <c r="X23" s="9">
        <f t="shared" si="58"/>
        <v>0.20336539185226879</v>
      </c>
      <c r="Y23" s="87">
        <f t="shared" si="59"/>
        <v>26.030770157090405</v>
      </c>
      <c r="Z23" s="9"/>
      <c r="AA23" s="76">
        <f t="shared" si="60"/>
        <v>26.7652</v>
      </c>
      <c r="AD23" s="9">
        <v>0.00027799999999999998</v>
      </c>
      <c r="AE23" s="9">
        <f>U23*AD23</f>
        <v>0.2365448624</v>
      </c>
    </row>
    <row r="24">
      <c r="A24" s="25"/>
      <c r="B24" s="4" t="s">
        <v>30</v>
      </c>
      <c r="C24" s="13">
        <f>Малоэтажка_колич_квартир!C24*3</f>
        <v>36</v>
      </c>
      <c r="D24" s="13">
        <f>Малоэтажка_колич_квартир!D24*3</f>
        <v>96</v>
      </c>
      <c r="E24" s="13">
        <f>Малоэтажка_колич_квартир!E24*3</f>
        <v>0</v>
      </c>
      <c r="F24" s="13">
        <f>Малоэтажка_колич_квартир!F24*3</f>
        <v>0</v>
      </c>
      <c r="G24" s="13">
        <f t="shared" si="53"/>
        <v>132</v>
      </c>
      <c r="I24">
        <f t="shared" si="54"/>
        <v>132</v>
      </c>
      <c r="J24">
        <f t="shared" si="55"/>
        <v>220</v>
      </c>
      <c r="L24" s="27">
        <v>4.75</v>
      </c>
      <c r="M24" s="27">
        <v>2.1000000000000001</v>
      </c>
      <c r="N24" s="27">
        <v>3.0800000000000001</v>
      </c>
      <c r="O24" s="27">
        <v>3.0800000000000001</v>
      </c>
      <c r="P24" s="27">
        <v>39.600000000000001</v>
      </c>
      <c r="Q24" s="27">
        <v>23.760000000000002</v>
      </c>
      <c r="R24" s="27">
        <v>15.84</v>
      </c>
      <c r="S24" s="27">
        <v>15.84</v>
      </c>
      <c r="U24" s="9">
        <f t="shared" si="56"/>
        <v>850.88080000000002</v>
      </c>
      <c r="V24" s="9">
        <f t="shared" si="57"/>
        <v>26.757257861635221</v>
      </c>
      <c r="W24" s="9"/>
      <c r="X24" s="9">
        <f t="shared" si="58"/>
        <v>0.20336539185226879</v>
      </c>
      <c r="Y24" s="87">
        <f t="shared" si="59"/>
        <v>26.030770157090405</v>
      </c>
      <c r="Z24" s="9"/>
      <c r="AA24" s="76">
        <f t="shared" si="60"/>
        <v>26.7652</v>
      </c>
      <c r="AD24" s="9">
        <v>0.00027799999999999998</v>
      </c>
      <c r="AE24" s="9">
        <f>U24*AD24</f>
        <v>0.2365448624</v>
      </c>
    </row>
    <row r="25">
      <c r="A25" s="29"/>
      <c r="B25" s="30" t="s">
        <v>31</v>
      </c>
      <c r="C25" s="31">
        <f>Малоэтажка_колич_квартир!C25*3</f>
        <v>36</v>
      </c>
      <c r="D25" s="31">
        <f>Малоэтажка_колич_квартир!D25*3</f>
        <v>96</v>
      </c>
      <c r="E25" s="31">
        <f>Малоэтажка_колич_квартир!E25*3</f>
        <v>0</v>
      </c>
      <c r="F25" s="31">
        <f>Малоэтажка_колич_квартир!F25*3</f>
        <v>0</v>
      </c>
      <c r="G25" s="31">
        <f t="shared" si="53"/>
        <v>132</v>
      </c>
      <c r="H25" s="34"/>
      <c r="I25" s="34">
        <f t="shared" si="54"/>
        <v>132</v>
      </c>
      <c r="J25" s="34">
        <f t="shared" si="55"/>
        <v>220</v>
      </c>
      <c r="K25" s="34"/>
      <c r="L25" s="33">
        <v>4.75</v>
      </c>
      <c r="M25" s="33">
        <v>2.1000000000000001</v>
      </c>
      <c r="N25" s="33">
        <v>3.0800000000000001</v>
      </c>
      <c r="O25" s="33">
        <v>3.0800000000000001</v>
      </c>
      <c r="P25" s="33">
        <v>39.600000000000001</v>
      </c>
      <c r="Q25" s="33">
        <v>23.760000000000002</v>
      </c>
      <c r="R25" s="33">
        <v>15.84</v>
      </c>
      <c r="S25" s="33">
        <v>15.84</v>
      </c>
      <c r="T25" s="34"/>
      <c r="U25" s="88">
        <f t="shared" si="56"/>
        <v>850.88080000000002</v>
      </c>
      <c r="V25" s="88">
        <f t="shared" si="57"/>
        <v>26.757257861635221</v>
      </c>
      <c r="W25" s="88"/>
      <c r="X25" s="88">
        <f t="shared" si="58"/>
        <v>0.20336539185226879</v>
      </c>
      <c r="Y25" s="89">
        <f t="shared" si="59"/>
        <v>26.030770157090405</v>
      </c>
      <c r="Z25" s="9"/>
      <c r="AA25" s="76">
        <f t="shared" si="60"/>
        <v>26.7652</v>
      </c>
      <c r="AB25">
        <f>SUM(AA12:AA25)</f>
        <v>374.71279999999996</v>
      </c>
      <c r="AD25" s="9">
        <v>0.00027799999999999998</v>
      </c>
      <c r="AE25" s="9">
        <f>U25*AD25</f>
        <v>0.2365448624</v>
      </c>
      <c r="AF25">
        <f>SUM(AE12:AE25)</f>
        <v>3.3116280736000006</v>
      </c>
      <c r="AG25">
        <f>'Малоэтажка_ограждающие пов'!DA26</f>
        <v>4.8821711399999987</v>
      </c>
      <c r="AH25">
        <f>AF25+AG25</f>
        <v>8.1937992135999984</v>
      </c>
    </row>
    <row r="26">
      <c r="A26" s="18">
        <v>3</v>
      </c>
      <c r="B26" s="19" t="s">
        <v>32</v>
      </c>
      <c r="C26" s="20">
        <f>Малоэтажка_колич_квартир!C26*3</f>
        <v>36</v>
      </c>
      <c r="D26" s="20">
        <f>Малоэтажка_колич_квартир!D26*3</f>
        <v>96</v>
      </c>
      <c r="E26" s="20">
        <f>Малоэтажка_колич_квартир!E26*3</f>
        <v>0</v>
      </c>
      <c r="F26" s="20">
        <f>Малоэтажка_колич_квартир!F26*3</f>
        <v>0</v>
      </c>
      <c r="G26" s="20">
        <f t="shared" si="53"/>
        <v>132</v>
      </c>
      <c r="H26" s="23"/>
      <c r="I26" s="23">
        <f t="shared" si="54"/>
        <v>132</v>
      </c>
      <c r="J26" s="23">
        <f t="shared" si="55"/>
        <v>220</v>
      </c>
      <c r="K26" s="23"/>
      <c r="L26" s="22">
        <v>4.75</v>
      </c>
      <c r="M26" s="22">
        <v>2.1000000000000001</v>
      </c>
      <c r="N26" s="22">
        <v>3.0800000000000001</v>
      </c>
      <c r="O26" s="22">
        <v>3.0800000000000001</v>
      </c>
      <c r="P26" s="22">
        <v>39.600000000000001</v>
      </c>
      <c r="Q26" s="22">
        <v>23.760000000000002</v>
      </c>
      <c r="R26" s="22">
        <v>15.84</v>
      </c>
      <c r="S26" s="22">
        <v>15.84</v>
      </c>
      <c r="T26" s="23"/>
      <c r="U26" s="85">
        <f t="shared" si="56"/>
        <v>850.88080000000002</v>
      </c>
      <c r="V26" s="85">
        <f t="shared" si="57"/>
        <v>26.757257861635221</v>
      </c>
      <c r="W26" s="85"/>
      <c r="X26" s="85">
        <f t="shared" si="58"/>
        <v>0.20336539185226879</v>
      </c>
      <c r="Y26" s="86">
        <f t="shared" si="59"/>
        <v>26.030770157090405</v>
      </c>
      <c r="Z26" s="9"/>
      <c r="AA26" s="76">
        <f t="shared" si="60"/>
        <v>26.7652</v>
      </c>
      <c r="AD26" s="9">
        <v>0.00027799999999999998</v>
      </c>
      <c r="AE26" s="9">
        <f>U26*AD26</f>
        <v>0.2365448624</v>
      </c>
    </row>
    <row r="27">
      <c r="A27" s="25"/>
      <c r="B27" s="4" t="s">
        <v>33</v>
      </c>
      <c r="C27" s="13">
        <f>Малоэтажка_колич_квартир!C27*3</f>
        <v>36</v>
      </c>
      <c r="D27" s="13">
        <f>Малоэтажка_колич_квартир!D27*3</f>
        <v>96</v>
      </c>
      <c r="E27" s="13">
        <f>Малоэтажка_колич_квартир!E27*3</f>
        <v>0</v>
      </c>
      <c r="F27" s="13">
        <f>Малоэтажка_колич_квартир!F27*3</f>
        <v>0</v>
      </c>
      <c r="G27" s="13">
        <f t="shared" si="53"/>
        <v>132</v>
      </c>
      <c r="I27">
        <f t="shared" si="54"/>
        <v>132</v>
      </c>
      <c r="J27">
        <f t="shared" si="55"/>
        <v>220</v>
      </c>
      <c r="L27" s="27">
        <v>4.75</v>
      </c>
      <c r="M27" s="27">
        <v>2.1000000000000001</v>
      </c>
      <c r="N27" s="27">
        <v>3.0800000000000001</v>
      </c>
      <c r="O27" s="27">
        <v>3.0800000000000001</v>
      </c>
      <c r="P27" s="27">
        <v>39.600000000000001</v>
      </c>
      <c r="Q27" s="27">
        <v>23.760000000000002</v>
      </c>
      <c r="R27" s="27">
        <v>15.84</v>
      </c>
      <c r="S27" s="27">
        <v>15.84</v>
      </c>
      <c r="U27" s="9">
        <f t="shared" si="56"/>
        <v>850.88080000000002</v>
      </c>
      <c r="V27" s="9">
        <f t="shared" si="57"/>
        <v>26.757257861635221</v>
      </c>
      <c r="W27" s="9"/>
      <c r="X27" s="9">
        <f t="shared" si="58"/>
        <v>0.20336539185226879</v>
      </c>
      <c r="Y27" s="87">
        <f t="shared" si="59"/>
        <v>26.030770157090405</v>
      </c>
      <c r="Z27" s="9"/>
      <c r="AA27" s="76">
        <f t="shared" si="60"/>
        <v>26.7652</v>
      </c>
      <c r="AD27" s="9">
        <v>0.00027799999999999998</v>
      </c>
      <c r="AE27" s="9">
        <f>U27*AD27</f>
        <v>0.2365448624</v>
      </c>
    </row>
    <row r="28">
      <c r="A28" s="25"/>
      <c r="B28" s="4" t="s">
        <v>34</v>
      </c>
      <c r="C28" s="13">
        <f>Малоэтажка_колич_квартир!C28*3</f>
        <v>36</v>
      </c>
      <c r="D28" s="13">
        <f>Малоэтажка_колич_квартир!D28*3</f>
        <v>96</v>
      </c>
      <c r="E28" s="13">
        <f>Малоэтажка_колич_квартир!E28*3</f>
        <v>0</v>
      </c>
      <c r="F28" s="13">
        <f>Малоэтажка_колич_квартир!F28*3</f>
        <v>0</v>
      </c>
      <c r="G28" s="13">
        <f t="shared" si="53"/>
        <v>132</v>
      </c>
      <c r="I28">
        <f t="shared" si="54"/>
        <v>132</v>
      </c>
      <c r="J28">
        <f t="shared" si="55"/>
        <v>220</v>
      </c>
      <c r="L28" s="27">
        <v>4.75</v>
      </c>
      <c r="M28" s="27">
        <v>2.1000000000000001</v>
      </c>
      <c r="N28" s="27">
        <v>3.0800000000000001</v>
      </c>
      <c r="O28" s="27">
        <v>3.0800000000000001</v>
      </c>
      <c r="P28" s="27">
        <v>39.600000000000001</v>
      </c>
      <c r="Q28" s="27">
        <v>23.760000000000002</v>
      </c>
      <c r="R28" s="27">
        <v>15.84</v>
      </c>
      <c r="S28" s="27">
        <v>15.84</v>
      </c>
      <c r="U28" s="9">
        <f t="shared" si="56"/>
        <v>850.88080000000002</v>
      </c>
      <c r="V28" s="9">
        <f t="shared" si="57"/>
        <v>26.757257861635221</v>
      </c>
      <c r="W28" s="9"/>
      <c r="X28" s="9">
        <f t="shared" si="58"/>
        <v>0.20336539185226879</v>
      </c>
      <c r="Y28" s="87">
        <f t="shared" si="59"/>
        <v>26.030770157090405</v>
      </c>
      <c r="Z28" s="9"/>
      <c r="AA28" s="76">
        <f t="shared" si="60"/>
        <v>26.7652</v>
      </c>
      <c r="AD28" s="9">
        <v>0.00027799999999999998</v>
      </c>
      <c r="AE28" s="9">
        <f>U28*AD28</f>
        <v>0.2365448624</v>
      </c>
    </row>
    <row r="29">
      <c r="A29" s="25"/>
      <c r="B29" s="4" t="s">
        <v>35</v>
      </c>
      <c r="C29" s="13">
        <f>Малоэтажка_колич_квартир!C29*3</f>
        <v>36</v>
      </c>
      <c r="D29" s="13">
        <f>Малоэтажка_колич_квартир!D29*3</f>
        <v>96</v>
      </c>
      <c r="E29" s="13">
        <f>Малоэтажка_колич_квартир!E29*3</f>
        <v>0</v>
      </c>
      <c r="F29" s="13">
        <f>Малоэтажка_колич_квартир!F29*3</f>
        <v>0</v>
      </c>
      <c r="G29" s="13">
        <f t="shared" si="53"/>
        <v>132</v>
      </c>
      <c r="I29">
        <f t="shared" si="54"/>
        <v>132</v>
      </c>
      <c r="J29">
        <f t="shared" si="55"/>
        <v>220</v>
      </c>
      <c r="L29" s="27">
        <v>4.75</v>
      </c>
      <c r="M29" s="27">
        <v>2.1000000000000001</v>
      </c>
      <c r="N29" s="27">
        <v>3.0800000000000001</v>
      </c>
      <c r="O29" s="27">
        <v>3.0800000000000001</v>
      </c>
      <c r="P29" s="27">
        <v>39.600000000000001</v>
      </c>
      <c r="Q29" s="27">
        <v>23.760000000000002</v>
      </c>
      <c r="R29" s="27">
        <v>15.84</v>
      </c>
      <c r="S29" s="27">
        <v>15.84</v>
      </c>
      <c r="U29" s="9">
        <f t="shared" si="56"/>
        <v>850.88080000000002</v>
      </c>
      <c r="V29" s="9">
        <f t="shared" si="57"/>
        <v>26.757257861635221</v>
      </c>
      <c r="W29" s="9"/>
      <c r="X29" s="9">
        <f t="shared" si="58"/>
        <v>0.20336539185226879</v>
      </c>
      <c r="Y29" s="87">
        <f t="shared" si="59"/>
        <v>26.030770157090405</v>
      </c>
      <c r="Z29" s="9"/>
      <c r="AA29" s="76">
        <f t="shared" si="60"/>
        <v>26.7652</v>
      </c>
      <c r="AD29" s="9">
        <v>0.00027799999999999998</v>
      </c>
      <c r="AE29" s="9">
        <f>U29*AD29</f>
        <v>0.2365448624</v>
      </c>
    </row>
    <row r="30">
      <c r="A30" s="29"/>
      <c r="B30" s="30" t="s">
        <v>36</v>
      </c>
      <c r="C30" s="31">
        <f>Малоэтажка_колич_квартир!C30*3</f>
        <v>36</v>
      </c>
      <c r="D30" s="31">
        <f>Малоэтажка_колич_квартир!D30*3</f>
        <v>96</v>
      </c>
      <c r="E30" s="31">
        <f>Малоэтажка_колич_квартир!E30*3</f>
        <v>0</v>
      </c>
      <c r="F30" s="31">
        <f>Малоэтажка_колич_квартир!F30*3</f>
        <v>0</v>
      </c>
      <c r="G30" s="31">
        <f t="shared" si="53"/>
        <v>132</v>
      </c>
      <c r="H30" s="34"/>
      <c r="I30" s="34">
        <f t="shared" si="54"/>
        <v>132</v>
      </c>
      <c r="J30" s="34">
        <f t="shared" si="55"/>
        <v>220</v>
      </c>
      <c r="K30" s="34"/>
      <c r="L30" s="33">
        <v>4.75</v>
      </c>
      <c r="M30" s="33">
        <v>2.1000000000000001</v>
      </c>
      <c r="N30" s="33">
        <v>3.0800000000000001</v>
      </c>
      <c r="O30" s="33">
        <v>3.0800000000000001</v>
      </c>
      <c r="P30" s="33">
        <v>39.600000000000001</v>
      </c>
      <c r="Q30" s="33">
        <v>23.760000000000002</v>
      </c>
      <c r="R30" s="33">
        <v>15.84</v>
      </c>
      <c r="S30" s="33">
        <v>15.84</v>
      </c>
      <c r="T30" s="34"/>
      <c r="U30" s="88">
        <f t="shared" si="56"/>
        <v>850.88080000000002</v>
      </c>
      <c r="V30" s="88">
        <f t="shared" si="57"/>
        <v>26.757257861635221</v>
      </c>
      <c r="W30" s="88"/>
      <c r="X30" s="88">
        <f t="shared" si="58"/>
        <v>0.20336539185226879</v>
      </c>
      <c r="Y30" s="89">
        <f t="shared" si="59"/>
        <v>26.030770157090405</v>
      </c>
      <c r="Z30" s="9"/>
      <c r="AA30" s="76">
        <f t="shared" si="60"/>
        <v>26.7652</v>
      </c>
      <c r="AB30">
        <f>SUM(AA26:AA30)</f>
        <v>133.82599999999999</v>
      </c>
      <c r="AD30" s="9">
        <v>0.00027799999999999998</v>
      </c>
      <c r="AE30" s="9">
        <f>U30*AD30</f>
        <v>0.2365448624</v>
      </c>
      <c r="AF30">
        <f>SUM(AE26:AE30)</f>
        <v>1.1827243119999999</v>
      </c>
      <c r="AG30">
        <f>'Малоэтажка_ограждающие пов'!DA31</f>
        <v>1.7436325500000001</v>
      </c>
      <c r="AH30">
        <f>AF30+AG30</f>
        <v>2.926356862</v>
      </c>
    </row>
    <row r="31">
      <c r="A31" s="18">
        <v>4</v>
      </c>
      <c r="B31" s="19" t="s">
        <v>37</v>
      </c>
      <c r="C31" s="20">
        <f>Малоэтажка_колич_квартир!C31*3</f>
        <v>36</v>
      </c>
      <c r="D31" s="20">
        <f>Малоэтажка_колич_квартир!D31*3</f>
        <v>96</v>
      </c>
      <c r="E31" s="20">
        <f>Малоэтажка_колич_квартир!E31*3</f>
        <v>0</v>
      </c>
      <c r="F31" s="20">
        <f>Малоэтажка_колич_квартир!F31*3</f>
        <v>0</v>
      </c>
      <c r="G31" s="20">
        <f t="shared" si="53"/>
        <v>132</v>
      </c>
      <c r="H31" s="23"/>
      <c r="I31" s="23">
        <f t="shared" si="54"/>
        <v>132</v>
      </c>
      <c r="J31" s="23">
        <f t="shared" si="55"/>
        <v>220</v>
      </c>
      <c r="K31" s="23"/>
      <c r="L31" s="22">
        <v>4.75</v>
      </c>
      <c r="M31" s="22">
        <v>2.1000000000000001</v>
      </c>
      <c r="N31" s="22">
        <v>3.0800000000000001</v>
      </c>
      <c r="O31" s="22">
        <v>3.0800000000000001</v>
      </c>
      <c r="P31" s="22">
        <v>39.600000000000001</v>
      </c>
      <c r="Q31" s="22">
        <v>23.760000000000002</v>
      </c>
      <c r="R31" s="22">
        <v>15.84</v>
      </c>
      <c r="S31" s="22">
        <v>15.84</v>
      </c>
      <c r="T31" s="23"/>
      <c r="U31" s="85">
        <f t="shared" si="56"/>
        <v>850.88080000000002</v>
      </c>
      <c r="V31" s="85">
        <f t="shared" si="57"/>
        <v>26.757257861635221</v>
      </c>
      <c r="W31" s="85"/>
      <c r="X31" s="85">
        <f t="shared" si="58"/>
        <v>0.20336539185226879</v>
      </c>
      <c r="Y31" s="86">
        <f t="shared" si="59"/>
        <v>26.030770157090405</v>
      </c>
      <c r="Z31" s="9"/>
      <c r="AA31" s="76">
        <f t="shared" si="60"/>
        <v>26.7652</v>
      </c>
      <c r="AD31" s="9">
        <v>0.00027799999999999998</v>
      </c>
      <c r="AE31" s="9">
        <f>U31*AD31</f>
        <v>0.2365448624</v>
      </c>
    </row>
    <row r="32">
      <c r="A32" s="25"/>
      <c r="B32" s="4" t="s">
        <v>38</v>
      </c>
      <c r="C32" s="13">
        <f>Малоэтажка_колич_квартир!C32*3</f>
        <v>36</v>
      </c>
      <c r="D32" s="13">
        <f>Малоэтажка_колич_квартир!D32*3</f>
        <v>96</v>
      </c>
      <c r="E32" s="13">
        <f>Малоэтажка_колич_квартир!E32*3</f>
        <v>0</v>
      </c>
      <c r="F32" s="13">
        <f>Малоэтажка_колич_квартир!F32*3</f>
        <v>0</v>
      </c>
      <c r="G32" s="13">
        <f t="shared" si="53"/>
        <v>132</v>
      </c>
      <c r="I32">
        <f t="shared" si="54"/>
        <v>132</v>
      </c>
      <c r="J32">
        <f t="shared" si="55"/>
        <v>220</v>
      </c>
      <c r="L32" s="27">
        <v>4.75</v>
      </c>
      <c r="M32" s="27">
        <v>2.1000000000000001</v>
      </c>
      <c r="N32" s="27">
        <v>3.0800000000000001</v>
      </c>
      <c r="O32" s="27">
        <v>3.0800000000000001</v>
      </c>
      <c r="P32" s="27">
        <v>39.600000000000001</v>
      </c>
      <c r="Q32" s="27">
        <v>23.760000000000002</v>
      </c>
      <c r="R32" s="27">
        <v>15.84</v>
      </c>
      <c r="S32" s="27">
        <v>15.84</v>
      </c>
      <c r="U32" s="9">
        <f t="shared" si="56"/>
        <v>850.88080000000002</v>
      </c>
      <c r="V32" s="9">
        <f t="shared" si="57"/>
        <v>26.757257861635221</v>
      </c>
      <c r="W32" s="9"/>
      <c r="X32" s="9">
        <f t="shared" si="58"/>
        <v>0.20336539185226879</v>
      </c>
      <c r="Y32" s="87">
        <f t="shared" si="59"/>
        <v>26.030770157090405</v>
      </c>
      <c r="Z32" s="9"/>
      <c r="AA32" s="76">
        <f t="shared" si="60"/>
        <v>26.7652</v>
      </c>
      <c r="AD32" s="9">
        <v>0.00027799999999999998</v>
      </c>
      <c r="AE32" s="9">
        <f>U32*AD32</f>
        <v>0.2365448624</v>
      </c>
    </row>
    <row r="33">
      <c r="A33" s="25"/>
      <c r="B33" s="4" t="s">
        <v>39</v>
      </c>
      <c r="C33" s="13">
        <f>Малоэтажка_колич_квартир!C33*3</f>
        <v>36</v>
      </c>
      <c r="D33" s="13">
        <f>Малоэтажка_колич_квартир!D33*3</f>
        <v>96</v>
      </c>
      <c r="E33" s="13">
        <f>Малоэтажка_колич_квартир!E33*3</f>
        <v>0</v>
      </c>
      <c r="F33" s="13">
        <f>Малоэтажка_колич_квартир!F33*3</f>
        <v>0</v>
      </c>
      <c r="G33" s="13">
        <f t="shared" si="53"/>
        <v>132</v>
      </c>
      <c r="I33">
        <f t="shared" si="54"/>
        <v>132</v>
      </c>
      <c r="J33">
        <f t="shared" si="55"/>
        <v>220</v>
      </c>
      <c r="L33" s="27">
        <v>4.75</v>
      </c>
      <c r="M33" s="27">
        <v>2.1000000000000001</v>
      </c>
      <c r="N33" s="27">
        <v>3.0800000000000001</v>
      </c>
      <c r="O33" s="27">
        <v>3.0800000000000001</v>
      </c>
      <c r="P33" s="27">
        <v>39.600000000000001</v>
      </c>
      <c r="Q33" s="27">
        <v>23.760000000000002</v>
      </c>
      <c r="R33" s="27">
        <v>15.84</v>
      </c>
      <c r="S33" s="27">
        <v>15.84</v>
      </c>
      <c r="U33" s="9">
        <f t="shared" si="56"/>
        <v>850.88080000000002</v>
      </c>
      <c r="V33" s="9">
        <f t="shared" si="57"/>
        <v>26.757257861635221</v>
      </c>
      <c r="W33" s="9"/>
      <c r="X33" s="9">
        <f t="shared" si="58"/>
        <v>0.20336539185226879</v>
      </c>
      <c r="Y33" s="87">
        <f t="shared" si="59"/>
        <v>26.030770157090405</v>
      </c>
      <c r="Z33" s="9"/>
      <c r="AA33" s="76">
        <f t="shared" si="60"/>
        <v>26.7652</v>
      </c>
      <c r="AD33" s="9">
        <v>0.00027799999999999998</v>
      </c>
      <c r="AE33" s="9">
        <f>U33*AD33</f>
        <v>0.2365448624</v>
      </c>
    </row>
    <row r="34">
      <c r="A34" s="25"/>
      <c r="B34" s="4" t="s">
        <v>40</v>
      </c>
      <c r="C34" s="13">
        <f>Малоэтажка_колич_квартир!C34*3</f>
        <v>36</v>
      </c>
      <c r="D34" s="13">
        <f>Малоэтажка_колич_квартир!D34*3</f>
        <v>96</v>
      </c>
      <c r="E34" s="13">
        <f>Малоэтажка_колич_квартир!E34*3</f>
        <v>0</v>
      </c>
      <c r="F34" s="13">
        <f>Малоэтажка_колич_квартир!F34*3</f>
        <v>0</v>
      </c>
      <c r="G34" s="13">
        <f t="shared" si="53"/>
        <v>132</v>
      </c>
      <c r="I34">
        <f t="shared" si="54"/>
        <v>132</v>
      </c>
      <c r="J34">
        <f t="shared" si="55"/>
        <v>220</v>
      </c>
      <c r="L34" s="27">
        <v>4.75</v>
      </c>
      <c r="M34" s="27">
        <v>2.1000000000000001</v>
      </c>
      <c r="N34" s="27">
        <v>3.0800000000000001</v>
      </c>
      <c r="O34" s="27">
        <v>3.0800000000000001</v>
      </c>
      <c r="P34" s="27">
        <v>39.600000000000001</v>
      </c>
      <c r="Q34" s="27">
        <v>23.760000000000002</v>
      </c>
      <c r="R34" s="27">
        <v>15.84</v>
      </c>
      <c r="S34" s="27">
        <v>15.84</v>
      </c>
      <c r="U34" s="9">
        <f t="shared" si="56"/>
        <v>850.88080000000002</v>
      </c>
      <c r="V34" s="9">
        <f t="shared" si="57"/>
        <v>26.757257861635221</v>
      </c>
      <c r="W34" s="9"/>
      <c r="X34" s="9">
        <f t="shared" si="58"/>
        <v>0.20336539185226879</v>
      </c>
      <c r="Y34" s="87">
        <f t="shared" si="59"/>
        <v>26.030770157090405</v>
      </c>
      <c r="Z34" s="9"/>
      <c r="AA34" s="76">
        <f t="shared" si="60"/>
        <v>26.7652</v>
      </c>
      <c r="AD34" s="9">
        <v>0.00027799999999999998</v>
      </c>
      <c r="AE34" s="9">
        <f>U34*AD34</f>
        <v>0.2365448624</v>
      </c>
    </row>
    <row r="35">
      <c r="A35" s="25"/>
      <c r="B35" s="4" t="s">
        <v>41</v>
      </c>
      <c r="C35" s="13">
        <f>Малоэтажка_колич_квартир!C35*3</f>
        <v>0</v>
      </c>
      <c r="D35" s="13">
        <f>Малоэтажка_колич_квартир!D35*3</f>
        <v>96</v>
      </c>
      <c r="E35" s="13">
        <f>Малоэтажка_колич_квартир!E35*3</f>
        <v>0</v>
      </c>
      <c r="F35" s="13">
        <f>Малоэтажка_колич_квартир!F35*3</f>
        <v>0</v>
      </c>
      <c r="G35" s="66">
        <f t="shared" si="53"/>
        <v>96</v>
      </c>
      <c r="I35">
        <f t="shared" si="54"/>
        <v>96</v>
      </c>
      <c r="J35">
        <f t="shared" si="55"/>
        <v>160</v>
      </c>
      <c r="L35" s="27">
        <v>3.8300000000000001</v>
      </c>
      <c r="M35" s="27">
        <v>1.72</v>
      </c>
      <c r="N35" s="27">
        <v>2.4900000000000002</v>
      </c>
      <c r="O35" s="27">
        <v>2.4900000000000002</v>
      </c>
      <c r="P35" s="27">
        <v>28.800000000000001</v>
      </c>
      <c r="Q35" s="27">
        <v>17.280000000000001</v>
      </c>
      <c r="R35" s="27">
        <v>11.52</v>
      </c>
      <c r="S35" s="27">
        <v>11.52</v>
      </c>
      <c r="U35" s="9">
        <f t="shared" si="56"/>
        <v>687.88740000000007</v>
      </c>
      <c r="V35" s="9">
        <f t="shared" si="57"/>
        <v>21.631679245283021</v>
      </c>
      <c r="W35" s="9"/>
      <c r="X35" s="9">
        <f t="shared" si="58"/>
        <v>0.16440903432212642</v>
      </c>
      <c r="Y35" s="87">
        <f t="shared" si="59"/>
        <v>21.044356393232182</v>
      </c>
      <c r="Z35" s="9"/>
      <c r="AA35" s="76">
        <f t="shared" si="60"/>
        <v>21.638100000000001</v>
      </c>
      <c r="AD35" s="9">
        <v>0.00027799999999999998</v>
      </c>
      <c r="AE35" s="9">
        <f>U35*AD35</f>
        <v>0.1912326972</v>
      </c>
    </row>
    <row r="36">
      <c r="A36" s="25"/>
      <c r="B36" s="4" t="s">
        <v>42</v>
      </c>
      <c r="C36" s="13">
        <f>Малоэтажка_колич_квартир!C36*3</f>
        <v>0</v>
      </c>
      <c r="D36" s="13">
        <f>Малоэтажка_колич_квартир!D36*3</f>
        <v>96</v>
      </c>
      <c r="E36" s="13">
        <f>Малоэтажка_колич_квартир!E36*3</f>
        <v>0</v>
      </c>
      <c r="F36" s="13">
        <f>Малоэтажка_колич_квартир!F36*3</f>
        <v>0</v>
      </c>
      <c r="G36" s="66">
        <f t="shared" si="53"/>
        <v>96</v>
      </c>
      <c r="I36">
        <f t="shared" si="54"/>
        <v>96</v>
      </c>
      <c r="J36">
        <f t="shared" si="55"/>
        <v>160</v>
      </c>
      <c r="L36" s="27">
        <v>3.8300000000000001</v>
      </c>
      <c r="M36" s="27">
        <v>1.72</v>
      </c>
      <c r="N36" s="27">
        <v>2.4900000000000002</v>
      </c>
      <c r="O36" s="27">
        <v>2.4900000000000002</v>
      </c>
      <c r="P36" s="27">
        <v>28.800000000000001</v>
      </c>
      <c r="Q36" s="27">
        <v>17.280000000000001</v>
      </c>
      <c r="R36" s="27">
        <v>11.52</v>
      </c>
      <c r="S36" s="27">
        <v>11.52</v>
      </c>
      <c r="U36" s="9">
        <f t="shared" si="56"/>
        <v>687.88740000000007</v>
      </c>
      <c r="V36" s="9">
        <f t="shared" si="57"/>
        <v>21.631679245283021</v>
      </c>
      <c r="W36" s="9"/>
      <c r="X36" s="9">
        <f t="shared" si="58"/>
        <v>0.16440903432212642</v>
      </c>
      <c r="Y36" s="87">
        <f t="shared" si="59"/>
        <v>21.044356393232182</v>
      </c>
      <c r="Z36" s="9"/>
      <c r="AA36" s="76">
        <f t="shared" si="60"/>
        <v>21.638100000000001</v>
      </c>
      <c r="AD36" s="9">
        <v>0.00027799999999999998</v>
      </c>
      <c r="AE36" s="9">
        <f>U36*AD36</f>
        <v>0.1912326972</v>
      </c>
    </row>
    <row r="37">
      <c r="A37" s="29"/>
      <c r="B37" s="30" t="s">
        <v>43</v>
      </c>
      <c r="C37" s="31">
        <f>Малоэтажка_колич_квартир!C37*3</f>
        <v>0</v>
      </c>
      <c r="D37" s="31">
        <f>Малоэтажка_колич_квартир!D37*3</f>
        <v>96</v>
      </c>
      <c r="E37" s="31">
        <f>Малоэтажка_колич_квартир!E37*3</f>
        <v>0</v>
      </c>
      <c r="F37" s="31">
        <f>Малоэтажка_колич_квартир!F37*3</f>
        <v>0</v>
      </c>
      <c r="G37" s="75">
        <f t="shared" si="53"/>
        <v>96</v>
      </c>
      <c r="H37" s="34"/>
      <c r="I37" s="34">
        <f t="shared" si="54"/>
        <v>96</v>
      </c>
      <c r="J37" s="34">
        <f t="shared" si="55"/>
        <v>160</v>
      </c>
      <c r="K37" s="34"/>
      <c r="L37" s="33">
        <v>3.8300000000000001</v>
      </c>
      <c r="M37" s="33">
        <v>1.72</v>
      </c>
      <c r="N37" s="33">
        <v>2.4900000000000002</v>
      </c>
      <c r="O37" s="33">
        <v>2.4900000000000002</v>
      </c>
      <c r="P37" s="33">
        <v>28.800000000000001</v>
      </c>
      <c r="Q37" s="33">
        <v>17.280000000000001</v>
      </c>
      <c r="R37" s="33">
        <v>11.52</v>
      </c>
      <c r="S37" s="33">
        <v>11.52</v>
      </c>
      <c r="T37" s="34"/>
      <c r="U37" s="88">
        <f t="shared" si="56"/>
        <v>687.88740000000007</v>
      </c>
      <c r="V37" s="88">
        <f t="shared" si="57"/>
        <v>21.631679245283021</v>
      </c>
      <c r="W37" s="88"/>
      <c r="X37" s="88">
        <f t="shared" si="58"/>
        <v>0.16440903432212642</v>
      </c>
      <c r="Y37" s="89">
        <f t="shared" si="59"/>
        <v>21.044356393232182</v>
      </c>
      <c r="Z37" s="9"/>
      <c r="AA37" s="76">
        <f t="shared" si="60"/>
        <v>21.638100000000001</v>
      </c>
      <c r="AB37">
        <f>SUM(AA31:AA37)</f>
        <v>171.97510000000003</v>
      </c>
      <c r="AD37" s="9">
        <v>0.00027799999999999998</v>
      </c>
      <c r="AE37" s="9">
        <f>U37*AD37</f>
        <v>0.1912326972</v>
      </c>
      <c r="AF37">
        <f>SUM(AE31:AE37)</f>
        <v>1.5198775412000001</v>
      </c>
      <c r="AG37">
        <f>'Малоэтажка_ограждающие пов'!DA38</f>
        <v>2.1727551899999997</v>
      </c>
      <c r="AH37">
        <f>AF37+AG37</f>
        <v>3.6926327311999998</v>
      </c>
    </row>
    <row r="38">
      <c r="A38" s="18">
        <v>5</v>
      </c>
      <c r="B38" s="19" t="s">
        <v>44</v>
      </c>
      <c r="C38" s="20">
        <f>Малоэтажка_колич_квартир!C38*3</f>
        <v>36</v>
      </c>
      <c r="D38" s="20">
        <f>Малоэтажка_колич_квартир!D38*3</f>
        <v>96</v>
      </c>
      <c r="E38" s="20">
        <f>Малоэтажка_колич_квартир!E38*3</f>
        <v>0</v>
      </c>
      <c r="F38" s="20">
        <f>Малоэтажка_колич_квартир!F38*3</f>
        <v>0</v>
      </c>
      <c r="G38" s="20">
        <f t="shared" si="53"/>
        <v>132</v>
      </c>
      <c r="H38" s="23"/>
      <c r="I38" s="23">
        <f t="shared" si="54"/>
        <v>132</v>
      </c>
      <c r="J38" s="23">
        <f t="shared" si="55"/>
        <v>220</v>
      </c>
      <c r="K38" s="23"/>
      <c r="L38" s="22">
        <v>4.75</v>
      </c>
      <c r="M38" s="22">
        <v>2.1000000000000001</v>
      </c>
      <c r="N38" s="22">
        <v>3.0800000000000001</v>
      </c>
      <c r="O38" s="22">
        <v>3.0800000000000001</v>
      </c>
      <c r="P38" s="22">
        <v>39.600000000000001</v>
      </c>
      <c r="Q38" s="22">
        <v>23.760000000000002</v>
      </c>
      <c r="R38" s="22">
        <v>15.84</v>
      </c>
      <c r="S38" s="22">
        <v>15.84</v>
      </c>
      <c r="T38" s="23"/>
      <c r="U38" s="85">
        <f t="shared" si="56"/>
        <v>850.88080000000002</v>
      </c>
      <c r="V38" s="85">
        <f t="shared" si="57"/>
        <v>26.757257861635221</v>
      </c>
      <c r="W38" s="85"/>
      <c r="X38" s="85">
        <f t="shared" si="58"/>
        <v>0.20336539185226879</v>
      </c>
      <c r="Y38" s="86">
        <f t="shared" si="59"/>
        <v>26.030770157090405</v>
      </c>
      <c r="Z38" s="9"/>
      <c r="AA38" s="76">
        <f t="shared" si="60"/>
        <v>26.7652</v>
      </c>
      <c r="AD38" s="9">
        <v>0.00027799999999999998</v>
      </c>
      <c r="AE38" s="9">
        <f>U38*AD38</f>
        <v>0.2365448624</v>
      </c>
    </row>
    <row r="39">
      <c r="A39" s="25"/>
      <c r="B39" s="4" t="s">
        <v>45</v>
      </c>
      <c r="C39" s="13">
        <f>Малоэтажка_колич_квартир!C39*3</f>
        <v>36</v>
      </c>
      <c r="D39" s="13">
        <f>Малоэтажка_колич_квартир!D39*3</f>
        <v>96</v>
      </c>
      <c r="E39" s="13">
        <f>Малоэтажка_колич_квартир!E39*3</f>
        <v>0</v>
      </c>
      <c r="F39" s="13">
        <f>Малоэтажка_колич_квартир!F39*3</f>
        <v>0</v>
      </c>
      <c r="G39" s="13">
        <f t="shared" si="53"/>
        <v>132</v>
      </c>
      <c r="I39">
        <f t="shared" si="54"/>
        <v>132</v>
      </c>
      <c r="J39">
        <f t="shared" si="55"/>
        <v>220</v>
      </c>
      <c r="L39" s="27">
        <v>4.75</v>
      </c>
      <c r="M39" s="27">
        <v>2.1000000000000001</v>
      </c>
      <c r="N39" s="27">
        <v>3.0800000000000001</v>
      </c>
      <c r="O39" s="27">
        <v>3.0800000000000001</v>
      </c>
      <c r="P39" s="27">
        <v>39.600000000000001</v>
      </c>
      <c r="Q39" s="27">
        <v>23.760000000000002</v>
      </c>
      <c r="R39" s="27">
        <v>15.84</v>
      </c>
      <c r="S39" s="27">
        <v>15.84</v>
      </c>
      <c r="U39" s="9">
        <f t="shared" si="56"/>
        <v>850.88080000000002</v>
      </c>
      <c r="V39" s="9">
        <f t="shared" si="57"/>
        <v>26.757257861635221</v>
      </c>
      <c r="W39" s="9"/>
      <c r="X39" s="9">
        <f t="shared" si="58"/>
        <v>0.20336539185226879</v>
      </c>
      <c r="Y39" s="87">
        <f t="shared" si="59"/>
        <v>26.030770157090405</v>
      </c>
      <c r="Z39" s="9"/>
      <c r="AA39" s="76">
        <f t="shared" si="60"/>
        <v>26.7652</v>
      </c>
      <c r="AD39" s="9">
        <v>0.00027799999999999998</v>
      </c>
      <c r="AE39" s="9">
        <f>U39*AD39</f>
        <v>0.2365448624</v>
      </c>
    </row>
    <row r="40">
      <c r="A40" s="25"/>
      <c r="B40" s="4" t="s">
        <v>46</v>
      </c>
      <c r="C40" s="13">
        <f>Малоэтажка_колич_квартир!C40*3</f>
        <v>36</v>
      </c>
      <c r="D40" s="13">
        <f>Малоэтажка_колич_квартир!D40*3</f>
        <v>96</v>
      </c>
      <c r="E40" s="13">
        <f>Малоэтажка_колич_квартир!E40*3</f>
        <v>0</v>
      </c>
      <c r="F40" s="13">
        <f>Малоэтажка_колич_квартир!F40*3</f>
        <v>0</v>
      </c>
      <c r="G40" s="13">
        <f t="shared" si="53"/>
        <v>132</v>
      </c>
      <c r="I40">
        <f t="shared" si="54"/>
        <v>132</v>
      </c>
      <c r="J40">
        <f t="shared" si="55"/>
        <v>220</v>
      </c>
      <c r="L40" s="27">
        <v>4.75</v>
      </c>
      <c r="M40" s="27">
        <v>2.1000000000000001</v>
      </c>
      <c r="N40" s="27">
        <v>3.0800000000000001</v>
      </c>
      <c r="O40" s="27">
        <v>3.0800000000000001</v>
      </c>
      <c r="P40" s="27">
        <v>39.600000000000001</v>
      </c>
      <c r="Q40" s="27">
        <v>23.760000000000002</v>
      </c>
      <c r="R40" s="27">
        <v>15.84</v>
      </c>
      <c r="S40" s="27">
        <v>15.84</v>
      </c>
      <c r="U40" s="9">
        <f t="shared" si="56"/>
        <v>850.88080000000002</v>
      </c>
      <c r="V40" s="9">
        <f t="shared" si="57"/>
        <v>26.757257861635221</v>
      </c>
      <c r="W40" s="9"/>
      <c r="X40" s="9">
        <f t="shared" si="58"/>
        <v>0.20336539185226879</v>
      </c>
      <c r="Y40" s="87">
        <f t="shared" si="59"/>
        <v>26.030770157090405</v>
      </c>
      <c r="Z40" s="9"/>
      <c r="AA40" s="76">
        <f t="shared" si="60"/>
        <v>26.7652</v>
      </c>
      <c r="AD40" s="9">
        <v>0.00027799999999999998</v>
      </c>
      <c r="AE40" s="9">
        <f>U40*AD40</f>
        <v>0.2365448624</v>
      </c>
    </row>
    <row r="41">
      <c r="A41" s="25"/>
      <c r="B41" s="4" t="s">
        <v>47</v>
      </c>
      <c r="C41" s="13">
        <f>Малоэтажка_колич_квартир!C41*3</f>
        <v>36</v>
      </c>
      <c r="D41" s="13">
        <f>Малоэтажка_колич_квартир!D41*3</f>
        <v>96</v>
      </c>
      <c r="E41" s="13">
        <f>Малоэтажка_колич_квартир!E41*3</f>
        <v>0</v>
      </c>
      <c r="F41" s="13">
        <f>Малоэтажка_колич_квартир!F41*3</f>
        <v>0</v>
      </c>
      <c r="G41" s="13">
        <f t="shared" si="53"/>
        <v>132</v>
      </c>
      <c r="I41">
        <f t="shared" si="54"/>
        <v>132</v>
      </c>
      <c r="J41">
        <f t="shared" si="55"/>
        <v>220</v>
      </c>
      <c r="L41" s="27">
        <v>4.75</v>
      </c>
      <c r="M41" s="27">
        <v>2.1000000000000001</v>
      </c>
      <c r="N41" s="27">
        <v>3.0800000000000001</v>
      </c>
      <c r="O41" s="27">
        <v>3.0800000000000001</v>
      </c>
      <c r="P41" s="27">
        <v>39.600000000000001</v>
      </c>
      <c r="Q41" s="27">
        <v>23.760000000000002</v>
      </c>
      <c r="R41" s="27">
        <v>15.84</v>
      </c>
      <c r="S41" s="27">
        <v>15.84</v>
      </c>
      <c r="U41" s="9">
        <f t="shared" si="56"/>
        <v>850.88080000000002</v>
      </c>
      <c r="V41" s="9">
        <f t="shared" si="57"/>
        <v>26.757257861635221</v>
      </c>
      <c r="W41" s="9"/>
      <c r="X41" s="9">
        <f t="shared" si="58"/>
        <v>0.20336539185226879</v>
      </c>
      <c r="Y41" s="87">
        <f t="shared" si="59"/>
        <v>26.030770157090405</v>
      </c>
      <c r="Z41" s="9"/>
      <c r="AA41" s="76">
        <f t="shared" si="60"/>
        <v>26.7652</v>
      </c>
      <c r="AD41" s="9">
        <v>0.00027799999999999998</v>
      </c>
      <c r="AE41" s="9">
        <f>U41*AD41</f>
        <v>0.2365448624</v>
      </c>
    </row>
    <row r="42">
      <c r="A42" s="25"/>
      <c r="B42" s="4" t="s">
        <v>48</v>
      </c>
      <c r="C42" s="13">
        <f>Малоэтажка_колич_квартир!C42*3</f>
        <v>36</v>
      </c>
      <c r="D42" s="13">
        <f>Малоэтажка_колич_квартир!D42*3</f>
        <v>96</v>
      </c>
      <c r="E42" s="13">
        <f>Малоэтажка_колич_квартир!E42*3</f>
        <v>0</v>
      </c>
      <c r="F42" s="13">
        <f>Малоэтажка_колич_квартир!F42*3</f>
        <v>0</v>
      </c>
      <c r="G42" s="13">
        <f t="shared" si="53"/>
        <v>132</v>
      </c>
      <c r="I42">
        <f t="shared" si="54"/>
        <v>132</v>
      </c>
      <c r="J42">
        <f t="shared" si="55"/>
        <v>220</v>
      </c>
      <c r="L42" s="27">
        <v>4.75</v>
      </c>
      <c r="M42" s="27">
        <v>2.1000000000000001</v>
      </c>
      <c r="N42" s="27">
        <v>3.0800000000000001</v>
      </c>
      <c r="O42" s="27">
        <v>3.0800000000000001</v>
      </c>
      <c r="P42" s="27">
        <v>39.600000000000001</v>
      </c>
      <c r="Q42" s="27">
        <v>23.760000000000002</v>
      </c>
      <c r="R42" s="27">
        <v>15.84</v>
      </c>
      <c r="S42" s="27">
        <v>15.84</v>
      </c>
      <c r="U42" s="9">
        <f t="shared" si="56"/>
        <v>850.88080000000002</v>
      </c>
      <c r="V42" s="9">
        <f t="shared" si="57"/>
        <v>26.757257861635221</v>
      </c>
      <c r="W42" s="9"/>
      <c r="X42" s="9">
        <f t="shared" si="58"/>
        <v>0.20336539185226879</v>
      </c>
      <c r="Y42" s="87">
        <f t="shared" si="59"/>
        <v>26.030770157090405</v>
      </c>
      <c r="Z42" s="9"/>
      <c r="AA42" s="76">
        <f t="shared" si="60"/>
        <v>26.7652</v>
      </c>
      <c r="AD42" s="9">
        <v>0.00027799999999999998</v>
      </c>
      <c r="AE42" s="9">
        <f>U42*AD42</f>
        <v>0.2365448624</v>
      </c>
    </row>
    <row r="43">
      <c r="A43" s="25"/>
      <c r="B43" s="4" t="s">
        <v>49</v>
      </c>
      <c r="C43" s="13">
        <f>Малоэтажка_колич_квартир!C43*3</f>
        <v>36</v>
      </c>
      <c r="D43" s="13">
        <f>Малоэтажка_колич_квартир!D43*3</f>
        <v>96</v>
      </c>
      <c r="E43" s="13">
        <f>Малоэтажка_колич_квартир!E43*3</f>
        <v>0</v>
      </c>
      <c r="F43" s="13">
        <f>Малоэтажка_колич_квартир!F43*3</f>
        <v>0</v>
      </c>
      <c r="G43" s="13">
        <f t="shared" si="53"/>
        <v>132</v>
      </c>
      <c r="I43">
        <f t="shared" si="54"/>
        <v>132</v>
      </c>
      <c r="J43">
        <f t="shared" si="55"/>
        <v>220</v>
      </c>
      <c r="L43" s="27">
        <v>4.75</v>
      </c>
      <c r="M43" s="27">
        <v>2.1000000000000001</v>
      </c>
      <c r="N43" s="27">
        <v>3.0800000000000001</v>
      </c>
      <c r="O43" s="27">
        <v>3.0800000000000001</v>
      </c>
      <c r="P43" s="27">
        <v>39.600000000000001</v>
      </c>
      <c r="Q43" s="27">
        <v>23.760000000000002</v>
      </c>
      <c r="R43" s="27">
        <v>15.84</v>
      </c>
      <c r="S43" s="27">
        <v>15.84</v>
      </c>
      <c r="U43" s="9">
        <f t="shared" si="56"/>
        <v>850.88080000000002</v>
      </c>
      <c r="V43" s="9">
        <f t="shared" si="57"/>
        <v>26.757257861635221</v>
      </c>
      <c r="W43" s="9"/>
      <c r="X43" s="9">
        <f t="shared" si="58"/>
        <v>0.20336539185226879</v>
      </c>
      <c r="Y43" s="87">
        <f t="shared" si="59"/>
        <v>26.030770157090405</v>
      </c>
      <c r="Z43" s="9"/>
      <c r="AA43" s="76">
        <f t="shared" si="60"/>
        <v>26.7652</v>
      </c>
      <c r="AD43" s="9">
        <v>0.00027799999999999998</v>
      </c>
      <c r="AE43" s="9">
        <f>U43*AD43</f>
        <v>0.2365448624</v>
      </c>
    </row>
    <row r="44">
      <c r="A44" s="25"/>
      <c r="B44" s="4" t="s">
        <v>50</v>
      </c>
      <c r="C44" s="13">
        <f>Малоэтажка_колич_квартир!C44*3</f>
        <v>36</v>
      </c>
      <c r="D44" s="13">
        <f>Малоэтажка_колич_квартир!D44*3</f>
        <v>96</v>
      </c>
      <c r="E44" s="13">
        <f>Малоэтажка_колич_квартир!E44*3</f>
        <v>0</v>
      </c>
      <c r="F44" s="13">
        <f>Малоэтажка_колич_квартир!F44*3</f>
        <v>0</v>
      </c>
      <c r="G44" s="13">
        <f t="shared" si="53"/>
        <v>132</v>
      </c>
      <c r="I44">
        <f t="shared" si="54"/>
        <v>132</v>
      </c>
      <c r="J44">
        <f t="shared" si="55"/>
        <v>220</v>
      </c>
      <c r="L44" s="27">
        <v>4.75</v>
      </c>
      <c r="M44" s="27">
        <v>2.1000000000000001</v>
      </c>
      <c r="N44" s="27">
        <v>3.0800000000000001</v>
      </c>
      <c r="O44" s="27">
        <v>3.0800000000000001</v>
      </c>
      <c r="P44" s="27">
        <v>39.600000000000001</v>
      </c>
      <c r="Q44" s="27">
        <v>23.760000000000002</v>
      </c>
      <c r="R44" s="27">
        <v>15.84</v>
      </c>
      <c r="S44" s="27">
        <v>15.84</v>
      </c>
      <c r="U44" s="9">
        <f t="shared" si="56"/>
        <v>850.88080000000002</v>
      </c>
      <c r="V44" s="9">
        <f t="shared" si="57"/>
        <v>26.757257861635221</v>
      </c>
      <c r="W44" s="9"/>
      <c r="X44" s="9">
        <f t="shared" si="58"/>
        <v>0.20336539185226879</v>
      </c>
      <c r="Y44" s="87">
        <f t="shared" si="59"/>
        <v>26.030770157090405</v>
      </c>
      <c r="Z44" s="9"/>
      <c r="AA44" s="76">
        <f t="shared" si="60"/>
        <v>26.7652</v>
      </c>
      <c r="AD44" s="9">
        <v>0.00027799999999999998</v>
      </c>
      <c r="AE44" s="9">
        <f>U44*AD44</f>
        <v>0.2365448624</v>
      </c>
    </row>
    <row r="45">
      <c r="A45" s="25"/>
      <c r="B45" s="4" t="s">
        <v>51</v>
      </c>
      <c r="C45" s="13">
        <f>Малоэтажка_колич_квартир!C45*3</f>
        <v>36</v>
      </c>
      <c r="D45" s="13">
        <f>Малоэтажка_колич_квартир!D45*3</f>
        <v>96</v>
      </c>
      <c r="E45" s="13">
        <f>Малоэтажка_колич_квартир!E45*3</f>
        <v>0</v>
      </c>
      <c r="F45" s="13">
        <f>Малоэтажка_колич_квартир!F45*3</f>
        <v>0</v>
      </c>
      <c r="G45" s="13">
        <f t="shared" si="53"/>
        <v>132</v>
      </c>
      <c r="I45">
        <f t="shared" si="54"/>
        <v>132</v>
      </c>
      <c r="J45">
        <f t="shared" si="55"/>
        <v>220</v>
      </c>
      <c r="L45" s="27">
        <v>4.75</v>
      </c>
      <c r="M45" s="27">
        <v>2.1000000000000001</v>
      </c>
      <c r="N45" s="27">
        <v>3.0800000000000001</v>
      </c>
      <c r="O45" s="27">
        <v>3.0800000000000001</v>
      </c>
      <c r="P45" s="27">
        <v>39.600000000000001</v>
      </c>
      <c r="Q45" s="27">
        <v>23.760000000000002</v>
      </c>
      <c r="R45" s="27">
        <v>15.84</v>
      </c>
      <c r="S45" s="27">
        <v>15.84</v>
      </c>
      <c r="U45" s="9">
        <f t="shared" si="56"/>
        <v>850.88080000000002</v>
      </c>
      <c r="V45" s="9">
        <f t="shared" si="57"/>
        <v>26.757257861635221</v>
      </c>
      <c r="W45" s="9"/>
      <c r="X45" s="9">
        <f t="shared" si="58"/>
        <v>0.20336539185226879</v>
      </c>
      <c r="Y45" s="87">
        <f t="shared" si="59"/>
        <v>26.030770157090405</v>
      </c>
      <c r="Z45" s="9"/>
      <c r="AA45" s="76">
        <f t="shared" si="60"/>
        <v>26.7652</v>
      </c>
      <c r="AD45" s="9">
        <v>0.00027799999999999998</v>
      </c>
      <c r="AE45" s="9">
        <f>U45*AD45</f>
        <v>0.2365448624</v>
      </c>
    </row>
    <row r="46">
      <c r="A46" s="25"/>
      <c r="B46" s="4" t="s">
        <v>52</v>
      </c>
      <c r="C46" s="13">
        <f>Малоэтажка_колич_квартир!C46*3</f>
        <v>36</v>
      </c>
      <c r="D46" s="13">
        <f>Малоэтажка_колич_квартир!D46*3</f>
        <v>96</v>
      </c>
      <c r="E46" s="13">
        <f>Малоэтажка_колич_квартир!E46*3</f>
        <v>0</v>
      </c>
      <c r="F46" s="13">
        <f>Малоэтажка_колич_квартир!F46*3</f>
        <v>0</v>
      </c>
      <c r="G46" s="13">
        <f t="shared" si="53"/>
        <v>132</v>
      </c>
      <c r="I46">
        <f t="shared" si="54"/>
        <v>132</v>
      </c>
      <c r="J46">
        <f t="shared" si="55"/>
        <v>220</v>
      </c>
      <c r="L46" s="27">
        <v>4.75</v>
      </c>
      <c r="M46" s="27">
        <v>2.1000000000000001</v>
      </c>
      <c r="N46" s="27">
        <v>3.0800000000000001</v>
      </c>
      <c r="O46" s="27">
        <v>3.0800000000000001</v>
      </c>
      <c r="P46" s="27">
        <v>39.600000000000001</v>
      </c>
      <c r="Q46" s="27">
        <v>23.760000000000002</v>
      </c>
      <c r="R46" s="27">
        <v>15.84</v>
      </c>
      <c r="S46" s="27">
        <v>15.84</v>
      </c>
      <c r="U46" s="9">
        <f t="shared" si="56"/>
        <v>850.88080000000002</v>
      </c>
      <c r="V46" s="9">
        <f t="shared" si="57"/>
        <v>26.757257861635221</v>
      </c>
      <c r="W46" s="9"/>
      <c r="X46" s="9">
        <f t="shared" si="58"/>
        <v>0.20336539185226879</v>
      </c>
      <c r="Y46" s="87">
        <f t="shared" si="59"/>
        <v>26.030770157090405</v>
      </c>
      <c r="Z46" s="9"/>
      <c r="AA46" s="76">
        <f t="shared" si="60"/>
        <v>26.7652</v>
      </c>
      <c r="AD46" s="9">
        <v>0.00027799999999999998</v>
      </c>
      <c r="AE46" s="9">
        <f>U46*AD46</f>
        <v>0.2365448624</v>
      </c>
    </row>
    <row r="47">
      <c r="A47" s="25"/>
      <c r="B47" s="4" t="s">
        <v>53</v>
      </c>
      <c r="C47" s="13">
        <f>Малоэтажка_колич_квартир!C47*3</f>
        <v>36</v>
      </c>
      <c r="D47" s="13">
        <f>Малоэтажка_колич_квартир!D47*3</f>
        <v>96</v>
      </c>
      <c r="E47" s="13">
        <f>Малоэтажка_колич_квартир!E47*3</f>
        <v>0</v>
      </c>
      <c r="F47" s="13">
        <f>Малоэтажка_колич_квартир!F47*3</f>
        <v>0</v>
      </c>
      <c r="G47" s="13">
        <f t="shared" si="53"/>
        <v>132</v>
      </c>
      <c r="I47">
        <f t="shared" si="54"/>
        <v>132</v>
      </c>
      <c r="J47">
        <f t="shared" si="55"/>
        <v>220</v>
      </c>
      <c r="L47" s="27">
        <v>4.75</v>
      </c>
      <c r="M47" s="27">
        <v>2.1000000000000001</v>
      </c>
      <c r="N47" s="27">
        <v>3.0800000000000001</v>
      </c>
      <c r="O47" s="27">
        <v>3.0800000000000001</v>
      </c>
      <c r="P47" s="27">
        <v>39.600000000000001</v>
      </c>
      <c r="Q47" s="27">
        <v>23.760000000000002</v>
      </c>
      <c r="R47" s="27">
        <v>15.84</v>
      </c>
      <c r="S47" s="27">
        <v>15.84</v>
      </c>
      <c r="U47" s="9">
        <f t="shared" si="56"/>
        <v>850.88080000000002</v>
      </c>
      <c r="V47" s="9">
        <f t="shared" si="57"/>
        <v>26.757257861635221</v>
      </c>
      <c r="W47" s="9"/>
      <c r="X47" s="9">
        <f t="shared" si="58"/>
        <v>0.20336539185226879</v>
      </c>
      <c r="Y47" s="87">
        <f t="shared" si="59"/>
        <v>26.030770157090405</v>
      </c>
      <c r="Z47" s="9"/>
      <c r="AA47" s="76">
        <f t="shared" si="60"/>
        <v>26.7652</v>
      </c>
      <c r="AD47" s="9">
        <v>0.00027799999999999998</v>
      </c>
      <c r="AE47" s="9">
        <f>U47*AD47</f>
        <v>0.2365448624</v>
      </c>
    </row>
    <row r="48">
      <c r="A48" s="25"/>
      <c r="B48" s="4" t="s">
        <v>54</v>
      </c>
      <c r="C48" s="13">
        <f>Малоэтажка_колич_квартир!C48*3</f>
        <v>36</v>
      </c>
      <c r="D48" s="13">
        <f>Малоэтажка_колич_квартир!D48*3</f>
        <v>96</v>
      </c>
      <c r="E48" s="13">
        <f>Малоэтажка_колич_квартир!E48*3</f>
        <v>0</v>
      </c>
      <c r="F48" s="13">
        <f>Малоэтажка_колич_квартир!F48*3</f>
        <v>0</v>
      </c>
      <c r="G48" s="13">
        <f t="shared" si="53"/>
        <v>132</v>
      </c>
      <c r="I48">
        <f t="shared" si="54"/>
        <v>132</v>
      </c>
      <c r="J48">
        <f t="shared" si="55"/>
        <v>220</v>
      </c>
      <c r="L48" s="27">
        <v>4.75</v>
      </c>
      <c r="M48" s="27">
        <v>2.1000000000000001</v>
      </c>
      <c r="N48" s="27">
        <v>3.0800000000000001</v>
      </c>
      <c r="O48" s="27">
        <v>3.0800000000000001</v>
      </c>
      <c r="P48" s="27">
        <v>39.600000000000001</v>
      </c>
      <c r="Q48" s="27">
        <v>23.760000000000002</v>
      </c>
      <c r="R48" s="27">
        <v>15.84</v>
      </c>
      <c r="S48" s="27">
        <v>15.84</v>
      </c>
      <c r="U48" s="9">
        <f t="shared" si="56"/>
        <v>850.88080000000002</v>
      </c>
      <c r="V48" s="9">
        <f t="shared" si="57"/>
        <v>26.757257861635221</v>
      </c>
      <c r="W48" s="9"/>
      <c r="X48" s="9">
        <f t="shared" si="58"/>
        <v>0.20336539185226879</v>
      </c>
      <c r="Y48" s="87">
        <f t="shared" si="59"/>
        <v>26.030770157090405</v>
      </c>
      <c r="Z48" s="9"/>
      <c r="AA48" s="76">
        <f t="shared" si="60"/>
        <v>26.7652</v>
      </c>
      <c r="AD48" s="9">
        <v>0.00027799999999999998</v>
      </c>
      <c r="AE48" s="9">
        <f>U48*AD48</f>
        <v>0.2365448624</v>
      </c>
    </row>
    <row r="49">
      <c r="A49" s="25"/>
      <c r="B49" s="4" t="s">
        <v>55</v>
      </c>
      <c r="C49" s="13">
        <f>Малоэтажка_колич_квартир!C49*3</f>
        <v>36</v>
      </c>
      <c r="D49" s="13">
        <f>Малоэтажка_колич_квартир!D49*3</f>
        <v>96</v>
      </c>
      <c r="E49" s="13">
        <f>Малоэтажка_колич_квартир!E49*3</f>
        <v>0</v>
      </c>
      <c r="F49" s="13">
        <f>Малоэтажка_колич_квартир!F49*3</f>
        <v>0</v>
      </c>
      <c r="G49" s="13">
        <f t="shared" si="53"/>
        <v>132</v>
      </c>
      <c r="I49">
        <f t="shared" si="54"/>
        <v>132</v>
      </c>
      <c r="J49">
        <f t="shared" si="55"/>
        <v>220</v>
      </c>
      <c r="L49" s="27">
        <v>4.75</v>
      </c>
      <c r="M49" s="27">
        <v>2.1000000000000001</v>
      </c>
      <c r="N49" s="27">
        <v>3.0800000000000001</v>
      </c>
      <c r="O49" s="27">
        <v>3.0800000000000001</v>
      </c>
      <c r="P49" s="27">
        <v>39.600000000000001</v>
      </c>
      <c r="Q49" s="27">
        <v>23.760000000000002</v>
      </c>
      <c r="R49" s="27">
        <v>15.84</v>
      </c>
      <c r="S49" s="27">
        <v>15.84</v>
      </c>
      <c r="U49" s="9">
        <f t="shared" si="56"/>
        <v>850.88080000000002</v>
      </c>
      <c r="V49" s="9">
        <f t="shared" si="57"/>
        <v>26.757257861635221</v>
      </c>
      <c r="W49" s="9"/>
      <c r="X49" s="9">
        <f t="shared" si="58"/>
        <v>0.20336539185226879</v>
      </c>
      <c r="Y49" s="87">
        <f t="shared" si="59"/>
        <v>26.030770157090405</v>
      </c>
      <c r="Z49" s="9"/>
      <c r="AA49" s="76">
        <f t="shared" si="60"/>
        <v>26.7652</v>
      </c>
      <c r="AD49" s="9">
        <v>0.00027799999999999998</v>
      </c>
      <c r="AE49" s="9">
        <f>U49*AD49</f>
        <v>0.2365448624</v>
      </c>
    </row>
    <row r="50">
      <c r="A50" s="25"/>
      <c r="B50" s="4" t="s">
        <v>56</v>
      </c>
      <c r="C50" s="13">
        <f>Малоэтажка_колич_квартир!C50*3</f>
        <v>36</v>
      </c>
      <c r="D50" s="13">
        <f>Малоэтажка_колич_квартир!D50*3</f>
        <v>96</v>
      </c>
      <c r="E50" s="13">
        <f>Малоэтажка_колич_квартир!E50*3</f>
        <v>0</v>
      </c>
      <c r="F50" s="13">
        <f>Малоэтажка_колич_квартир!F50*3</f>
        <v>0</v>
      </c>
      <c r="G50" s="13">
        <f t="shared" si="53"/>
        <v>132</v>
      </c>
      <c r="I50">
        <f t="shared" si="54"/>
        <v>132</v>
      </c>
      <c r="J50">
        <f t="shared" si="55"/>
        <v>220</v>
      </c>
      <c r="L50" s="27">
        <v>4.75</v>
      </c>
      <c r="M50" s="27">
        <v>2.1000000000000001</v>
      </c>
      <c r="N50" s="27">
        <v>3.0800000000000001</v>
      </c>
      <c r="O50" s="27">
        <v>3.0800000000000001</v>
      </c>
      <c r="P50" s="27">
        <v>39.600000000000001</v>
      </c>
      <c r="Q50" s="27">
        <v>23.760000000000002</v>
      </c>
      <c r="R50" s="27">
        <v>15.84</v>
      </c>
      <c r="S50" s="27">
        <v>15.84</v>
      </c>
      <c r="U50" s="9">
        <f t="shared" si="56"/>
        <v>850.88080000000002</v>
      </c>
      <c r="V50" s="9">
        <f t="shared" si="57"/>
        <v>26.757257861635221</v>
      </c>
      <c r="W50" s="9"/>
      <c r="X50" s="9">
        <f t="shared" si="58"/>
        <v>0.20336539185226879</v>
      </c>
      <c r="Y50" s="87">
        <f t="shared" si="59"/>
        <v>26.030770157090405</v>
      </c>
      <c r="Z50" s="9"/>
      <c r="AA50" s="76">
        <f t="shared" si="60"/>
        <v>26.7652</v>
      </c>
      <c r="AD50" s="9">
        <v>0.00027799999999999998</v>
      </c>
      <c r="AE50" s="9">
        <f>U50*AD50</f>
        <v>0.2365448624</v>
      </c>
    </row>
    <row r="51">
      <c r="A51" s="25"/>
      <c r="B51" s="4" t="s">
        <v>57</v>
      </c>
      <c r="C51" s="13">
        <f>Малоэтажка_колич_квартир!C51*3</f>
        <v>36</v>
      </c>
      <c r="D51" s="13">
        <f>Малоэтажка_колич_квартир!D51*3</f>
        <v>96</v>
      </c>
      <c r="E51" s="13">
        <f>Малоэтажка_колич_квартир!E51*3</f>
        <v>0</v>
      </c>
      <c r="F51" s="13">
        <f>Малоэтажка_колич_квартир!F51*3</f>
        <v>0</v>
      </c>
      <c r="G51" s="13">
        <f t="shared" si="53"/>
        <v>132</v>
      </c>
      <c r="I51">
        <f t="shared" si="54"/>
        <v>132</v>
      </c>
      <c r="J51">
        <f t="shared" si="55"/>
        <v>220</v>
      </c>
      <c r="L51" s="27">
        <v>4.75</v>
      </c>
      <c r="M51" s="27">
        <v>2.1000000000000001</v>
      </c>
      <c r="N51" s="27">
        <v>3.0800000000000001</v>
      </c>
      <c r="O51" s="27">
        <v>3.0800000000000001</v>
      </c>
      <c r="P51" s="27">
        <v>39.600000000000001</v>
      </c>
      <c r="Q51" s="27">
        <v>23.760000000000002</v>
      </c>
      <c r="R51" s="27">
        <v>15.84</v>
      </c>
      <c r="S51" s="27">
        <v>15.84</v>
      </c>
      <c r="U51" s="9">
        <f t="shared" si="56"/>
        <v>850.88080000000002</v>
      </c>
      <c r="V51" s="9">
        <f t="shared" si="57"/>
        <v>26.757257861635221</v>
      </c>
      <c r="W51" s="9"/>
      <c r="X51" s="9">
        <f t="shared" si="58"/>
        <v>0.20336539185226879</v>
      </c>
      <c r="Y51" s="87">
        <f t="shared" si="59"/>
        <v>26.030770157090405</v>
      </c>
      <c r="Z51" s="9"/>
      <c r="AA51" s="76">
        <f t="shared" si="60"/>
        <v>26.7652</v>
      </c>
      <c r="AD51" s="9">
        <v>0.00027799999999999998</v>
      </c>
      <c r="AE51" s="9">
        <f>U51*AD51</f>
        <v>0.2365448624</v>
      </c>
    </row>
    <row r="52">
      <c r="A52" s="25"/>
      <c r="B52" s="4" t="s">
        <v>58</v>
      </c>
      <c r="C52" s="13">
        <f>Малоэтажка_колич_квартир!C52*3</f>
        <v>36</v>
      </c>
      <c r="D52" s="13">
        <f>Малоэтажка_колич_квартир!D52*3</f>
        <v>96</v>
      </c>
      <c r="E52" s="13">
        <f>Малоэтажка_колич_квартир!E52*3</f>
        <v>0</v>
      </c>
      <c r="F52" s="13">
        <f>Малоэтажка_колич_квартир!F52*3</f>
        <v>0</v>
      </c>
      <c r="G52" s="13">
        <f t="shared" si="53"/>
        <v>132</v>
      </c>
      <c r="I52">
        <f t="shared" si="54"/>
        <v>132</v>
      </c>
      <c r="J52">
        <f t="shared" si="55"/>
        <v>220</v>
      </c>
      <c r="L52" s="27">
        <v>4.75</v>
      </c>
      <c r="M52" s="27">
        <v>2.1000000000000001</v>
      </c>
      <c r="N52" s="27">
        <v>3.0800000000000001</v>
      </c>
      <c r="O52" s="27">
        <v>3.0800000000000001</v>
      </c>
      <c r="P52" s="27">
        <v>39.600000000000001</v>
      </c>
      <c r="Q52" s="27">
        <v>23.760000000000002</v>
      </c>
      <c r="R52" s="27">
        <v>15.84</v>
      </c>
      <c r="S52" s="27">
        <v>15.84</v>
      </c>
      <c r="U52" s="9">
        <f t="shared" si="56"/>
        <v>850.88080000000002</v>
      </c>
      <c r="V52" s="9">
        <f t="shared" si="57"/>
        <v>26.757257861635221</v>
      </c>
      <c r="W52" s="9"/>
      <c r="X52" s="9">
        <f t="shared" si="58"/>
        <v>0.20336539185226879</v>
      </c>
      <c r="Y52" s="87">
        <f t="shared" si="59"/>
        <v>26.030770157090405</v>
      </c>
      <c r="Z52" s="9"/>
      <c r="AA52" s="76">
        <f t="shared" si="60"/>
        <v>26.7652</v>
      </c>
      <c r="AD52" s="9">
        <v>0.00027799999999999998</v>
      </c>
      <c r="AE52" s="9">
        <f>U52*AD52</f>
        <v>0.2365448624</v>
      </c>
    </row>
    <row r="53">
      <c r="A53" s="25"/>
      <c r="B53" s="4" t="s">
        <v>59</v>
      </c>
      <c r="C53" s="13">
        <f>Малоэтажка_колич_квартир!C53*3</f>
        <v>36</v>
      </c>
      <c r="D53" s="13">
        <f>Малоэтажка_колич_квартир!D53*3</f>
        <v>96</v>
      </c>
      <c r="E53" s="13">
        <f>Малоэтажка_колич_квартир!E53*3</f>
        <v>0</v>
      </c>
      <c r="F53" s="13">
        <f>Малоэтажка_колич_квартир!F53*3</f>
        <v>0</v>
      </c>
      <c r="G53" s="13">
        <f t="shared" si="53"/>
        <v>132</v>
      </c>
      <c r="I53">
        <f t="shared" si="54"/>
        <v>132</v>
      </c>
      <c r="J53">
        <f t="shared" si="55"/>
        <v>220</v>
      </c>
      <c r="L53" s="27">
        <v>4.75</v>
      </c>
      <c r="M53" s="27">
        <v>2.1000000000000001</v>
      </c>
      <c r="N53" s="27">
        <v>3.0800000000000001</v>
      </c>
      <c r="O53" s="27">
        <v>3.0800000000000001</v>
      </c>
      <c r="P53" s="27">
        <v>39.600000000000001</v>
      </c>
      <c r="Q53" s="27">
        <v>23.760000000000002</v>
      </c>
      <c r="R53" s="27">
        <v>15.84</v>
      </c>
      <c r="S53" s="27">
        <v>15.84</v>
      </c>
      <c r="U53" s="9">
        <f t="shared" si="56"/>
        <v>850.88080000000002</v>
      </c>
      <c r="V53" s="9">
        <f t="shared" si="57"/>
        <v>26.757257861635221</v>
      </c>
      <c r="W53" s="9"/>
      <c r="X53" s="9">
        <f t="shared" si="58"/>
        <v>0.20336539185226879</v>
      </c>
      <c r="Y53" s="87">
        <f t="shared" si="59"/>
        <v>26.030770157090405</v>
      </c>
      <c r="Z53" s="9"/>
      <c r="AA53" s="76">
        <f t="shared" si="60"/>
        <v>26.7652</v>
      </c>
      <c r="AD53" s="9">
        <v>0.00027799999999999998</v>
      </c>
      <c r="AE53" s="9">
        <f>U53*AD53</f>
        <v>0.2365448624</v>
      </c>
    </row>
    <row r="54">
      <c r="A54" s="25"/>
      <c r="B54" s="4" t="s">
        <v>60</v>
      </c>
      <c r="C54" s="13">
        <f>Малоэтажка_колич_квартир!C54*3</f>
        <v>36</v>
      </c>
      <c r="D54" s="13">
        <f>Малоэтажка_колич_квартир!D54*3</f>
        <v>96</v>
      </c>
      <c r="E54" s="13">
        <f>Малоэтажка_колич_квартир!E54*3</f>
        <v>0</v>
      </c>
      <c r="F54" s="13">
        <f>Малоэтажка_колич_квартир!F54*3</f>
        <v>0</v>
      </c>
      <c r="G54" s="13">
        <f t="shared" si="53"/>
        <v>132</v>
      </c>
      <c r="I54">
        <f t="shared" si="54"/>
        <v>132</v>
      </c>
      <c r="J54">
        <f t="shared" si="55"/>
        <v>220</v>
      </c>
      <c r="L54" s="27">
        <v>4.75</v>
      </c>
      <c r="M54" s="27">
        <v>2.1000000000000001</v>
      </c>
      <c r="N54" s="27">
        <v>3.0800000000000001</v>
      </c>
      <c r="O54" s="27">
        <v>3.0800000000000001</v>
      </c>
      <c r="P54" s="27">
        <v>39.600000000000001</v>
      </c>
      <c r="Q54" s="27">
        <v>23.760000000000002</v>
      </c>
      <c r="R54" s="27">
        <v>15.84</v>
      </c>
      <c r="S54" s="27">
        <v>15.84</v>
      </c>
      <c r="U54" s="9">
        <f t="shared" si="56"/>
        <v>850.88080000000002</v>
      </c>
      <c r="V54" s="9">
        <f t="shared" si="57"/>
        <v>26.757257861635221</v>
      </c>
      <c r="W54" s="9"/>
      <c r="X54" s="9">
        <f t="shared" si="58"/>
        <v>0.20336539185226879</v>
      </c>
      <c r="Y54" s="87">
        <f t="shared" si="59"/>
        <v>26.030770157090405</v>
      </c>
      <c r="Z54" s="9"/>
      <c r="AA54" s="76">
        <f t="shared" si="60"/>
        <v>26.7652</v>
      </c>
      <c r="AD54" s="9">
        <v>0.00027799999999999998</v>
      </c>
      <c r="AE54" s="9">
        <f>U54*AD54</f>
        <v>0.2365448624</v>
      </c>
    </row>
    <row r="55">
      <c r="A55" s="25"/>
      <c r="B55" s="4" t="s">
        <v>61</v>
      </c>
      <c r="C55" s="13">
        <f>Малоэтажка_колич_квартир!C55*3</f>
        <v>36</v>
      </c>
      <c r="D55" s="13">
        <f>Малоэтажка_колич_квартир!D55*3</f>
        <v>96</v>
      </c>
      <c r="E55" s="13">
        <f>Малоэтажка_колич_квартир!E55*3</f>
        <v>0</v>
      </c>
      <c r="F55" s="13">
        <f>Малоэтажка_колич_квартир!F55*3</f>
        <v>0</v>
      </c>
      <c r="G55" s="13">
        <f t="shared" si="53"/>
        <v>132</v>
      </c>
      <c r="I55">
        <f t="shared" si="54"/>
        <v>132</v>
      </c>
      <c r="J55">
        <f t="shared" si="55"/>
        <v>220</v>
      </c>
      <c r="L55" s="27">
        <v>4.75</v>
      </c>
      <c r="M55" s="27">
        <v>2.1000000000000001</v>
      </c>
      <c r="N55" s="27">
        <v>3.0800000000000001</v>
      </c>
      <c r="O55" s="27">
        <v>3.0800000000000001</v>
      </c>
      <c r="P55" s="27">
        <v>39.600000000000001</v>
      </c>
      <c r="Q55" s="27">
        <v>23.760000000000002</v>
      </c>
      <c r="R55" s="27">
        <v>15.84</v>
      </c>
      <c r="S55" s="27">
        <v>15.84</v>
      </c>
      <c r="U55" s="9">
        <f t="shared" si="56"/>
        <v>850.88080000000002</v>
      </c>
      <c r="V55" s="9">
        <f t="shared" si="57"/>
        <v>26.757257861635221</v>
      </c>
      <c r="W55" s="9"/>
      <c r="X55" s="9">
        <f t="shared" si="58"/>
        <v>0.20336539185226879</v>
      </c>
      <c r="Y55" s="87">
        <f t="shared" si="59"/>
        <v>26.030770157090405</v>
      </c>
      <c r="Z55" s="9"/>
      <c r="AA55" s="76">
        <f t="shared" si="60"/>
        <v>26.7652</v>
      </c>
      <c r="AD55" s="9">
        <v>0.00027799999999999998</v>
      </c>
      <c r="AE55" s="9">
        <f>U55*AD55</f>
        <v>0.2365448624</v>
      </c>
    </row>
    <row r="56">
      <c r="A56" s="29"/>
      <c r="B56" s="30" t="s">
        <v>62</v>
      </c>
      <c r="C56" s="31">
        <f>Малоэтажка_колич_квартир!C56*3</f>
        <v>36</v>
      </c>
      <c r="D56" s="31">
        <f>Малоэтажка_колич_квартир!D56*3</f>
        <v>96</v>
      </c>
      <c r="E56" s="31">
        <f>Малоэтажка_колич_квартир!E56*3</f>
        <v>0</v>
      </c>
      <c r="F56" s="31">
        <f>Малоэтажка_колич_квартир!F56*3</f>
        <v>0</v>
      </c>
      <c r="G56" s="31">
        <f t="shared" si="53"/>
        <v>132</v>
      </c>
      <c r="H56" s="34"/>
      <c r="I56" s="34">
        <f t="shared" si="54"/>
        <v>132</v>
      </c>
      <c r="J56" s="34">
        <f t="shared" si="55"/>
        <v>220</v>
      </c>
      <c r="K56" s="34"/>
      <c r="L56" s="33">
        <v>4.75</v>
      </c>
      <c r="M56" s="33">
        <v>2.1000000000000001</v>
      </c>
      <c r="N56" s="33">
        <v>3.0800000000000001</v>
      </c>
      <c r="O56" s="33">
        <v>3.0800000000000001</v>
      </c>
      <c r="P56" s="33">
        <v>39.600000000000001</v>
      </c>
      <c r="Q56" s="33">
        <v>23.760000000000002</v>
      </c>
      <c r="R56" s="33">
        <v>15.84</v>
      </c>
      <c r="S56" s="33">
        <v>15.84</v>
      </c>
      <c r="T56" s="34"/>
      <c r="U56" s="88">
        <f t="shared" si="56"/>
        <v>850.88080000000002</v>
      </c>
      <c r="V56" s="88">
        <f t="shared" si="57"/>
        <v>26.757257861635221</v>
      </c>
      <c r="W56" s="88"/>
      <c r="X56" s="88">
        <f t="shared" si="58"/>
        <v>0.20336539185226879</v>
      </c>
      <c r="Y56" s="89">
        <f t="shared" si="59"/>
        <v>26.030770157090405</v>
      </c>
      <c r="Z56" s="9"/>
      <c r="AA56" s="76">
        <f t="shared" si="60"/>
        <v>26.7652</v>
      </c>
      <c r="AB56">
        <f>SUM(AA38:AA56)</f>
        <v>508.53879999999992</v>
      </c>
      <c r="AD56" s="9">
        <v>0.00027799999999999998</v>
      </c>
      <c r="AE56" s="9">
        <f>U56*AD56</f>
        <v>0.2365448624</v>
      </c>
      <c r="AF56">
        <f>SUM(AE38:AE56)</f>
        <v>4.4943523856000001</v>
      </c>
      <c r="AG56">
        <f>'Малоэтажка_ограждающие пов'!DA57</f>
        <v>6.625803689999997</v>
      </c>
      <c r="AH56">
        <f>AF56+AG56</f>
        <v>11.120156075599997</v>
      </c>
    </row>
    <row r="57">
      <c r="A57" s="18">
        <v>6</v>
      </c>
      <c r="B57" s="19" t="s">
        <v>63</v>
      </c>
      <c r="C57" s="20">
        <f>Малоэтажка_колич_квартир!C57*3</f>
        <v>36</v>
      </c>
      <c r="D57" s="20">
        <f>Малоэтажка_колич_квартир!D57*3</f>
        <v>96</v>
      </c>
      <c r="E57" s="20">
        <f>Малоэтажка_колич_квартир!E57*3</f>
        <v>0</v>
      </c>
      <c r="F57" s="20">
        <f>Малоэтажка_колич_квартир!F57*3</f>
        <v>0</v>
      </c>
      <c r="G57" s="20">
        <f t="shared" si="53"/>
        <v>132</v>
      </c>
      <c r="H57" s="23"/>
      <c r="I57" s="23">
        <f t="shared" si="54"/>
        <v>132</v>
      </c>
      <c r="J57" s="23">
        <f t="shared" si="55"/>
        <v>220</v>
      </c>
      <c r="K57" s="23"/>
      <c r="L57" s="22">
        <v>4.75</v>
      </c>
      <c r="M57" s="22">
        <v>2.1000000000000001</v>
      </c>
      <c r="N57" s="22">
        <v>3.0800000000000001</v>
      </c>
      <c r="O57" s="22">
        <v>3.0800000000000001</v>
      </c>
      <c r="P57" s="22">
        <v>39.600000000000001</v>
      </c>
      <c r="Q57" s="22">
        <v>23.760000000000002</v>
      </c>
      <c r="R57" s="22">
        <v>15.84</v>
      </c>
      <c r="S57" s="22">
        <v>15.84</v>
      </c>
      <c r="T57" s="23"/>
      <c r="U57" s="85">
        <f t="shared" si="56"/>
        <v>850.88080000000002</v>
      </c>
      <c r="V57" s="85">
        <f t="shared" si="57"/>
        <v>26.757257861635221</v>
      </c>
      <c r="W57" s="85"/>
      <c r="X57" s="85">
        <f t="shared" si="58"/>
        <v>0.20336539185226879</v>
      </c>
      <c r="Y57" s="86">
        <f t="shared" si="59"/>
        <v>26.030770157090405</v>
      </c>
      <c r="Z57" s="9"/>
      <c r="AA57" s="76">
        <f t="shared" si="60"/>
        <v>26.7652</v>
      </c>
      <c r="AD57" s="9">
        <v>0.00027799999999999998</v>
      </c>
      <c r="AE57" s="9">
        <f>U57*AD57</f>
        <v>0.2365448624</v>
      </c>
    </row>
    <row r="58">
      <c r="A58" s="25"/>
      <c r="B58" s="4" t="s">
        <v>64</v>
      </c>
      <c r="C58" s="13">
        <f>Малоэтажка_колич_квартир!C58*3</f>
        <v>36</v>
      </c>
      <c r="D58" s="13">
        <f>Малоэтажка_колич_квартир!D58*3</f>
        <v>96</v>
      </c>
      <c r="E58" s="13">
        <f>Малоэтажка_колич_квартир!E58*3</f>
        <v>0</v>
      </c>
      <c r="F58" s="13">
        <f>Малоэтажка_колич_квартир!F58*3</f>
        <v>0</v>
      </c>
      <c r="G58" s="13">
        <f t="shared" si="53"/>
        <v>132</v>
      </c>
      <c r="I58">
        <f t="shared" si="54"/>
        <v>132</v>
      </c>
      <c r="J58">
        <f t="shared" si="55"/>
        <v>220</v>
      </c>
      <c r="L58" s="27">
        <v>4.75</v>
      </c>
      <c r="M58" s="27">
        <v>2.1000000000000001</v>
      </c>
      <c r="N58" s="27">
        <v>3.0800000000000001</v>
      </c>
      <c r="O58" s="27">
        <v>3.0800000000000001</v>
      </c>
      <c r="P58" s="27">
        <v>39.600000000000001</v>
      </c>
      <c r="Q58" s="27">
        <v>23.760000000000002</v>
      </c>
      <c r="R58" s="27">
        <v>15.84</v>
      </c>
      <c r="S58" s="27">
        <v>15.84</v>
      </c>
      <c r="U58" s="9">
        <f t="shared" si="56"/>
        <v>850.88080000000002</v>
      </c>
      <c r="V58" s="9">
        <f t="shared" si="57"/>
        <v>26.757257861635221</v>
      </c>
      <c r="W58" s="9"/>
      <c r="X58" s="9">
        <f t="shared" si="58"/>
        <v>0.20336539185226879</v>
      </c>
      <c r="Y58" s="87">
        <f t="shared" si="59"/>
        <v>26.030770157090405</v>
      </c>
      <c r="Z58" s="9"/>
      <c r="AA58" s="76">
        <f t="shared" si="60"/>
        <v>26.7652</v>
      </c>
      <c r="AD58" s="9">
        <v>0.00027799999999999998</v>
      </c>
      <c r="AE58" s="9">
        <f>U58*AD58</f>
        <v>0.2365448624</v>
      </c>
    </row>
    <row r="59">
      <c r="A59" s="25"/>
      <c r="B59" s="4" t="s">
        <v>65</v>
      </c>
      <c r="C59" s="13">
        <f>Малоэтажка_колич_квартир!C59*3</f>
        <v>36</v>
      </c>
      <c r="D59" s="13">
        <f>Малоэтажка_колич_квартир!D59*3</f>
        <v>96</v>
      </c>
      <c r="E59" s="13">
        <f>Малоэтажка_колич_квартир!E59*3</f>
        <v>0</v>
      </c>
      <c r="F59" s="13">
        <f>Малоэтажка_колич_квартир!F59*3</f>
        <v>0</v>
      </c>
      <c r="G59" s="13">
        <f t="shared" si="53"/>
        <v>132</v>
      </c>
      <c r="I59">
        <f t="shared" si="54"/>
        <v>132</v>
      </c>
      <c r="J59">
        <f t="shared" si="55"/>
        <v>220</v>
      </c>
      <c r="L59" s="27">
        <v>4.75</v>
      </c>
      <c r="M59" s="27">
        <v>2.1000000000000001</v>
      </c>
      <c r="N59" s="27">
        <v>3.0800000000000001</v>
      </c>
      <c r="O59" s="27">
        <v>3.0800000000000001</v>
      </c>
      <c r="P59" s="27">
        <v>39.600000000000001</v>
      </c>
      <c r="Q59" s="27">
        <v>23.760000000000002</v>
      </c>
      <c r="R59" s="27">
        <v>15.84</v>
      </c>
      <c r="S59" s="27">
        <v>15.84</v>
      </c>
      <c r="U59" s="9">
        <f t="shared" si="56"/>
        <v>850.88080000000002</v>
      </c>
      <c r="V59" s="9">
        <f t="shared" si="57"/>
        <v>26.757257861635221</v>
      </c>
      <c r="W59" s="9"/>
      <c r="X59" s="9">
        <f t="shared" si="58"/>
        <v>0.20336539185226879</v>
      </c>
      <c r="Y59" s="87">
        <f t="shared" si="59"/>
        <v>26.030770157090405</v>
      </c>
      <c r="Z59" s="9"/>
      <c r="AA59" s="76">
        <f t="shared" si="60"/>
        <v>26.7652</v>
      </c>
      <c r="AD59" s="9">
        <v>0.00027799999999999998</v>
      </c>
      <c r="AE59" s="9">
        <f>U59*AD59</f>
        <v>0.2365448624</v>
      </c>
    </row>
    <row r="60">
      <c r="A60" s="25"/>
      <c r="B60" s="4" t="s">
        <v>66</v>
      </c>
      <c r="C60" s="13">
        <f>Малоэтажка_колич_квартир!C60*3</f>
        <v>36</v>
      </c>
      <c r="D60" s="13">
        <f>Малоэтажка_колич_квартир!D60*3</f>
        <v>96</v>
      </c>
      <c r="E60" s="13">
        <f>Малоэтажка_колич_квартир!E60*3</f>
        <v>0</v>
      </c>
      <c r="F60" s="13">
        <f>Малоэтажка_колич_квартир!F60*3</f>
        <v>0</v>
      </c>
      <c r="G60" s="13">
        <f t="shared" si="53"/>
        <v>132</v>
      </c>
      <c r="I60">
        <f t="shared" si="54"/>
        <v>132</v>
      </c>
      <c r="J60">
        <f t="shared" si="55"/>
        <v>220</v>
      </c>
      <c r="L60" s="27">
        <v>4.75</v>
      </c>
      <c r="M60" s="27">
        <v>2.1000000000000001</v>
      </c>
      <c r="N60" s="27">
        <v>3.0800000000000001</v>
      </c>
      <c r="O60" s="27">
        <v>3.0800000000000001</v>
      </c>
      <c r="P60" s="27">
        <v>39.600000000000001</v>
      </c>
      <c r="Q60" s="27">
        <v>23.760000000000002</v>
      </c>
      <c r="R60" s="27">
        <v>15.84</v>
      </c>
      <c r="S60" s="27">
        <v>15.84</v>
      </c>
      <c r="U60" s="9">
        <f t="shared" si="56"/>
        <v>850.88080000000002</v>
      </c>
      <c r="V60" s="9">
        <f t="shared" si="57"/>
        <v>26.757257861635221</v>
      </c>
      <c r="W60" s="9"/>
      <c r="X60" s="9">
        <f t="shared" si="58"/>
        <v>0.20336539185226879</v>
      </c>
      <c r="Y60" s="87">
        <f t="shared" si="59"/>
        <v>26.030770157090405</v>
      </c>
      <c r="Z60" s="9"/>
      <c r="AA60" s="76">
        <f t="shared" si="60"/>
        <v>26.7652</v>
      </c>
      <c r="AD60" s="9">
        <v>0.00027799999999999998</v>
      </c>
      <c r="AE60" s="9">
        <f>U60*AD60</f>
        <v>0.2365448624</v>
      </c>
    </row>
    <row r="61">
      <c r="A61" s="25"/>
      <c r="B61" s="4" t="s">
        <v>67</v>
      </c>
      <c r="C61" s="13">
        <f>Малоэтажка_колич_квартир!C61*3</f>
        <v>36</v>
      </c>
      <c r="D61" s="13">
        <f>Малоэтажка_колич_квартир!D61*3</f>
        <v>96</v>
      </c>
      <c r="E61" s="13">
        <f>Малоэтажка_колич_квартир!E61*3</f>
        <v>0</v>
      </c>
      <c r="F61" s="13">
        <f>Малоэтажка_колич_квартир!F61*3</f>
        <v>0</v>
      </c>
      <c r="G61" s="13">
        <f t="shared" si="53"/>
        <v>132</v>
      </c>
      <c r="I61">
        <f t="shared" si="54"/>
        <v>132</v>
      </c>
      <c r="J61">
        <f t="shared" si="55"/>
        <v>220</v>
      </c>
      <c r="L61" s="27">
        <v>4.75</v>
      </c>
      <c r="M61" s="27">
        <v>2.1000000000000001</v>
      </c>
      <c r="N61" s="27">
        <v>3.0800000000000001</v>
      </c>
      <c r="O61" s="27">
        <v>3.0800000000000001</v>
      </c>
      <c r="P61" s="27">
        <v>39.600000000000001</v>
      </c>
      <c r="Q61" s="27">
        <v>23.760000000000002</v>
      </c>
      <c r="R61" s="27">
        <v>15.84</v>
      </c>
      <c r="S61" s="27">
        <v>15.84</v>
      </c>
      <c r="U61" s="9">
        <f t="shared" si="56"/>
        <v>850.88080000000002</v>
      </c>
      <c r="V61" s="9">
        <f t="shared" si="57"/>
        <v>26.757257861635221</v>
      </c>
      <c r="W61" s="9"/>
      <c r="X61" s="9">
        <f t="shared" si="58"/>
        <v>0.20336539185226879</v>
      </c>
      <c r="Y61" s="87">
        <f t="shared" si="59"/>
        <v>26.030770157090405</v>
      </c>
      <c r="Z61" s="9"/>
      <c r="AA61" s="76">
        <f t="shared" si="60"/>
        <v>26.7652</v>
      </c>
      <c r="AD61" s="9">
        <v>0.00027799999999999998</v>
      </c>
      <c r="AE61" s="9">
        <f>U61*AD61</f>
        <v>0.2365448624</v>
      </c>
    </row>
    <row r="62">
      <c r="A62" s="25"/>
      <c r="B62" s="4" t="s">
        <v>68</v>
      </c>
      <c r="C62" s="13">
        <f>Малоэтажка_колич_квартир!C62*3</f>
        <v>36</v>
      </c>
      <c r="D62" s="13">
        <f>Малоэтажка_колич_квартир!D62*3</f>
        <v>96</v>
      </c>
      <c r="E62" s="13">
        <f>Малоэтажка_колич_квартир!E62*3</f>
        <v>0</v>
      </c>
      <c r="F62" s="13">
        <f>Малоэтажка_колич_квартир!F62*3</f>
        <v>0</v>
      </c>
      <c r="G62" s="13">
        <f t="shared" si="53"/>
        <v>132</v>
      </c>
      <c r="I62">
        <f t="shared" si="54"/>
        <v>132</v>
      </c>
      <c r="J62">
        <f t="shared" si="55"/>
        <v>220</v>
      </c>
      <c r="L62" s="27">
        <v>4.75</v>
      </c>
      <c r="M62" s="27">
        <v>2.1000000000000001</v>
      </c>
      <c r="N62" s="27">
        <v>3.0800000000000001</v>
      </c>
      <c r="O62" s="27">
        <v>3.0800000000000001</v>
      </c>
      <c r="P62" s="27">
        <v>39.600000000000001</v>
      </c>
      <c r="Q62" s="27">
        <v>23.760000000000002</v>
      </c>
      <c r="R62" s="27">
        <v>15.84</v>
      </c>
      <c r="S62" s="27">
        <v>15.84</v>
      </c>
      <c r="U62" s="9">
        <f t="shared" si="56"/>
        <v>850.88080000000002</v>
      </c>
      <c r="V62" s="9">
        <f t="shared" si="57"/>
        <v>26.757257861635221</v>
      </c>
      <c r="W62" s="9"/>
      <c r="X62" s="9">
        <f t="shared" si="58"/>
        <v>0.20336539185226879</v>
      </c>
      <c r="Y62" s="87">
        <f t="shared" si="59"/>
        <v>26.030770157090405</v>
      </c>
      <c r="Z62" s="9"/>
      <c r="AA62" s="76">
        <f t="shared" si="60"/>
        <v>26.7652</v>
      </c>
      <c r="AD62" s="9">
        <v>0.00027799999999999998</v>
      </c>
      <c r="AE62" s="9">
        <f>U62*AD62</f>
        <v>0.2365448624</v>
      </c>
    </row>
    <row r="63">
      <c r="A63" s="25"/>
      <c r="B63" s="4" t="s">
        <v>69</v>
      </c>
      <c r="C63" s="13">
        <f>Малоэтажка_колич_квартир!C63*3</f>
        <v>36</v>
      </c>
      <c r="D63" s="13">
        <f>Малоэтажка_колич_квартир!D63*3</f>
        <v>96</v>
      </c>
      <c r="E63" s="13">
        <f>Малоэтажка_колич_квартир!E63*3</f>
        <v>0</v>
      </c>
      <c r="F63" s="13">
        <f>Малоэтажка_колич_квартир!F63*3</f>
        <v>0</v>
      </c>
      <c r="G63" s="13">
        <f t="shared" si="53"/>
        <v>132</v>
      </c>
      <c r="I63">
        <f t="shared" si="54"/>
        <v>132</v>
      </c>
      <c r="J63">
        <f t="shared" si="55"/>
        <v>220</v>
      </c>
      <c r="L63" s="27">
        <v>4.75</v>
      </c>
      <c r="M63" s="27">
        <v>2.1000000000000001</v>
      </c>
      <c r="N63" s="27">
        <v>3.0800000000000001</v>
      </c>
      <c r="O63" s="27">
        <v>3.0800000000000001</v>
      </c>
      <c r="P63" s="27">
        <v>39.600000000000001</v>
      </c>
      <c r="Q63" s="27">
        <v>23.760000000000002</v>
      </c>
      <c r="R63" s="27">
        <v>15.84</v>
      </c>
      <c r="S63" s="27">
        <v>15.84</v>
      </c>
      <c r="U63" s="9">
        <f t="shared" si="56"/>
        <v>850.88080000000002</v>
      </c>
      <c r="V63" s="9">
        <f t="shared" si="57"/>
        <v>26.757257861635221</v>
      </c>
      <c r="W63" s="9"/>
      <c r="X63" s="9">
        <f t="shared" si="58"/>
        <v>0.20336539185226879</v>
      </c>
      <c r="Y63" s="87">
        <f t="shared" si="59"/>
        <v>26.030770157090405</v>
      </c>
      <c r="Z63" s="9"/>
      <c r="AA63" s="76">
        <f t="shared" si="60"/>
        <v>26.7652</v>
      </c>
      <c r="AD63" s="9">
        <v>0.00027799999999999998</v>
      </c>
      <c r="AE63" s="9">
        <f>U63*AD63</f>
        <v>0.2365448624</v>
      </c>
    </row>
    <row r="64">
      <c r="A64" s="25"/>
      <c r="B64" s="4" t="s">
        <v>70</v>
      </c>
      <c r="C64" s="13">
        <f>Малоэтажка_колич_квартир!C64*3</f>
        <v>36</v>
      </c>
      <c r="D64" s="13">
        <f>Малоэтажка_колич_квартир!D64*3</f>
        <v>96</v>
      </c>
      <c r="E64" s="13">
        <f>Малоэтажка_колич_квартир!E64*3</f>
        <v>0</v>
      </c>
      <c r="F64" s="13">
        <f>Малоэтажка_колич_квартир!F64*3</f>
        <v>0</v>
      </c>
      <c r="G64" s="13">
        <f t="shared" si="53"/>
        <v>132</v>
      </c>
      <c r="I64">
        <f t="shared" si="54"/>
        <v>132</v>
      </c>
      <c r="J64">
        <f t="shared" si="55"/>
        <v>220</v>
      </c>
      <c r="L64" s="27">
        <v>4.75</v>
      </c>
      <c r="M64" s="27">
        <v>2.1000000000000001</v>
      </c>
      <c r="N64" s="27">
        <v>3.0800000000000001</v>
      </c>
      <c r="O64" s="27">
        <v>3.0800000000000001</v>
      </c>
      <c r="P64" s="27">
        <v>39.600000000000001</v>
      </c>
      <c r="Q64" s="27">
        <v>23.760000000000002</v>
      </c>
      <c r="R64" s="27">
        <v>15.84</v>
      </c>
      <c r="S64" s="27">
        <v>15.84</v>
      </c>
      <c r="U64" s="9">
        <f t="shared" si="56"/>
        <v>850.88080000000002</v>
      </c>
      <c r="V64" s="9">
        <f t="shared" si="57"/>
        <v>26.757257861635221</v>
      </c>
      <c r="W64" s="9"/>
      <c r="X64" s="9">
        <f t="shared" si="58"/>
        <v>0.20336539185226879</v>
      </c>
      <c r="Y64" s="87">
        <f t="shared" si="59"/>
        <v>26.030770157090405</v>
      </c>
      <c r="Z64" s="9"/>
      <c r="AA64" s="76">
        <f t="shared" si="60"/>
        <v>26.7652</v>
      </c>
      <c r="AD64" s="9">
        <v>0.00027799999999999998</v>
      </c>
      <c r="AE64" s="9">
        <f>U64*AD64</f>
        <v>0.2365448624</v>
      </c>
    </row>
    <row r="65">
      <c r="A65" s="25"/>
      <c r="B65" s="4" t="s">
        <v>71</v>
      </c>
      <c r="C65" s="13">
        <f>Малоэтажка_колич_квартир!C65*3</f>
        <v>36</v>
      </c>
      <c r="D65" s="13">
        <f>Малоэтажка_колич_квартир!D65*3</f>
        <v>96</v>
      </c>
      <c r="E65" s="13">
        <f>Малоэтажка_колич_квартир!E65*3</f>
        <v>0</v>
      </c>
      <c r="F65" s="13">
        <f>Малоэтажка_колич_квартир!F65*3</f>
        <v>0</v>
      </c>
      <c r="G65" s="13">
        <f t="shared" si="53"/>
        <v>132</v>
      </c>
      <c r="I65">
        <f t="shared" si="54"/>
        <v>132</v>
      </c>
      <c r="J65">
        <f t="shared" si="55"/>
        <v>220</v>
      </c>
      <c r="L65" s="27">
        <v>4.75</v>
      </c>
      <c r="M65" s="27">
        <v>2.1000000000000001</v>
      </c>
      <c r="N65" s="27">
        <v>3.0800000000000001</v>
      </c>
      <c r="O65" s="27">
        <v>3.0800000000000001</v>
      </c>
      <c r="P65" s="27">
        <v>39.600000000000001</v>
      </c>
      <c r="Q65" s="27">
        <v>23.760000000000002</v>
      </c>
      <c r="R65" s="27">
        <v>15.84</v>
      </c>
      <c r="S65" s="27">
        <v>15.84</v>
      </c>
      <c r="U65" s="9">
        <f t="shared" si="56"/>
        <v>850.88080000000002</v>
      </c>
      <c r="V65" s="9">
        <f t="shared" si="57"/>
        <v>26.757257861635221</v>
      </c>
      <c r="W65" s="9"/>
      <c r="X65" s="9">
        <f t="shared" si="58"/>
        <v>0.20336539185226879</v>
      </c>
      <c r="Y65" s="87">
        <f t="shared" si="59"/>
        <v>26.030770157090405</v>
      </c>
      <c r="Z65" s="9"/>
      <c r="AA65" s="76">
        <f t="shared" si="60"/>
        <v>26.7652</v>
      </c>
      <c r="AD65" s="9">
        <v>0.00027799999999999998</v>
      </c>
      <c r="AE65" s="9">
        <f>U65*AD65</f>
        <v>0.2365448624</v>
      </c>
    </row>
    <row r="66">
      <c r="A66" s="25"/>
      <c r="B66" s="4" t="s">
        <v>72</v>
      </c>
      <c r="C66" s="13">
        <f>Малоэтажка_колич_квартир!C66*3</f>
        <v>36</v>
      </c>
      <c r="D66" s="13">
        <f>Малоэтажка_колич_квартир!D66*3</f>
        <v>96</v>
      </c>
      <c r="E66" s="13">
        <f>Малоэтажка_колич_квартир!E66*3</f>
        <v>0</v>
      </c>
      <c r="F66" s="13">
        <f>Малоэтажка_колич_квартир!F66*3</f>
        <v>0</v>
      </c>
      <c r="G66" s="13">
        <f t="shared" si="53"/>
        <v>132</v>
      </c>
      <c r="I66">
        <f t="shared" si="54"/>
        <v>132</v>
      </c>
      <c r="J66">
        <f t="shared" si="55"/>
        <v>220</v>
      </c>
      <c r="L66" s="27">
        <v>4.75</v>
      </c>
      <c r="M66" s="27">
        <v>2.1000000000000001</v>
      </c>
      <c r="N66" s="27">
        <v>3.0800000000000001</v>
      </c>
      <c r="O66" s="27">
        <v>3.0800000000000001</v>
      </c>
      <c r="P66" s="27">
        <v>39.600000000000001</v>
      </c>
      <c r="Q66" s="27">
        <v>23.760000000000002</v>
      </c>
      <c r="R66" s="27">
        <v>15.84</v>
      </c>
      <c r="S66" s="27">
        <v>15.84</v>
      </c>
      <c r="U66" s="9">
        <f t="shared" si="56"/>
        <v>850.88080000000002</v>
      </c>
      <c r="V66" s="9">
        <f t="shared" si="57"/>
        <v>26.757257861635221</v>
      </c>
      <c r="W66" s="9"/>
      <c r="X66" s="9">
        <f t="shared" si="58"/>
        <v>0.20336539185226879</v>
      </c>
      <c r="Y66" s="87">
        <f t="shared" si="59"/>
        <v>26.030770157090405</v>
      </c>
      <c r="Z66" s="9"/>
      <c r="AA66" s="76">
        <f t="shared" si="60"/>
        <v>26.7652</v>
      </c>
      <c r="AD66" s="9">
        <v>0.00027799999999999998</v>
      </c>
      <c r="AE66" s="9">
        <f>U66*AD66</f>
        <v>0.2365448624</v>
      </c>
    </row>
    <row r="67">
      <c r="A67" s="29"/>
      <c r="B67" s="30" t="s">
        <v>73</v>
      </c>
      <c r="C67" s="31">
        <f>Малоэтажка_колич_квартир!C67*3</f>
        <v>36</v>
      </c>
      <c r="D67" s="31">
        <f>Малоэтажка_колич_квартир!D67*3</f>
        <v>96</v>
      </c>
      <c r="E67" s="31">
        <f>Малоэтажка_колич_квартир!E67*3</f>
        <v>0</v>
      </c>
      <c r="F67" s="31">
        <f>Малоэтажка_колич_квартир!F67*3</f>
        <v>0</v>
      </c>
      <c r="G67" s="31">
        <f t="shared" si="53"/>
        <v>132</v>
      </c>
      <c r="H67" s="34"/>
      <c r="I67" s="34">
        <f t="shared" si="54"/>
        <v>132</v>
      </c>
      <c r="J67" s="34">
        <f t="shared" si="55"/>
        <v>220</v>
      </c>
      <c r="K67" s="34"/>
      <c r="L67" s="33">
        <v>4.75</v>
      </c>
      <c r="M67" s="33">
        <v>2.1000000000000001</v>
      </c>
      <c r="N67" s="33">
        <v>3.0800000000000001</v>
      </c>
      <c r="O67" s="33">
        <v>3.0800000000000001</v>
      </c>
      <c r="P67" s="33">
        <v>39.600000000000001</v>
      </c>
      <c r="Q67" s="33">
        <v>23.760000000000002</v>
      </c>
      <c r="R67" s="33">
        <v>15.84</v>
      </c>
      <c r="S67" s="33">
        <v>15.84</v>
      </c>
      <c r="T67" s="34"/>
      <c r="U67" s="88">
        <f t="shared" si="56"/>
        <v>850.88080000000002</v>
      </c>
      <c r="V67" s="88">
        <f t="shared" si="57"/>
        <v>26.757257861635221</v>
      </c>
      <c r="W67" s="88"/>
      <c r="X67" s="88">
        <f t="shared" si="58"/>
        <v>0.20336539185226879</v>
      </c>
      <c r="Y67" s="89">
        <f t="shared" si="59"/>
        <v>26.030770157090405</v>
      </c>
      <c r="Z67" s="9"/>
      <c r="AA67" s="76">
        <f t="shared" si="60"/>
        <v>26.7652</v>
      </c>
      <c r="AB67">
        <f>SUM(AA57:AA67)</f>
        <v>294.41719999999998</v>
      </c>
      <c r="AD67" s="9">
        <v>0.00027799999999999998</v>
      </c>
      <c r="AE67" s="9">
        <f>U67*AD67</f>
        <v>0.2365448624</v>
      </c>
      <c r="AF67">
        <f>SUM(AE57:AE67)</f>
        <v>2.6019934864000001</v>
      </c>
      <c r="AG67">
        <f>'Малоэтажка_ограждающие пов'!DA68</f>
        <v>3.8359916099999993</v>
      </c>
      <c r="AH67">
        <f>AF67+AG67</f>
        <v>6.4379850963999994</v>
      </c>
    </row>
    <row r="68">
      <c r="A68" s="18">
        <v>7</v>
      </c>
      <c r="B68" s="19" t="s">
        <v>74</v>
      </c>
      <c r="C68" s="20">
        <f>Малоэтажка_колич_квартир!C68*3</f>
        <v>36</v>
      </c>
      <c r="D68" s="20">
        <f>Малоэтажка_колич_квартир!D68*3</f>
        <v>96</v>
      </c>
      <c r="E68" s="20">
        <f>Малоэтажка_колич_квартир!E68*3</f>
        <v>0</v>
      </c>
      <c r="F68" s="20">
        <f>Малоэтажка_колич_квартир!F68*3</f>
        <v>0</v>
      </c>
      <c r="G68" s="20">
        <f t="shared" si="53"/>
        <v>132</v>
      </c>
      <c r="H68" s="23"/>
      <c r="I68" s="23">
        <f t="shared" si="54"/>
        <v>132</v>
      </c>
      <c r="J68" s="23">
        <f t="shared" si="55"/>
        <v>220</v>
      </c>
      <c r="K68" s="23"/>
      <c r="L68" s="22">
        <v>4.75</v>
      </c>
      <c r="M68" s="22">
        <v>2.1000000000000001</v>
      </c>
      <c r="N68" s="22">
        <v>3.0800000000000001</v>
      </c>
      <c r="O68" s="22">
        <v>3.0800000000000001</v>
      </c>
      <c r="P68" s="22">
        <v>39.600000000000001</v>
      </c>
      <c r="Q68" s="22">
        <v>23.760000000000002</v>
      </c>
      <c r="R68" s="22">
        <v>15.84</v>
      </c>
      <c r="S68" s="22">
        <v>15.84</v>
      </c>
      <c r="T68" s="23"/>
      <c r="U68" s="85">
        <f t="shared" si="56"/>
        <v>850.88080000000002</v>
      </c>
      <c r="V68" s="85">
        <f t="shared" si="57"/>
        <v>26.757257861635221</v>
      </c>
      <c r="W68" s="85"/>
      <c r="X68" s="85">
        <f t="shared" si="58"/>
        <v>0.20336539185226879</v>
      </c>
      <c r="Y68" s="86">
        <f t="shared" si="59"/>
        <v>26.030770157090405</v>
      </c>
      <c r="Z68" s="9"/>
      <c r="AA68" s="76">
        <f t="shared" si="60"/>
        <v>26.7652</v>
      </c>
      <c r="AD68" s="9">
        <v>0.00027799999999999998</v>
      </c>
      <c r="AE68" s="9">
        <f>U68*AD68</f>
        <v>0.2365448624</v>
      </c>
    </row>
    <row r="69">
      <c r="A69" s="25"/>
      <c r="B69" s="4" t="s">
        <v>75</v>
      </c>
      <c r="C69" s="13">
        <f>Малоэтажка_колич_квартир!C69*3</f>
        <v>36</v>
      </c>
      <c r="D69" s="13">
        <f>Малоэтажка_колич_квартир!D69*3</f>
        <v>96</v>
      </c>
      <c r="E69" s="13">
        <f>Малоэтажка_колич_квартир!E69*3</f>
        <v>0</v>
      </c>
      <c r="F69" s="13">
        <f>Малоэтажка_колич_квартир!F69*3</f>
        <v>0</v>
      </c>
      <c r="G69" s="13">
        <f t="shared" si="53"/>
        <v>132</v>
      </c>
      <c r="I69">
        <f t="shared" si="54"/>
        <v>132</v>
      </c>
      <c r="J69">
        <f t="shared" si="55"/>
        <v>220</v>
      </c>
      <c r="L69" s="27">
        <v>4.75</v>
      </c>
      <c r="M69" s="27">
        <v>2.1000000000000001</v>
      </c>
      <c r="N69" s="27">
        <v>3.0800000000000001</v>
      </c>
      <c r="O69" s="27">
        <v>3.0800000000000001</v>
      </c>
      <c r="P69" s="27">
        <v>39.600000000000001</v>
      </c>
      <c r="Q69" s="27">
        <v>23.760000000000002</v>
      </c>
      <c r="R69" s="27">
        <v>15.84</v>
      </c>
      <c r="S69" s="27">
        <v>15.84</v>
      </c>
      <c r="U69" s="9">
        <f t="shared" si="56"/>
        <v>850.88080000000002</v>
      </c>
      <c r="V69" s="9">
        <f t="shared" si="57"/>
        <v>26.757257861635221</v>
      </c>
      <c r="W69" s="9"/>
      <c r="X69" s="9">
        <f t="shared" si="58"/>
        <v>0.20336539185226879</v>
      </c>
      <c r="Y69" s="87">
        <f t="shared" si="59"/>
        <v>26.030770157090405</v>
      </c>
      <c r="Z69" s="9"/>
      <c r="AA69" s="76">
        <f t="shared" si="60"/>
        <v>26.7652</v>
      </c>
      <c r="AD69" s="9">
        <v>0.00027799999999999998</v>
      </c>
      <c r="AE69" s="9">
        <f>U69*AD69</f>
        <v>0.2365448624</v>
      </c>
    </row>
    <row r="70">
      <c r="A70" s="25"/>
      <c r="B70" s="4" t="s">
        <v>76</v>
      </c>
      <c r="C70" s="13">
        <f>Малоэтажка_колич_квартир!C70*3</f>
        <v>36</v>
      </c>
      <c r="D70" s="13">
        <f>Малоэтажка_колич_квартир!D70*3</f>
        <v>96</v>
      </c>
      <c r="E70" s="13">
        <f>Малоэтажка_колич_квартир!E70*3</f>
        <v>0</v>
      </c>
      <c r="F70" s="13">
        <f>Малоэтажка_колич_квартир!F70*3</f>
        <v>0</v>
      </c>
      <c r="G70" s="13">
        <f t="shared" si="53"/>
        <v>132</v>
      </c>
      <c r="I70">
        <f t="shared" si="54"/>
        <v>132</v>
      </c>
      <c r="J70">
        <f t="shared" si="55"/>
        <v>220</v>
      </c>
      <c r="L70" s="27">
        <v>4.75</v>
      </c>
      <c r="M70" s="27">
        <v>2.1000000000000001</v>
      </c>
      <c r="N70" s="27">
        <v>3.0800000000000001</v>
      </c>
      <c r="O70" s="27">
        <v>3.0800000000000001</v>
      </c>
      <c r="P70" s="27">
        <v>39.600000000000001</v>
      </c>
      <c r="Q70" s="27">
        <v>23.760000000000002</v>
      </c>
      <c r="R70" s="27">
        <v>15.84</v>
      </c>
      <c r="S70" s="27">
        <v>15.84</v>
      </c>
      <c r="U70" s="9">
        <f t="shared" si="56"/>
        <v>850.88080000000002</v>
      </c>
      <c r="V70" s="9">
        <f t="shared" si="57"/>
        <v>26.757257861635221</v>
      </c>
      <c r="W70" s="9"/>
      <c r="X70" s="9">
        <f t="shared" si="58"/>
        <v>0.20336539185226879</v>
      </c>
      <c r="Y70" s="87">
        <f t="shared" si="59"/>
        <v>26.030770157090405</v>
      </c>
      <c r="Z70" s="9"/>
      <c r="AA70" s="76">
        <f t="shared" si="60"/>
        <v>26.7652</v>
      </c>
      <c r="AD70" s="9">
        <v>0.00027799999999999998</v>
      </c>
      <c r="AE70" s="9">
        <f>U70*AD70</f>
        <v>0.2365448624</v>
      </c>
    </row>
    <row r="71">
      <c r="A71" s="25"/>
      <c r="B71" s="4" t="s">
        <v>77</v>
      </c>
      <c r="C71" s="13">
        <f>Малоэтажка_колич_квартир!C71*3</f>
        <v>36</v>
      </c>
      <c r="D71" s="13">
        <f>Малоэтажка_колич_квартир!D71*3</f>
        <v>96</v>
      </c>
      <c r="E71" s="13">
        <f>Малоэтажка_колич_квартир!E71*3</f>
        <v>0</v>
      </c>
      <c r="F71" s="13">
        <f>Малоэтажка_колич_квартир!F71*3</f>
        <v>0</v>
      </c>
      <c r="G71" s="13">
        <f t="shared" si="53"/>
        <v>132</v>
      </c>
      <c r="I71">
        <f t="shared" si="54"/>
        <v>132</v>
      </c>
      <c r="J71">
        <f t="shared" si="55"/>
        <v>220</v>
      </c>
      <c r="L71" s="27">
        <v>4.75</v>
      </c>
      <c r="M71" s="27">
        <v>2.1000000000000001</v>
      </c>
      <c r="N71" s="27">
        <v>3.0800000000000001</v>
      </c>
      <c r="O71" s="27">
        <v>3.0800000000000001</v>
      </c>
      <c r="P71" s="27">
        <v>39.600000000000001</v>
      </c>
      <c r="Q71" s="27">
        <v>23.760000000000002</v>
      </c>
      <c r="R71" s="27">
        <v>15.84</v>
      </c>
      <c r="S71" s="27">
        <v>15.84</v>
      </c>
      <c r="U71" s="9">
        <f t="shared" si="56"/>
        <v>850.88080000000002</v>
      </c>
      <c r="V71" s="9">
        <f t="shared" si="57"/>
        <v>26.757257861635221</v>
      </c>
      <c r="W71" s="9"/>
      <c r="X71" s="9">
        <f t="shared" si="58"/>
        <v>0.20336539185226879</v>
      </c>
      <c r="Y71" s="87">
        <f t="shared" si="59"/>
        <v>26.030770157090405</v>
      </c>
      <c r="Z71" s="9"/>
      <c r="AA71" s="76">
        <f t="shared" si="60"/>
        <v>26.7652</v>
      </c>
      <c r="AD71" s="9">
        <v>0.00027799999999999998</v>
      </c>
      <c r="AE71" s="9">
        <f>U71*AD71</f>
        <v>0.2365448624</v>
      </c>
    </row>
    <row r="72">
      <c r="A72" s="25"/>
      <c r="B72" s="4" t="s">
        <v>78</v>
      </c>
      <c r="C72" s="13">
        <f>Малоэтажка_колич_квартир!C72*3</f>
        <v>36</v>
      </c>
      <c r="D72" s="13">
        <f>Малоэтажка_колич_квартир!D72*3</f>
        <v>96</v>
      </c>
      <c r="E72" s="13">
        <f>Малоэтажка_колич_квартир!E72*3</f>
        <v>0</v>
      </c>
      <c r="F72" s="13">
        <f>Малоэтажка_колич_квартир!F72*3</f>
        <v>0</v>
      </c>
      <c r="G72" s="13">
        <f t="shared" si="53"/>
        <v>132</v>
      </c>
      <c r="I72">
        <f t="shared" si="54"/>
        <v>132</v>
      </c>
      <c r="J72">
        <f t="shared" si="55"/>
        <v>220</v>
      </c>
      <c r="L72" s="27">
        <v>4.75</v>
      </c>
      <c r="M72" s="27">
        <v>2.1000000000000001</v>
      </c>
      <c r="N72" s="27">
        <v>3.0800000000000001</v>
      </c>
      <c r="O72" s="27">
        <v>3.0800000000000001</v>
      </c>
      <c r="P72" s="27">
        <v>39.600000000000001</v>
      </c>
      <c r="Q72" s="27">
        <v>23.760000000000002</v>
      </c>
      <c r="R72" s="27">
        <v>15.84</v>
      </c>
      <c r="S72" s="27">
        <v>15.84</v>
      </c>
      <c r="U72" s="9">
        <f t="shared" si="56"/>
        <v>850.88080000000002</v>
      </c>
      <c r="V72" s="9">
        <f t="shared" si="57"/>
        <v>26.757257861635221</v>
      </c>
      <c r="W72" s="9"/>
      <c r="X72" s="9">
        <f t="shared" si="58"/>
        <v>0.20336539185226879</v>
      </c>
      <c r="Y72" s="87">
        <f t="shared" si="59"/>
        <v>26.030770157090405</v>
      </c>
      <c r="Z72" s="9"/>
      <c r="AA72" s="76">
        <f t="shared" si="60"/>
        <v>26.7652</v>
      </c>
      <c r="AD72" s="9">
        <v>0.00027799999999999998</v>
      </c>
      <c r="AE72" s="9">
        <f>U72*AD72</f>
        <v>0.2365448624</v>
      </c>
    </row>
    <row r="73">
      <c r="A73" s="25"/>
      <c r="B73" s="4" t="s">
        <v>79</v>
      </c>
      <c r="C73" s="13">
        <f>Малоэтажка_колич_квартир!C73*3</f>
        <v>36</v>
      </c>
      <c r="D73" s="13">
        <f>Малоэтажка_колич_квартир!D73*3</f>
        <v>96</v>
      </c>
      <c r="E73" s="13">
        <f>Малоэтажка_колич_квартир!E73*3</f>
        <v>0</v>
      </c>
      <c r="F73" s="13">
        <f>Малоэтажка_колич_квартир!F73*3</f>
        <v>0</v>
      </c>
      <c r="G73" s="13">
        <f t="shared" si="53"/>
        <v>132</v>
      </c>
      <c r="I73">
        <f t="shared" si="54"/>
        <v>132</v>
      </c>
      <c r="J73">
        <f t="shared" si="55"/>
        <v>220</v>
      </c>
      <c r="L73" s="27">
        <v>4.75</v>
      </c>
      <c r="M73" s="27">
        <v>2.1000000000000001</v>
      </c>
      <c r="N73" s="27">
        <v>3.0800000000000001</v>
      </c>
      <c r="O73" s="27">
        <v>3.0800000000000001</v>
      </c>
      <c r="P73" s="27">
        <v>39.600000000000001</v>
      </c>
      <c r="Q73" s="27">
        <v>23.760000000000002</v>
      </c>
      <c r="R73" s="27">
        <v>15.84</v>
      </c>
      <c r="S73" s="27">
        <v>15.84</v>
      </c>
      <c r="U73" s="9">
        <f t="shared" si="56"/>
        <v>850.88080000000002</v>
      </c>
      <c r="V73" s="9">
        <f t="shared" si="57"/>
        <v>26.757257861635221</v>
      </c>
      <c r="W73" s="9"/>
      <c r="X73" s="9">
        <f t="shared" si="58"/>
        <v>0.20336539185226879</v>
      </c>
      <c r="Y73" s="87">
        <f t="shared" si="59"/>
        <v>26.030770157090405</v>
      </c>
      <c r="Z73" s="9"/>
      <c r="AA73" s="76">
        <f t="shared" si="60"/>
        <v>26.7652</v>
      </c>
      <c r="AD73" s="9">
        <v>0.00027799999999999998</v>
      </c>
      <c r="AE73" s="9">
        <f>U73*AD73</f>
        <v>0.2365448624</v>
      </c>
    </row>
    <row r="74">
      <c r="A74" s="25"/>
      <c r="B74" s="4" t="s">
        <v>80</v>
      </c>
      <c r="C74" s="13">
        <f>Малоэтажка_колич_квартир!C74*3</f>
        <v>36</v>
      </c>
      <c r="D74" s="13">
        <f>Малоэтажка_колич_квартир!D74*3</f>
        <v>96</v>
      </c>
      <c r="E74" s="13">
        <f>Малоэтажка_колич_квартир!E74*3</f>
        <v>0</v>
      </c>
      <c r="F74" s="13">
        <f>Малоэтажка_колич_квартир!F74*3</f>
        <v>0</v>
      </c>
      <c r="G74" s="13">
        <f t="shared" ref="G74:G99" si="61">SUM(C74:F74)</f>
        <v>132</v>
      </c>
      <c r="I74">
        <f t="shared" ref="I74:I99" si="62">G74/3*3</f>
        <v>132</v>
      </c>
      <c r="J74">
        <f t="shared" ref="J74:J99" si="63">G74/3*5</f>
        <v>220</v>
      </c>
      <c r="L74" s="27">
        <v>4.75</v>
      </c>
      <c r="M74" s="27">
        <v>2.1000000000000001</v>
      </c>
      <c r="N74" s="27">
        <v>3.0800000000000001</v>
      </c>
      <c r="O74" s="27">
        <v>3.0800000000000001</v>
      </c>
      <c r="P74" s="27">
        <v>39.600000000000001</v>
      </c>
      <c r="Q74" s="27">
        <v>23.760000000000002</v>
      </c>
      <c r="R74" s="27">
        <v>15.84</v>
      </c>
      <c r="S74" s="27">
        <v>15.84</v>
      </c>
      <c r="U74" s="9">
        <f t="shared" ref="U74:U99" si="64">N74*276.26</f>
        <v>850.88080000000002</v>
      </c>
      <c r="V74" s="9">
        <f t="shared" ref="V74:V99" si="65">U74/31.8</f>
        <v>26.757257861635221</v>
      </c>
      <c r="W74" s="9"/>
      <c r="X74" s="9">
        <f t="shared" ref="X74:X99" si="66">U74*239.005736*0.000001</f>
        <v>0.20336539185226879</v>
      </c>
      <c r="Y74" s="87">
        <f t="shared" ref="Y74:Y99" si="67">X74*128</f>
        <v>26.030770157090405</v>
      </c>
      <c r="Z74" s="9"/>
      <c r="AA74" s="76">
        <f t="shared" ref="AA74:AA99" si="68">N74*8.69</f>
        <v>26.7652</v>
      </c>
      <c r="AD74" s="9">
        <v>0.00027799999999999998</v>
      </c>
      <c r="AE74" s="9">
        <f>U74*AD74</f>
        <v>0.2365448624</v>
      </c>
    </row>
    <row r="75">
      <c r="A75" s="25"/>
      <c r="B75" s="4" t="s">
        <v>81</v>
      </c>
      <c r="C75" s="13">
        <f>Малоэтажка_колич_квартир!C75*3</f>
        <v>36</v>
      </c>
      <c r="D75" s="13">
        <f>Малоэтажка_колич_квартир!D75*3</f>
        <v>96</v>
      </c>
      <c r="E75" s="13">
        <f>Малоэтажка_колич_квартир!E75*3</f>
        <v>0</v>
      </c>
      <c r="F75" s="13">
        <f>Малоэтажка_колич_квартир!F75*3</f>
        <v>0</v>
      </c>
      <c r="G75" s="13">
        <f t="shared" si="61"/>
        <v>132</v>
      </c>
      <c r="I75">
        <f t="shared" si="62"/>
        <v>132</v>
      </c>
      <c r="J75">
        <f t="shared" si="63"/>
        <v>220</v>
      </c>
      <c r="L75" s="27">
        <v>4.75</v>
      </c>
      <c r="M75" s="27">
        <v>2.1000000000000001</v>
      </c>
      <c r="N75" s="27">
        <v>3.0800000000000001</v>
      </c>
      <c r="O75" s="27">
        <v>3.0800000000000001</v>
      </c>
      <c r="P75" s="27">
        <v>39.600000000000001</v>
      </c>
      <c r="Q75" s="27">
        <v>23.760000000000002</v>
      </c>
      <c r="R75" s="27">
        <v>15.84</v>
      </c>
      <c r="S75" s="27">
        <v>15.84</v>
      </c>
      <c r="U75" s="9">
        <f t="shared" si="64"/>
        <v>850.88080000000002</v>
      </c>
      <c r="V75" s="9">
        <f t="shared" si="65"/>
        <v>26.757257861635221</v>
      </c>
      <c r="W75" s="9"/>
      <c r="X75" s="9">
        <f t="shared" si="66"/>
        <v>0.20336539185226879</v>
      </c>
      <c r="Y75" s="87">
        <f t="shared" si="67"/>
        <v>26.030770157090405</v>
      </c>
      <c r="Z75" s="9"/>
      <c r="AA75" s="76">
        <f t="shared" si="68"/>
        <v>26.7652</v>
      </c>
      <c r="AD75" s="9">
        <v>0.00027799999999999998</v>
      </c>
      <c r="AE75" s="9">
        <f>U75*AD75</f>
        <v>0.2365448624</v>
      </c>
    </row>
    <row r="76">
      <c r="A76" s="25"/>
      <c r="B76" s="4" t="s">
        <v>82</v>
      </c>
      <c r="C76" s="13">
        <f>Малоэтажка_колич_квартир!C76*3</f>
        <v>36</v>
      </c>
      <c r="D76" s="13">
        <f>Малоэтажка_колич_квартир!D76*3</f>
        <v>96</v>
      </c>
      <c r="E76" s="13">
        <f>Малоэтажка_колич_квартир!E76*3</f>
        <v>0</v>
      </c>
      <c r="F76" s="13">
        <f>Малоэтажка_колич_квартир!F76*3</f>
        <v>0</v>
      </c>
      <c r="G76" s="13">
        <f t="shared" si="61"/>
        <v>132</v>
      </c>
      <c r="I76">
        <f t="shared" si="62"/>
        <v>132</v>
      </c>
      <c r="J76">
        <f t="shared" si="63"/>
        <v>220</v>
      </c>
      <c r="L76" s="27">
        <v>4.75</v>
      </c>
      <c r="M76" s="27">
        <v>2.1000000000000001</v>
      </c>
      <c r="N76" s="27">
        <v>3.0800000000000001</v>
      </c>
      <c r="O76" s="27">
        <v>3.0800000000000001</v>
      </c>
      <c r="P76" s="27">
        <v>39.600000000000001</v>
      </c>
      <c r="Q76" s="27">
        <v>23.760000000000002</v>
      </c>
      <c r="R76" s="27">
        <v>15.84</v>
      </c>
      <c r="S76" s="27">
        <v>15.84</v>
      </c>
      <c r="U76" s="9">
        <f t="shared" si="64"/>
        <v>850.88080000000002</v>
      </c>
      <c r="V76" s="9">
        <f t="shared" si="65"/>
        <v>26.757257861635221</v>
      </c>
      <c r="W76" s="9"/>
      <c r="X76" s="9">
        <f t="shared" si="66"/>
        <v>0.20336539185226879</v>
      </c>
      <c r="Y76" s="87">
        <f t="shared" si="67"/>
        <v>26.030770157090405</v>
      </c>
      <c r="Z76" s="9"/>
      <c r="AA76" s="76">
        <f t="shared" si="68"/>
        <v>26.7652</v>
      </c>
      <c r="AD76" s="9">
        <v>0.00027799999999999998</v>
      </c>
      <c r="AE76" s="9">
        <f>U76*AD76</f>
        <v>0.2365448624</v>
      </c>
    </row>
    <row r="77">
      <c r="A77" s="25"/>
      <c r="B77" s="4" t="s">
        <v>83</v>
      </c>
      <c r="C77" s="13">
        <f>Малоэтажка_колич_квартир!C77*3</f>
        <v>36</v>
      </c>
      <c r="D77" s="13">
        <f>Малоэтажка_колич_квартир!D77*3</f>
        <v>96</v>
      </c>
      <c r="E77" s="13">
        <f>Малоэтажка_колич_квартир!E77*3</f>
        <v>0</v>
      </c>
      <c r="F77" s="13">
        <f>Малоэтажка_колич_квартир!F77*3</f>
        <v>0</v>
      </c>
      <c r="G77" s="13">
        <f t="shared" si="61"/>
        <v>132</v>
      </c>
      <c r="I77">
        <f t="shared" si="62"/>
        <v>132</v>
      </c>
      <c r="J77">
        <f t="shared" si="63"/>
        <v>220</v>
      </c>
      <c r="L77" s="27">
        <v>4.75</v>
      </c>
      <c r="M77" s="27">
        <v>2.1000000000000001</v>
      </c>
      <c r="N77" s="27">
        <v>3.0800000000000001</v>
      </c>
      <c r="O77" s="27">
        <v>3.0800000000000001</v>
      </c>
      <c r="P77" s="27">
        <v>39.600000000000001</v>
      </c>
      <c r="Q77" s="27">
        <v>23.760000000000002</v>
      </c>
      <c r="R77" s="27">
        <v>15.84</v>
      </c>
      <c r="S77" s="27">
        <v>15.84</v>
      </c>
      <c r="U77" s="9">
        <f t="shared" si="64"/>
        <v>850.88080000000002</v>
      </c>
      <c r="V77" s="9">
        <f t="shared" si="65"/>
        <v>26.757257861635221</v>
      </c>
      <c r="W77" s="9"/>
      <c r="X77" s="9">
        <f t="shared" si="66"/>
        <v>0.20336539185226879</v>
      </c>
      <c r="Y77" s="87">
        <f t="shared" si="67"/>
        <v>26.030770157090405</v>
      </c>
      <c r="Z77" s="9"/>
      <c r="AA77" s="76">
        <f t="shared" si="68"/>
        <v>26.7652</v>
      </c>
      <c r="AD77" s="9">
        <v>0.00027799999999999998</v>
      </c>
      <c r="AE77" s="9">
        <f>U77*AD77</f>
        <v>0.2365448624</v>
      </c>
    </row>
    <row r="78">
      <c r="A78" s="25"/>
      <c r="B78" s="4" t="s">
        <v>84</v>
      </c>
      <c r="C78" s="13">
        <f>Малоэтажка_колич_квартир!C78*3</f>
        <v>36</v>
      </c>
      <c r="D78" s="13">
        <f>Малоэтажка_колич_квартир!D78*3</f>
        <v>96</v>
      </c>
      <c r="E78" s="13">
        <f>Малоэтажка_колич_квартир!E78*3</f>
        <v>0</v>
      </c>
      <c r="F78" s="13">
        <f>Малоэтажка_колич_квартир!F78*3</f>
        <v>0</v>
      </c>
      <c r="G78" s="13">
        <f t="shared" si="61"/>
        <v>132</v>
      </c>
      <c r="I78">
        <f t="shared" si="62"/>
        <v>132</v>
      </c>
      <c r="J78">
        <f t="shared" si="63"/>
        <v>220</v>
      </c>
      <c r="L78" s="27">
        <v>4.75</v>
      </c>
      <c r="M78" s="27">
        <v>2.1000000000000001</v>
      </c>
      <c r="N78" s="27">
        <v>3.0800000000000001</v>
      </c>
      <c r="O78" s="27">
        <v>3.0800000000000001</v>
      </c>
      <c r="P78" s="27">
        <v>39.600000000000001</v>
      </c>
      <c r="Q78" s="27">
        <v>23.760000000000002</v>
      </c>
      <c r="R78" s="27">
        <v>15.84</v>
      </c>
      <c r="S78" s="27">
        <v>15.84</v>
      </c>
      <c r="U78" s="9">
        <f t="shared" si="64"/>
        <v>850.88080000000002</v>
      </c>
      <c r="V78" s="9">
        <f t="shared" si="65"/>
        <v>26.757257861635221</v>
      </c>
      <c r="W78" s="9"/>
      <c r="X78" s="9">
        <f t="shared" si="66"/>
        <v>0.20336539185226879</v>
      </c>
      <c r="Y78" s="87">
        <f t="shared" si="67"/>
        <v>26.030770157090405</v>
      </c>
      <c r="Z78" s="9"/>
      <c r="AA78" s="76">
        <f t="shared" si="68"/>
        <v>26.7652</v>
      </c>
      <c r="AD78" s="9">
        <v>0.00027799999999999998</v>
      </c>
      <c r="AE78" s="9">
        <f>U78*AD78</f>
        <v>0.2365448624</v>
      </c>
    </row>
    <row r="79">
      <c r="A79" s="25"/>
      <c r="B79" s="4" t="s">
        <v>85</v>
      </c>
      <c r="C79" s="13">
        <f>Малоэтажка_колич_квартир!C79*3</f>
        <v>36</v>
      </c>
      <c r="D79" s="13">
        <f>Малоэтажка_колич_квартир!D79*3</f>
        <v>96</v>
      </c>
      <c r="E79" s="13">
        <f>Малоэтажка_колич_квартир!E79*3</f>
        <v>0</v>
      </c>
      <c r="F79" s="13">
        <f>Малоэтажка_колич_квартир!F79*3</f>
        <v>0</v>
      </c>
      <c r="G79" s="13">
        <f t="shared" si="61"/>
        <v>132</v>
      </c>
      <c r="I79">
        <f t="shared" si="62"/>
        <v>132</v>
      </c>
      <c r="J79">
        <f t="shared" si="63"/>
        <v>220</v>
      </c>
      <c r="L79" s="27">
        <v>4.75</v>
      </c>
      <c r="M79" s="27">
        <v>2.1000000000000001</v>
      </c>
      <c r="N79" s="27">
        <v>3.0800000000000001</v>
      </c>
      <c r="O79" s="27">
        <v>3.0800000000000001</v>
      </c>
      <c r="P79" s="27">
        <v>39.600000000000001</v>
      </c>
      <c r="Q79" s="27">
        <v>23.760000000000002</v>
      </c>
      <c r="R79" s="27">
        <v>15.84</v>
      </c>
      <c r="S79" s="27">
        <v>15.84</v>
      </c>
      <c r="U79" s="9">
        <f t="shared" si="64"/>
        <v>850.88080000000002</v>
      </c>
      <c r="V79" s="9">
        <f t="shared" si="65"/>
        <v>26.757257861635221</v>
      </c>
      <c r="W79" s="9"/>
      <c r="X79" s="9">
        <f t="shared" si="66"/>
        <v>0.20336539185226879</v>
      </c>
      <c r="Y79" s="87">
        <f t="shared" si="67"/>
        <v>26.030770157090405</v>
      </c>
      <c r="Z79" s="9"/>
      <c r="AA79" s="76">
        <f t="shared" si="68"/>
        <v>26.7652</v>
      </c>
      <c r="AD79" s="9">
        <v>0.00027799999999999998</v>
      </c>
      <c r="AE79" s="9">
        <f>U79*AD79</f>
        <v>0.2365448624</v>
      </c>
    </row>
    <row r="80">
      <c r="A80" s="25"/>
      <c r="B80" s="4" t="s">
        <v>86</v>
      </c>
      <c r="C80" s="13">
        <f>Малоэтажка_колич_квартир!C80*3</f>
        <v>36</v>
      </c>
      <c r="D80" s="13">
        <f>Малоэтажка_колич_квартир!D80*3</f>
        <v>96</v>
      </c>
      <c r="E80" s="13">
        <f>Малоэтажка_колич_квартир!E80*3</f>
        <v>0</v>
      </c>
      <c r="F80" s="13">
        <f>Малоэтажка_колич_квартир!F80*3</f>
        <v>0</v>
      </c>
      <c r="G80" s="13">
        <f t="shared" si="61"/>
        <v>132</v>
      </c>
      <c r="I80">
        <f t="shared" si="62"/>
        <v>132</v>
      </c>
      <c r="J80">
        <f t="shared" si="63"/>
        <v>220</v>
      </c>
      <c r="L80" s="27">
        <v>4.75</v>
      </c>
      <c r="M80" s="27">
        <v>2.1000000000000001</v>
      </c>
      <c r="N80" s="27">
        <v>3.0800000000000001</v>
      </c>
      <c r="O80" s="27">
        <v>3.0800000000000001</v>
      </c>
      <c r="P80" s="27">
        <v>39.600000000000001</v>
      </c>
      <c r="Q80" s="27">
        <v>23.760000000000002</v>
      </c>
      <c r="R80" s="27">
        <v>15.84</v>
      </c>
      <c r="S80" s="27">
        <v>15.84</v>
      </c>
      <c r="U80" s="9">
        <f t="shared" si="64"/>
        <v>850.88080000000002</v>
      </c>
      <c r="V80" s="9">
        <f t="shared" si="65"/>
        <v>26.757257861635221</v>
      </c>
      <c r="W80" s="9"/>
      <c r="X80" s="9">
        <f t="shared" si="66"/>
        <v>0.20336539185226879</v>
      </c>
      <c r="Y80" s="87">
        <f t="shared" si="67"/>
        <v>26.030770157090405</v>
      </c>
      <c r="Z80" s="9"/>
      <c r="AA80" s="76">
        <f t="shared" si="68"/>
        <v>26.7652</v>
      </c>
      <c r="AD80" s="9">
        <v>0.00027799999999999998</v>
      </c>
      <c r="AE80" s="9">
        <f>U80*AD80</f>
        <v>0.2365448624</v>
      </c>
    </row>
    <row r="81">
      <c r="A81" s="25"/>
      <c r="B81" s="4" t="s">
        <v>87</v>
      </c>
      <c r="C81" s="13">
        <f>Малоэтажка_колич_квартир!C81*3</f>
        <v>36</v>
      </c>
      <c r="D81" s="13">
        <f>Малоэтажка_колич_квартир!D81*3</f>
        <v>96</v>
      </c>
      <c r="E81" s="13">
        <f>Малоэтажка_колич_квартир!E81*3</f>
        <v>0</v>
      </c>
      <c r="F81" s="13">
        <f>Малоэтажка_колич_квартир!F81*3</f>
        <v>0</v>
      </c>
      <c r="G81" s="13">
        <f t="shared" si="61"/>
        <v>132</v>
      </c>
      <c r="I81">
        <f t="shared" si="62"/>
        <v>132</v>
      </c>
      <c r="J81">
        <f t="shared" si="63"/>
        <v>220</v>
      </c>
      <c r="L81" s="27">
        <v>4.75</v>
      </c>
      <c r="M81" s="27">
        <v>2.1000000000000001</v>
      </c>
      <c r="N81" s="27">
        <v>3.0800000000000001</v>
      </c>
      <c r="O81" s="27">
        <v>3.0800000000000001</v>
      </c>
      <c r="P81" s="27">
        <v>39.600000000000001</v>
      </c>
      <c r="Q81" s="27">
        <v>23.760000000000002</v>
      </c>
      <c r="R81" s="27">
        <v>15.84</v>
      </c>
      <c r="S81" s="27">
        <v>15.84</v>
      </c>
      <c r="U81" s="9">
        <f t="shared" si="64"/>
        <v>850.88080000000002</v>
      </c>
      <c r="V81" s="9">
        <f t="shared" si="65"/>
        <v>26.757257861635221</v>
      </c>
      <c r="W81" s="9"/>
      <c r="X81" s="9">
        <f t="shared" si="66"/>
        <v>0.20336539185226879</v>
      </c>
      <c r="Y81" s="87">
        <f t="shared" si="67"/>
        <v>26.030770157090405</v>
      </c>
      <c r="Z81" s="9"/>
      <c r="AA81" s="76">
        <f t="shared" si="68"/>
        <v>26.7652</v>
      </c>
      <c r="AD81" s="9">
        <v>0.00027799999999999998</v>
      </c>
      <c r="AE81" s="9">
        <f>U81*AD81</f>
        <v>0.2365448624</v>
      </c>
    </row>
    <row r="82">
      <c r="A82" s="25"/>
      <c r="B82" s="4" t="s">
        <v>88</v>
      </c>
      <c r="C82" s="13">
        <f>Малоэтажка_колич_квартир!C82*3</f>
        <v>36</v>
      </c>
      <c r="D82" s="13">
        <f>Малоэтажка_колич_квартир!D82*3</f>
        <v>96</v>
      </c>
      <c r="E82" s="13">
        <f>Малоэтажка_колич_квартир!E82*3</f>
        <v>0</v>
      </c>
      <c r="F82" s="13">
        <f>Малоэтажка_колич_квартир!F82*3</f>
        <v>0</v>
      </c>
      <c r="G82" s="13">
        <f t="shared" si="61"/>
        <v>132</v>
      </c>
      <c r="I82">
        <f t="shared" si="62"/>
        <v>132</v>
      </c>
      <c r="J82">
        <f t="shared" si="63"/>
        <v>220</v>
      </c>
      <c r="L82" s="27">
        <v>4.75</v>
      </c>
      <c r="M82" s="27">
        <v>2.1000000000000001</v>
      </c>
      <c r="N82" s="27">
        <v>3.0800000000000001</v>
      </c>
      <c r="O82" s="27">
        <v>3.0800000000000001</v>
      </c>
      <c r="P82" s="27">
        <v>39.600000000000001</v>
      </c>
      <c r="Q82" s="27">
        <v>23.760000000000002</v>
      </c>
      <c r="R82" s="27">
        <v>15.84</v>
      </c>
      <c r="S82" s="27">
        <v>15.84</v>
      </c>
      <c r="U82" s="9">
        <f t="shared" si="64"/>
        <v>850.88080000000002</v>
      </c>
      <c r="V82" s="9">
        <f t="shared" si="65"/>
        <v>26.757257861635221</v>
      </c>
      <c r="W82" s="9"/>
      <c r="X82" s="9">
        <f t="shared" si="66"/>
        <v>0.20336539185226879</v>
      </c>
      <c r="Y82" s="87">
        <f t="shared" si="67"/>
        <v>26.030770157090405</v>
      </c>
      <c r="Z82" s="9"/>
      <c r="AA82" s="76">
        <f t="shared" si="68"/>
        <v>26.7652</v>
      </c>
      <c r="AD82" s="9">
        <v>0.00027799999999999998</v>
      </c>
      <c r="AE82" s="9">
        <f>U82*AD82</f>
        <v>0.2365448624</v>
      </c>
    </row>
    <row r="83">
      <c r="A83" s="25"/>
      <c r="B83" s="4" t="s">
        <v>89</v>
      </c>
      <c r="C83" s="13">
        <f>Малоэтажка_колич_квартир!C83*3</f>
        <v>36</v>
      </c>
      <c r="D83" s="13">
        <f>Малоэтажка_колич_квартир!D83*3</f>
        <v>96</v>
      </c>
      <c r="E83" s="13">
        <f>Малоэтажка_колич_квартир!E83*3</f>
        <v>0</v>
      </c>
      <c r="F83" s="13">
        <f>Малоэтажка_колич_квартир!F83*3</f>
        <v>0</v>
      </c>
      <c r="G83" s="13">
        <f t="shared" si="61"/>
        <v>132</v>
      </c>
      <c r="I83">
        <f t="shared" si="62"/>
        <v>132</v>
      </c>
      <c r="J83">
        <f t="shared" si="63"/>
        <v>220</v>
      </c>
      <c r="L83" s="27">
        <v>4.75</v>
      </c>
      <c r="M83" s="27">
        <v>2.1000000000000001</v>
      </c>
      <c r="N83" s="27">
        <v>3.0800000000000001</v>
      </c>
      <c r="O83" s="27">
        <v>3.0800000000000001</v>
      </c>
      <c r="P83" s="27">
        <v>39.600000000000001</v>
      </c>
      <c r="Q83" s="27">
        <v>23.760000000000002</v>
      </c>
      <c r="R83" s="27">
        <v>15.84</v>
      </c>
      <c r="S83" s="27">
        <v>15.84</v>
      </c>
      <c r="U83" s="9">
        <f t="shared" si="64"/>
        <v>850.88080000000002</v>
      </c>
      <c r="V83" s="9">
        <f t="shared" si="65"/>
        <v>26.757257861635221</v>
      </c>
      <c r="W83" s="9"/>
      <c r="X83" s="9">
        <f t="shared" si="66"/>
        <v>0.20336539185226879</v>
      </c>
      <c r="Y83" s="87">
        <f t="shared" si="67"/>
        <v>26.030770157090405</v>
      </c>
      <c r="Z83" s="9"/>
      <c r="AA83" s="76">
        <f t="shared" si="68"/>
        <v>26.7652</v>
      </c>
      <c r="AD83" s="9">
        <v>0.00027799999999999998</v>
      </c>
      <c r="AE83" s="9">
        <f>U83*AD83</f>
        <v>0.2365448624</v>
      </c>
    </row>
    <row r="84">
      <c r="A84" s="25"/>
      <c r="B84" s="4" t="s">
        <v>90</v>
      </c>
      <c r="C84" s="13">
        <f>Малоэтажка_колич_квартир!C84*3</f>
        <v>36</v>
      </c>
      <c r="D84" s="13">
        <f>Малоэтажка_колич_квартир!D84*3</f>
        <v>96</v>
      </c>
      <c r="E84" s="13">
        <f>Малоэтажка_колич_квартир!E84*3</f>
        <v>0</v>
      </c>
      <c r="F84" s="13">
        <f>Малоэтажка_колич_квартир!F84*3</f>
        <v>0</v>
      </c>
      <c r="G84" s="13">
        <f t="shared" si="61"/>
        <v>132</v>
      </c>
      <c r="I84">
        <f t="shared" si="62"/>
        <v>132</v>
      </c>
      <c r="J84">
        <f t="shared" si="63"/>
        <v>220</v>
      </c>
      <c r="L84" s="27">
        <v>4.75</v>
      </c>
      <c r="M84" s="27">
        <v>2.1000000000000001</v>
      </c>
      <c r="N84" s="27">
        <v>3.0800000000000001</v>
      </c>
      <c r="O84" s="27">
        <v>3.0800000000000001</v>
      </c>
      <c r="P84" s="27">
        <v>39.600000000000001</v>
      </c>
      <c r="Q84" s="27">
        <v>23.760000000000002</v>
      </c>
      <c r="R84" s="27">
        <v>15.84</v>
      </c>
      <c r="S84" s="27">
        <v>15.84</v>
      </c>
      <c r="U84" s="9">
        <f t="shared" si="64"/>
        <v>850.88080000000002</v>
      </c>
      <c r="V84" s="9">
        <f t="shared" si="65"/>
        <v>26.757257861635221</v>
      </c>
      <c r="W84" s="9"/>
      <c r="X84" s="9">
        <f t="shared" si="66"/>
        <v>0.20336539185226879</v>
      </c>
      <c r="Y84" s="87">
        <f t="shared" si="67"/>
        <v>26.030770157090405</v>
      </c>
      <c r="Z84" s="9"/>
      <c r="AA84" s="76">
        <f t="shared" si="68"/>
        <v>26.7652</v>
      </c>
      <c r="AD84" s="9">
        <v>0.00027799999999999998</v>
      </c>
      <c r="AE84" s="9">
        <f>U84*AD84</f>
        <v>0.2365448624</v>
      </c>
    </row>
    <row r="85">
      <c r="A85" s="25"/>
      <c r="B85" s="4" t="s">
        <v>91</v>
      </c>
      <c r="C85" s="13">
        <f>Малоэтажка_колич_квартир!C85*3</f>
        <v>36</v>
      </c>
      <c r="D85" s="13">
        <f>Малоэтажка_колич_квартир!D85*3</f>
        <v>96</v>
      </c>
      <c r="E85" s="13">
        <f>Малоэтажка_колич_квартир!E85*3</f>
        <v>0</v>
      </c>
      <c r="F85" s="13">
        <f>Малоэтажка_колич_квартир!F85*3</f>
        <v>0</v>
      </c>
      <c r="G85" s="13">
        <f t="shared" si="61"/>
        <v>132</v>
      </c>
      <c r="I85">
        <f t="shared" si="62"/>
        <v>132</v>
      </c>
      <c r="J85">
        <f t="shared" si="63"/>
        <v>220</v>
      </c>
      <c r="L85" s="27">
        <v>4.75</v>
      </c>
      <c r="M85" s="27">
        <v>2.1000000000000001</v>
      </c>
      <c r="N85" s="27">
        <v>3.0800000000000001</v>
      </c>
      <c r="O85" s="27">
        <v>3.0800000000000001</v>
      </c>
      <c r="P85" s="27">
        <v>39.600000000000001</v>
      </c>
      <c r="Q85" s="27">
        <v>23.760000000000002</v>
      </c>
      <c r="R85" s="27">
        <v>15.84</v>
      </c>
      <c r="S85" s="27">
        <v>15.84</v>
      </c>
      <c r="U85" s="9">
        <f t="shared" si="64"/>
        <v>850.88080000000002</v>
      </c>
      <c r="V85" s="9">
        <f t="shared" si="65"/>
        <v>26.757257861635221</v>
      </c>
      <c r="W85" s="9"/>
      <c r="X85" s="9">
        <f t="shared" si="66"/>
        <v>0.20336539185226879</v>
      </c>
      <c r="Y85" s="87">
        <f t="shared" si="67"/>
        <v>26.030770157090405</v>
      </c>
      <c r="Z85" s="9"/>
      <c r="AA85" s="76">
        <f t="shared" si="68"/>
        <v>26.7652</v>
      </c>
      <c r="AD85" s="9">
        <v>0.00027799999999999998</v>
      </c>
      <c r="AE85" s="9">
        <f>U85*AD85</f>
        <v>0.2365448624</v>
      </c>
    </row>
    <row r="86">
      <c r="A86" s="25"/>
      <c r="B86" s="4" t="s">
        <v>92</v>
      </c>
      <c r="C86" s="13">
        <f>Малоэтажка_колич_квартир!C86*3</f>
        <v>36</v>
      </c>
      <c r="D86" s="13">
        <f>Малоэтажка_колич_квартир!D86*3</f>
        <v>96</v>
      </c>
      <c r="E86" s="13">
        <f>Малоэтажка_колич_квартир!E86*3</f>
        <v>0</v>
      </c>
      <c r="F86" s="13">
        <f>Малоэтажка_колич_квартир!F86*3</f>
        <v>0</v>
      </c>
      <c r="G86" s="13">
        <f t="shared" si="61"/>
        <v>132</v>
      </c>
      <c r="I86">
        <f t="shared" si="62"/>
        <v>132</v>
      </c>
      <c r="J86">
        <f t="shared" si="63"/>
        <v>220</v>
      </c>
      <c r="L86" s="27">
        <v>4.75</v>
      </c>
      <c r="M86" s="27">
        <v>2.1000000000000001</v>
      </c>
      <c r="N86" s="27">
        <v>3.0800000000000001</v>
      </c>
      <c r="O86" s="27">
        <v>3.0800000000000001</v>
      </c>
      <c r="P86" s="27">
        <v>39.600000000000001</v>
      </c>
      <c r="Q86" s="27">
        <v>23.760000000000002</v>
      </c>
      <c r="R86" s="27">
        <v>15.84</v>
      </c>
      <c r="S86" s="27">
        <v>15.84</v>
      </c>
      <c r="U86" s="9">
        <f t="shared" si="64"/>
        <v>850.88080000000002</v>
      </c>
      <c r="V86" s="9">
        <f t="shared" si="65"/>
        <v>26.757257861635221</v>
      </c>
      <c r="W86" s="9"/>
      <c r="X86" s="9">
        <f t="shared" si="66"/>
        <v>0.20336539185226879</v>
      </c>
      <c r="Y86" s="87">
        <f t="shared" si="67"/>
        <v>26.030770157090405</v>
      </c>
      <c r="Z86" s="9"/>
      <c r="AA86" s="76">
        <f t="shared" si="68"/>
        <v>26.7652</v>
      </c>
      <c r="AD86" s="9">
        <v>0.00027799999999999998</v>
      </c>
      <c r="AE86" s="9">
        <f>U86*AD86</f>
        <v>0.2365448624</v>
      </c>
    </row>
    <row r="87">
      <c r="A87" s="25"/>
      <c r="B87" s="4" t="s">
        <v>93</v>
      </c>
      <c r="C87" s="13">
        <f>Малоэтажка_колич_квартир!C87*3</f>
        <v>36</v>
      </c>
      <c r="D87" s="13">
        <f>Малоэтажка_колич_квартир!D87*3</f>
        <v>96</v>
      </c>
      <c r="E87" s="13">
        <f>Малоэтажка_колич_квартир!E87*3</f>
        <v>0</v>
      </c>
      <c r="F87" s="13">
        <f>Малоэтажка_колич_квартир!F87*3</f>
        <v>0</v>
      </c>
      <c r="G87" s="13">
        <f t="shared" si="61"/>
        <v>132</v>
      </c>
      <c r="I87">
        <f t="shared" si="62"/>
        <v>132</v>
      </c>
      <c r="J87">
        <f t="shared" si="63"/>
        <v>220</v>
      </c>
      <c r="L87" s="27">
        <v>4.75</v>
      </c>
      <c r="M87" s="27">
        <v>2.1000000000000001</v>
      </c>
      <c r="N87" s="27">
        <v>3.0800000000000001</v>
      </c>
      <c r="O87" s="27">
        <v>3.0800000000000001</v>
      </c>
      <c r="P87" s="27">
        <v>39.600000000000001</v>
      </c>
      <c r="Q87" s="27">
        <v>23.760000000000002</v>
      </c>
      <c r="R87" s="27">
        <v>15.84</v>
      </c>
      <c r="S87" s="27">
        <v>15.84</v>
      </c>
      <c r="U87" s="9">
        <f t="shared" si="64"/>
        <v>850.88080000000002</v>
      </c>
      <c r="V87" s="9">
        <f t="shared" si="65"/>
        <v>26.757257861635221</v>
      </c>
      <c r="W87" s="9"/>
      <c r="X87" s="9">
        <f t="shared" si="66"/>
        <v>0.20336539185226879</v>
      </c>
      <c r="Y87" s="87">
        <f t="shared" si="67"/>
        <v>26.030770157090405</v>
      </c>
      <c r="Z87" s="9"/>
      <c r="AA87" s="76">
        <f t="shared" si="68"/>
        <v>26.7652</v>
      </c>
      <c r="AD87" s="9">
        <v>0.00027799999999999998</v>
      </c>
      <c r="AE87" s="9">
        <f>U87*AD87</f>
        <v>0.2365448624</v>
      </c>
    </row>
    <row r="88">
      <c r="A88" s="25"/>
      <c r="B88" s="4" t="s">
        <v>94</v>
      </c>
      <c r="C88" s="13">
        <f>Малоэтажка_колич_квартир!C88*3</f>
        <v>36</v>
      </c>
      <c r="D88" s="13">
        <f>Малоэтажка_колич_квартир!D88*3</f>
        <v>96</v>
      </c>
      <c r="E88" s="13">
        <f>Малоэтажка_колич_квартир!E88*3</f>
        <v>0</v>
      </c>
      <c r="F88" s="13">
        <f>Малоэтажка_колич_квартир!F88*3</f>
        <v>0</v>
      </c>
      <c r="G88" s="13">
        <f t="shared" si="61"/>
        <v>132</v>
      </c>
      <c r="I88">
        <f t="shared" si="62"/>
        <v>132</v>
      </c>
      <c r="J88">
        <f t="shared" si="63"/>
        <v>220</v>
      </c>
      <c r="L88" s="27">
        <v>4.75</v>
      </c>
      <c r="M88" s="27">
        <v>2.1000000000000001</v>
      </c>
      <c r="N88" s="27">
        <v>3.0800000000000001</v>
      </c>
      <c r="O88" s="27">
        <v>3.0800000000000001</v>
      </c>
      <c r="P88" s="27">
        <v>39.600000000000001</v>
      </c>
      <c r="Q88" s="27">
        <v>23.760000000000002</v>
      </c>
      <c r="R88" s="27">
        <v>15.84</v>
      </c>
      <c r="S88" s="27">
        <v>15.84</v>
      </c>
      <c r="U88" s="9">
        <f t="shared" si="64"/>
        <v>850.88080000000002</v>
      </c>
      <c r="V88" s="9">
        <f t="shared" si="65"/>
        <v>26.757257861635221</v>
      </c>
      <c r="W88" s="9"/>
      <c r="X88" s="9">
        <f t="shared" si="66"/>
        <v>0.20336539185226879</v>
      </c>
      <c r="Y88" s="87">
        <f t="shared" si="67"/>
        <v>26.030770157090405</v>
      </c>
      <c r="Z88" s="9"/>
      <c r="AA88" s="76">
        <f t="shared" si="68"/>
        <v>26.7652</v>
      </c>
      <c r="AD88" s="9">
        <v>0.00027799999999999998</v>
      </c>
      <c r="AE88" s="9">
        <f>U88*AD88</f>
        <v>0.2365448624</v>
      </c>
    </row>
    <row r="89">
      <c r="A89" s="29"/>
      <c r="B89" s="30" t="s">
        <v>95</v>
      </c>
      <c r="C89" s="31">
        <f>Малоэтажка_колич_квартир!C89*3</f>
        <v>36</v>
      </c>
      <c r="D89" s="31">
        <f>Малоэтажка_колич_квартир!D89*3</f>
        <v>96</v>
      </c>
      <c r="E89" s="31">
        <f>Малоэтажка_колич_квартир!E89*3</f>
        <v>0</v>
      </c>
      <c r="F89" s="31">
        <f>Малоэтажка_колич_квартир!F89*3</f>
        <v>0</v>
      </c>
      <c r="G89" s="31">
        <f t="shared" si="61"/>
        <v>132</v>
      </c>
      <c r="H89" s="34"/>
      <c r="I89" s="34">
        <f t="shared" si="62"/>
        <v>132</v>
      </c>
      <c r="J89" s="34">
        <f t="shared" si="63"/>
        <v>220</v>
      </c>
      <c r="K89" s="34"/>
      <c r="L89" s="33">
        <v>4.75</v>
      </c>
      <c r="M89" s="33">
        <v>2.1000000000000001</v>
      </c>
      <c r="N89" s="33">
        <v>3.0800000000000001</v>
      </c>
      <c r="O89" s="33">
        <v>3.0800000000000001</v>
      </c>
      <c r="P89" s="33">
        <v>39.600000000000001</v>
      </c>
      <c r="Q89" s="33">
        <v>23.760000000000002</v>
      </c>
      <c r="R89" s="33">
        <v>15.84</v>
      </c>
      <c r="S89" s="33">
        <v>15.84</v>
      </c>
      <c r="T89" s="34"/>
      <c r="U89" s="88">
        <f t="shared" si="64"/>
        <v>850.88080000000002</v>
      </c>
      <c r="V89" s="88">
        <f t="shared" si="65"/>
        <v>26.757257861635221</v>
      </c>
      <c r="W89" s="88"/>
      <c r="X89" s="88">
        <f t="shared" si="66"/>
        <v>0.20336539185226879</v>
      </c>
      <c r="Y89" s="89">
        <f t="shared" si="67"/>
        <v>26.030770157090405</v>
      </c>
      <c r="Z89" s="9"/>
      <c r="AA89" s="76">
        <f t="shared" si="68"/>
        <v>26.7652</v>
      </c>
      <c r="AB89">
        <f>SUM(AA68:AA89)</f>
        <v>588.83440000000007</v>
      </c>
      <c r="AD89" s="9">
        <v>0.00027799999999999998</v>
      </c>
      <c r="AE89" s="9">
        <f>U89*AD89</f>
        <v>0.2365448624</v>
      </c>
      <c r="AF89">
        <f>SUM(AE68:AE89)</f>
        <v>5.2039869727999992</v>
      </c>
      <c r="AG89">
        <f>'Малоэтажка_ограждающие пов'!DA90</f>
        <v>7.6719832199999969</v>
      </c>
      <c r="AH89">
        <f>AF89+AG89</f>
        <v>12.875970192799997</v>
      </c>
    </row>
    <row r="90">
      <c r="A90" s="18">
        <v>8</v>
      </c>
      <c r="B90" s="19" t="s">
        <v>96</v>
      </c>
      <c r="C90" s="20">
        <f>Малоэтажка_колич_квартир!C90*3</f>
        <v>36</v>
      </c>
      <c r="D90" s="20">
        <f>Малоэтажка_колич_квартир!D90*3</f>
        <v>96</v>
      </c>
      <c r="E90" s="20">
        <f>Малоэтажка_колич_квартир!E90*3</f>
        <v>0</v>
      </c>
      <c r="F90" s="20">
        <f>Малоэтажка_колич_квартир!F90*3</f>
        <v>0</v>
      </c>
      <c r="G90" s="20">
        <f t="shared" si="61"/>
        <v>132</v>
      </c>
      <c r="H90" s="23"/>
      <c r="I90" s="23">
        <f t="shared" si="62"/>
        <v>132</v>
      </c>
      <c r="J90" s="23">
        <f t="shared" si="63"/>
        <v>220</v>
      </c>
      <c r="K90" s="23"/>
      <c r="L90" s="22">
        <v>4.75</v>
      </c>
      <c r="M90" s="22">
        <v>2.1000000000000001</v>
      </c>
      <c r="N90" s="22">
        <v>3.0800000000000001</v>
      </c>
      <c r="O90" s="22">
        <v>3.0800000000000001</v>
      </c>
      <c r="P90" s="22">
        <v>39.600000000000001</v>
      </c>
      <c r="Q90" s="22">
        <v>23.760000000000002</v>
      </c>
      <c r="R90" s="22">
        <v>15.84</v>
      </c>
      <c r="S90" s="22">
        <v>15.84</v>
      </c>
      <c r="T90" s="23"/>
      <c r="U90" s="85">
        <f t="shared" si="64"/>
        <v>850.88080000000002</v>
      </c>
      <c r="V90" s="85">
        <f t="shared" si="65"/>
        <v>26.757257861635221</v>
      </c>
      <c r="W90" s="85"/>
      <c r="X90" s="85">
        <f t="shared" si="66"/>
        <v>0.20336539185226879</v>
      </c>
      <c r="Y90" s="86">
        <f t="shared" si="67"/>
        <v>26.030770157090405</v>
      </c>
      <c r="Z90" s="9"/>
      <c r="AA90" s="76">
        <f t="shared" si="68"/>
        <v>26.7652</v>
      </c>
      <c r="AD90" s="9">
        <v>0.00027799999999999998</v>
      </c>
      <c r="AE90" s="9">
        <f>U90*AD90</f>
        <v>0.2365448624</v>
      </c>
    </row>
    <row r="91">
      <c r="A91" s="25"/>
      <c r="B91" s="4" t="s">
        <v>97</v>
      </c>
      <c r="C91" s="13">
        <f>Малоэтажка_колич_квартир!C91*3</f>
        <v>36</v>
      </c>
      <c r="D91" s="13">
        <f>Малоэтажка_колич_квартир!D91*3</f>
        <v>96</v>
      </c>
      <c r="E91" s="13">
        <f>Малоэтажка_колич_квартир!E91*3</f>
        <v>0</v>
      </c>
      <c r="F91" s="13">
        <f>Малоэтажка_колич_квартир!F91*3</f>
        <v>0</v>
      </c>
      <c r="G91" s="13">
        <f t="shared" si="61"/>
        <v>132</v>
      </c>
      <c r="I91">
        <f t="shared" si="62"/>
        <v>132</v>
      </c>
      <c r="J91">
        <f t="shared" si="63"/>
        <v>220</v>
      </c>
      <c r="L91" s="27">
        <v>4.75</v>
      </c>
      <c r="M91" s="27">
        <v>2.1000000000000001</v>
      </c>
      <c r="N91" s="27">
        <v>3.0800000000000001</v>
      </c>
      <c r="O91" s="27">
        <v>3.0800000000000001</v>
      </c>
      <c r="P91" s="27">
        <v>39.600000000000001</v>
      </c>
      <c r="Q91" s="27">
        <v>23.760000000000002</v>
      </c>
      <c r="R91" s="27">
        <v>15.84</v>
      </c>
      <c r="S91" s="27">
        <v>15.84</v>
      </c>
      <c r="U91" s="9">
        <f t="shared" si="64"/>
        <v>850.88080000000002</v>
      </c>
      <c r="V91" s="9">
        <f t="shared" si="65"/>
        <v>26.757257861635221</v>
      </c>
      <c r="W91" s="9"/>
      <c r="X91" s="9">
        <f t="shared" si="66"/>
        <v>0.20336539185226879</v>
      </c>
      <c r="Y91" s="87">
        <f t="shared" si="67"/>
        <v>26.030770157090405</v>
      </c>
      <c r="Z91" s="9"/>
      <c r="AA91" s="76">
        <f t="shared" si="68"/>
        <v>26.7652</v>
      </c>
      <c r="AD91" s="9">
        <v>0.00027799999999999998</v>
      </c>
      <c r="AE91" s="9">
        <f>U91*AD91</f>
        <v>0.2365448624</v>
      </c>
    </row>
    <row r="92">
      <c r="A92" s="25"/>
      <c r="B92" s="4" t="s">
        <v>98</v>
      </c>
      <c r="C92" s="13">
        <f>Малоэтажка_колич_квартир!C92*3</f>
        <v>36</v>
      </c>
      <c r="D92" s="13">
        <f>Малоэтажка_колич_квартир!D92*3</f>
        <v>96</v>
      </c>
      <c r="E92" s="13">
        <f>Малоэтажка_колич_квартир!E92*3</f>
        <v>0</v>
      </c>
      <c r="F92" s="13">
        <f>Малоэтажка_колич_квартир!F92*3</f>
        <v>0</v>
      </c>
      <c r="G92" s="13">
        <f t="shared" si="61"/>
        <v>132</v>
      </c>
      <c r="I92">
        <f t="shared" si="62"/>
        <v>132</v>
      </c>
      <c r="J92">
        <f t="shared" si="63"/>
        <v>220</v>
      </c>
      <c r="L92" s="27">
        <v>4.75</v>
      </c>
      <c r="M92" s="27">
        <v>2.1000000000000001</v>
      </c>
      <c r="N92" s="27">
        <v>3.0800000000000001</v>
      </c>
      <c r="O92" s="27">
        <v>3.0800000000000001</v>
      </c>
      <c r="P92" s="27">
        <v>39.600000000000001</v>
      </c>
      <c r="Q92" s="27">
        <v>23.760000000000002</v>
      </c>
      <c r="R92" s="27">
        <v>15.84</v>
      </c>
      <c r="S92" s="27">
        <v>15.84</v>
      </c>
      <c r="U92" s="9">
        <f t="shared" si="64"/>
        <v>850.88080000000002</v>
      </c>
      <c r="V92" s="9">
        <f t="shared" si="65"/>
        <v>26.757257861635221</v>
      </c>
      <c r="W92" s="9"/>
      <c r="X92" s="9">
        <f t="shared" si="66"/>
        <v>0.20336539185226879</v>
      </c>
      <c r="Y92" s="87">
        <f t="shared" si="67"/>
        <v>26.030770157090405</v>
      </c>
      <c r="Z92" s="9"/>
      <c r="AA92" s="76">
        <f t="shared" si="68"/>
        <v>26.7652</v>
      </c>
      <c r="AD92" s="9">
        <v>0.00027799999999999998</v>
      </c>
      <c r="AE92" s="9">
        <f>U92*AD92</f>
        <v>0.2365448624</v>
      </c>
    </row>
    <row r="93">
      <c r="A93" s="25"/>
      <c r="B93" s="4" t="s">
        <v>99</v>
      </c>
      <c r="C93" s="13">
        <f>Малоэтажка_колич_квартир!C93*3</f>
        <v>36</v>
      </c>
      <c r="D93" s="13">
        <f>Малоэтажка_колич_квартир!D93*3</f>
        <v>96</v>
      </c>
      <c r="E93" s="13">
        <f>Малоэтажка_колич_квартир!E93*3</f>
        <v>0</v>
      </c>
      <c r="F93" s="13">
        <f>Малоэтажка_колич_квартир!F93*3</f>
        <v>0</v>
      </c>
      <c r="G93" s="13">
        <f t="shared" si="61"/>
        <v>132</v>
      </c>
      <c r="I93">
        <f t="shared" si="62"/>
        <v>132</v>
      </c>
      <c r="J93">
        <f t="shared" si="63"/>
        <v>220</v>
      </c>
      <c r="L93" s="27">
        <v>4.75</v>
      </c>
      <c r="M93" s="27">
        <v>2.1000000000000001</v>
      </c>
      <c r="N93" s="27">
        <v>3.0800000000000001</v>
      </c>
      <c r="O93" s="27">
        <v>3.0800000000000001</v>
      </c>
      <c r="P93" s="27">
        <v>39.600000000000001</v>
      </c>
      <c r="Q93" s="27">
        <v>23.760000000000002</v>
      </c>
      <c r="R93" s="27">
        <v>15.84</v>
      </c>
      <c r="S93" s="27">
        <v>15.84</v>
      </c>
      <c r="U93" s="9">
        <f t="shared" si="64"/>
        <v>850.88080000000002</v>
      </c>
      <c r="V93" s="9">
        <f t="shared" si="65"/>
        <v>26.757257861635221</v>
      </c>
      <c r="W93" s="9"/>
      <c r="X93" s="9">
        <f t="shared" si="66"/>
        <v>0.20336539185226879</v>
      </c>
      <c r="Y93" s="87">
        <f t="shared" si="67"/>
        <v>26.030770157090405</v>
      </c>
      <c r="Z93" s="9"/>
      <c r="AA93" s="76">
        <f t="shared" si="68"/>
        <v>26.7652</v>
      </c>
      <c r="AD93" s="9">
        <v>0.00027799999999999998</v>
      </c>
      <c r="AE93" s="9">
        <f>U93*AD93</f>
        <v>0.2365448624</v>
      </c>
    </row>
    <row r="94">
      <c r="A94" s="25"/>
      <c r="B94" s="4" t="s">
        <v>100</v>
      </c>
      <c r="C94" s="13">
        <f>Малоэтажка_колич_квартир!C94*3</f>
        <v>36</v>
      </c>
      <c r="D94" s="13">
        <f>Малоэтажка_колич_квартир!D94*3</f>
        <v>96</v>
      </c>
      <c r="E94" s="13">
        <f>Малоэтажка_колич_квартир!E94*3</f>
        <v>0</v>
      </c>
      <c r="F94" s="13">
        <f>Малоэтажка_колич_квартир!F94*3</f>
        <v>0</v>
      </c>
      <c r="G94" s="13">
        <f t="shared" si="61"/>
        <v>132</v>
      </c>
      <c r="I94">
        <f t="shared" si="62"/>
        <v>132</v>
      </c>
      <c r="J94">
        <f t="shared" si="63"/>
        <v>220</v>
      </c>
      <c r="L94" s="27">
        <v>4.75</v>
      </c>
      <c r="M94" s="27">
        <v>2.1000000000000001</v>
      </c>
      <c r="N94" s="27">
        <v>3.0800000000000001</v>
      </c>
      <c r="O94" s="27">
        <v>3.0800000000000001</v>
      </c>
      <c r="P94" s="27">
        <v>39.600000000000001</v>
      </c>
      <c r="Q94" s="27">
        <v>23.760000000000002</v>
      </c>
      <c r="R94" s="27">
        <v>15.84</v>
      </c>
      <c r="S94" s="27">
        <v>15.84</v>
      </c>
      <c r="U94" s="9">
        <f t="shared" si="64"/>
        <v>850.88080000000002</v>
      </c>
      <c r="V94" s="9">
        <f t="shared" si="65"/>
        <v>26.757257861635221</v>
      </c>
      <c r="W94" s="9"/>
      <c r="X94" s="9">
        <f t="shared" si="66"/>
        <v>0.20336539185226879</v>
      </c>
      <c r="Y94" s="87">
        <f t="shared" si="67"/>
        <v>26.030770157090405</v>
      </c>
      <c r="Z94" s="9"/>
      <c r="AA94" s="76">
        <f t="shared" si="68"/>
        <v>26.7652</v>
      </c>
      <c r="AD94" s="9">
        <v>0.00027799999999999998</v>
      </c>
      <c r="AE94" s="9">
        <f>U94*AD94</f>
        <v>0.2365448624</v>
      </c>
    </row>
    <row r="95">
      <c r="A95" s="25"/>
      <c r="B95" s="4" t="s">
        <v>101</v>
      </c>
      <c r="C95" s="13">
        <f>Малоэтажка_колич_квартир!C95*3</f>
        <v>36</v>
      </c>
      <c r="D95" s="13">
        <f>Малоэтажка_колич_квартир!D95*3</f>
        <v>96</v>
      </c>
      <c r="E95" s="13">
        <f>Малоэтажка_колич_квартир!E95*3</f>
        <v>0</v>
      </c>
      <c r="F95" s="13">
        <f>Малоэтажка_колич_квартир!F95*3</f>
        <v>0</v>
      </c>
      <c r="G95" s="13">
        <f t="shared" si="61"/>
        <v>132</v>
      </c>
      <c r="I95">
        <f t="shared" si="62"/>
        <v>132</v>
      </c>
      <c r="J95">
        <f t="shared" si="63"/>
        <v>220</v>
      </c>
      <c r="L95" s="27">
        <v>4.75</v>
      </c>
      <c r="M95" s="27">
        <v>2.1000000000000001</v>
      </c>
      <c r="N95" s="27">
        <v>3.0800000000000001</v>
      </c>
      <c r="O95" s="27">
        <v>3.0800000000000001</v>
      </c>
      <c r="P95" s="27">
        <v>39.600000000000001</v>
      </c>
      <c r="Q95" s="27">
        <v>23.760000000000002</v>
      </c>
      <c r="R95" s="27">
        <v>15.84</v>
      </c>
      <c r="S95" s="27">
        <v>15.84</v>
      </c>
      <c r="U95" s="9">
        <f t="shared" si="64"/>
        <v>850.88080000000002</v>
      </c>
      <c r="V95" s="9">
        <f t="shared" si="65"/>
        <v>26.757257861635221</v>
      </c>
      <c r="W95" s="9"/>
      <c r="X95" s="9">
        <f t="shared" si="66"/>
        <v>0.20336539185226879</v>
      </c>
      <c r="Y95" s="87">
        <f t="shared" si="67"/>
        <v>26.030770157090405</v>
      </c>
      <c r="Z95" s="9"/>
      <c r="AA95" s="76">
        <f t="shared" si="68"/>
        <v>26.7652</v>
      </c>
      <c r="AD95" s="9">
        <v>0.00027799999999999998</v>
      </c>
      <c r="AE95" s="9">
        <f>U95*AD95</f>
        <v>0.2365448624</v>
      </c>
    </row>
    <row r="96">
      <c r="A96" s="25"/>
      <c r="B96" s="4" t="s">
        <v>102</v>
      </c>
      <c r="C96" s="13">
        <f>Малоэтажка_колич_квартир!C96*3</f>
        <v>36</v>
      </c>
      <c r="D96" s="13">
        <f>Малоэтажка_колич_квартир!D96*3</f>
        <v>96</v>
      </c>
      <c r="E96" s="13">
        <f>Малоэтажка_колич_квартир!E96*3</f>
        <v>0</v>
      </c>
      <c r="F96" s="13">
        <f>Малоэтажка_колич_квартир!F96*3</f>
        <v>0</v>
      </c>
      <c r="G96" s="13">
        <f t="shared" si="61"/>
        <v>132</v>
      </c>
      <c r="I96">
        <f t="shared" si="62"/>
        <v>132</v>
      </c>
      <c r="J96">
        <f t="shared" si="63"/>
        <v>220</v>
      </c>
      <c r="L96" s="27">
        <v>4.75</v>
      </c>
      <c r="M96" s="27">
        <v>2.1000000000000001</v>
      </c>
      <c r="N96" s="27">
        <v>3.0800000000000001</v>
      </c>
      <c r="O96" s="27">
        <v>3.0800000000000001</v>
      </c>
      <c r="P96" s="27">
        <v>39.600000000000001</v>
      </c>
      <c r="Q96" s="27">
        <v>23.760000000000002</v>
      </c>
      <c r="R96" s="27">
        <v>15.84</v>
      </c>
      <c r="S96" s="27">
        <v>15.84</v>
      </c>
      <c r="U96" s="9">
        <f t="shared" si="64"/>
        <v>850.88080000000002</v>
      </c>
      <c r="V96" s="9">
        <f t="shared" si="65"/>
        <v>26.757257861635221</v>
      </c>
      <c r="W96" s="9"/>
      <c r="X96" s="9">
        <f t="shared" si="66"/>
        <v>0.20336539185226879</v>
      </c>
      <c r="Y96" s="87">
        <f t="shared" si="67"/>
        <v>26.030770157090405</v>
      </c>
      <c r="Z96" s="9"/>
      <c r="AA96" s="76">
        <f t="shared" si="68"/>
        <v>26.7652</v>
      </c>
      <c r="AD96" s="9">
        <v>0.00027799999999999998</v>
      </c>
      <c r="AE96" s="9">
        <f>U96*AD96</f>
        <v>0.2365448624</v>
      </c>
    </row>
    <row r="97">
      <c r="A97" s="25"/>
      <c r="B97" s="4" t="s">
        <v>103</v>
      </c>
      <c r="C97" s="13">
        <f>Малоэтажка_колич_квартир!C97*3</f>
        <v>36</v>
      </c>
      <c r="D97" s="13">
        <f>Малоэтажка_колич_квартир!D97*3</f>
        <v>96</v>
      </c>
      <c r="E97" s="13">
        <f>Малоэтажка_колич_квартир!E97*3</f>
        <v>0</v>
      </c>
      <c r="F97" s="13">
        <f>Малоэтажка_колич_квартир!F97*3</f>
        <v>0</v>
      </c>
      <c r="G97" s="13">
        <f t="shared" si="61"/>
        <v>132</v>
      </c>
      <c r="I97">
        <f t="shared" si="62"/>
        <v>132</v>
      </c>
      <c r="J97">
        <f t="shared" si="63"/>
        <v>220</v>
      </c>
      <c r="L97" s="27">
        <v>4.75</v>
      </c>
      <c r="M97" s="27">
        <v>2.1000000000000001</v>
      </c>
      <c r="N97" s="27">
        <v>3.0800000000000001</v>
      </c>
      <c r="O97" s="27">
        <v>3.0800000000000001</v>
      </c>
      <c r="P97" s="27">
        <v>39.600000000000001</v>
      </c>
      <c r="Q97" s="27">
        <v>23.760000000000002</v>
      </c>
      <c r="R97" s="27">
        <v>15.84</v>
      </c>
      <c r="S97" s="27">
        <v>15.84</v>
      </c>
      <c r="U97" s="9">
        <f t="shared" si="64"/>
        <v>850.88080000000002</v>
      </c>
      <c r="V97" s="9">
        <f t="shared" si="65"/>
        <v>26.757257861635221</v>
      </c>
      <c r="W97" s="9"/>
      <c r="X97" s="9">
        <f t="shared" si="66"/>
        <v>0.20336539185226879</v>
      </c>
      <c r="Y97" s="87">
        <f t="shared" si="67"/>
        <v>26.030770157090405</v>
      </c>
      <c r="Z97" s="9"/>
      <c r="AA97" s="76">
        <f t="shared" si="68"/>
        <v>26.7652</v>
      </c>
      <c r="AD97" s="9">
        <v>0.00027799999999999998</v>
      </c>
      <c r="AE97" s="9">
        <f>U97*AD97</f>
        <v>0.2365448624</v>
      </c>
    </row>
    <row r="98">
      <c r="A98" s="25"/>
      <c r="B98" s="4" t="s">
        <v>104</v>
      </c>
      <c r="C98" s="13">
        <f>Малоэтажка_колич_квартир!C98*3</f>
        <v>36</v>
      </c>
      <c r="D98" s="13">
        <f>Малоэтажка_колич_квартир!D98*3</f>
        <v>96</v>
      </c>
      <c r="E98" s="13">
        <f>Малоэтажка_колич_квартир!E98*3</f>
        <v>0</v>
      </c>
      <c r="F98" s="13">
        <f>Малоэтажка_колич_квартир!F98*3</f>
        <v>0</v>
      </c>
      <c r="G98" s="13">
        <f t="shared" si="61"/>
        <v>132</v>
      </c>
      <c r="I98">
        <f t="shared" si="62"/>
        <v>132</v>
      </c>
      <c r="J98">
        <f t="shared" si="63"/>
        <v>220</v>
      </c>
      <c r="L98" s="27">
        <v>4.75</v>
      </c>
      <c r="M98" s="27">
        <v>2.1000000000000001</v>
      </c>
      <c r="N98" s="27">
        <v>3.0800000000000001</v>
      </c>
      <c r="O98" s="27">
        <v>3.0800000000000001</v>
      </c>
      <c r="P98" s="27">
        <v>39.600000000000001</v>
      </c>
      <c r="Q98" s="27">
        <v>23.760000000000002</v>
      </c>
      <c r="R98" s="27">
        <v>15.84</v>
      </c>
      <c r="S98" s="27">
        <v>15.84</v>
      </c>
      <c r="U98" s="9">
        <f t="shared" si="64"/>
        <v>850.88080000000002</v>
      </c>
      <c r="V98" s="9">
        <f t="shared" si="65"/>
        <v>26.757257861635221</v>
      </c>
      <c r="W98" s="9"/>
      <c r="X98" s="9">
        <f t="shared" si="66"/>
        <v>0.20336539185226879</v>
      </c>
      <c r="Y98" s="87">
        <f t="shared" si="67"/>
        <v>26.030770157090405</v>
      </c>
      <c r="Z98" s="9"/>
      <c r="AA98" s="76">
        <f t="shared" si="68"/>
        <v>26.7652</v>
      </c>
      <c r="AD98" s="9">
        <v>0.00027799999999999998</v>
      </c>
      <c r="AE98" s="9">
        <f>U98*AD98</f>
        <v>0.2365448624</v>
      </c>
    </row>
    <row r="99">
      <c r="A99" s="25"/>
      <c r="B99" s="4" t="s">
        <v>105</v>
      </c>
      <c r="C99" s="13">
        <f>Малоэтажка_колич_квартир!C99*3</f>
        <v>36</v>
      </c>
      <c r="D99" s="13">
        <f>Малоэтажка_колич_квартир!D99*3</f>
        <v>96</v>
      </c>
      <c r="E99" s="13">
        <f>Малоэтажка_колич_квартир!E99*3</f>
        <v>0</v>
      </c>
      <c r="F99" s="13">
        <f>Малоэтажка_колич_квартир!F99*3</f>
        <v>0</v>
      </c>
      <c r="G99" s="13">
        <f t="shared" si="61"/>
        <v>132</v>
      </c>
      <c r="I99">
        <f t="shared" si="62"/>
        <v>132</v>
      </c>
      <c r="J99">
        <f t="shared" si="63"/>
        <v>220</v>
      </c>
      <c r="L99" s="27">
        <v>4.75</v>
      </c>
      <c r="M99" s="27">
        <v>2.1000000000000001</v>
      </c>
      <c r="N99" s="27">
        <v>3.0800000000000001</v>
      </c>
      <c r="O99" s="27">
        <v>3.0800000000000001</v>
      </c>
      <c r="P99" s="27">
        <v>39.600000000000001</v>
      </c>
      <c r="Q99" s="27">
        <v>23.760000000000002</v>
      </c>
      <c r="R99" s="27">
        <v>15.84</v>
      </c>
      <c r="S99" s="27">
        <v>15.84</v>
      </c>
      <c r="U99" s="9">
        <f t="shared" si="64"/>
        <v>850.88080000000002</v>
      </c>
      <c r="V99" s="9">
        <f t="shared" si="65"/>
        <v>26.757257861635221</v>
      </c>
      <c r="W99" s="9"/>
      <c r="X99" s="9">
        <f t="shared" si="66"/>
        <v>0.20336539185226879</v>
      </c>
      <c r="Y99" s="87">
        <f t="shared" si="67"/>
        <v>26.030770157090405</v>
      </c>
      <c r="Z99" s="9"/>
      <c r="AA99" s="76">
        <f t="shared" si="68"/>
        <v>26.7652</v>
      </c>
      <c r="AD99" s="9">
        <v>0.00027799999999999998</v>
      </c>
      <c r="AE99" s="9">
        <f>U99*AD99</f>
        <v>0.2365448624</v>
      </c>
    </row>
    <row r="100">
      <c r="A100" s="25"/>
      <c r="B100" s="4" t="s">
        <v>106</v>
      </c>
      <c r="C100" s="13">
        <f>Малоэтажка_колич_квартир!C100*3</f>
        <v>36</v>
      </c>
      <c r="D100" s="13">
        <f>Малоэтажка_колич_квартир!D100*3</f>
        <v>96</v>
      </c>
      <c r="E100" s="13">
        <f>Малоэтажка_колич_квартир!E100*3</f>
        <v>0</v>
      </c>
      <c r="F100" s="13">
        <f>Малоэтажка_колич_квартир!F100*3</f>
        <v>0</v>
      </c>
      <c r="G100" s="13">
        <f t="shared" ref="G100:G121" si="69">SUM(C100:F100)</f>
        <v>132</v>
      </c>
      <c r="I100">
        <f t="shared" ref="I100:I121" si="70">G100/3*3</f>
        <v>132</v>
      </c>
      <c r="J100">
        <f t="shared" ref="J100:J121" si="71">G100/3*5</f>
        <v>220</v>
      </c>
      <c r="L100" s="27">
        <v>4.75</v>
      </c>
      <c r="M100" s="27">
        <v>2.1000000000000001</v>
      </c>
      <c r="N100" s="27">
        <v>3.0800000000000001</v>
      </c>
      <c r="O100" s="27">
        <v>3.0800000000000001</v>
      </c>
      <c r="P100" s="27">
        <v>39.600000000000001</v>
      </c>
      <c r="Q100" s="27">
        <v>23.760000000000002</v>
      </c>
      <c r="R100" s="27">
        <v>15.84</v>
      </c>
      <c r="S100" s="27">
        <v>15.84</v>
      </c>
      <c r="U100" s="9">
        <f t="shared" ref="U100:U121" si="72">N100*276.26</f>
        <v>850.88080000000002</v>
      </c>
      <c r="V100" s="9">
        <f t="shared" ref="V100:V121" si="73">U100/31.8</f>
        <v>26.757257861635221</v>
      </c>
      <c r="W100" s="9"/>
      <c r="X100" s="9">
        <f t="shared" ref="X100:X121" si="74">U100*239.005736*0.000001</f>
        <v>0.20336539185226879</v>
      </c>
      <c r="Y100" s="87">
        <f t="shared" ref="Y100:Y121" si="75">X100*128</f>
        <v>26.030770157090405</v>
      </c>
      <c r="Z100" s="9"/>
      <c r="AA100" s="76">
        <f t="shared" ref="AA100:AA121" si="76">N100*8.69</f>
        <v>26.7652</v>
      </c>
      <c r="AD100" s="9">
        <v>0.00027799999999999998</v>
      </c>
      <c r="AE100" s="9">
        <f>U100*AD100</f>
        <v>0.2365448624</v>
      </c>
    </row>
    <row r="101">
      <c r="A101" s="25"/>
      <c r="B101" s="4" t="s">
        <v>107</v>
      </c>
      <c r="C101" s="13">
        <f>Малоэтажка_колич_квартир!C101*3</f>
        <v>36</v>
      </c>
      <c r="D101" s="13">
        <f>Малоэтажка_колич_квартир!D101*3</f>
        <v>96</v>
      </c>
      <c r="E101" s="13">
        <f>Малоэтажка_колич_квартир!E101*3</f>
        <v>0</v>
      </c>
      <c r="F101" s="13">
        <f>Малоэтажка_колич_квартир!F101*3</f>
        <v>0</v>
      </c>
      <c r="G101" s="13">
        <f t="shared" si="69"/>
        <v>132</v>
      </c>
      <c r="I101">
        <f t="shared" si="70"/>
        <v>132</v>
      </c>
      <c r="J101">
        <f t="shared" si="71"/>
        <v>220</v>
      </c>
      <c r="L101" s="27">
        <v>4.75</v>
      </c>
      <c r="M101" s="27">
        <v>2.1000000000000001</v>
      </c>
      <c r="N101" s="27">
        <v>3.0800000000000001</v>
      </c>
      <c r="O101" s="27">
        <v>3.0800000000000001</v>
      </c>
      <c r="P101" s="27">
        <v>39.600000000000001</v>
      </c>
      <c r="Q101" s="27">
        <v>23.760000000000002</v>
      </c>
      <c r="R101" s="27">
        <v>15.84</v>
      </c>
      <c r="S101" s="27">
        <v>15.84</v>
      </c>
      <c r="U101" s="9">
        <f t="shared" si="72"/>
        <v>850.88080000000002</v>
      </c>
      <c r="V101" s="9">
        <f t="shared" si="73"/>
        <v>26.757257861635221</v>
      </c>
      <c r="W101" s="9"/>
      <c r="X101" s="9">
        <f t="shared" si="74"/>
        <v>0.20336539185226879</v>
      </c>
      <c r="Y101" s="87">
        <f t="shared" si="75"/>
        <v>26.030770157090405</v>
      </c>
      <c r="Z101" s="9"/>
      <c r="AA101" s="76">
        <f t="shared" si="76"/>
        <v>26.7652</v>
      </c>
      <c r="AD101" s="9">
        <v>0.00027799999999999998</v>
      </c>
      <c r="AE101" s="9">
        <f>U101*AD101</f>
        <v>0.2365448624</v>
      </c>
    </row>
    <row r="102">
      <c r="A102" s="25"/>
      <c r="B102" s="4" t="s">
        <v>108</v>
      </c>
      <c r="C102" s="13">
        <f>Малоэтажка_колич_квартир!C102*3</f>
        <v>36</v>
      </c>
      <c r="D102" s="13">
        <f>Малоэтажка_колич_квартир!D102*3</f>
        <v>96</v>
      </c>
      <c r="E102" s="13">
        <f>Малоэтажка_колич_квартир!E102*3</f>
        <v>0</v>
      </c>
      <c r="F102" s="13">
        <f>Малоэтажка_колич_квартир!F102*3</f>
        <v>0</v>
      </c>
      <c r="G102" s="13">
        <f t="shared" si="69"/>
        <v>132</v>
      </c>
      <c r="I102">
        <f t="shared" si="70"/>
        <v>132</v>
      </c>
      <c r="J102">
        <f t="shared" si="71"/>
        <v>220</v>
      </c>
      <c r="L102" s="27">
        <v>4.75</v>
      </c>
      <c r="M102" s="27">
        <v>2.1000000000000001</v>
      </c>
      <c r="N102" s="27">
        <v>3.0800000000000001</v>
      </c>
      <c r="O102" s="27">
        <v>3.0800000000000001</v>
      </c>
      <c r="P102" s="27">
        <v>39.600000000000001</v>
      </c>
      <c r="Q102" s="27">
        <v>23.760000000000002</v>
      </c>
      <c r="R102" s="27">
        <v>15.84</v>
      </c>
      <c r="S102" s="27">
        <v>15.84</v>
      </c>
      <c r="U102" s="9">
        <f t="shared" si="72"/>
        <v>850.88080000000002</v>
      </c>
      <c r="V102" s="9">
        <f t="shared" si="73"/>
        <v>26.757257861635221</v>
      </c>
      <c r="W102" s="9"/>
      <c r="X102" s="9">
        <f t="shared" si="74"/>
        <v>0.20336539185226879</v>
      </c>
      <c r="Y102" s="87">
        <f t="shared" si="75"/>
        <v>26.030770157090405</v>
      </c>
      <c r="Z102" s="9"/>
      <c r="AA102" s="76">
        <f t="shared" si="76"/>
        <v>26.7652</v>
      </c>
      <c r="AD102" s="9">
        <v>0.00027799999999999998</v>
      </c>
      <c r="AE102" s="9">
        <f>U102*AD102</f>
        <v>0.2365448624</v>
      </c>
    </row>
    <row r="103">
      <c r="A103" s="25"/>
      <c r="B103" s="4" t="s">
        <v>109</v>
      </c>
      <c r="C103" s="13">
        <f>Малоэтажка_колич_квартир!C103*3</f>
        <v>36</v>
      </c>
      <c r="D103" s="13">
        <f>Малоэтажка_колич_квартир!D103*3</f>
        <v>96</v>
      </c>
      <c r="E103" s="13">
        <f>Малоэтажка_колич_квартир!E103*3</f>
        <v>0</v>
      </c>
      <c r="F103" s="13">
        <f>Малоэтажка_колич_квартир!F103*3</f>
        <v>0</v>
      </c>
      <c r="G103" s="13">
        <f t="shared" si="69"/>
        <v>132</v>
      </c>
      <c r="I103">
        <f t="shared" si="70"/>
        <v>132</v>
      </c>
      <c r="J103">
        <f t="shared" si="71"/>
        <v>220</v>
      </c>
      <c r="L103" s="27">
        <v>4.75</v>
      </c>
      <c r="M103" s="27">
        <v>2.1000000000000001</v>
      </c>
      <c r="N103" s="27">
        <v>3.0800000000000001</v>
      </c>
      <c r="O103" s="27">
        <v>3.0800000000000001</v>
      </c>
      <c r="P103" s="27">
        <v>39.600000000000001</v>
      </c>
      <c r="Q103" s="27">
        <v>23.760000000000002</v>
      </c>
      <c r="R103" s="27">
        <v>15.84</v>
      </c>
      <c r="S103" s="27">
        <v>15.84</v>
      </c>
      <c r="U103" s="9">
        <f t="shared" si="72"/>
        <v>850.88080000000002</v>
      </c>
      <c r="V103" s="9">
        <f t="shared" si="73"/>
        <v>26.757257861635221</v>
      </c>
      <c r="W103" s="9"/>
      <c r="X103" s="9">
        <f t="shared" si="74"/>
        <v>0.20336539185226879</v>
      </c>
      <c r="Y103" s="87">
        <f t="shared" si="75"/>
        <v>26.030770157090405</v>
      </c>
      <c r="Z103" s="9"/>
      <c r="AA103" s="76">
        <f t="shared" si="76"/>
        <v>26.7652</v>
      </c>
      <c r="AD103" s="9">
        <v>0.00027799999999999998</v>
      </c>
      <c r="AE103" s="9">
        <f>U103*AD103</f>
        <v>0.2365448624</v>
      </c>
    </row>
    <row r="104">
      <c r="A104" s="25"/>
      <c r="B104" s="4" t="s">
        <v>110</v>
      </c>
      <c r="C104" s="13">
        <f>Малоэтажка_колич_квартир!C104*3</f>
        <v>36</v>
      </c>
      <c r="D104" s="13">
        <f>Малоэтажка_колич_квартир!D104*3</f>
        <v>96</v>
      </c>
      <c r="E104" s="13">
        <f>Малоэтажка_колич_квартир!E104*3</f>
        <v>0</v>
      </c>
      <c r="F104" s="13">
        <f>Малоэтажка_колич_квартир!F104*3</f>
        <v>0</v>
      </c>
      <c r="G104" s="13">
        <f t="shared" si="69"/>
        <v>132</v>
      </c>
      <c r="I104">
        <f t="shared" si="70"/>
        <v>132</v>
      </c>
      <c r="J104">
        <f t="shared" si="71"/>
        <v>220</v>
      </c>
      <c r="L104" s="27">
        <v>4.75</v>
      </c>
      <c r="M104" s="27">
        <v>2.1000000000000001</v>
      </c>
      <c r="N104" s="27">
        <v>3.0800000000000001</v>
      </c>
      <c r="O104" s="27">
        <v>3.0800000000000001</v>
      </c>
      <c r="P104" s="27">
        <v>39.600000000000001</v>
      </c>
      <c r="Q104" s="27">
        <v>23.760000000000002</v>
      </c>
      <c r="R104" s="27">
        <v>15.84</v>
      </c>
      <c r="S104" s="27">
        <v>15.84</v>
      </c>
      <c r="U104" s="9">
        <f t="shared" si="72"/>
        <v>850.88080000000002</v>
      </c>
      <c r="V104" s="9">
        <f t="shared" si="73"/>
        <v>26.757257861635221</v>
      </c>
      <c r="W104" s="9"/>
      <c r="X104" s="9">
        <f t="shared" si="74"/>
        <v>0.20336539185226879</v>
      </c>
      <c r="Y104" s="87">
        <f t="shared" si="75"/>
        <v>26.030770157090405</v>
      </c>
      <c r="Z104" s="9"/>
      <c r="AA104" s="76">
        <f t="shared" si="76"/>
        <v>26.7652</v>
      </c>
      <c r="AD104" s="9">
        <v>0.00027799999999999998</v>
      </c>
      <c r="AE104" s="9">
        <f>U104*AD104</f>
        <v>0.2365448624</v>
      </c>
    </row>
    <row r="105">
      <c r="A105" s="25"/>
      <c r="B105" s="4" t="s">
        <v>111</v>
      </c>
      <c r="C105" s="13">
        <f>Малоэтажка_колич_квартир!C105*3</f>
        <v>36</v>
      </c>
      <c r="D105" s="13">
        <f>Малоэтажка_колич_квартир!D105*3</f>
        <v>96</v>
      </c>
      <c r="E105" s="13">
        <f>Малоэтажка_колич_квартир!E105*3</f>
        <v>0</v>
      </c>
      <c r="F105" s="13">
        <f>Малоэтажка_колич_квартир!F105*3</f>
        <v>0</v>
      </c>
      <c r="G105" s="13">
        <f t="shared" si="69"/>
        <v>132</v>
      </c>
      <c r="I105">
        <f t="shared" si="70"/>
        <v>132</v>
      </c>
      <c r="J105">
        <f t="shared" si="71"/>
        <v>220</v>
      </c>
      <c r="L105" s="27">
        <v>4.75</v>
      </c>
      <c r="M105" s="27">
        <v>2.1000000000000001</v>
      </c>
      <c r="N105" s="27">
        <v>3.0800000000000001</v>
      </c>
      <c r="O105" s="27">
        <v>3.0800000000000001</v>
      </c>
      <c r="P105" s="27">
        <v>39.600000000000001</v>
      </c>
      <c r="Q105" s="27">
        <v>23.760000000000002</v>
      </c>
      <c r="R105" s="27">
        <v>15.84</v>
      </c>
      <c r="S105" s="27">
        <v>15.84</v>
      </c>
      <c r="U105" s="9">
        <f t="shared" si="72"/>
        <v>850.88080000000002</v>
      </c>
      <c r="V105" s="9">
        <f t="shared" si="73"/>
        <v>26.757257861635221</v>
      </c>
      <c r="W105" s="9"/>
      <c r="X105" s="9">
        <f t="shared" si="74"/>
        <v>0.20336539185226879</v>
      </c>
      <c r="Y105" s="87">
        <f t="shared" si="75"/>
        <v>26.030770157090405</v>
      </c>
      <c r="Z105" s="9"/>
      <c r="AA105" s="76">
        <f t="shared" si="76"/>
        <v>26.7652</v>
      </c>
      <c r="AD105" s="9">
        <v>0.00027799999999999998</v>
      </c>
      <c r="AE105" s="9">
        <f>U105*AD105</f>
        <v>0.2365448624</v>
      </c>
    </row>
    <row r="106">
      <c r="A106" s="25"/>
      <c r="B106" s="4" t="s">
        <v>112</v>
      </c>
      <c r="C106" s="13">
        <f>Малоэтажка_колич_квартир!C106*3</f>
        <v>36</v>
      </c>
      <c r="D106" s="13">
        <f>Малоэтажка_колич_квартир!D106*3</f>
        <v>96</v>
      </c>
      <c r="E106" s="13">
        <f>Малоэтажка_колич_квартир!E106*3</f>
        <v>0</v>
      </c>
      <c r="F106" s="13">
        <f>Малоэтажка_колич_квартир!F106*3</f>
        <v>0</v>
      </c>
      <c r="G106" s="13">
        <f t="shared" si="69"/>
        <v>132</v>
      </c>
      <c r="I106">
        <f t="shared" si="70"/>
        <v>132</v>
      </c>
      <c r="J106">
        <f t="shared" si="71"/>
        <v>220</v>
      </c>
      <c r="L106" s="27">
        <v>4.75</v>
      </c>
      <c r="M106" s="27">
        <v>2.1000000000000001</v>
      </c>
      <c r="N106" s="27">
        <v>3.0800000000000001</v>
      </c>
      <c r="O106" s="27">
        <v>3.0800000000000001</v>
      </c>
      <c r="P106" s="27">
        <v>39.600000000000001</v>
      </c>
      <c r="Q106" s="27">
        <v>23.760000000000002</v>
      </c>
      <c r="R106" s="27">
        <v>15.84</v>
      </c>
      <c r="S106" s="27">
        <v>15.84</v>
      </c>
      <c r="U106" s="9">
        <f t="shared" si="72"/>
        <v>850.88080000000002</v>
      </c>
      <c r="V106" s="9">
        <f t="shared" si="73"/>
        <v>26.757257861635221</v>
      </c>
      <c r="W106" s="9"/>
      <c r="X106" s="9">
        <f t="shared" si="74"/>
        <v>0.20336539185226879</v>
      </c>
      <c r="Y106" s="87">
        <f t="shared" si="75"/>
        <v>26.030770157090405</v>
      </c>
      <c r="Z106" s="9"/>
      <c r="AA106" s="76">
        <f t="shared" si="76"/>
        <v>26.7652</v>
      </c>
      <c r="AD106" s="9">
        <v>0.00027799999999999998</v>
      </c>
      <c r="AE106" s="9">
        <f>U106*AD106</f>
        <v>0.2365448624</v>
      </c>
    </row>
    <row r="107">
      <c r="A107" s="25"/>
      <c r="B107" s="4" t="s">
        <v>113</v>
      </c>
      <c r="C107" s="13">
        <f>Малоэтажка_колич_квартир!C107*3</f>
        <v>36</v>
      </c>
      <c r="D107" s="13">
        <f>Малоэтажка_колич_квартир!D107*3</f>
        <v>96</v>
      </c>
      <c r="E107" s="13">
        <f>Малоэтажка_колич_квартир!E107*3</f>
        <v>0</v>
      </c>
      <c r="F107" s="13">
        <f>Малоэтажка_колич_квартир!F107*3</f>
        <v>0</v>
      </c>
      <c r="G107" s="13">
        <f t="shared" si="69"/>
        <v>132</v>
      </c>
      <c r="I107">
        <f t="shared" si="70"/>
        <v>132</v>
      </c>
      <c r="J107">
        <f t="shared" si="71"/>
        <v>220</v>
      </c>
      <c r="L107" s="27">
        <v>4.75</v>
      </c>
      <c r="M107" s="27">
        <v>2.1000000000000001</v>
      </c>
      <c r="N107" s="27">
        <v>3.0800000000000001</v>
      </c>
      <c r="O107" s="27">
        <v>3.0800000000000001</v>
      </c>
      <c r="P107" s="27">
        <v>39.600000000000001</v>
      </c>
      <c r="Q107" s="27">
        <v>23.760000000000002</v>
      </c>
      <c r="R107" s="27">
        <v>15.84</v>
      </c>
      <c r="S107" s="27">
        <v>15.84</v>
      </c>
      <c r="U107" s="9">
        <f t="shared" si="72"/>
        <v>850.88080000000002</v>
      </c>
      <c r="V107" s="9">
        <f t="shared" si="73"/>
        <v>26.757257861635221</v>
      </c>
      <c r="W107" s="9"/>
      <c r="X107" s="9">
        <f t="shared" si="74"/>
        <v>0.20336539185226879</v>
      </c>
      <c r="Y107" s="87">
        <f t="shared" si="75"/>
        <v>26.030770157090405</v>
      </c>
      <c r="Z107" s="9"/>
      <c r="AA107" s="76">
        <f t="shared" si="76"/>
        <v>26.7652</v>
      </c>
      <c r="AD107" s="9">
        <v>0.00027799999999999998</v>
      </c>
      <c r="AE107" s="9">
        <f>U107*AD107</f>
        <v>0.2365448624</v>
      </c>
    </row>
    <row r="108">
      <c r="A108" s="25"/>
      <c r="B108" s="4" t="s">
        <v>114</v>
      </c>
      <c r="C108" s="13">
        <f>Малоэтажка_колич_квартир!C108*3</f>
        <v>36</v>
      </c>
      <c r="D108" s="13">
        <f>Малоэтажка_колич_квартир!D108*3</f>
        <v>96</v>
      </c>
      <c r="E108" s="13">
        <f>Малоэтажка_колич_квартир!E108*3</f>
        <v>0</v>
      </c>
      <c r="F108" s="13">
        <f>Малоэтажка_колич_квартир!F108*3</f>
        <v>0</v>
      </c>
      <c r="G108" s="13">
        <f t="shared" si="69"/>
        <v>132</v>
      </c>
      <c r="I108">
        <f t="shared" si="70"/>
        <v>132</v>
      </c>
      <c r="J108">
        <f t="shared" si="71"/>
        <v>220</v>
      </c>
      <c r="L108" s="27">
        <v>4.75</v>
      </c>
      <c r="M108" s="27">
        <v>2.1000000000000001</v>
      </c>
      <c r="N108" s="27">
        <v>3.0800000000000001</v>
      </c>
      <c r="O108" s="27">
        <v>3.0800000000000001</v>
      </c>
      <c r="P108" s="27">
        <v>39.600000000000001</v>
      </c>
      <c r="Q108" s="27">
        <v>23.760000000000002</v>
      </c>
      <c r="R108" s="27">
        <v>15.84</v>
      </c>
      <c r="S108" s="27">
        <v>15.84</v>
      </c>
      <c r="U108" s="9">
        <f t="shared" si="72"/>
        <v>850.88080000000002</v>
      </c>
      <c r="V108" s="9">
        <f t="shared" si="73"/>
        <v>26.757257861635221</v>
      </c>
      <c r="W108" s="9"/>
      <c r="X108" s="9">
        <f t="shared" si="74"/>
        <v>0.20336539185226879</v>
      </c>
      <c r="Y108" s="87">
        <f t="shared" si="75"/>
        <v>26.030770157090405</v>
      </c>
      <c r="Z108" s="9"/>
      <c r="AA108" s="76">
        <f t="shared" si="76"/>
        <v>26.7652</v>
      </c>
      <c r="AD108" s="9">
        <v>0.00027799999999999998</v>
      </c>
      <c r="AE108" s="9">
        <f>U108*AD108</f>
        <v>0.2365448624</v>
      </c>
    </row>
    <row r="109">
      <c r="A109" s="25"/>
      <c r="B109" s="4" t="s">
        <v>115</v>
      </c>
      <c r="C109" s="13">
        <f>Малоэтажка_колич_квартир!C109*3</f>
        <v>36</v>
      </c>
      <c r="D109" s="13">
        <f>Малоэтажка_колич_квартир!D109*3</f>
        <v>96</v>
      </c>
      <c r="E109" s="13">
        <f>Малоэтажка_колич_квартир!E109*3</f>
        <v>0</v>
      </c>
      <c r="F109" s="13">
        <f>Малоэтажка_колич_квартир!F109*3</f>
        <v>0</v>
      </c>
      <c r="G109" s="13">
        <f t="shared" si="69"/>
        <v>132</v>
      </c>
      <c r="I109">
        <f t="shared" si="70"/>
        <v>132</v>
      </c>
      <c r="J109">
        <f t="shared" si="71"/>
        <v>220</v>
      </c>
      <c r="L109" s="27">
        <v>4.75</v>
      </c>
      <c r="M109" s="27">
        <v>2.1000000000000001</v>
      </c>
      <c r="N109" s="27">
        <v>3.0800000000000001</v>
      </c>
      <c r="O109" s="27">
        <v>3.0800000000000001</v>
      </c>
      <c r="P109" s="27">
        <v>39.600000000000001</v>
      </c>
      <c r="Q109" s="27">
        <v>23.760000000000002</v>
      </c>
      <c r="R109" s="27">
        <v>15.84</v>
      </c>
      <c r="S109" s="27">
        <v>15.84</v>
      </c>
      <c r="U109" s="9">
        <f t="shared" si="72"/>
        <v>850.88080000000002</v>
      </c>
      <c r="V109" s="9">
        <f t="shared" si="73"/>
        <v>26.757257861635221</v>
      </c>
      <c r="W109" s="9"/>
      <c r="X109" s="9">
        <f t="shared" si="74"/>
        <v>0.20336539185226879</v>
      </c>
      <c r="Y109" s="87">
        <f t="shared" si="75"/>
        <v>26.030770157090405</v>
      </c>
      <c r="Z109" s="9"/>
      <c r="AA109" s="76">
        <f t="shared" si="76"/>
        <v>26.7652</v>
      </c>
      <c r="AD109" s="9">
        <v>0.00027799999999999998</v>
      </c>
      <c r="AE109" s="9">
        <f>U109*AD109</f>
        <v>0.2365448624</v>
      </c>
    </row>
    <row r="110">
      <c r="A110" s="25"/>
      <c r="B110" s="4" t="s">
        <v>116</v>
      </c>
      <c r="C110" s="13">
        <f>Малоэтажка_колич_квартир!C110*3</f>
        <v>36</v>
      </c>
      <c r="D110" s="13">
        <f>Малоэтажка_колич_квартир!D110*3</f>
        <v>96</v>
      </c>
      <c r="E110" s="13">
        <f>Малоэтажка_колич_квартир!E110*3</f>
        <v>0</v>
      </c>
      <c r="F110" s="13">
        <f>Малоэтажка_колич_квартир!F110*3</f>
        <v>0</v>
      </c>
      <c r="G110" s="13">
        <f t="shared" si="69"/>
        <v>132</v>
      </c>
      <c r="I110">
        <f t="shared" si="70"/>
        <v>132</v>
      </c>
      <c r="J110">
        <f t="shared" si="71"/>
        <v>220</v>
      </c>
      <c r="L110" s="27">
        <v>4.75</v>
      </c>
      <c r="M110" s="27">
        <v>2.1000000000000001</v>
      </c>
      <c r="N110" s="27">
        <v>3.0800000000000001</v>
      </c>
      <c r="O110" s="27">
        <v>3.0800000000000001</v>
      </c>
      <c r="P110" s="27">
        <v>39.600000000000001</v>
      </c>
      <c r="Q110" s="27">
        <v>23.760000000000002</v>
      </c>
      <c r="R110" s="27">
        <v>15.84</v>
      </c>
      <c r="S110" s="27">
        <v>15.84</v>
      </c>
      <c r="U110" s="9">
        <f t="shared" si="72"/>
        <v>850.88080000000002</v>
      </c>
      <c r="V110" s="9">
        <f t="shared" si="73"/>
        <v>26.757257861635221</v>
      </c>
      <c r="W110" s="9"/>
      <c r="X110" s="9">
        <f t="shared" si="74"/>
        <v>0.20336539185226879</v>
      </c>
      <c r="Y110" s="87">
        <f t="shared" si="75"/>
        <v>26.030770157090405</v>
      </c>
      <c r="Z110" s="9"/>
      <c r="AA110" s="76">
        <f t="shared" si="76"/>
        <v>26.7652</v>
      </c>
      <c r="AD110" s="9">
        <v>0.00027799999999999998</v>
      </c>
      <c r="AE110" s="9">
        <f>U110*AD110</f>
        <v>0.2365448624</v>
      </c>
    </row>
    <row r="111">
      <c r="A111" s="29"/>
      <c r="B111" s="30" t="s">
        <v>117</v>
      </c>
      <c r="C111" s="31">
        <f>Малоэтажка_колич_квартир!C111*3</f>
        <v>36</v>
      </c>
      <c r="D111" s="31">
        <f>Малоэтажка_колич_квартир!D111*3</f>
        <v>96</v>
      </c>
      <c r="E111" s="31">
        <f>Малоэтажка_колич_квартир!E111*3</f>
        <v>0</v>
      </c>
      <c r="F111" s="31">
        <f>Малоэтажка_колич_квартир!F111*3</f>
        <v>0</v>
      </c>
      <c r="G111" s="31">
        <f t="shared" si="69"/>
        <v>132</v>
      </c>
      <c r="H111" s="34"/>
      <c r="I111" s="34">
        <f t="shared" si="70"/>
        <v>132</v>
      </c>
      <c r="J111" s="34">
        <f t="shared" si="71"/>
        <v>220</v>
      </c>
      <c r="K111" s="34"/>
      <c r="L111" s="33">
        <v>4.75</v>
      </c>
      <c r="M111" s="33">
        <v>2.1000000000000001</v>
      </c>
      <c r="N111" s="33">
        <v>3.0800000000000001</v>
      </c>
      <c r="O111" s="33">
        <v>3.0800000000000001</v>
      </c>
      <c r="P111" s="33">
        <v>39.600000000000001</v>
      </c>
      <c r="Q111" s="33">
        <v>23.760000000000002</v>
      </c>
      <c r="R111" s="33">
        <v>15.84</v>
      </c>
      <c r="S111" s="33">
        <v>15.84</v>
      </c>
      <c r="T111" s="34"/>
      <c r="U111" s="88">
        <f t="shared" si="72"/>
        <v>850.88080000000002</v>
      </c>
      <c r="V111" s="88">
        <f t="shared" si="73"/>
        <v>26.757257861635221</v>
      </c>
      <c r="W111" s="88"/>
      <c r="X111" s="88">
        <f t="shared" si="74"/>
        <v>0.20336539185226879</v>
      </c>
      <c r="Y111" s="89">
        <f t="shared" si="75"/>
        <v>26.030770157090405</v>
      </c>
      <c r="Z111" s="9"/>
      <c r="AA111" s="76">
        <f t="shared" si="76"/>
        <v>26.7652</v>
      </c>
      <c r="AB111">
        <f>SUM(AA90:AA111)</f>
        <v>588.83440000000007</v>
      </c>
      <c r="AD111" s="9">
        <v>0.00027799999999999998</v>
      </c>
      <c r="AE111" s="9">
        <f>U111*AD111</f>
        <v>0.2365448624</v>
      </c>
      <c r="AF111">
        <f>SUM(AE90:AE111)</f>
        <v>5.2039869727999992</v>
      </c>
      <c r="AG111">
        <f>'Малоэтажка_ограждающие пов'!DA112</f>
        <v>7.6719832199999969</v>
      </c>
      <c r="AH111">
        <f>AF111+AG111</f>
        <v>12.875970192799997</v>
      </c>
    </row>
    <row r="112">
      <c r="A112" s="18">
        <v>9</v>
      </c>
      <c r="B112" s="19" t="s">
        <v>118</v>
      </c>
      <c r="C112" s="20">
        <f>Малоэтажка_колич_квартир!C112*3</f>
        <v>36</v>
      </c>
      <c r="D112" s="20">
        <f>Малоэтажка_колич_квартир!D112*3</f>
        <v>96</v>
      </c>
      <c r="E112" s="20">
        <f>Малоэтажка_колич_квартир!E112*3</f>
        <v>0</v>
      </c>
      <c r="F112" s="20">
        <f>Малоэтажка_колич_квартир!F112*3</f>
        <v>0</v>
      </c>
      <c r="G112" s="20">
        <f t="shared" si="69"/>
        <v>132</v>
      </c>
      <c r="H112" s="23"/>
      <c r="I112" s="23">
        <f t="shared" si="70"/>
        <v>132</v>
      </c>
      <c r="J112" s="23">
        <f t="shared" si="71"/>
        <v>220</v>
      </c>
      <c r="K112" s="23"/>
      <c r="L112" s="22">
        <v>4.75</v>
      </c>
      <c r="M112" s="22">
        <v>2.1000000000000001</v>
      </c>
      <c r="N112" s="22">
        <v>3.0800000000000001</v>
      </c>
      <c r="O112" s="22">
        <v>3.0800000000000001</v>
      </c>
      <c r="P112" s="22">
        <v>39.600000000000001</v>
      </c>
      <c r="Q112" s="22">
        <v>23.760000000000002</v>
      </c>
      <c r="R112" s="22">
        <v>15.84</v>
      </c>
      <c r="S112" s="22">
        <v>15.84</v>
      </c>
      <c r="T112" s="23"/>
      <c r="U112" s="85">
        <f t="shared" si="72"/>
        <v>850.88080000000002</v>
      </c>
      <c r="V112" s="85">
        <f t="shared" si="73"/>
        <v>26.757257861635221</v>
      </c>
      <c r="W112" s="85"/>
      <c r="X112" s="85">
        <f t="shared" si="74"/>
        <v>0.20336539185226879</v>
      </c>
      <c r="Y112" s="86">
        <f t="shared" si="75"/>
        <v>26.030770157090405</v>
      </c>
      <c r="Z112" s="9"/>
      <c r="AA112" s="76">
        <f t="shared" si="76"/>
        <v>26.7652</v>
      </c>
      <c r="AD112" s="9">
        <v>0.00027799999999999998</v>
      </c>
      <c r="AE112" s="9">
        <f>U112*AD112</f>
        <v>0.2365448624</v>
      </c>
    </row>
    <row r="113">
      <c r="A113" s="25"/>
      <c r="B113" s="4" t="s">
        <v>119</v>
      </c>
      <c r="C113" s="13">
        <f>Малоэтажка_колич_квартир!C113*3</f>
        <v>36</v>
      </c>
      <c r="D113" s="13">
        <f>Малоэтажка_колич_квартир!D113*3</f>
        <v>96</v>
      </c>
      <c r="E113" s="13">
        <f>Малоэтажка_колич_квартир!E113*3</f>
        <v>0</v>
      </c>
      <c r="F113" s="13">
        <f>Малоэтажка_колич_квартир!F113*3</f>
        <v>0</v>
      </c>
      <c r="G113" s="13">
        <f t="shared" si="69"/>
        <v>132</v>
      </c>
      <c r="I113">
        <f t="shared" si="70"/>
        <v>132</v>
      </c>
      <c r="J113">
        <f t="shared" si="71"/>
        <v>220</v>
      </c>
      <c r="L113" s="27">
        <v>4.75</v>
      </c>
      <c r="M113" s="27">
        <v>2.1000000000000001</v>
      </c>
      <c r="N113" s="27">
        <v>3.0800000000000001</v>
      </c>
      <c r="O113" s="27">
        <v>3.0800000000000001</v>
      </c>
      <c r="P113" s="27">
        <v>39.600000000000001</v>
      </c>
      <c r="Q113" s="27">
        <v>23.760000000000002</v>
      </c>
      <c r="R113" s="27">
        <v>15.84</v>
      </c>
      <c r="S113" s="27">
        <v>15.84</v>
      </c>
      <c r="U113" s="9">
        <f t="shared" si="72"/>
        <v>850.88080000000002</v>
      </c>
      <c r="V113" s="9">
        <f t="shared" si="73"/>
        <v>26.757257861635221</v>
      </c>
      <c r="W113" s="9"/>
      <c r="X113" s="9">
        <f t="shared" si="74"/>
        <v>0.20336539185226879</v>
      </c>
      <c r="Y113" s="87">
        <f t="shared" si="75"/>
        <v>26.030770157090405</v>
      </c>
      <c r="Z113" s="9"/>
      <c r="AA113" s="76">
        <f t="shared" si="76"/>
        <v>26.7652</v>
      </c>
      <c r="AD113" s="9">
        <v>0.00027799999999999998</v>
      </c>
      <c r="AE113" s="9">
        <f>U113*AD113</f>
        <v>0.2365448624</v>
      </c>
    </row>
    <row r="114">
      <c r="A114" s="25"/>
      <c r="B114" s="4" t="s">
        <v>120</v>
      </c>
      <c r="C114" s="13">
        <f>Малоэтажка_колич_квартир!C114*3</f>
        <v>36</v>
      </c>
      <c r="D114" s="13">
        <f>Малоэтажка_колич_квартир!D114*3</f>
        <v>96</v>
      </c>
      <c r="E114" s="13">
        <f>Малоэтажка_колич_квартир!E114*3</f>
        <v>0</v>
      </c>
      <c r="F114" s="13">
        <f>Малоэтажка_колич_квартир!F114*3</f>
        <v>0</v>
      </c>
      <c r="G114" s="13">
        <f t="shared" si="69"/>
        <v>132</v>
      </c>
      <c r="I114">
        <f t="shared" si="70"/>
        <v>132</v>
      </c>
      <c r="J114">
        <f t="shared" si="71"/>
        <v>220</v>
      </c>
      <c r="L114" s="27">
        <v>4.75</v>
      </c>
      <c r="M114" s="27">
        <v>2.1000000000000001</v>
      </c>
      <c r="N114" s="27">
        <v>3.0800000000000001</v>
      </c>
      <c r="O114" s="27">
        <v>3.0800000000000001</v>
      </c>
      <c r="P114" s="27">
        <v>39.600000000000001</v>
      </c>
      <c r="Q114" s="27">
        <v>23.760000000000002</v>
      </c>
      <c r="R114" s="27">
        <v>15.84</v>
      </c>
      <c r="S114" s="27">
        <v>15.84</v>
      </c>
      <c r="U114" s="9">
        <f t="shared" si="72"/>
        <v>850.88080000000002</v>
      </c>
      <c r="V114" s="9">
        <f t="shared" si="73"/>
        <v>26.757257861635221</v>
      </c>
      <c r="W114" s="9"/>
      <c r="X114" s="9">
        <f t="shared" si="74"/>
        <v>0.20336539185226879</v>
      </c>
      <c r="Y114" s="87">
        <f t="shared" si="75"/>
        <v>26.030770157090405</v>
      </c>
      <c r="Z114" s="9"/>
      <c r="AA114" s="76">
        <f t="shared" si="76"/>
        <v>26.7652</v>
      </c>
      <c r="AD114" s="9">
        <v>0.00027799999999999998</v>
      </c>
      <c r="AE114" s="9">
        <f>U114*AD114</f>
        <v>0.2365448624</v>
      </c>
    </row>
    <row r="115">
      <c r="A115" s="25"/>
      <c r="B115" s="4" t="s">
        <v>121</v>
      </c>
      <c r="C115" s="13">
        <f>Малоэтажка_колич_квартир!C115*3</f>
        <v>18</v>
      </c>
      <c r="D115" s="13">
        <f>Малоэтажка_колич_квартир!D115*3</f>
        <v>48</v>
      </c>
      <c r="E115" s="13">
        <f>Малоэтажка_колич_квартир!E115*3</f>
        <v>0</v>
      </c>
      <c r="F115" s="13">
        <f>Малоэтажка_колич_квартир!F115*3</f>
        <v>0</v>
      </c>
      <c r="G115" s="66">
        <f t="shared" si="69"/>
        <v>66</v>
      </c>
      <c r="I115">
        <f t="shared" si="70"/>
        <v>66</v>
      </c>
      <c r="J115">
        <f t="shared" si="71"/>
        <v>110</v>
      </c>
      <c r="L115" s="27">
        <v>3</v>
      </c>
      <c r="M115" s="27">
        <v>1.3700000000000001</v>
      </c>
      <c r="N115" s="27">
        <v>1.95</v>
      </c>
      <c r="O115" s="27">
        <v>1.95</v>
      </c>
      <c r="P115" s="27">
        <v>19.800000000000001</v>
      </c>
      <c r="Q115" s="27">
        <v>11.880000000000001</v>
      </c>
      <c r="R115" s="27">
        <v>7.9199999999999999</v>
      </c>
      <c r="S115" s="27">
        <v>7.9199999999999999</v>
      </c>
      <c r="U115" s="9">
        <f t="shared" si="72"/>
        <v>538.70699999999999</v>
      </c>
      <c r="V115" s="9">
        <f t="shared" si="73"/>
        <v>16.940471698113207</v>
      </c>
      <c r="W115" s="9"/>
      <c r="X115" s="9">
        <f t="shared" si="74"/>
        <v>0.12875406302335199</v>
      </c>
      <c r="Y115" s="87">
        <f t="shared" si="75"/>
        <v>16.480520066989055</v>
      </c>
      <c r="Z115" s="9"/>
      <c r="AA115" s="76">
        <f t="shared" si="76"/>
        <v>16.945499999999999</v>
      </c>
      <c r="AD115" s="9">
        <v>0.00027799999999999998</v>
      </c>
      <c r="AE115" s="9">
        <f>U115*AD115</f>
        <v>0.14976054599999999</v>
      </c>
    </row>
    <row r="116">
      <c r="A116" s="25"/>
      <c r="B116" s="4" t="s">
        <v>122</v>
      </c>
      <c r="C116" s="13">
        <f>Малоэтажка_колич_квартир!C116*3</f>
        <v>18</v>
      </c>
      <c r="D116" s="13">
        <f>Малоэтажка_колич_квартир!D116*3</f>
        <v>48</v>
      </c>
      <c r="E116" s="13">
        <f>Малоэтажка_колич_квартир!E116*3</f>
        <v>0</v>
      </c>
      <c r="F116" s="13">
        <f>Малоэтажка_колич_квартир!F116*3</f>
        <v>0</v>
      </c>
      <c r="G116" s="66">
        <f t="shared" si="69"/>
        <v>66</v>
      </c>
      <c r="I116">
        <f t="shared" si="70"/>
        <v>66</v>
      </c>
      <c r="J116">
        <f t="shared" si="71"/>
        <v>110</v>
      </c>
      <c r="L116" s="27">
        <v>3</v>
      </c>
      <c r="M116" s="27">
        <v>1.3700000000000001</v>
      </c>
      <c r="N116" s="27">
        <v>1.95</v>
      </c>
      <c r="O116" s="27">
        <v>1.95</v>
      </c>
      <c r="P116" s="27">
        <v>19.800000000000001</v>
      </c>
      <c r="Q116" s="27">
        <v>11.880000000000001</v>
      </c>
      <c r="R116" s="27">
        <v>7.9199999999999999</v>
      </c>
      <c r="S116" s="27">
        <v>7.9199999999999999</v>
      </c>
      <c r="U116" s="9">
        <f t="shared" si="72"/>
        <v>538.70699999999999</v>
      </c>
      <c r="V116" s="9">
        <f t="shared" si="73"/>
        <v>16.940471698113207</v>
      </c>
      <c r="W116" s="9"/>
      <c r="X116" s="9">
        <f t="shared" si="74"/>
        <v>0.12875406302335199</v>
      </c>
      <c r="Y116" s="87">
        <f t="shared" si="75"/>
        <v>16.480520066989055</v>
      </c>
      <c r="Z116" s="9"/>
      <c r="AA116" s="76">
        <f t="shared" si="76"/>
        <v>16.945499999999999</v>
      </c>
      <c r="AD116" s="9">
        <v>0.00027799999999999998</v>
      </c>
      <c r="AE116" s="9">
        <f>U116*AD116</f>
        <v>0.14976054599999999</v>
      </c>
    </row>
    <row r="117">
      <c r="A117" s="25"/>
      <c r="B117" s="4" t="s">
        <v>123</v>
      </c>
      <c r="C117" s="13">
        <f>Малоэтажка_колич_квартир!C117*3</f>
        <v>18</v>
      </c>
      <c r="D117" s="13">
        <f>Малоэтажка_колич_квартир!D117*3</f>
        <v>48</v>
      </c>
      <c r="E117" s="13">
        <f>Малоэтажка_колич_квартир!E117*3</f>
        <v>0</v>
      </c>
      <c r="F117" s="13">
        <f>Малоэтажка_колич_квартир!F117*3</f>
        <v>0</v>
      </c>
      <c r="G117" s="66">
        <f t="shared" si="69"/>
        <v>66</v>
      </c>
      <c r="I117">
        <f t="shared" si="70"/>
        <v>66</v>
      </c>
      <c r="J117">
        <f t="shared" si="71"/>
        <v>110</v>
      </c>
      <c r="L117" s="27">
        <v>3</v>
      </c>
      <c r="M117" s="27">
        <v>1.3700000000000001</v>
      </c>
      <c r="N117" s="27">
        <v>1.95</v>
      </c>
      <c r="O117" s="27">
        <v>1.95</v>
      </c>
      <c r="P117" s="27">
        <v>19.800000000000001</v>
      </c>
      <c r="Q117" s="27">
        <v>11.880000000000001</v>
      </c>
      <c r="R117" s="27">
        <v>7.9199999999999999</v>
      </c>
      <c r="S117" s="27">
        <v>7.9199999999999999</v>
      </c>
      <c r="U117" s="9">
        <f t="shared" si="72"/>
        <v>538.70699999999999</v>
      </c>
      <c r="V117" s="9">
        <f t="shared" si="73"/>
        <v>16.940471698113207</v>
      </c>
      <c r="W117" s="9"/>
      <c r="X117" s="9">
        <f t="shared" si="74"/>
        <v>0.12875406302335199</v>
      </c>
      <c r="Y117" s="87">
        <f t="shared" si="75"/>
        <v>16.480520066989055</v>
      </c>
      <c r="Z117" s="9"/>
      <c r="AA117" s="76">
        <f t="shared" si="76"/>
        <v>16.945499999999999</v>
      </c>
      <c r="AD117" s="9">
        <v>0.00027799999999999998</v>
      </c>
      <c r="AE117" s="9">
        <f>U117*AD117</f>
        <v>0.14976054599999999</v>
      </c>
    </row>
    <row r="118">
      <c r="A118" s="25"/>
      <c r="B118" s="4" t="s">
        <v>124</v>
      </c>
      <c r="C118" s="13">
        <f>Малоэтажка_колич_квартир!C118*3</f>
        <v>36</v>
      </c>
      <c r="D118" s="13">
        <f>Малоэтажка_колич_квартир!D118*3</f>
        <v>96</v>
      </c>
      <c r="E118" s="13">
        <f>Малоэтажка_колич_квартир!E118*3</f>
        <v>0</v>
      </c>
      <c r="F118" s="13">
        <f>Малоэтажка_колич_квартир!F118*3</f>
        <v>0</v>
      </c>
      <c r="G118" s="13">
        <f t="shared" si="69"/>
        <v>132</v>
      </c>
      <c r="I118">
        <f t="shared" si="70"/>
        <v>132</v>
      </c>
      <c r="J118">
        <f t="shared" si="71"/>
        <v>220</v>
      </c>
      <c r="L118" s="27">
        <v>4.75</v>
      </c>
      <c r="M118" s="27">
        <v>2.1000000000000001</v>
      </c>
      <c r="N118" s="27">
        <v>3.0800000000000001</v>
      </c>
      <c r="O118" s="27">
        <v>3.0800000000000001</v>
      </c>
      <c r="P118" s="27">
        <v>39.600000000000001</v>
      </c>
      <c r="Q118" s="27">
        <v>23.760000000000002</v>
      </c>
      <c r="R118" s="27">
        <v>15.84</v>
      </c>
      <c r="S118" s="27">
        <v>15.84</v>
      </c>
      <c r="U118" s="9">
        <f t="shared" si="72"/>
        <v>850.88080000000002</v>
      </c>
      <c r="V118" s="9">
        <f t="shared" si="73"/>
        <v>26.757257861635221</v>
      </c>
      <c r="W118" s="9"/>
      <c r="X118" s="9">
        <f t="shared" si="74"/>
        <v>0.20336539185226879</v>
      </c>
      <c r="Y118" s="87">
        <f t="shared" si="75"/>
        <v>26.030770157090405</v>
      </c>
      <c r="Z118" s="9"/>
      <c r="AA118" s="76">
        <f t="shared" si="76"/>
        <v>26.7652</v>
      </c>
      <c r="AD118" s="9">
        <v>0.00027799999999999998</v>
      </c>
      <c r="AE118" s="9">
        <f>U118*AD118</f>
        <v>0.2365448624</v>
      </c>
    </row>
    <row r="119">
      <c r="A119" s="25"/>
      <c r="B119" s="4" t="s">
        <v>125</v>
      </c>
      <c r="C119" s="13">
        <f>Малоэтажка_колич_квартир!C119*3</f>
        <v>36</v>
      </c>
      <c r="D119" s="13">
        <f>Малоэтажка_колич_квартир!D119*3</f>
        <v>96</v>
      </c>
      <c r="E119" s="13">
        <f>Малоэтажка_колич_квартир!E119*3</f>
        <v>0</v>
      </c>
      <c r="F119" s="13">
        <f>Малоэтажка_колич_квартир!F119*3</f>
        <v>0</v>
      </c>
      <c r="G119" s="13">
        <f t="shared" si="69"/>
        <v>132</v>
      </c>
      <c r="I119">
        <f t="shared" si="70"/>
        <v>132</v>
      </c>
      <c r="J119">
        <f t="shared" si="71"/>
        <v>220</v>
      </c>
      <c r="L119" s="27">
        <v>4.75</v>
      </c>
      <c r="M119" s="27">
        <v>2.1000000000000001</v>
      </c>
      <c r="N119" s="27">
        <v>3.0800000000000001</v>
      </c>
      <c r="O119" s="27">
        <v>3.0800000000000001</v>
      </c>
      <c r="P119" s="27">
        <v>39.600000000000001</v>
      </c>
      <c r="Q119" s="27">
        <v>23.760000000000002</v>
      </c>
      <c r="R119" s="27">
        <v>15.84</v>
      </c>
      <c r="S119" s="27">
        <v>15.84</v>
      </c>
      <c r="U119" s="9">
        <f t="shared" si="72"/>
        <v>850.88080000000002</v>
      </c>
      <c r="V119" s="9">
        <f t="shared" si="73"/>
        <v>26.757257861635221</v>
      </c>
      <c r="W119" s="9"/>
      <c r="X119" s="9">
        <f t="shared" si="74"/>
        <v>0.20336539185226879</v>
      </c>
      <c r="Y119" s="87">
        <f t="shared" si="75"/>
        <v>26.030770157090405</v>
      </c>
      <c r="Z119" s="9"/>
      <c r="AA119" s="76">
        <f t="shared" si="76"/>
        <v>26.7652</v>
      </c>
      <c r="AD119" s="9">
        <v>0.00027799999999999998</v>
      </c>
      <c r="AE119" s="9">
        <f>U119*AD119</f>
        <v>0.2365448624</v>
      </c>
    </row>
    <row r="120">
      <c r="A120" s="25"/>
      <c r="B120" s="4" t="s">
        <v>126</v>
      </c>
      <c r="C120" s="13">
        <f>Малоэтажка_колич_квартир!C120*3</f>
        <v>18</v>
      </c>
      <c r="D120" s="13">
        <f>Малоэтажка_колич_квартир!D120*3</f>
        <v>48</v>
      </c>
      <c r="E120" s="13">
        <f>Малоэтажка_колич_квартир!E120*3</f>
        <v>0</v>
      </c>
      <c r="F120" s="13">
        <f>Малоэтажка_колич_квартир!F120*3</f>
        <v>0</v>
      </c>
      <c r="G120" s="66">
        <f t="shared" si="69"/>
        <v>66</v>
      </c>
      <c r="I120">
        <f t="shared" si="70"/>
        <v>66</v>
      </c>
      <c r="J120">
        <f t="shared" si="71"/>
        <v>110</v>
      </c>
      <c r="L120" s="90">
        <v>3</v>
      </c>
      <c r="M120" s="90">
        <v>1.3700000000000001</v>
      </c>
      <c r="N120" s="90">
        <v>1.95</v>
      </c>
      <c r="O120" s="90">
        <v>1.95</v>
      </c>
      <c r="P120" s="90">
        <v>19.800000000000001</v>
      </c>
      <c r="Q120" s="90">
        <v>11.880000000000001</v>
      </c>
      <c r="R120" s="90">
        <v>7.9199999999999999</v>
      </c>
      <c r="S120" s="90">
        <v>7.9199999999999999</v>
      </c>
      <c r="U120" s="9">
        <f t="shared" si="72"/>
        <v>538.70699999999999</v>
      </c>
      <c r="V120" s="9">
        <f t="shared" si="73"/>
        <v>16.940471698113207</v>
      </c>
      <c r="W120" s="9"/>
      <c r="X120" s="9">
        <f t="shared" si="74"/>
        <v>0.12875406302335199</v>
      </c>
      <c r="Y120" s="87">
        <f t="shared" si="75"/>
        <v>16.480520066989055</v>
      </c>
      <c r="Z120" s="9"/>
      <c r="AA120" s="76">
        <f t="shared" si="76"/>
        <v>16.945499999999999</v>
      </c>
      <c r="AD120" s="9">
        <v>0.00027799999999999998</v>
      </c>
      <c r="AE120" s="9">
        <f>U120*AD120</f>
        <v>0.14976054599999999</v>
      </c>
    </row>
    <row r="121">
      <c r="A121" s="29"/>
      <c r="B121" s="30" t="s">
        <v>127</v>
      </c>
      <c r="C121" s="31">
        <f>Малоэтажка_колич_квартир!C121*3</f>
        <v>18</v>
      </c>
      <c r="D121" s="31">
        <f>Малоэтажка_колич_квартир!D121*3</f>
        <v>48</v>
      </c>
      <c r="E121" s="31">
        <f>Малоэтажка_колич_квартир!E121*3</f>
        <v>0</v>
      </c>
      <c r="F121" s="31">
        <f>Малоэтажка_колич_квартир!F121*3</f>
        <v>0</v>
      </c>
      <c r="G121" s="75">
        <f t="shared" si="69"/>
        <v>66</v>
      </c>
      <c r="H121" s="34"/>
      <c r="I121" s="34">
        <f t="shared" si="70"/>
        <v>66</v>
      </c>
      <c r="J121" s="34">
        <f t="shared" si="71"/>
        <v>110</v>
      </c>
      <c r="K121" s="34"/>
      <c r="L121" s="91">
        <v>3</v>
      </c>
      <c r="M121" s="91">
        <v>1.3700000000000001</v>
      </c>
      <c r="N121" s="91">
        <v>1.95</v>
      </c>
      <c r="O121" s="91">
        <v>1.95</v>
      </c>
      <c r="P121" s="91">
        <v>19.800000000000001</v>
      </c>
      <c r="Q121" s="91">
        <v>11.880000000000001</v>
      </c>
      <c r="R121" s="91">
        <v>7.9199999999999999</v>
      </c>
      <c r="S121" s="91">
        <v>7.9199999999999999</v>
      </c>
      <c r="T121" s="34"/>
      <c r="U121" s="88">
        <f t="shared" si="72"/>
        <v>538.70699999999999</v>
      </c>
      <c r="V121" s="88">
        <f t="shared" si="73"/>
        <v>16.940471698113207</v>
      </c>
      <c r="W121" s="88"/>
      <c r="X121" s="88">
        <f t="shared" si="74"/>
        <v>0.12875406302335199</v>
      </c>
      <c r="Y121" s="89">
        <f t="shared" si="75"/>
        <v>16.480520066989055</v>
      </c>
      <c r="Z121" s="9"/>
      <c r="AA121" s="76">
        <f t="shared" si="76"/>
        <v>16.945499999999999</v>
      </c>
      <c r="AB121">
        <f>SUM(AA112:AA121)</f>
        <v>218.55350000000001</v>
      </c>
      <c r="AD121" s="9">
        <v>0.00027799999999999998</v>
      </c>
      <c r="AE121" s="9">
        <f>U121*AD121</f>
        <v>0.14976054599999999</v>
      </c>
      <c r="AF121">
        <f>SUM(AE112:AE121)</f>
        <v>1.9315270419999999</v>
      </c>
      <c r="AG121">
        <f>'Малоэтажка_ограждающие пов'!DA122</f>
        <v>2.6023976500000003</v>
      </c>
      <c r="AH121">
        <f>AF121+AG121</f>
        <v>4.5339246920000003</v>
      </c>
    </row>
    <row r="122">
      <c r="A122" s="36" t="s">
        <v>136</v>
      </c>
      <c r="B122" s="36"/>
      <c r="C122" s="38"/>
      <c r="D122" s="38"/>
      <c r="E122" s="38"/>
      <c r="F122" s="38"/>
      <c r="G122" s="43">
        <f>SUM(G3:G121)</f>
        <v>15258</v>
      </c>
      <c r="H122" s="38"/>
      <c r="I122" s="38"/>
      <c r="J122" s="38"/>
      <c r="K122" s="38"/>
      <c r="L122" s="37">
        <f>SUM(L3:L121)</f>
        <v>553.44000000000005</v>
      </c>
      <c r="M122" s="37">
        <f>SUM(M3:M121)</f>
        <v>244.98999999999961</v>
      </c>
      <c r="N122" s="37">
        <f>SUM(N3:N121)</f>
        <v>358.90999999999991</v>
      </c>
      <c r="O122" s="37">
        <f>SUM(O3:O121)</f>
        <v>358.90999999999991</v>
      </c>
      <c r="P122" s="37">
        <f>SUM(P3:P121)</f>
        <v>4577.3999999999978</v>
      </c>
      <c r="Q122" s="37">
        <f>SUM(Q3:Q121)</f>
        <v>2746.4400000000055</v>
      </c>
      <c r="R122" s="37">
        <f>SUM(R3:R121)</f>
        <v>1830.9599999999971</v>
      </c>
      <c r="S122" s="37">
        <f>SUM(S3:S121)</f>
        <v>1830.9599999999971</v>
      </c>
      <c r="U122" s="38">
        <f>SUM(U3:U121)</f>
        <v>99152.476599999893</v>
      </c>
      <c r="V122" s="38">
        <f>SUM(V3:V121)</f>
        <v>3118.002408805025</v>
      </c>
      <c r="W122" s="38"/>
      <c r="X122" s="38">
        <f>SUM(X3:X121)</f>
        <v>23.698010646005823</v>
      </c>
      <c r="Y122" s="38">
        <f>SUM(Y3:Y121)</f>
        <v>3033.3453626887454</v>
      </c>
      <c r="Z122" s="38"/>
      <c r="AA122" s="38">
        <f>SUM(AA3:AA121)</f>
        <v>3118.9278999999951</v>
      </c>
      <c r="AB122">
        <f>SUM(AB3:AB121)</f>
        <v>3118.9279000000001</v>
      </c>
      <c r="AE122" s="9">
        <f>SUM(AE3:AE121)</f>
        <v>27.564388494799964</v>
      </c>
      <c r="AF122">
        <f>SUM(AF3:AF121)</f>
        <v>27.564388494799996</v>
      </c>
      <c r="AG122">
        <f>SUM(AG3:AG121)</f>
        <v>40.286254759999991</v>
      </c>
      <c r="AH122">
        <f>SUM(AH3:AH121)</f>
        <v>67.850643254799991</v>
      </c>
    </row>
  </sheetData>
  <mergeCells count="28">
    <mergeCell ref="A1:A2"/>
    <mergeCell ref="B1:B2"/>
    <mergeCell ref="C1:F1"/>
    <mergeCell ref="G1:G2"/>
    <mergeCell ref="I1:I2"/>
    <mergeCell ref="J1:J2"/>
    <mergeCell ref="L1:L2"/>
    <mergeCell ref="M1:M2"/>
    <mergeCell ref="N1:N2"/>
    <mergeCell ref="O1:O2"/>
    <mergeCell ref="P1:P2"/>
    <mergeCell ref="Q1:Q2"/>
    <mergeCell ref="R1:R2"/>
    <mergeCell ref="S1:S2"/>
    <mergeCell ref="U1:U2"/>
    <mergeCell ref="V1:V2"/>
    <mergeCell ref="X1:X2"/>
    <mergeCell ref="Y1:Y2"/>
    <mergeCell ref="A3:A11"/>
    <mergeCell ref="A12:A25"/>
    <mergeCell ref="A26:A30"/>
    <mergeCell ref="A31:A37"/>
    <mergeCell ref="A38:A56"/>
    <mergeCell ref="A57:A67"/>
    <mergeCell ref="A68:A89"/>
    <mergeCell ref="A90:A111"/>
    <mergeCell ref="A112:A121"/>
    <mergeCell ref="A122:B122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17.285156834812799"/>
    <col customWidth="1" min="3" max="8" width="13.1406246325922"/>
  </cols>
  <sheetData>
    <row r="1">
      <c r="A1" s="92" t="s">
        <v>128</v>
      </c>
      <c r="B1" s="93" t="s">
        <v>1</v>
      </c>
      <c r="C1" s="94" t="s">
        <v>129</v>
      </c>
      <c r="D1" s="94"/>
      <c r="E1" s="94"/>
      <c r="F1" s="94"/>
      <c r="G1" s="94"/>
      <c r="H1" s="94"/>
    </row>
    <row r="2">
      <c r="A2" s="7"/>
      <c r="B2" s="95"/>
      <c r="C2" s="96" t="s">
        <v>130</v>
      </c>
      <c r="D2" s="97"/>
      <c r="E2" s="96" t="s">
        <v>131</v>
      </c>
      <c r="F2" s="97"/>
      <c r="G2" s="96" t="s">
        <v>132</v>
      </c>
      <c r="H2" s="97"/>
    </row>
    <row r="3">
      <c r="A3" s="3"/>
      <c r="B3" s="98"/>
      <c r="C3" s="14" t="s">
        <v>162</v>
      </c>
      <c r="D3" s="14" t="s">
        <v>163</v>
      </c>
      <c r="E3" s="14" t="s">
        <v>162</v>
      </c>
      <c r="F3" s="14" t="s">
        <v>163</v>
      </c>
      <c r="G3" s="14" t="s">
        <v>162</v>
      </c>
      <c r="H3" s="14" t="s">
        <v>163</v>
      </c>
    </row>
    <row r="4">
      <c r="A4" s="1">
        <v>1</v>
      </c>
      <c r="B4" s="4" t="s">
        <v>9</v>
      </c>
      <c r="C4" s="99">
        <v>0</v>
      </c>
      <c r="D4" s="27">
        <v>1</v>
      </c>
      <c r="E4" s="100">
        <v>1</v>
      </c>
      <c r="F4" s="101">
        <v>1</v>
      </c>
      <c r="G4" s="101">
        <v>0</v>
      </c>
      <c r="H4" s="101">
        <v>0</v>
      </c>
    </row>
    <row r="5">
      <c r="A5" s="7"/>
      <c r="B5" s="4" t="s">
        <v>10</v>
      </c>
      <c r="C5" s="99">
        <v>0</v>
      </c>
      <c r="D5" s="27">
        <v>1</v>
      </c>
      <c r="E5" s="100">
        <v>1</v>
      </c>
      <c r="F5" s="101">
        <v>1</v>
      </c>
      <c r="G5" s="13">
        <v>0</v>
      </c>
      <c r="H5" s="13">
        <v>0</v>
      </c>
    </row>
    <row r="6">
      <c r="A6" s="7"/>
      <c r="B6" s="4" t="s">
        <v>11</v>
      </c>
      <c r="C6" s="99">
        <v>0</v>
      </c>
      <c r="D6" s="27">
        <v>1</v>
      </c>
      <c r="E6" s="100">
        <v>1</v>
      </c>
      <c r="F6" s="101">
        <v>1</v>
      </c>
      <c r="G6" s="13">
        <v>0</v>
      </c>
      <c r="H6" s="13">
        <v>0</v>
      </c>
    </row>
    <row r="7">
      <c r="A7" s="7"/>
      <c r="B7" s="4" t="s">
        <v>12</v>
      </c>
      <c r="C7" s="99">
        <v>0</v>
      </c>
      <c r="D7" s="27">
        <v>1</v>
      </c>
      <c r="E7" s="100">
        <v>1</v>
      </c>
      <c r="F7" s="101">
        <v>1</v>
      </c>
      <c r="G7" s="13">
        <v>0</v>
      </c>
      <c r="H7" s="13">
        <v>0</v>
      </c>
    </row>
    <row r="8">
      <c r="A8" s="7"/>
      <c r="B8" s="4" t="s">
        <v>13</v>
      </c>
      <c r="C8" s="99">
        <v>0</v>
      </c>
      <c r="D8" s="27">
        <v>1</v>
      </c>
      <c r="E8" s="100">
        <v>1</v>
      </c>
      <c r="F8" s="101">
        <v>0</v>
      </c>
      <c r="G8" s="13">
        <v>0</v>
      </c>
      <c r="H8" s="13">
        <v>1</v>
      </c>
    </row>
    <row r="9">
      <c r="A9" s="7"/>
      <c r="B9" s="4" t="s">
        <v>14</v>
      </c>
      <c r="C9" s="99">
        <v>0</v>
      </c>
      <c r="D9" s="27">
        <v>1</v>
      </c>
      <c r="E9" s="100">
        <v>1</v>
      </c>
      <c r="F9" s="101">
        <v>1</v>
      </c>
      <c r="G9" s="13">
        <v>0</v>
      </c>
      <c r="H9" s="13">
        <v>0</v>
      </c>
    </row>
    <row r="10">
      <c r="A10" s="7"/>
      <c r="B10" s="4" t="s">
        <v>15</v>
      </c>
      <c r="C10" s="99">
        <v>0</v>
      </c>
      <c r="D10" s="27">
        <v>1</v>
      </c>
      <c r="E10" s="100">
        <v>1</v>
      </c>
      <c r="F10" s="101">
        <v>1</v>
      </c>
      <c r="G10" s="13">
        <v>0</v>
      </c>
      <c r="H10" s="13">
        <v>0</v>
      </c>
    </row>
    <row r="11">
      <c r="A11" s="7"/>
      <c r="B11" s="4" t="s">
        <v>16</v>
      </c>
      <c r="C11" s="99">
        <v>0</v>
      </c>
      <c r="D11" s="27">
        <v>1</v>
      </c>
      <c r="E11" s="100">
        <v>1</v>
      </c>
      <c r="F11" s="101">
        <v>1</v>
      </c>
      <c r="G11" s="13">
        <v>0</v>
      </c>
      <c r="H11" s="13">
        <v>0</v>
      </c>
    </row>
    <row r="12">
      <c r="A12" s="3"/>
      <c r="B12" s="4" t="s">
        <v>17</v>
      </c>
      <c r="C12" s="99">
        <v>0</v>
      </c>
      <c r="D12" s="27">
        <v>1</v>
      </c>
      <c r="E12" s="100">
        <v>1</v>
      </c>
      <c r="F12" s="101">
        <v>1</v>
      </c>
      <c r="G12" s="13">
        <v>0</v>
      </c>
      <c r="H12" s="13">
        <v>0</v>
      </c>
    </row>
    <row r="13">
      <c r="A13" s="1">
        <v>2</v>
      </c>
      <c r="B13" s="4" t="s">
        <v>18</v>
      </c>
      <c r="C13" s="99">
        <v>0</v>
      </c>
      <c r="D13" s="27">
        <v>1</v>
      </c>
      <c r="E13" s="100">
        <v>1</v>
      </c>
      <c r="F13" s="101">
        <v>1</v>
      </c>
      <c r="G13" s="13">
        <v>0</v>
      </c>
      <c r="H13" s="13">
        <v>0</v>
      </c>
    </row>
    <row r="14">
      <c r="A14" s="7"/>
      <c r="B14" s="4" t="s">
        <v>19</v>
      </c>
      <c r="C14" s="99">
        <v>0</v>
      </c>
      <c r="D14" s="27">
        <v>1</v>
      </c>
      <c r="E14" s="100">
        <v>1</v>
      </c>
      <c r="F14" s="101">
        <v>1</v>
      </c>
      <c r="G14" s="13">
        <v>0</v>
      </c>
      <c r="H14" s="13">
        <v>0</v>
      </c>
    </row>
    <row r="15">
      <c r="A15" s="7"/>
      <c r="B15" s="4" t="s">
        <v>20</v>
      </c>
      <c r="C15" s="99">
        <v>0</v>
      </c>
      <c r="D15" s="27">
        <v>1</v>
      </c>
      <c r="E15" s="100">
        <v>1</v>
      </c>
      <c r="F15" s="101">
        <v>1</v>
      </c>
      <c r="G15" s="13">
        <v>0</v>
      </c>
      <c r="H15" s="13">
        <v>0</v>
      </c>
    </row>
    <row r="16">
      <c r="A16" s="7"/>
      <c r="B16" s="4" t="s">
        <v>21</v>
      </c>
      <c r="C16" s="99">
        <v>0</v>
      </c>
      <c r="D16" s="27">
        <v>1</v>
      </c>
      <c r="E16" s="100">
        <v>1</v>
      </c>
      <c r="F16" s="101">
        <v>1</v>
      </c>
      <c r="G16" s="13">
        <v>0</v>
      </c>
      <c r="H16" s="13">
        <v>0</v>
      </c>
    </row>
    <row r="17">
      <c r="A17" s="7"/>
      <c r="B17" s="4" t="s">
        <v>22</v>
      </c>
      <c r="C17" s="99">
        <v>0</v>
      </c>
      <c r="D17" s="27">
        <v>1</v>
      </c>
      <c r="E17" s="100">
        <v>1</v>
      </c>
      <c r="F17" s="101">
        <v>1</v>
      </c>
      <c r="G17" s="13">
        <v>0</v>
      </c>
      <c r="H17" s="13">
        <v>0</v>
      </c>
    </row>
    <row r="18">
      <c r="A18" s="7"/>
      <c r="B18" s="4" t="s">
        <v>23</v>
      </c>
      <c r="C18" s="99">
        <v>0</v>
      </c>
      <c r="D18" s="27">
        <v>1</v>
      </c>
      <c r="E18" s="100">
        <v>1</v>
      </c>
      <c r="F18" s="101">
        <v>1</v>
      </c>
      <c r="G18" s="13">
        <v>0</v>
      </c>
      <c r="H18" s="13">
        <v>0</v>
      </c>
    </row>
    <row r="19">
      <c r="A19" s="7"/>
      <c r="B19" s="4" t="s">
        <v>24</v>
      </c>
      <c r="C19" s="99">
        <v>0</v>
      </c>
      <c r="D19" s="27">
        <v>1</v>
      </c>
      <c r="E19" s="100">
        <v>1</v>
      </c>
      <c r="F19" s="101">
        <v>1</v>
      </c>
      <c r="G19" s="13">
        <v>0</v>
      </c>
      <c r="H19" s="13">
        <v>0</v>
      </c>
    </row>
    <row r="20">
      <c r="A20" s="7"/>
      <c r="B20" s="4" t="s">
        <v>25</v>
      </c>
      <c r="C20" s="99">
        <v>0</v>
      </c>
      <c r="D20" s="27">
        <v>1</v>
      </c>
      <c r="E20" s="100">
        <v>1</v>
      </c>
      <c r="F20" s="101">
        <v>1</v>
      </c>
      <c r="G20" s="13">
        <v>0</v>
      </c>
      <c r="H20" s="13">
        <v>0</v>
      </c>
    </row>
    <row r="21">
      <c r="A21" s="7"/>
      <c r="B21" s="4" t="s">
        <v>26</v>
      </c>
      <c r="C21" s="99">
        <v>0</v>
      </c>
      <c r="D21" s="27">
        <v>1</v>
      </c>
      <c r="E21" s="100">
        <v>1</v>
      </c>
      <c r="F21" s="101">
        <v>1</v>
      </c>
      <c r="G21" s="13">
        <v>0</v>
      </c>
      <c r="H21" s="13">
        <v>0</v>
      </c>
    </row>
    <row r="22">
      <c r="A22" s="7"/>
      <c r="B22" s="4" t="s">
        <v>27</v>
      </c>
      <c r="C22" s="99">
        <v>0</v>
      </c>
      <c r="D22" s="27">
        <v>1</v>
      </c>
      <c r="E22" s="100">
        <v>1</v>
      </c>
      <c r="F22" s="101">
        <v>1</v>
      </c>
      <c r="G22" s="13">
        <v>0</v>
      </c>
      <c r="H22" s="13">
        <v>0</v>
      </c>
    </row>
    <row r="23">
      <c r="A23" s="7"/>
      <c r="B23" s="4" t="s">
        <v>28</v>
      </c>
      <c r="C23" s="99">
        <v>0</v>
      </c>
      <c r="D23" s="27">
        <v>1</v>
      </c>
      <c r="E23" s="100">
        <v>1</v>
      </c>
      <c r="F23" s="101">
        <v>1</v>
      </c>
      <c r="G23" s="13">
        <v>0</v>
      </c>
      <c r="H23" s="13">
        <v>0</v>
      </c>
    </row>
    <row r="24">
      <c r="A24" s="7"/>
      <c r="B24" s="4" t="s">
        <v>29</v>
      </c>
      <c r="C24" s="99">
        <v>0</v>
      </c>
      <c r="D24" s="27">
        <v>1</v>
      </c>
      <c r="E24" s="100">
        <v>1</v>
      </c>
      <c r="F24" s="101">
        <v>1</v>
      </c>
      <c r="G24" s="13">
        <v>0</v>
      </c>
      <c r="H24" s="13">
        <v>0</v>
      </c>
    </row>
    <row r="25">
      <c r="A25" s="7"/>
      <c r="B25" s="4" t="s">
        <v>30</v>
      </c>
      <c r="C25" s="99">
        <v>0</v>
      </c>
      <c r="D25" s="27">
        <v>1</v>
      </c>
      <c r="E25" s="100">
        <v>1</v>
      </c>
      <c r="F25" s="101">
        <v>1</v>
      </c>
      <c r="G25" s="13">
        <v>0</v>
      </c>
      <c r="H25" s="13">
        <v>0</v>
      </c>
    </row>
    <row r="26">
      <c r="A26" s="3"/>
      <c r="B26" s="4" t="s">
        <v>31</v>
      </c>
      <c r="C26" s="99">
        <v>0</v>
      </c>
      <c r="D26" s="27">
        <v>1</v>
      </c>
      <c r="E26" s="100">
        <v>1</v>
      </c>
      <c r="F26" s="101">
        <v>1</v>
      </c>
      <c r="G26" s="13">
        <v>0</v>
      </c>
      <c r="H26" s="13">
        <v>0</v>
      </c>
    </row>
    <row r="27">
      <c r="A27" s="1">
        <v>3</v>
      </c>
      <c r="B27" s="4" t="s">
        <v>32</v>
      </c>
      <c r="C27" s="99">
        <v>0</v>
      </c>
      <c r="D27" s="27">
        <v>1</v>
      </c>
      <c r="E27" s="100">
        <v>1</v>
      </c>
      <c r="F27" s="101">
        <v>1</v>
      </c>
      <c r="G27" s="13">
        <v>0</v>
      </c>
      <c r="H27" s="13">
        <v>0</v>
      </c>
    </row>
    <row r="28">
      <c r="A28" s="7"/>
      <c r="B28" s="4" t="s">
        <v>33</v>
      </c>
      <c r="C28" s="99">
        <v>0</v>
      </c>
      <c r="D28" s="27">
        <v>1</v>
      </c>
      <c r="E28" s="100">
        <v>1</v>
      </c>
      <c r="F28" s="101">
        <v>1</v>
      </c>
      <c r="G28" s="13">
        <v>0</v>
      </c>
      <c r="H28" s="13">
        <v>0</v>
      </c>
    </row>
    <row r="29">
      <c r="A29" s="7"/>
      <c r="B29" s="4" t="s">
        <v>34</v>
      </c>
      <c r="C29" s="99">
        <v>0</v>
      </c>
      <c r="D29" s="27">
        <v>1</v>
      </c>
      <c r="E29" s="100">
        <v>1</v>
      </c>
      <c r="F29" s="101">
        <v>1</v>
      </c>
      <c r="G29" s="13">
        <v>0</v>
      </c>
      <c r="H29" s="13">
        <v>0</v>
      </c>
    </row>
    <row r="30">
      <c r="A30" s="7"/>
      <c r="B30" s="4" t="s">
        <v>35</v>
      </c>
      <c r="C30" s="99">
        <v>0</v>
      </c>
      <c r="D30" s="27">
        <v>1</v>
      </c>
      <c r="E30" s="100">
        <v>1</v>
      </c>
      <c r="F30" s="101">
        <v>1</v>
      </c>
      <c r="G30" s="13">
        <v>0</v>
      </c>
      <c r="H30" s="13">
        <v>0</v>
      </c>
    </row>
    <row r="31">
      <c r="A31" s="3"/>
      <c r="B31" s="4" t="s">
        <v>36</v>
      </c>
      <c r="C31" s="99">
        <v>0</v>
      </c>
      <c r="D31" s="27">
        <v>1</v>
      </c>
      <c r="E31" s="100">
        <v>1</v>
      </c>
      <c r="F31" s="101">
        <v>1</v>
      </c>
      <c r="G31" s="13">
        <v>0</v>
      </c>
      <c r="H31" s="13">
        <v>0</v>
      </c>
    </row>
    <row r="32">
      <c r="A32" s="1">
        <v>4</v>
      </c>
      <c r="B32" s="4" t="s">
        <v>37</v>
      </c>
      <c r="C32" s="99">
        <v>0</v>
      </c>
      <c r="D32" s="27">
        <v>1</v>
      </c>
      <c r="E32" s="100">
        <v>1</v>
      </c>
      <c r="F32" s="101">
        <v>1</v>
      </c>
      <c r="G32" s="13">
        <v>0</v>
      </c>
      <c r="H32" s="13">
        <v>0</v>
      </c>
    </row>
    <row r="33">
      <c r="A33" s="7"/>
      <c r="B33" s="4" t="s">
        <v>38</v>
      </c>
      <c r="C33" s="99">
        <v>0</v>
      </c>
      <c r="D33" s="27">
        <v>1</v>
      </c>
      <c r="E33" s="100">
        <v>1</v>
      </c>
      <c r="F33" s="101">
        <v>1</v>
      </c>
      <c r="G33" s="13">
        <v>0</v>
      </c>
      <c r="H33" s="13">
        <v>0</v>
      </c>
    </row>
    <row r="34">
      <c r="A34" s="7"/>
      <c r="B34" s="4" t="s">
        <v>39</v>
      </c>
      <c r="C34" s="99">
        <v>0</v>
      </c>
      <c r="D34" s="27">
        <v>1</v>
      </c>
      <c r="E34" s="100">
        <v>1</v>
      </c>
      <c r="F34" s="101">
        <v>1</v>
      </c>
      <c r="G34" s="13">
        <v>0</v>
      </c>
      <c r="H34" s="13">
        <v>0</v>
      </c>
    </row>
    <row r="35">
      <c r="A35" s="7"/>
      <c r="B35" s="4" t="s">
        <v>40</v>
      </c>
      <c r="C35" s="99">
        <v>0</v>
      </c>
      <c r="D35" s="27">
        <v>1</v>
      </c>
      <c r="E35" s="100">
        <v>1</v>
      </c>
      <c r="F35" s="101">
        <v>1</v>
      </c>
      <c r="G35" s="13">
        <v>0</v>
      </c>
      <c r="H35" s="13">
        <v>0</v>
      </c>
    </row>
    <row r="36">
      <c r="A36" s="7"/>
      <c r="B36" s="4" t="s">
        <v>41</v>
      </c>
      <c r="C36" s="13">
        <v>0</v>
      </c>
      <c r="D36" s="27">
        <v>0</v>
      </c>
      <c r="E36" s="13">
        <v>0</v>
      </c>
      <c r="F36" s="13">
        <v>2</v>
      </c>
      <c r="G36" s="13">
        <v>0</v>
      </c>
      <c r="H36" s="13">
        <v>0</v>
      </c>
    </row>
    <row r="37">
      <c r="A37" s="7"/>
      <c r="B37" s="4" t="s">
        <v>42</v>
      </c>
      <c r="C37" s="13">
        <v>0</v>
      </c>
      <c r="D37" s="27">
        <v>0</v>
      </c>
      <c r="E37" s="13">
        <v>0</v>
      </c>
      <c r="F37" s="13">
        <v>2</v>
      </c>
      <c r="G37" s="13">
        <v>0</v>
      </c>
      <c r="H37" s="13">
        <v>0</v>
      </c>
    </row>
    <row r="38">
      <c r="A38" s="3"/>
      <c r="B38" s="4" t="s">
        <v>43</v>
      </c>
      <c r="C38" s="13">
        <v>0</v>
      </c>
      <c r="D38" s="27">
        <v>0</v>
      </c>
      <c r="E38" s="13">
        <v>0</v>
      </c>
      <c r="F38" s="13">
        <v>2</v>
      </c>
      <c r="G38" s="13">
        <v>0</v>
      </c>
      <c r="H38" s="13">
        <v>0</v>
      </c>
    </row>
    <row r="39">
      <c r="A39" s="1">
        <v>5</v>
      </c>
      <c r="B39" s="4" t="s">
        <v>44</v>
      </c>
      <c r="C39" s="13">
        <v>0</v>
      </c>
      <c r="D39" s="27">
        <v>1</v>
      </c>
      <c r="E39" s="13">
        <v>1</v>
      </c>
      <c r="F39" s="13">
        <v>1</v>
      </c>
      <c r="G39" s="13">
        <v>0</v>
      </c>
      <c r="H39" s="13">
        <v>0</v>
      </c>
    </row>
    <row r="40">
      <c r="A40" s="7"/>
      <c r="B40" s="4" t="s">
        <v>45</v>
      </c>
      <c r="C40" s="13">
        <v>0</v>
      </c>
      <c r="D40" s="27">
        <v>1</v>
      </c>
      <c r="E40" s="13">
        <v>1</v>
      </c>
      <c r="F40" s="13">
        <v>1</v>
      </c>
      <c r="G40" s="13">
        <v>0</v>
      </c>
      <c r="H40" s="13">
        <v>0</v>
      </c>
    </row>
    <row r="41">
      <c r="A41" s="7"/>
      <c r="B41" s="4" t="s">
        <v>46</v>
      </c>
      <c r="C41" s="13">
        <v>0</v>
      </c>
      <c r="D41" s="27">
        <v>1</v>
      </c>
      <c r="E41" s="13">
        <v>1</v>
      </c>
      <c r="F41" s="13">
        <v>1</v>
      </c>
      <c r="G41" s="13">
        <v>0</v>
      </c>
      <c r="H41" s="13">
        <v>0</v>
      </c>
    </row>
    <row r="42">
      <c r="A42" s="7"/>
      <c r="B42" s="4" t="s">
        <v>47</v>
      </c>
      <c r="C42" s="13">
        <v>0</v>
      </c>
      <c r="D42" s="27">
        <v>1</v>
      </c>
      <c r="E42" s="13">
        <v>1</v>
      </c>
      <c r="F42" s="13">
        <v>1</v>
      </c>
      <c r="G42" s="13">
        <v>0</v>
      </c>
      <c r="H42" s="13">
        <v>0</v>
      </c>
    </row>
    <row r="43">
      <c r="A43" s="7"/>
      <c r="B43" s="4" t="s">
        <v>48</v>
      </c>
      <c r="C43" s="13">
        <v>0</v>
      </c>
      <c r="D43" s="27">
        <v>1</v>
      </c>
      <c r="E43" s="13">
        <v>1</v>
      </c>
      <c r="F43" s="13">
        <v>1</v>
      </c>
      <c r="G43" s="13">
        <v>0</v>
      </c>
      <c r="H43" s="13">
        <v>0</v>
      </c>
    </row>
    <row r="44">
      <c r="A44" s="7"/>
      <c r="B44" s="4" t="s">
        <v>49</v>
      </c>
      <c r="C44" s="13">
        <v>0</v>
      </c>
      <c r="D44" s="27">
        <v>1</v>
      </c>
      <c r="E44" s="13">
        <v>1</v>
      </c>
      <c r="F44" s="13">
        <v>1</v>
      </c>
      <c r="G44" s="13">
        <v>0</v>
      </c>
      <c r="H44" s="13">
        <v>0</v>
      </c>
    </row>
    <row r="45">
      <c r="A45" s="7"/>
      <c r="B45" s="4" t="s">
        <v>50</v>
      </c>
      <c r="C45" s="13">
        <v>0</v>
      </c>
      <c r="D45" s="27">
        <v>1</v>
      </c>
      <c r="E45" s="13">
        <v>1</v>
      </c>
      <c r="F45" s="13">
        <v>1</v>
      </c>
      <c r="G45" s="13">
        <v>0</v>
      </c>
      <c r="H45" s="13">
        <v>0</v>
      </c>
    </row>
    <row r="46">
      <c r="A46" s="7"/>
      <c r="B46" s="4" t="s">
        <v>51</v>
      </c>
      <c r="C46" s="13">
        <v>0</v>
      </c>
      <c r="D46" s="27">
        <v>1</v>
      </c>
      <c r="E46" s="13">
        <v>1</v>
      </c>
      <c r="F46" s="13">
        <v>1</v>
      </c>
      <c r="G46" s="13">
        <v>0</v>
      </c>
      <c r="H46" s="13">
        <v>0</v>
      </c>
    </row>
    <row r="47">
      <c r="A47" s="7"/>
      <c r="B47" s="4" t="s">
        <v>52</v>
      </c>
      <c r="C47" s="13">
        <v>0</v>
      </c>
      <c r="D47" s="27">
        <v>1</v>
      </c>
      <c r="E47" s="13">
        <v>1</v>
      </c>
      <c r="F47" s="13">
        <v>1</v>
      </c>
      <c r="G47" s="13">
        <v>0</v>
      </c>
      <c r="H47" s="13">
        <v>0</v>
      </c>
    </row>
    <row r="48">
      <c r="A48" s="7"/>
      <c r="B48" s="4" t="s">
        <v>53</v>
      </c>
      <c r="C48" s="13">
        <v>0</v>
      </c>
      <c r="D48" s="27">
        <v>1</v>
      </c>
      <c r="E48" s="13">
        <v>1</v>
      </c>
      <c r="F48" s="13">
        <v>1</v>
      </c>
      <c r="G48" s="13">
        <v>0</v>
      </c>
      <c r="H48" s="13">
        <v>0</v>
      </c>
    </row>
    <row r="49">
      <c r="A49" s="7"/>
      <c r="B49" s="4" t="s">
        <v>54</v>
      </c>
      <c r="C49" s="13">
        <v>0</v>
      </c>
      <c r="D49" s="27">
        <v>1</v>
      </c>
      <c r="E49" s="13">
        <v>1</v>
      </c>
      <c r="F49" s="13">
        <v>1</v>
      </c>
      <c r="G49" s="13">
        <v>0</v>
      </c>
      <c r="H49" s="13">
        <v>0</v>
      </c>
    </row>
    <row r="50">
      <c r="A50" s="7"/>
      <c r="B50" s="4" t="s">
        <v>55</v>
      </c>
      <c r="C50" s="13">
        <v>0</v>
      </c>
      <c r="D50" s="27">
        <v>1</v>
      </c>
      <c r="E50" s="13">
        <v>1</v>
      </c>
      <c r="F50" s="13">
        <v>1</v>
      </c>
      <c r="G50" s="13">
        <v>0</v>
      </c>
      <c r="H50" s="13">
        <v>0</v>
      </c>
    </row>
    <row r="51">
      <c r="A51" s="7"/>
      <c r="B51" s="4" t="s">
        <v>56</v>
      </c>
      <c r="C51" s="13">
        <v>0</v>
      </c>
      <c r="D51" s="27">
        <v>1</v>
      </c>
      <c r="E51" s="13">
        <v>1</v>
      </c>
      <c r="F51" s="13">
        <v>1</v>
      </c>
      <c r="G51" s="13">
        <v>0</v>
      </c>
      <c r="H51" s="13">
        <v>0</v>
      </c>
    </row>
    <row r="52">
      <c r="A52" s="7"/>
      <c r="B52" s="4" t="s">
        <v>57</v>
      </c>
      <c r="C52" s="13">
        <v>0</v>
      </c>
      <c r="D52" s="27">
        <v>1</v>
      </c>
      <c r="E52" s="13">
        <v>1</v>
      </c>
      <c r="F52" s="13">
        <v>1</v>
      </c>
      <c r="G52" s="13">
        <v>0</v>
      </c>
      <c r="H52" s="13">
        <v>0</v>
      </c>
    </row>
    <row r="53">
      <c r="A53" s="7"/>
      <c r="B53" s="4" t="s">
        <v>58</v>
      </c>
      <c r="C53" s="13">
        <v>0</v>
      </c>
      <c r="D53" s="27">
        <v>1</v>
      </c>
      <c r="E53" s="13">
        <v>1</v>
      </c>
      <c r="F53" s="13">
        <v>1</v>
      </c>
      <c r="G53" s="13">
        <v>0</v>
      </c>
      <c r="H53" s="13">
        <v>0</v>
      </c>
    </row>
    <row r="54">
      <c r="A54" s="7"/>
      <c r="B54" s="4" t="s">
        <v>59</v>
      </c>
      <c r="C54" s="13">
        <v>0</v>
      </c>
      <c r="D54" s="27">
        <v>1</v>
      </c>
      <c r="E54" s="13">
        <v>1</v>
      </c>
      <c r="F54" s="13">
        <v>1</v>
      </c>
      <c r="G54" s="13">
        <v>0</v>
      </c>
      <c r="H54" s="13">
        <v>0</v>
      </c>
    </row>
    <row r="55">
      <c r="A55" s="7"/>
      <c r="B55" s="4" t="s">
        <v>60</v>
      </c>
      <c r="C55" s="13">
        <v>0</v>
      </c>
      <c r="D55" s="27">
        <v>1</v>
      </c>
      <c r="E55" s="13">
        <v>1</v>
      </c>
      <c r="F55" s="13">
        <v>1</v>
      </c>
      <c r="G55" s="13">
        <v>0</v>
      </c>
      <c r="H55" s="13">
        <v>0</v>
      </c>
    </row>
    <row r="56">
      <c r="A56" s="7"/>
      <c r="B56" s="4" t="s">
        <v>61</v>
      </c>
      <c r="C56" s="13">
        <v>0</v>
      </c>
      <c r="D56" s="27">
        <v>1</v>
      </c>
      <c r="E56" s="13">
        <v>1</v>
      </c>
      <c r="F56" s="13">
        <v>1</v>
      </c>
      <c r="G56" s="13">
        <v>0</v>
      </c>
      <c r="H56" s="13">
        <v>0</v>
      </c>
    </row>
    <row r="57">
      <c r="A57" s="3"/>
      <c r="B57" s="4" t="s">
        <v>62</v>
      </c>
      <c r="C57" s="13">
        <v>0</v>
      </c>
      <c r="D57" s="27">
        <v>1</v>
      </c>
      <c r="E57" s="13">
        <v>1</v>
      </c>
      <c r="F57" s="13">
        <v>1</v>
      </c>
      <c r="G57" s="13">
        <v>0</v>
      </c>
      <c r="H57" s="13">
        <v>0</v>
      </c>
    </row>
    <row r="58">
      <c r="A58" s="1">
        <v>6</v>
      </c>
      <c r="B58" s="4" t="s">
        <v>63</v>
      </c>
      <c r="C58" s="13">
        <v>0</v>
      </c>
      <c r="D58" s="27">
        <v>1</v>
      </c>
      <c r="E58" s="13">
        <v>1</v>
      </c>
      <c r="F58" s="13">
        <v>1</v>
      </c>
      <c r="G58" s="13">
        <v>0</v>
      </c>
      <c r="H58" s="13">
        <v>0</v>
      </c>
    </row>
    <row r="59">
      <c r="A59" s="7"/>
      <c r="B59" s="4" t="s">
        <v>64</v>
      </c>
      <c r="C59" s="13">
        <v>0</v>
      </c>
      <c r="D59" s="27">
        <v>1</v>
      </c>
      <c r="E59" s="13">
        <v>1</v>
      </c>
      <c r="F59" s="13">
        <v>1</v>
      </c>
      <c r="G59" s="13">
        <v>0</v>
      </c>
      <c r="H59" s="13">
        <v>0</v>
      </c>
    </row>
    <row r="60">
      <c r="A60" s="7"/>
      <c r="B60" s="4" t="s">
        <v>65</v>
      </c>
      <c r="C60" s="13">
        <v>0</v>
      </c>
      <c r="D60" s="27">
        <v>1</v>
      </c>
      <c r="E60" s="13">
        <v>1</v>
      </c>
      <c r="F60" s="13">
        <v>1</v>
      </c>
      <c r="G60" s="13">
        <v>0</v>
      </c>
      <c r="H60" s="13">
        <v>0</v>
      </c>
    </row>
    <row r="61">
      <c r="A61" s="7"/>
      <c r="B61" s="4" t="s">
        <v>66</v>
      </c>
      <c r="C61" s="13">
        <v>0</v>
      </c>
      <c r="D61" s="27">
        <v>1</v>
      </c>
      <c r="E61" s="13">
        <v>1</v>
      </c>
      <c r="F61" s="13">
        <v>1</v>
      </c>
      <c r="G61" s="13">
        <v>0</v>
      </c>
      <c r="H61" s="13">
        <v>0</v>
      </c>
    </row>
    <row r="62">
      <c r="A62" s="7"/>
      <c r="B62" s="4" t="s">
        <v>67</v>
      </c>
      <c r="C62" s="13">
        <v>0</v>
      </c>
      <c r="D62" s="27">
        <v>1</v>
      </c>
      <c r="E62" s="13">
        <v>1</v>
      </c>
      <c r="F62" s="13">
        <v>1</v>
      </c>
      <c r="G62" s="13">
        <v>0</v>
      </c>
      <c r="H62" s="13">
        <v>0</v>
      </c>
    </row>
    <row r="63">
      <c r="A63" s="7"/>
      <c r="B63" s="4" t="s">
        <v>68</v>
      </c>
      <c r="C63" s="13">
        <v>0</v>
      </c>
      <c r="D63" s="27">
        <v>1</v>
      </c>
      <c r="E63" s="13">
        <v>1</v>
      </c>
      <c r="F63" s="13">
        <v>1</v>
      </c>
      <c r="G63" s="13">
        <v>0</v>
      </c>
      <c r="H63" s="13">
        <v>0</v>
      </c>
    </row>
    <row r="64">
      <c r="A64" s="7"/>
      <c r="B64" s="4" t="s">
        <v>69</v>
      </c>
      <c r="C64" s="13">
        <v>0</v>
      </c>
      <c r="D64" s="27">
        <v>1</v>
      </c>
      <c r="E64" s="13">
        <v>1</v>
      </c>
      <c r="F64" s="13">
        <v>1</v>
      </c>
      <c r="G64" s="13">
        <v>0</v>
      </c>
      <c r="H64" s="13">
        <v>0</v>
      </c>
    </row>
    <row r="65">
      <c r="A65" s="7"/>
      <c r="B65" s="4" t="s">
        <v>70</v>
      </c>
      <c r="C65" s="13">
        <v>0</v>
      </c>
      <c r="D65" s="27">
        <v>1</v>
      </c>
      <c r="E65" s="13">
        <v>1</v>
      </c>
      <c r="F65" s="13">
        <v>1</v>
      </c>
      <c r="G65" s="13">
        <v>0</v>
      </c>
      <c r="H65" s="13">
        <v>0</v>
      </c>
    </row>
    <row r="66">
      <c r="A66" s="7"/>
      <c r="B66" s="4" t="s">
        <v>71</v>
      </c>
      <c r="C66" s="13">
        <v>0</v>
      </c>
      <c r="D66" s="27">
        <v>1</v>
      </c>
      <c r="E66" s="13">
        <v>1</v>
      </c>
      <c r="F66" s="13">
        <v>1</v>
      </c>
      <c r="G66" s="13">
        <v>0</v>
      </c>
      <c r="H66" s="13">
        <v>0</v>
      </c>
    </row>
    <row r="67">
      <c r="A67" s="7"/>
      <c r="B67" s="4" t="s">
        <v>72</v>
      </c>
      <c r="C67" s="13">
        <v>0</v>
      </c>
      <c r="D67" s="27">
        <v>1</v>
      </c>
      <c r="E67" s="13">
        <v>1</v>
      </c>
      <c r="F67" s="13">
        <v>1</v>
      </c>
      <c r="G67" s="13">
        <v>0</v>
      </c>
      <c r="H67" s="13">
        <v>0</v>
      </c>
    </row>
    <row r="68">
      <c r="A68" s="3"/>
      <c r="B68" s="4" t="s">
        <v>73</v>
      </c>
      <c r="C68" s="13">
        <v>0</v>
      </c>
      <c r="D68" s="27">
        <v>1</v>
      </c>
      <c r="E68" s="13">
        <v>1</v>
      </c>
      <c r="F68" s="13">
        <v>1</v>
      </c>
      <c r="G68" s="13">
        <v>0</v>
      </c>
      <c r="H68" s="13">
        <v>0</v>
      </c>
    </row>
    <row r="69">
      <c r="A69" s="1">
        <v>7</v>
      </c>
      <c r="B69" s="4" t="s">
        <v>74</v>
      </c>
      <c r="C69" s="13">
        <v>0</v>
      </c>
      <c r="D69" s="27">
        <v>1</v>
      </c>
      <c r="E69" s="13">
        <v>1</v>
      </c>
      <c r="F69" s="13">
        <v>1</v>
      </c>
      <c r="G69" s="13">
        <v>0</v>
      </c>
      <c r="H69" s="13">
        <v>0</v>
      </c>
    </row>
    <row r="70">
      <c r="A70" s="7"/>
      <c r="B70" s="4" t="s">
        <v>75</v>
      </c>
      <c r="C70" s="13">
        <v>0</v>
      </c>
      <c r="D70" s="27">
        <v>1</v>
      </c>
      <c r="E70" s="13">
        <v>1</v>
      </c>
      <c r="F70" s="13">
        <v>1</v>
      </c>
      <c r="G70" s="13">
        <v>0</v>
      </c>
      <c r="H70" s="13">
        <v>0</v>
      </c>
    </row>
    <row r="71">
      <c r="A71" s="7"/>
      <c r="B71" s="4" t="s">
        <v>76</v>
      </c>
      <c r="C71" s="13">
        <v>0</v>
      </c>
      <c r="D71" s="27">
        <v>1</v>
      </c>
      <c r="E71" s="13">
        <v>1</v>
      </c>
      <c r="F71" s="13">
        <v>1</v>
      </c>
      <c r="G71" s="13">
        <v>0</v>
      </c>
      <c r="H71" s="13">
        <v>0</v>
      </c>
    </row>
    <row r="72">
      <c r="A72" s="7"/>
      <c r="B72" s="4" t="s">
        <v>77</v>
      </c>
      <c r="C72" s="13">
        <v>0</v>
      </c>
      <c r="D72" s="27">
        <v>1</v>
      </c>
      <c r="E72" s="13">
        <v>1</v>
      </c>
      <c r="F72" s="13">
        <v>1</v>
      </c>
      <c r="G72" s="13">
        <v>0</v>
      </c>
      <c r="H72" s="13">
        <v>0</v>
      </c>
    </row>
    <row r="73">
      <c r="A73" s="7"/>
      <c r="B73" s="4" t="s">
        <v>78</v>
      </c>
      <c r="C73" s="13">
        <v>0</v>
      </c>
      <c r="D73" s="27">
        <v>1</v>
      </c>
      <c r="E73" s="13">
        <v>1</v>
      </c>
      <c r="F73" s="13">
        <v>1</v>
      </c>
      <c r="G73" s="13">
        <v>0</v>
      </c>
      <c r="H73" s="13">
        <v>0</v>
      </c>
    </row>
    <row r="74">
      <c r="A74" s="7"/>
      <c r="B74" s="4" t="s">
        <v>79</v>
      </c>
      <c r="C74" s="13">
        <v>0</v>
      </c>
      <c r="D74" s="27">
        <v>1</v>
      </c>
      <c r="E74" s="13">
        <v>1</v>
      </c>
      <c r="F74" s="13">
        <v>1</v>
      </c>
      <c r="G74" s="13">
        <v>0</v>
      </c>
      <c r="H74" s="13">
        <v>0</v>
      </c>
    </row>
    <row r="75">
      <c r="A75" s="7"/>
      <c r="B75" s="4" t="s">
        <v>80</v>
      </c>
      <c r="C75" s="13">
        <v>0</v>
      </c>
      <c r="D75" s="27">
        <v>1</v>
      </c>
      <c r="E75" s="13">
        <v>1</v>
      </c>
      <c r="F75" s="13">
        <v>1</v>
      </c>
      <c r="G75" s="13">
        <v>0</v>
      </c>
      <c r="H75" s="13">
        <v>0</v>
      </c>
    </row>
    <row r="76">
      <c r="A76" s="7"/>
      <c r="B76" s="4" t="s">
        <v>81</v>
      </c>
      <c r="C76" s="13">
        <v>0</v>
      </c>
      <c r="D76" s="27">
        <v>1</v>
      </c>
      <c r="E76" s="13">
        <v>1</v>
      </c>
      <c r="F76" s="13">
        <v>1</v>
      </c>
      <c r="G76" s="13">
        <v>0</v>
      </c>
      <c r="H76" s="13">
        <v>0</v>
      </c>
    </row>
    <row r="77">
      <c r="A77" s="7"/>
      <c r="B77" s="4" t="s">
        <v>82</v>
      </c>
      <c r="C77" s="13">
        <v>0</v>
      </c>
      <c r="D77" s="27">
        <v>1</v>
      </c>
      <c r="E77" s="13">
        <v>1</v>
      </c>
      <c r="F77" s="13">
        <v>1</v>
      </c>
      <c r="G77" s="13">
        <v>0</v>
      </c>
      <c r="H77" s="13">
        <v>0</v>
      </c>
    </row>
    <row r="78">
      <c r="A78" s="7"/>
      <c r="B78" s="4" t="s">
        <v>83</v>
      </c>
      <c r="C78" s="13">
        <v>0</v>
      </c>
      <c r="D78" s="27">
        <v>1</v>
      </c>
      <c r="E78" s="13">
        <v>1</v>
      </c>
      <c r="F78" s="13">
        <v>1</v>
      </c>
      <c r="G78" s="13">
        <v>0</v>
      </c>
      <c r="H78" s="13">
        <v>0</v>
      </c>
    </row>
    <row r="79">
      <c r="A79" s="7"/>
      <c r="B79" s="4" t="s">
        <v>84</v>
      </c>
      <c r="C79" s="13">
        <v>0</v>
      </c>
      <c r="D79" s="27">
        <v>1</v>
      </c>
      <c r="E79" s="13">
        <v>1</v>
      </c>
      <c r="F79" s="13">
        <v>1</v>
      </c>
      <c r="G79" s="13">
        <v>0</v>
      </c>
      <c r="H79" s="13">
        <v>0</v>
      </c>
    </row>
    <row r="80">
      <c r="A80" s="7"/>
      <c r="B80" s="4" t="s">
        <v>85</v>
      </c>
      <c r="C80" s="13">
        <v>0</v>
      </c>
      <c r="D80" s="27">
        <v>1</v>
      </c>
      <c r="E80" s="13">
        <v>1</v>
      </c>
      <c r="F80" s="13">
        <v>1</v>
      </c>
      <c r="G80" s="13">
        <v>0</v>
      </c>
      <c r="H80" s="13">
        <v>0</v>
      </c>
    </row>
    <row r="81">
      <c r="A81" s="7"/>
      <c r="B81" s="4" t="s">
        <v>86</v>
      </c>
      <c r="C81" s="13">
        <v>0</v>
      </c>
      <c r="D81" s="27">
        <v>1</v>
      </c>
      <c r="E81" s="13">
        <v>1</v>
      </c>
      <c r="F81" s="13">
        <v>1</v>
      </c>
      <c r="G81" s="13">
        <v>0</v>
      </c>
      <c r="H81" s="13">
        <v>0</v>
      </c>
    </row>
    <row r="82">
      <c r="A82" s="7"/>
      <c r="B82" s="4" t="s">
        <v>87</v>
      </c>
      <c r="C82" s="13">
        <v>0</v>
      </c>
      <c r="D82" s="27">
        <v>1</v>
      </c>
      <c r="E82" s="13">
        <v>1</v>
      </c>
      <c r="F82" s="13">
        <v>1</v>
      </c>
      <c r="G82" s="13">
        <v>0</v>
      </c>
      <c r="H82" s="13">
        <v>0</v>
      </c>
    </row>
    <row r="83">
      <c r="A83" s="7"/>
      <c r="B83" s="4" t="s">
        <v>88</v>
      </c>
      <c r="C83" s="13">
        <v>0</v>
      </c>
      <c r="D83" s="27">
        <v>1</v>
      </c>
      <c r="E83" s="13">
        <v>1</v>
      </c>
      <c r="F83" s="13">
        <v>1</v>
      </c>
      <c r="G83" s="13">
        <v>0</v>
      </c>
      <c r="H83" s="13">
        <v>0</v>
      </c>
    </row>
    <row r="84">
      <c r="A84" s="7"/>
      <c r="B84" s="4" t="s">
        <v>89</v>
      </c>
      <c r="C84" s="13">
        <v>0</v>
      </c>
      <c r="D84" s="27">
        <v>1</v>
      </c>
      <c r="E84" s="13">
        <v>1</v>
      </c>
      <c r="F84" s="13">
        <v>1</v>
      </c>
      <c r="G84" s="13">
        <v>0</v>
      </c>
      <c r="H84" s="13">
        <v>0</v>
      </c>
    </row>
    <row r="85">
      <c r="A85" s="7"/>
      <c r="B85" s="4" t="s">
        <v>90</v>
      </c>
      <c r="C85" s="13">
        <v>0</v>
      </c>
      <c r="D85" s="27">
        <v>1</v>
      </c>
      <c r="E85" s="13">
        <v>1</v>
      </c>
      <c r="F85" s="13">
        <v>1</v>
      </c>
      <c r="G85" s="13">
        <v>0</v>
      </c>
      <c r="H85" s="13">
        <v>0</v>
      </c>
    </row>
    <row r="86">
      <c r="A86" s="7"/>
      <c r="B86" s="4" t="s">
        <v>91</v>
      </c>
      <c r="C86" s="13">
        <v>0</v>
      </c>
      <c r="D86" s="27">
        <v>1</v>
      </c>
      <c r="E86" s="13">
        <v>1</v>
      </c>
      <c r="F86" s="13">
        <v>1</v>
      </c>
      <c r="G86" s="13">
        <v>0</v>
      </c>
      <c r="H86" s="13">
        <v>0</v>
      </c>
    </row>
    <row r="87">
      <c r="A87" s="7"/>
      <c r="B87" s="4" t="s">
        <v>92</v>
      </c>
      <c r="C87" s="13">
        <v>0</v>
      </c>
      <c r="D87" s="27">
        <v>1</v>
      </c>
      <c r="E87" s="13">
        <v>1</v>
      </c>
      <c r="F87" s="13">
        <v>1</v>
      </c>
      <c r="G87" s="13">
        <v>0</v>
      </c>
      <c r="H87" s="13">
        <v>0</v>
      </c>
    </row>
    <row r="88">
      <c r="A88" s="7"/>
      <c r="B88" s="4" t="s">
        <v>93</v>
      </c>
      <c r="C88" s="13">
        <v>0</v>
      </c>
      <c r="D88" s="27">
        <v>1</v>
      </c>
      <c r="E88" s="13">
        <v>1</v>
      </c>
      <c r="F88" s="13">
        <v>1</v>
      </c>
      <c r="G88" s="13">
        <v>0</v>
      </c>
      <c r="H88" s="13">
        <v>0</v>
      </c>
    </row>
    <row r="89">
      <c r="A89" s="7"/>
      <c r="B89" s="4" t="s">
        <v>94</v>
      </c>
      <c r="C89" s="13">
        <v>0</v>
      </c>
      <c r="D89" s="27">
        <v>1</v>
      </c>
      <c r="E89" s="13">
        <v>1</v>
      </c>
      <c r="F89" s="13">
        <v>1</v>
      </c>
      <c r="G89" s="13">
        <v>0</v>
      </c>
      <c r="H89" s="13">
        <v>0</v>
      </c>
    </row>
    <row r="90">
      <c r="A90" s="3"/>
      <c r="B90" s="4" t="s">
        <v>95</v>
      </c>
      <c r="C90" s="13">
        <v>0</v>
      </c>
      <c r="D90" s="27">
        <v>1</v>
      </c>
      <c r="E90" s="13">
        <v>1</v>
      </c>
      <c r="F90" s="13">
        <v>1</v>
      </c>
      <c r="G90" s="13">
        <v>0</v>
      </c>
      <c r="H90" s="13">
        <v>0</v>
      </c>
    </row>
    <row r="91">
      <c r="A91" s="1">
        <v>8</v>
      </c>
      <c r="B91" s="4" t="s">
        <v>96</v>
      </c>
      <c r="C91" s="13">
        <v>0</v>
      </c>
      <c r="D91" s="27">
        <v>1</v>
      </c>
      <c r="E91" s="13">
        <v>1</v>
      </c>
      <c r="F91" s="13">
        <v>1</v>
      </c>
      <c r="G91" s="13">
        <v>0</v>
      </c>
      <c r="H91" s="13">
        <v>0</v>
      </c>
    </row>
    <row r="92">
      <c r="A92" s="7"/>
      <c r="B92" s="4" t="s">
        <v>97</v>
      </c>
      <c r="C92" s="13">
        <v>0</v>
      </c>
      <c r="D92" s="27">
        <v>1</v>
      </c>
      <c r="E92" s="13">
        <v>1</v>
      </c>
      <c r="F92" s="13">
        <v>1</v>
      </c>
      <c r="G92" s="13">
        <v>0</v>
      </c>
      <c r="H92" s="13">
        <v>0</v>
      </c>
    </row>
    <row r="93">
      <c r="A93" s="7"/>
      <c r="B93" s="4" t="s">
        <v>98</v>
      </c>
      <c r="C93" s="13">
        <v>0</v>
      </c>
      <c r="D93" s="27">
        <v>1</v>
      </c>
      <c r="E93" s="13">
        <v>1</v>
      </c>
      <c r="F93" s="13">
        <v>1</v>
      </c>
      <c r="G93" s="13">
        <v>0</v>
      </c>
      <c r="H93" s="13">
        <v>0</v>
      </c>
    </row>
    <row r="94">
      <c r="A94" s="7"/>
      <c r="B94" s="4" t="s">
        <v>99</v>
      </c>
      <c r="C94" s="13">
        <v>0</v>
      </c>
      <c r="D94" s="27">
        <v>1</v>
      </c>
      <c r="E94" s="13">
        <v>1</v>
      </c>
      <c r="F94" s="13">
        <v>1</v>
      </c>
      <c r="G94" s="13">
        <v>0</v>
      </c>
      <c r="H94" s="13">
        <v>0</v>
      </c>
    </row>
    <row r="95">
      <c r="A95" s="7"/>
      <c r="B95" s="4" t="s">
        <v>100</v>
      </c>
      <c r="C95" s="13">
        <v>0</v>
      </c>
      <c r="D95" s="27">
        <v>1</v>
      </c>
      <c r="E95" s="13">
        <v>1</v>
      </c>
      <c r="F95" s="13">
        <v>1</v>
      </c>
      <c r="G95" s="13">
        <v>0</v>
      </c>
      <c r="H95" s="13">
        <v>0</v>
      </c>
    </row>
    <row r="96">
      <c r="A96" s="7"/>
      <c r="B96" s="4" t="s">
        <v>101</v>
      </c>
      <c r="C96" s="13">
        <v>0</v>
      </c>
      <c r="D96" s="27">
        <v>1</v>
      </c>
      <c r="E96" s="13">
        <v>1</v>
      </c>
      <c r="F96" s="13">
        <v>1</v>
      </c>
      <c r="G96" s="13">
        <v>0</v>
      </c>
      <c r="H96" s="13">
        <v>0</v>
      </c>
    </row>
    <row r="97">
      <c r="A97" s="7"/>
      <c r="B97" s="4" t="s">
        <v>102</v>
      </c>
      <c r="C97" s="13">
        <v>0</v>
      </c>
      <c r="D97" s="27">
        <v>1</v>
      </c>
      <c r="E97" s="13">
        <v>1</v>
      </c>
      <c r="F97" s="13">
        <v>1</v>
      </c>
      <c r="G97" s="13">
        <v>0</v>
      </c>
      <c r="H97" s="13">
        <v>0</v>
      </c>
    </row>
    <row r="98">
      <c r="A98" s="7"/>
      <c r="B98" s="4" t="s">
        <v>103</v>
      </c>
      <c r="C98" s="13">
        <v>0</v>
      </c>
      <c r="D98" s="27">
        <v>1</v>
      </c>
      <c r="E98" s="13">
        <v>1</v>
      </c>
      <c r="F98" s="13">
        <v>1</v>
      </c>
      <c r="G98" s="13">
        <v>0</v>
      </c>
      <c r="H98" s="13">
        <v>0</v>
      </c>
    </row>
    <row r="99">
      <c r="A99" s="7"/>
      <c r="B99" s="4" t="s">
        <v>104</v>
      </c>
      <c r="C99" s="13">
        <v>0</v>
      </c>
      <c r="D99" s="27">
        <v>1</v>
      </c>
      <c r="E99" s="13">
        <v>1</v>
      </c>
      <c r="F99" s="13">
        <v>1</v>
      </c>
      <c r="G99" s="13">
        <v>0</v>
      </c>
      <c r="H99" s="13">
        <v>0</v>
      </c>
    </row>
    <row r="100">
      <c r="A100" s="7"/>
      <c r="B100" s="4" t="s">
        <v>105</v>
      </c>
      <c r="C100" s="13">
        <v>0</v>
      </c>
      <c r="D100" s="27">
        <v>1</v>
      </c>
      <c r="E100" s="13">
        <v>1</v>
      </c>
      <c r="F100" s="13">
        <v>1</v>
      </c>
      <c r="G100" s="13">
        <v>0</v>
      </c>
      <c r="H100" s="13">
        <v>0</v>
      </c>
    </row>
    <row r="101">
      <c r="A101" s="7"/>
      <c r="B101" s="4" t="s">
        <v>106</v>
      </c>
      <c r="C101" s="13">
        <v>0</v>
      </c>
      <c r="D101" s="27">
        <v>1</v>
      </c>
      <c r="E101" s="13">
        <v>1</v>
      </c>
      <c r="F101" s="13">
        <v>1</v>
      </c>
      <c r="G101" s="13">
        <v>0</v>
      </c>
      <c r="H101" s="13">
        <v>0</v>
      </c>
    </row>
    <row r="102">
      <c r="A102" s="7"/>
      <c r="B102" s="4" t="s">
        <v>107</v>
      </c>
      <c r="C102" s="13">
        <v>0</v>
      </c>
      <c r="D102" s="27">
        <v>1</v>
      </c>
      <c r="E102" s="13">
        <v>1</v>
      </c>
      <c r="F102" s="13">
        <v>1</v>
      </c>
      <c r="G102" s="13">
        <v>0</v>
      </c>
      <c r="H102" s="13">
        <v>0</v>
      </c>
    </row>
    <row r="103">
      <c r="A103" s="7"/>
      <c r="B103" s="4" t="s">
        <v>108</v>
      </c>
      <c r="C103" s="13">
        <v>0</v>
      </c>
      <c r="D103" s="27">
        <v>1</v>
      </c>
      <c r="E103" s="13">
        <v>1</v>
      </c>
      <c r="F103" s="13">
        <v>1</v>
      </c>
      <c r="G103" s="13">
        <v>0</v>
      </c>
      <c r="H103" s="13">
        <v>0</v>
      </c>
    </row>
    <row r="104">
      <c r="A104" s="7"/>
      <c r="B104" s="4" t="s">
        <v>109</v>
      </c>
      <c r="C104" s="13">
        <v>0</v>
      </c>
      <c r="D104" s="27">
        <v>1</v>
      </c>
      <c r="E104" s="13">
        <v>1</v>
      </c>
      <c r="F104" s="13">
        <v>1</v>
      </c>
      <c r="G104" s="13">
        <v>0</v>
      </c>
      <c r="H104" s="13">
        <v>0</v>
      </c>
    </row>
    <row r="105">
      <c r="A105" s="7"/>
      <c r="B105" s="4" t="s">
        <v>110</v>
      </c>
      <c r="C105" s="13">
        <v>0</v>
      </c>
      <c r="D105" s="27">
        <v>1</v>
      </c>
      <c r="E105" s="13">
        <v>1</v>
      </c>
      <c r="F105" s="13">
        <v>1</v>
      </c>
      <c r="G105" s="13">
        <v>0</v>
      </c>
      <c r="H105" s="13">
        <v>0</v>
      </c>
    </row>
    <row r="106">
      <c r="A106" s="7"/>
      <c r="B106" s="4" t="s">
        <v>111</v>
      </c>
      <c r="C106" s="13">
        <v>0</v>
      </c>
      <c r="D106" s="27">
        <v>1</v>
      </c>
      <c r="E106" s="13">
        <v>1</v>
      </c>
      <c r="F106" s="13">
        <v>1</v>
      </c>
      <c r="G106" s="13">
        <v>0</v>
      </c>
      <c r="H106" s="13">
        <v>0</v>
      </c>
    </row>
    <row r="107">
      <c r="A107" s="7"/>
      <c r="B107" s="4" t="s">
        <v>112</v>
      </c>
      <c r="C107" s="13">
        <v>0</v>
      </c>
      <c r="D107" s="27">
        <v>1</v>
      </c>
      <c r="E107" s="13">
        <v>1</v>
      </c>
      <c r="F107" s="13">
        <v>1</v>
      </c>
      <c r="G107" s="13">
        <v>0</v>
      </c>
      <c r="H107" s="13">
        <v>0</v>
      </c>
    </row>
    <row r="108">
      <c r="A108" s="7"/>
      <c r="B108" s="4" t="s">
        <v>113</v>
      </c>
      <c r="C108" s="13">
        <v>0</v>
      </c>
      <c r="D108" s="27">
        <v>1</v>
      </c>
      <c r="E108" s="13">
        <v>1</v>
      </c>
      <c r="F108" s="13">
        <v>1</v>
      </c>
      <c r="G108" s="13">
        <v>0</v>
      </c>
      <c r="H108" s="13">
        <v>0</v>
      </c>
    </row>
    <row r="109">
      <c r="A109" s="7"/>
      <c r="B109" s="4" t="s">
        <v>114</v>
      </c>
      <c r="C109" s="13">
        <v>0</v>
      </c>
      <c r="D109" s="27">
        <v>1</v>
      </c>
      <c r="E109" s="13">
        <v>1</v>
      </c>
      <c r="F109" s="13">
        <v>1</v>
      </c>
      <c r="G109" s="13">
        <v>0</v>
      </c>
      <c r="H109" s="13">
        <v>0</v>
      </c>
    </row>
    <row r="110">
      <c r="A110" s="7"/>
      <c r="B110" s="4" t="s">
        <v>115</v>
      </c>
      <c r="C110" s="13">
        <v>0</v>
      </c>
      <c r="D110" s="27">
        <v>1</v>
      </c>
      <c r="E110" s="13">
        <v>1</v>
      </c>
      <c r="F110" s="13">
        <v>1</v>
      </c>
      <c r="G110" s="13">
        <v>0</v>
      </c>
      <c r="H110" s="13">
        <v>0</v>
      </c>
    </row>
    <row r="111">
      <c r="A111" s="7"/>
      <c r="B111" s="4" t="s">
        <v>116</v>
      </c>
      <c r="C111" s="13">
        <v>0</v>
      </c>
      <c r="D111" s="27">
        <v>1</v>
      </c>
      <c r="E111" s="13">
        <v>1</v>
      </c>
      <c r="F111" s="13">
        <v>1</v>
      </c>
      <c r="G111" s="13">
        <v>0</v>
      </c>
      <c r="H111" s="13">
        <v>0</v>
      </c>
    </row>
    <row r="112">
      <c r="A112" s="3"/>
      <c r="B112" s="4" t="s">
        <v>117</v>
      </c>
      <c r="C112" s="13">
        <v>0</v>
      </c>
      <c r="D112" s="27">
        <v>1</v>
      </c>
      <c r="E112" s="13">
        <v>1</v>
      </c>
      <c r="F112" s="13">
        <v>1</v>
      </c>
      <c r="G112" s="13">
        <v>0</v>
      </c>
      <c r="H112" s="13">
        <v>0</v>
      </c>
    </row>
    <row r="113">
      <c r="A113" s="1">
        <v>9</v>
      </c>
      <c r="B113" s="4" t="s">
        <v>118</v>
      </c>
      <c r="C113" s="13">
        <v>0</v>
      </c>
      <c r="D113" s="27">
        <v>1</v>
      </c>
      <c r="E113" s="13">
        <v>1</v>
      </c>
      <c r="F113" s="13">
        <v>1</v>
      </c>
      <c r="G113" s="13">
        <v>0</v>
      </c>
      <c r="H113" s="13">
        <v>0</v>
      </c>
    </row>
    <row r="114">
      <c r="A114" s="7"/>
      <c r="B114" s="4" t="s">
        <v>119</v>
      </c>
      <c r="C114" s="13">
        <v>0</v>
      </c>
      <c r="D114" s="27">
        <v>1</v>
      </c>
      <c r="E114" s="13">
        <v>1</v>
      </c>
      <c r="F114" s="13">
        <v>1</v>
      </c>
      <c r="G114" s="13">
        <v>0</v>
      </c>
      <c r="H114" s="13">
        <v>0</v>
      </c>
    </row>
    <row r="115">
      <c r="A115" s="7"/>
      <c r="B115" s="4" t="s">
        <v>120</v>
      </c>
      <c r="C115" s="13">
        <v>0</v>
      </c>
      <c r="D115" s="27">
        <v>1</v>
      </c>
      <c r="E115" s="13">
        <v>1</v>
      </c>
      <c r="F115" s="13">
        <v>1</v>
      </c>
      <c r="G115" s="13">
        <v>0</v>
      </c>
      <c r="H115" s="13">
        <v>0</v>
      </c>
    </row>
    <row r="116">
      <c r="A116" s="7"/>
      <c r="B116" s="4" t="s">
        <v>121</v>
      </c>
      <c r="C116" s="13">
        <v>0</v>
      </c>
      <c r="D116" s="27">
        <v>1</v>
      </c>
      <c r="E116" s="13">
        <v>1</v>
      </c>
      <c r="F116" s="13">
        <v>1</v>
      </c>
      <c r="G116" s="13">
        <v>0</v>
      </c>
      <c r="H116" s="13">
        <v>0</v>
      </c>
    </row>
    <row r="117">
      <c r="A117" s="7"/>
      <c r="B117" s="4" t="s">
        <v>122</v>
      </c>
      <c r="C117" s="13">
        <v>0</v>
      </c>
      <c r="D117" s="27">
        <v>1</v>
      </c>
      <c r="E117" s="13">
        <v>1</v>
      </c>
      <c r="F117" s="13">
        <v>1</v>
      </c>
      <c r="G117" s="13">
        <v>0</v>
      </c>
      <c r="H117" s="13">
        <v>0</v>
      </c>
    </row>
    <row r="118">
      <c r="A118" s="7"/>
      <c r="B118" s="4" t="s">
        <v>123</v>
      </c>
      <c r="C118" s="13">
        <v>0</v>
      </c>
      <c r="D118" s="27">
        <v>1</v>
      </c>
      <c r="E118" s="13">
        <v>1</v>
      </c>
      <c r="F118" s="13">
        <v>1</v>
      </c>
      <c r="G118" s="13">
        <v>0</v>
      </c>
      <c r="H118" s="13">
        <v>0</v>
      </c>
    </row>
    <row r="119">
      <c r="A119" s="7"/>
      <c r="B119" s="4" t="s">
        <v>124</v>
      </c>
      <c r="C119" s="13">
        <v>0</v>
      </c>
      <c r="D119" s="27">
        <v>1</v>
      </c>
      <c r="E119" s="13">
        <v>1</v>
      </c>
      <c r="F119" s="13">
        <v>1</v>
      </c>
      <c r="G119" s="13">
        <v>0</v>
      </c>
      <c r="H119" s="13">
        <v>0</v>
      </c>
    </row>
    <row r="120">
      <c r="A120" s="7"/>
      <c r="B120" s="4" t="s">
        <v>125</v>
      </c>
      <c r="C120" s="13">
        <v>0</v>
      </c>
      <c r="D120" s="27">
        <v>1</v>
      </c>
      <c r="E120" s="13">
        <v>1</v>
      </c>
      <c r="F120" s="13">
        <v>1</v>
      </c>
      <c r="G120" s="13">
        <v>0</v>
      </c>
      <c r="H120" s="13">
        <v>0</v>
      </c>
    </row>
    <row r="121">
      <c r="A121" s="7"/>
      <c r="B121" s="4" t="s">
        <v>126</v>
      </c>
      <c r="C121" s="13">
        <v>0</v>
      </c>
      <c r="D121" s="27">
        <v>1</v>
      </c>
      <c r="E121" s="13">
        <v>1</v>
      </c>
      <c r="F121" s="13">
        <v>1</v>
      </c>
      <c r="G121" s="13">
        <v>0</v>
      </c>
      <c r="H121" s="13">
        <v>0</v>
      </c>
    </row>
    <row r="122">
      <c r="A122" s="3"/>
      <c r="B122" s="4" t="s">
        <v>127</v>
      </c>
      <c r="C122" s="13">
        <v>0</v>
      </c>
      <c r="D122" s="27">
        <v>1</v>
      </c>
      <c r="E122" s="13">
        <v>1</v>
      </c>
      <c r="F122" s="13">
        <v>1</v>
      </c>
      <c r="G122" s="13">
        <v>0</v>
      </c>
      <c r="H122" s="13">
        <v>0</v>
      </c>
    </row>
  </sheetData>
  <mergeCells count="15">
    <mergeCell ref="A1:A3"/>
    <mergeCell ref="B1:B3"/>
    <mergeCell ref="C1:H1"/>
    <mergeCell ref="C2:D2"/>
    <mergeCell ref="E2:F2"/>
    <mergeCell ref="G2:H2"/>
    <mergeCell ref="A4:A12"/>
    <mergeCell ref="A13:A26"/>
    <mergeCell ref="A27:A31"/>
    <mergeCell ref="A32:A38"/>
    <mergeCell ref="A39:A57"/>
    <mergeCell ref="A58:A68"/>
    <mergeCell ref="A69:A90"/>
    <mergeCell ref="A91:A112"/>
    <mergeCell ref="A113:A122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DocSecurity>0</DocSecurity>
  <ScaleCrop>false</ScaleCrop>
  <Template>Normal.dotm</Templ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Кунгурцев</cp:lastModifiedBy>
  <cp:revision>29</cp:revision>
  <dcterms:modified xsi:type="dcterms:W3CDTF">2023-07-18T18:15:21Z</dcterms:modified>
</cp:coreProperties>
</file>