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Расчет теплопотерь" sheetId="1" state="visible" r:id="rId2"/>
  </sheets>
  <definedNames>
    <definedName function="false" hidden="false" localSheetId="0" name="_xlnm.Print_Area" vbProcedure="false">'Расчет теплопотерь'!$A$4:$Q$50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<sst xmlns="http://schemas.openxmlformats.org/spreadsheetml/2006/main" count="101" uniqueCount="46">
  <si>
    <t xml:space="preserve">Расчетная таблица теплопотерь дома</t>
  </si>
  <si>
    <t xml:space="preserve">Наименование помещения</t>
  </si>
  <si>
    <t xml:space="preserve">Ограждающие конструкции</t>
  </si>
  <si>
    <t xml:space="preserve">Высота</t>
  </si>
  <si>
    <t xml:space="preserve">Размеры,м</t>
  </si>
  <si>
    <t xml:space="preserve">Сумма</t>
  </si>
  <si>
    <t xml:space="preserve">tн,</t>
  </si>
  <si>
    <t xml:space="preserve">tв,</t>
  </si>
  <si>
    <t xml:space="preserve">здания</t>
  </si>
  <si>
    <t xml:space="preserve">помещения</t>
  </si>
  <si>
    <t xml:space="preserve">k1</t>
  </si>
  <si>
    <t xml:space="preserve">F,</t>
  </si>
  <si>
    <t xml:space="preserve">К,</t>
  </si>
  <si>
    <t xml:space="preserve">tв-tн,</t>
  </si>
  <si>
    <t xml:space="preserve">Q,</t>
  </si>
  <si>
    <t xml:space="preserve">Qинф</t>
  </si>
  <si>
    <t xml:space="preserve">Qсум,</t>
  </si>
  <si>
    <t xml:space="preserve">Стороны</t>
  </si>
  <si>
    <t xml:space="preserve">Наименование</t>
  </si>
  <si>
    <t xml:space="preserve">надбавки</t>
  </si>
  <si>
    <t xml:space="preserve">света</t>
  </si>
  <si>
    <t xml:space="preserve">ограждения</t>
  </si>
  <si>
    <t xml:space="preserve">м2</t>
  </si>
  <si>
    <t xml:space="preserve">Вт</t>
  </si>
  <si>
    <t xml:space="preserve">ºС </t>
  </si>
  <si>
    <t xml:space="preserve">м</t>
  </si>
  <si>
    <t xml:space="preserve">l</t>
  </si>
  <si>
    <t xml:space="preserve">h</t>
  </si>
  <si>
    <t xml:space="preserve">м2*ºС </t>
  </si>
  <si>
    <t xml:space="preserve">Комната</t>
  </si>
  <si>
    <t xml:space="preserve">С</t>
  </si>
  <si>
    <t xml:space="preserve">стена</t>
  </si>
  <si>
    <t xml:space="preserve">окно</t>
  </si>
  <si>
    <t xml:space="preserve">Спальня</t>
  </si>
  <si>
    <t xml:space="preserve">В</t>
  </si>
  <si>
    <t xml:space="preserve">С-В</t>
  </si>
  <si>
    <t xml:space="preserve">дверь</t>
  </si>
  <si>
    <t xml:space="preserve">пол</t>
  </si>
  <si>
    <t xml:space="preserve">Кухня</t>
  </si>
  <si>
    <t xml:space="preserve">Ю</t>
  </si>
  <si>
    <t xml:space="preserve">Гостинная</t>
  </si>
  <si>
    <t xml:space="preserve">З,3</t>
  </si>
  <si>
    <t xml:space="preserve">Ю-В</t>
  </si>
  <si>
    <t xml:space="preserve">Ванная</t>
  </si>
  <si>
    <t xml:space="preserve">Ю-З</t>
  </si>
  <si>
    <t xml:space="preserve">Всего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</si>
</sst>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"/>
    <numFmt numFmtId="166" formatCode="0"/>
    <numFmt numFmtId="167" formatCode="@"/>
    <numFmt numFmtId="168" formatCode="0.00"/>
  </numFmts>
  <fonts count="12">
    <font>
      <sz val="10"/>
      <name val="Arial Cyr"/>
      <family val="0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name val="Arial Cyr"/>
      <family val="2"/>
      <charset val="204"/>
    </font>
    <font>
      <i val="true"/>
      <sz val="16"/>
      <color rgb="FFFF0000"/>
      <name val="Arial Cyr"/>
      <family val="0"/>
      <charset val="204"/>
    </font>
    <font>
      <i val="true"/>
      <sz val="14"/>
      <name val="Arial Cyr"/>
      <family val="0"/>
      <charset val="204"/>
    </font>
    <font>
      <b val="true"/>
      <i val="true"/>
      <sz val="12"/>
      <color rgb="FF0000FF"/>
      <name val="Arial Cyr"/>
      <family val="0"/>
      <charset val="204"/>
    </font>
    <font>
      <b val="true"/>
      <i val="true"/>
      <u val="single"/>
      <sz val="12"/>
      <color rgb="FF0000FF"/>
      <name val="Arial Cyr"/>
      <family val="0"/>
      <charset val="204"/>
    </font>
    <font>
      <i val="true"/>
      <sz val="12"/>
      <color rgb="FF008000"/>
      <name val="Arial Cyr"/>
      <family val="0"/>
      <charset val="204"/>
    </font>
    <font>
      <i val="true"/>
      <sz val="12"/>
      <name val="Arial Cyr"/>
      <family val="0"/>
      <charset val="204"/>
    </font>
    <font>
      <b val="true"/>
      <i val="true"/>
      <sz val="12"/>
      <name val="Arial Cyr"/>
      <family val="0"/>
      <charset val="204"/>
    </font>
  </fonts>
  <fills count="2">
    <fill>
      <patternFill patternType="none"/>
    </fill>
    <fill>
      <patternFill patternType="gray125"/>
    </fill>
  </fills>
  <borders count="11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7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7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7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0" fillId="0" borderId="1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10" fillId="0" borderId="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1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1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0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0" fillId="0" borderId="10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5" fontId="1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2:W5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2" topLeftCell="A13" activePane="bottomLeft" state="frozen"/>
      <selection pane="topLeft" activeCell="A1" activeCellId="0" sqref="A1"/>
      <selection pane="bottomLeft" activeCell="T18" activeCellId="0" sqref="T18"/>
    </sheetView>
  </sheetViews>
  <sheetFormatPr defaultColWidth="10.70703125" defaultRowHeight="12.75" zeroHeight="false" outlineLevelRow="0" outlineLevelCol="0"/>
  <cols>
    <col collapsed="false" customWidth="true" hidden="false" outlineLevel="0" max="1" min="1" style="0" width="15.56"/>
    <col collapsed="false" customWidth="true" hidden="false" outlineLevel="0" max="2" min="2" style="0" width="9.7"/>
    <col collapsed="false" customWidth="true" hidden="false" outlineLevel="0" max="3" min="3" style="0" width="8.85"/>
    <col collapsed="false" customWidth="true" hidden="false" outlineLevel="0" max="4" min="4" style="0" width="7.7"/>
    <col collapsed="false" customWidth="true" hidden="false" outlineLevel="0" max="5" min="5" style="0" width="9.41"/>
    <col collapsed="false" customWidth="true" hidden="false" outlineLevel="0" max="6" min="6" style="0" width="9.56"/>
    <col collapsed="false" customWidth="true" hidden="false" outlineLevel="0" max="7" min="7" style="0" width="12.7"/>
    <col collapsed="false" customWidth="true" hidden="false" outlineLevel="0" max="8" min="8" style="1" width="17.28"/>
    <col collapsed="false" customWidth="true" hidden="false" outlineLevel="0" max="11" min="11" style="2" width="8.85"/>
    <col collapsed="false" customWidth="true" hidden="false" outlineLevel="0" max="12" min="12" style="0" width="9.28"/>
    <col collapsed="false" customWidth="true" hidden="false" outlineLevel="0" max="13" min="13" style="0" width="9.41"/>
    <col collapsed="false" customWidth="true" hidden="false" outlineLevel="0" max="14" min="14" style="0" width="12.7"/>
    <col collapsed="false" customWidth="false" hidden="false" outlineLevel="0" max="17" min="15" style="3" width="10.71"/>
  </cols>
  <sheetData>
    <row r="2" customFormat="false" ht="20.25" hidden="false" customHeight="false" outlineLevel="0" collapsed="false">
      <c r="G2" s="4" t="s">
        <v>0</v>
      </c>
      <c r="H2" s="4"/>
      <c r="I2" s="4"/>
      <c r="J2" s="4"/>
      <c r="K2" s="4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</row>
    <row r="4" customFormat="false" ht="15.75" hidden="false" customHeight="true" outlineLevel="0" collapsed="false">
      <c r="A4" s="6" t="s">
        <v>1</v>
      </c>
      <c r="B4" s="7"/>
      <c r="C4" s="8"/>
      <c r="D4" s="8"/>
      <c r="E4" s="7"/>
      <c r="F4" s="7"/>
      <c r="G4" s="9" t="s">
        <v>2</v>
      </c>
      <c r="H4" s="9"/>
      <c r="I4" s="9"/>
      <c r="J4" s="9"/>
      <c r="K4" s="9"/>
      <c r="L4" s="9"/>
      <c r="M4" s="9"/>
      <c r="N4" s="10"/>
      <c r="O4" s="11"/>
      <c r="P4" s="11"/>
      <c r="Q4" s="12"/>
    </row>
    <row r="5" customFormat="false" ht="30" hidden="false" customHeight="false" outlineLevel="0" collapsed="false">
      <c r="A5" s="6"/>
      <c r="B5" s="13"/>
      <c r="C5" s="13"/>
      <c r="D5" s="14" t="s">
        <v>3</v>
      </c>
      <c r="E5" s="15" t="s">
        <v>3</v>
      </c>
      <c r="F5" s="13"/>
      <c r="G5" s="7"/>
      <c r="H5" s="7"/>
      <c r="I5" s="16" t="s">
        <v>4</v>
      </c>
      <c r="J5" s="16"/>
      <c r="K5" s="17"/>
      <c r="L5" s="10"/>
      <c r="M5" s="10"/>
      <c r="N5" s="18" t="s">
        <v>5</v>
      </c>
      <c r="O5" s="19"/>
      <c r="P5" s="19"/>
      <c r="Q5" s="19"/>
    </row>
    <row r="6" customFormat="false" ht="30" hidden="false" customHeight="false" outlineLevel="0" collapsed="false">
      <c r="A6" s="6"/>
      <c r="B6" s="18" t="s">
        <v>6</v>
      </c>
      <c r="C6" s="18" t="s">
        <v>7</v>
      </c>
      <c r="D6" s="14" t="s">
        <v>8</v>
      </c>
      <c r="E6" s="15" t="s">
        <v>9</v>
      </c>
      <c r="F6" s="18" t="s">
        <v>10</v>
      </c>
      <c r="G6" s="18"/>
      <c r="H6" s="18"/>
      <c r="I6" s="16"/>
      <c r="J6" s="16"/>
      <c r="K6" s="20" t="s">
        <v>11</v>
      </c>
      <c r="L6" s="18" t="s">
        <v>12</v>
      </c>
      <c r="M6" s="18" t="s">
        <v>13</v>
      </c>
      <c r="N6" s="18"/>
      <c r="O6" s="19" t="s">
        <v>14</v>
      </c>
      <c r="P6" s="19" t="s">
        <v>15</v>
      </c>
      <c r="Q6" s="19" t="s">
        <v>16</v>
      </c>
    </row>
    <row r="7" customFormat="false" ht="15" hidden="false" customHeight="false" outlineLevel="0" collapsed="false">
      <c r="A7" s="6"/>
      <c r="B7" s="18"/>
      <c r="C7" s="18"/>
      <c r="D7" s="14"/>
      <c r="E7" s="13"/>
      <c r="F7" s="13"/>
      <c r="G7" s="18" t="s">
        <v>17</v>
      </c>
      <c r="H7" s="18" t="s">
        <v>18</v>
      </c>
      <c r="I7" s="16"/>
      <c r="J7" s="16"/>
      <c r="K7" s="21"/>
      <c r="L7" s="13"/>
      <c r="M7" s="18"/>
      <c r="N7" s="18" t="s">
        <v>19</v>
      </c>
      <c r="O7" s="19"/>
      <c r="P7" s="19"/>
      <c r="Q7" s="19"/>
    </row>
    <row r="8" customFormat="false" ht="15" hidden="false" customHeight="false" outlineLevel="0" collapsed="false">
      <c r="A8" s="6"/>
      <c r="B8" s="18"/>
      <c r="C8" s="18"/>
      <c r="D8" s="22"/>
      <c r="E8" s="18"/>
      <c r="F8" s="13"/>
      <c r="G8" s="18" t="s">
        <v>20</v>
      </c>
      <c r="H8" s="18" t="s">
        <v>21</v>
      </c>
      <c r="I8" s="23"/>
      <c r="J8" s="13"/>
      <c r="K8" s="20" t="s">
        <v>22</v>
      </c>
      <c r="L8" s="24" t="s">
        <v>23</v>
      </c>
      <c r="M8" s="18"/>
      <c r="N8" s="18"/>
      <c r="O8" s="25"/>
      <c r="P8" s="25"/>
      <c r="Q8" s="19"/>
      <c r="R8" s="26"/>
      <c r="S8" s="26"/>
    </row>
    <row r="9" customFormat="false" ht="15" hidden="false" customHeight="false" outlineLevel="0" collapsed="false">
      <c r="A9" s="6"/>
      <c r="B9" s="18" t="s">
        <v>24</v>
      </c>
      <c r="C9" s="27" t="s">
        <v>24</v>
      </c>
      <c r="D9" s="14" t="s">
        <v>25</v>
      </c>
      <c r="E9" s="18" t="s">
        <v>25</v>
      </c>
      <c r="F9" s="13"/>
      <c r="G9" s="18"/>
      <c r="H9" s="18"/>
      <c r="I9" s="18" t="s">
        <v>26</v>
      </c>
      <c r="J9" s="18" t="s">
        <v>27</v>
      </c>
      <c r="K9" s="20"/>
      <c r="L9" s="18" t="s">
        <v>28</v>
      </c>
      <c r="M9" s="27" t="s">
        <v>24</v>
      </c>
      <c r="N9" s="18"/>
      <c r="O9" s="19" t="s">
        <v>23</v>
      </c>
      <c r="P9" s="19" t="s">
        <v>23</v>
      </c>
      <c r="Q9" s="19" t="s">
        <v>23</v>
      </c>
    </row>
    <row r="10" customFormat="false" ht="15" hidden="false" customHeight="false" outlineLevel="0" collapsed="false">
      <c r="A10" s="6"/>
      <c r="B10" s="28"/>
      <c r="C10" s="28"/>
      <c r="D10" s="29"/>
      <c r="E10" s="30"/>
      <c r="F10" s="28"/>
      <c r="G10" s="28"/>
      <c r="H10" s="28"/>
      <c r="I10" s="28"/>
      <c r="J10" s="31"/>
      <c r="K10" s="32"/>
      <c r="L10" s="31"/>
      <c r="M10" s="28"/>
      <c r="N10" s="31"/>
      <c r="O10" s="33"/>
      <c r="P10" s="33"/>
      <c r="Q10" s="34"/>
    </row>
    <row r="11" customFormat="false" ht="18" hidden="false" customHeight="true" outlineLevel="0" collapsed="false">
      <c r="A11" s="35" t="n">
        <v>1</v>
      </c>
      <c r="B11" s="35" t="n">
        <v>2</v>
      </c>
      <c r="C11" s="35" t="n">
        <v>3</v>
      </c>
      <c r="D11" s="35" t="n">
        <v>4</v>
      </c>
      <c r="E11" s="35" t="n">
        <v>5</v>
      </c>
      <c r="F11" s="35" t="n">
        <v>6</v>
      </c>
      <c r="G11" s="35" t="n">
        <v>7</v>
      </c>
      <c r="H11" s="35" t="n">
        <v>8</v>
      </c>
      <c r="I11" s="35" t="n">
        <v>9</v>
      </c>
      <c r="J11" s="35" t="n">
        <v>10</v>
      </c>
      <c r="K11" s="35" t="n">
        <v>11</v>
      </c>
      <c r="L11" s="35" t="n">
        <v>12</v>
      </c>
      <c r="M11" s="35" t="n">
        <v>13</v>
      </c>
      <c r="N11" s="35" t="n">
        <v>14</v>
      </c>
      <c r="O11" s="35" t="n">
        <v>15</v>
      </c>
      <c r="P11" s="35" t="n">
        <v>16</v>
      </c>
      <c r="Q11" s="35" t="n">
        <v>17</v>
      </c>
    </row>
    <row r="12" customFormat="false" ht="0.75" hidden="true" customHeight="true" outlineLevel="0" collapsed="false">
      <c r="A12" s="36"/>
      <c r="B12" s="37"/>
      <c r="C12" s="37"/>
      <c r="D12" s="37"/>
      <c r="E12" s="37"/>
      <c r="F12" s="37"/>
      <c r="G12" s="37"/>
      <c r="H12" s="37"/>
      <c r="I12" s="37"/>
      <c r="J12" s="37"/>
      <c r="K12" s="38"/>
      <c r="L12" s="37"/>
      <c r="M12" s="37"/>
      <c r="N12" s="37"/>
      <c r="O12" s="39"/>
      <c r="P12" s="39"/>
      <c r="Q12" s="39"/>
    </row>
    <row r="13" customFormat="false" ht="20.1" hidden="false" customHeight="true" outlineLevel="0" collapsed="false">
      <c r="A13" s="40" t="s">
        <v>29</v>
      </c>
      <c r="B13" s="41" t="n">
        <v>-43</v>
      </c>
      <c r="C13" s="37" t="n">
        <v>20</v>
      </c>
      <c r="D13" s="42" t="n">
        <v>5</v>
      </c>
      <c r="E13" s="42"/>
      <c r="F13" s="37"/>
      <c r="G13" s="37" t="s">
        <v>30</v>
      </c>
      <c r="H13" s="37" t="s">
        <v>31</v>
      </c>
      <c r="I13" s="37" t="n">
        <v>4.25</v>
      </c>
      <c r="J13" s="37" t="n">
        <v>3.2</v>
      </c>
      <c r="K13" s="38" t="n">
        <f aca="false">I13*J13</f>
        <v>13.6</v>
      </c>
      <c r="L13" s="37" t="n">
        <v>0.28</v>
      </c>
      <c r="M13" s="37" t="n">
        <f aca="false">C13-B13</f>
        <v>63</v>
      </c>
      <c r="N13" s="37" t="n">
        <v>1.1</v>
      </c>
      <c r="O13" s="43" t="n">
        <f aca="false">K13*L13*M13*N13</f>
        <v>263.8944</v>
      </c>
      <c r="P13" s="44" t="n">
        <v>0</v>
      </c>
      <c r="Q13" s="43" t="n">
        <f aca="false">SUM(O13,P13)</f>
        <v>263.8944</v>
      </c>
    </row>
    <row r="14" customFormat="false" ht="20.1" hidden="false" customHeight="true" outlineLevel="0" collapsed="false">
      <c r="A14" s="45"/>
      <c r="B14" s="41" t="n">
        <v>-43</v>
      </c>
      <c r="C14" s="37" t="n">
        <v>20</v>
      </c>
      <c r="D14" s="42" t="n">
        <v>5</v>
      </c>
      <c r="E14" s="42" t="n">
        <v>3.5</v>
      </c>
      <c r="F14" s="37" t="n">
        <v>1.1</v>
      </c>
      <c r="G14" s="37" t="s">
        <v>30</v>
      </c>
      <c r="H14" s="37" t="s">
        <v>32</v>
      </c>
      <c r="I14" s="37" t="n">
        <v>1.97</v>
      </c>
      <c r="J14" s="37" t="n">
        <v>1.76</v>
      </c>
      <c r="K14" s="38" t="n">
        <f aca="false">I14*J14</f>
        <v>3.4672</v>
      </c>
      <c r="L14" s="37" t="n">
        <v>1.62</v>
      </c>
      <c r="M14" s="37" t="n">
        <f aca="false">C14-B14</f>
        <v>63</v>
      </c>
      <c r="N14" s="37" t="n">
        <v>1.1</v>
      </c>
      <c r="O14" s="43" t="n">
        <f aca="false">K14*L14*M14*N14</f>
        <v>389.2486752</v>
      </c>
      <c r="P14" s="44" t="n">
        <f aca="false">IF(OR($H14="окно",$H14="дверь"),($K14*0.28*$M14*0.7*((3.03*($D14-$E14)+31.97*$F14)/10)^0.67/0.56),0)</f>
        <v>192.603895580025</v>
      </c>
      <c r="Q14" s="43" t="n">
        <f aca="false">SUM(O14,P14)</f>
        <v>581.852570780025</v>
      </c>
    </row>
    <row r="15" customFormat="false" ht="20.1" hidden="false" customHeight="true" outlineLevel="0" collapsed="false">
      <c r="A15" s="46"/>
      <c r="B15" s="41"/>
      <c r="C15" s="37"/>
      <c r="D15" s="42"/>
      <c r="E15" s="42"/>
      <c r="F15" s="37"/>
      <c r="G15" s="37"/>
      <c r="H15" s="37"/>
      <c r="I15" s="37"/>
      <c r="J15" s="37"/>
      <c r="K15" s="38"/>
      <c r="L15" s="37"/>
      <c r="M15" s="37"/>
      <c r="N15" s="37"/>
      <c r="O15" s="43"/>
      <c r="P15" s="44"/>
      <c r="Q15" s="47" t="n">
        <f aca="false">SUM(Q13:Q14)</f>
        <v>845.746970780025</v>
      </c>
    </row>
    <row r="16" customFormat="false" ht="20.1" hidden="false" customHeight="true" outlineLevel="0" collapsed="false">
      <c r="A16" s="46" t="s">
        <v>33</v>
      </c>
      <c r="B16" s="41" t="n">
        <v>-43</v>
      </c>
      <c r="C16" s="37" t="n">
        <v>22</v>
      </c>
      <c r="D16" s="42" t="n">
        <v>5</v>
      </c>
      <c r="E16" s="42"/>
      <c r="F16" s="37"/>
      <c r="G16" s="37" t="s">
        <v>34</v>
      </c>
      <c r="H16" s="37" t="s">
        <v>31</v>
      </c>
      <c r="I16" s="37" t="n">
        <v>6.4</v>
      </c>
      <c r="J16" s="37" t="n">
        <v>3.2</v>
      </c>
      <c r="K16" s="38" t="n">
        <f aca="false">I16*J16</f>
        <v>20.48</v>
      </c>
      <c r="L16" s="37" t="n">
        <v>0.28</v>
      </c>
      <c r="M16" s="37" t="n">
        <f aca="false">C16-B16</f>
        <v>65</v>
      </c>
      <c r="N16" s="37" t="n">
        <v>1.1</v>
      </c>
      <c r="O16" s="43" t="n">
        <f aca="false">K16*L16*M16*N16</f>
        <v>410.0096</v>
      </c>
      <c r="P16" s="44" t="n">
        <f aca="false">IF(OR($H16="окно",$H16="дверь"),($K16*0.28*$M16*0.7*((3.03*($D16-$E16)+31.97*$F16)/10)^0.67/0.56),0)</f>
        <v>0</v>
      </c>
      <c r="Q16" s="43" t="n">
        <f aca="false">SUM(O16,P16)</f>
        <v>410.0096</v>
      </c>
    </row>
    <row r="17" customFormat="false" ht="20.1" hidden="false" customHeight="true" outlineLevel="0" collapsed="false">
      <c r="A17" s="48"/>
      <c r="B17" s="41" t="n">
        <v>-43</v>
      </c>
      <c r="C17" s="37" t="n">
        <v>22</v>
      </c>
      <c r="D17" s="42" t="n">
        <v>5</v>
      </c>
      <c r="E17" s="42"/>
      <c r="F17" s="37"/>
      <c r="G17" s="37" t="s">
        <v>35</v>
      </c>
      <c r="H17" s="37" t="s">
        <v>31</v>
      </c>
      <c r="I17" s="37" t="n">
        <v>1.8</v>
      </c>
      <c r="J17" s="37" t="n">
        <v>3.2</v>
      </c>
      <c r="K17" s="38" t="n">
        <f aca="false">I17*J17</f>
        <v>5.76</v>
      </c>
      <c r="L17" s="37" t="n">
        <v>0.28</v>
      </c>
      <c r="M17" s="37" t="n">
        <f aca="false">C17-B17</f>
        <v>65</v>
      </c>
      <c r="N17" s="37" t="n">
        <v>1.1</v>
      </c>
      <c r="O17" s="43" t="n">
        <f aca="false">K17*L17*M17*N17</f>
        <v>115.3152</v>
      </c>
      <c r="P17" s="44" t="n">
        <f aca="false">IF(OR($H17="окно",$H17="дверь"),($K17*0.28*$M17*0.7*((3.03*($D17-$E17)+31.97*$F17)/10)^0.67/0.56),0)</f>
        <v>0</v>
      </c>
      <c r="Q17" s="43" t="n">
        <f aca="false">SUM(O17,P17)</f>
        <v>115.3152</v>
      </c>
    </row>
    <row r="18" customFormat="false" ht="20.1" hidden="false" customHeight="true" outlineLevel="0" collapsed="false">
      <c r="A18" s="46"/>
      <c r="B18" s="41" t="n">
        <v>-43</v>
      </c>
      <c r="C18" s="37" t="n">
        <v>22</v>
      </c>
      <c r="D18" s="42" t="n">
        <v>5</v>
      </c>
      <c r="E18" s="42" t="n">
        <v>3.5</v>
      </c>
      <c r="F18" s="37" t="n">
        <v>1.1</v>
      </c>
      <c r="G18" s="37" t="s">
        <v>34</v>
      </c>
      <c r="H18" s="37" t="s">
        <v>32</v>
      </c>
      <c r="I18" s="37" t="n">
        <v>1.78</v>
      </c>
      <c r="J18" s="37" t="n">
        <v>1.76</v>
      </c>
      <c r="K18" s="38" t="n">
        <f aca="false">I18*J18</f>
        <v>3.1328</v>
      </c>
      <c r="L18" s="37" t="n">
        <v>1.62</v>
      </c>
      <c r="M18" s="37" t="n">
        <f aca="false">C18-B18</f>
        <v>65</v>
      </c>
      <c r="N18" s="37" t="n">
        <v>1.1</v>
      </c>
      <c r="O18" s="43" t="n">
        <f aca="false">K18*L18*M18*N18</f>
        <v>362.872224</v>
      </c>
      <c r="P18" s="44" t="n">
        <f aca="false">IF(OR($H18="окно",$H18="дверь"),($K18*0.28*$M18*0.7*((3.03*($D18-$E18)+31.97*$F18)/10)^0.67/0.56),0)</f>
        <v>179.552580119321</v>
      </c>
      <c r="Q18" s="43" t="n">
        <f aca="false">SUM(O18,P18)</f>
        <v>542.424804119321</v>
      </c>
    </row>
    <row r="19" customFormat="false" ht="20.1" hidden="false" customHeight="true" outlineLevel="0" collapsed="false">
      <c r="A19" s="46"/>
      <c r="B19" s="41" t="n">
        <v>-43</v>
      </c>
      <c r="C19" s="37" t="n">
        <v>22</v>
      </c>
      <c r="D19" s="42" t="n">
        <v>5</v>
      </c>
      <c r="E19" s="42" t="n">
        <v>3.5</v>
      </c>
      <c r="F19" s="37" t="n">
        <v>1.1</v>
      </c>
      <c r="G19" s="37" t="s">
        <v>35</v>
      </c>
      <c r="H19" s="37" t="s">
        <v>32</v>
      </c>
      <c r="I19" s="37" t="n">
        <v>1.48</v>
      </c>
      <c r="J19" s="37" t="n">
        <v>2.06</v>
      </c>
      <c r="K19" s="38" t="n">
        <f aca="false">I19*J19</f>
        <v>3.0488</v>
      </c>
      <c r="L19" s="37" t="n">
        <v>1.62</v>
      </c>
      <c r="M19" s="37" t="n">
        <f aca="false">C19-B19</f>
        <v>65</v>
      </c>
      <c r="N19" s="37" t="n">
        <v>1.1</v>
      </c>
      <c r="O19" s="43" t="n">
        <f aca="false">K19*L19*M19*N19</f>
        <v>353.142504</v>
      </c>
      <c r="P19" s="44" t="n">
        <f aca="false">IF(OR($H19="окно",$H19="дверь"),($K19*0.28*$M19*0.7*((3.03*($D19-$E19)+31.97*$F19)/10)^0.67/0.56),0)</f>
        <v>174.738223400085</v>
      </c>
      <c r="Q19" s="43" t="n">
        <f aca="false">SUM(O19,P19)</f>
        <v>527.880727400085</v>
      </c>
    </row>
    <row r="20" customFormat="false" ht="20.1" hidden="false" customHeight="true" outlineLevel="0" collapsed="false">
      <c r="A20" s="46"/>
      <c r="B20" s="41" t="n">
        <v>-43</v>
      </c>
      <c r="C20" s="37" t="n">
        <v>22</v>
      </c>
      <c r="D20" s="42" t="n">
        <v>5</v>
      </c>
      <c r="E20" s="42" t="n">
        <v>3.5</v>
      </c>
      <c r="F20" s="37" t="n">
        <v>1.1</v>
      </c>
      <c r="G20" s="37" t="s">
        <v>30</v>
      </c>
      <c r="H20" s="37" t="s">
        <v>36</v>
      </c>
      <c r="I20" s="37" t="n">
        <v>0.7</v>
      </c>
      <c r="J20" s="37" t="n">
        <v>2.76</v>
      </c>
      <c r="K20" s="38" t="n">
        <f aca="false">I20*J20</f>
        <v>1.932</v>
      </c>
      <c r="L20" s="37" t="n">
        <v>1.62</v>
      </c>
      <c r="M20" s="37" t="n">
        <f aca="false">C20-B20</f>
        <v>65</v>
      </c>
      <c r="N20" s="37" t="n">
        <v>1.1</v>
      </c>
      <c r="O20" s="43" t="n">
        <f aca="false">K20*L20*M20*N20</f>
        <v>223.78356</v>
      </c>
      <c r="P20" s="44" t="n">
        <f aca="false">IF(OR($H20="окно",$H20="дверь"),($K20*0.28*$M20*0.7*((3.03*($D20-$E20)+31.97*$F20)/10)^0.67/0.56),0)</f>
        <v>110.730204542431</v>
      </c>
      <c r="Q20" s="43" t="n">
        <f aca="false">SUM(O20,P20)</f>
        <v>334.513764542431</v>
      </c>
    </row>
    <row r="21" customFormat="false" ht="20.1" hidden="false" customHeight="true" outlineLevel="0" collapsed="false">
      <c r="A21" s="46"/>
      <c r="B21" s="41"/>
      <c r="C21" s="37"/>
      <c r="D21" s="42"/>
      <c r="E21" s="49"/>
      <c r="F21" s="37"/>
      <c r="G21" s="37"/>
      <c r="H21" s="37"/>
      <c r="I21" s="37"/>
      <c r="J21" s="37"/>
      <c r="K21" s="38"/>
      <c r="L21" s="37"/>
      <c r="M21" s="37"/>
      <c r="N21" s="37"/>
      <c r="O21" s="43"/>
      <c r="P21" s="44"/>
      <c r="Q21" s="47" t="n">
        <f aca="false">SUM(Q16:Q20)</f>
        <v>1930.14409606184</v>
      </c>
    </row>
    <row r="22" customFormat="false" ht="20.1" hidden="false" customHeight="true" outlineLevel="0" collapsed="false">
      <c r="A22" s="46" t="s">
        <v>29</v>
      </c>
      <c r="B22" s="41" t="n">
        <v>-43</v>
      </c>
      <c r="C22" s="37" t="n">
        <v>20</v>
      </c>
      <c r="D22" s="42" t="n">
        <v>5</v>
      </c>
      <c r="E22" s="50"/>
      <c r="F22" s="37"/>
      <c r="G22" s="37" t="s">
        <v>30</v>
      </c>
      <c r="H22" s="37" t="s">
        <v>31</v>
      </c>
      <c r="I22" s="37" t="n">
        <v>1.8</v>
      </c>
      <c r="J22" s="37" t="n">
        <v>3.2</v>
      </c>
      <c r="K22" s="38" t="n">
        <f aca="false">I22*J22</f>
        <v>5.76</v>
      </c>
      <c r="L22" s="37" t="n">
        <v>0.28</v>
      </c>
      <c r="M22" s="37" t="n">
        <f aca="false">C22-B22</f>
        <v>63</v>
      </c>
      <c r="N22" s="37" t="n">
        <v>1.1</v>
      </c>
      <c r="O22" s="43" t="n">
        <f aca="false">K22*L22*M22*N22</f>
        <v>111.76704</v>
      </c>
      <c r="P22" s="44" t="n">
        <f aca="false">IF(OR($H22="окно",$H22="дверь"),($K22*0.28*$M22*0.7*((3.03*($D22-$E22)+31.97*$F22)/10)^0.67/0.56),0)</f>
        <v>0</v>
      </c>
      <c r="Q22" s="43" t="n">
        <f aca="false">SUM(O22,P22)</f>
        <v>111.76704</v>
      </c>
    </row>
    <row r="23" customFormat="false" ht="20.1" hidden="false" customHeight="true" outlineLevel="0" collapsed="false">
      <c r="A23" s="46"/>
      <c r="B23" s="41" t="n">
        <v>-43</v>
      </c>
      <c r="C23" s="37" t="n">
        <v>20</v>
      </c>
      <c r="D23" s="42" t="n">
        <v>5</v>
      </c>
      <c r="E23" s="50" t="n">
        <v>3.5</v>
      </c>
      <c r="F23" s="37" t="n">
        <v>1.1</v>
      </c>
      <c r="G23" s="37" t="s">
        <v>34</v>
      </c>
      <c r="H23" s="37" t="s">
        <v>32</v>
      </c>
      <c r="I23" s="37" t="n">
        <v>1.46</v>
      </c>
      <c r="J23" s="37" t="n">
        <v>2.06</v>
      </c>
      <c r="K23" s="38" t="n">
        <f aca="false">I23*J23</f>
        <v>3.0076</v>
      </c>
      <c r="L23" s="37" t="n">
        <v>1.62</v>
      </c>
      <c r="M23" s="37" t="n">
        <f aca="false">C23-B23</f>
        <v>63</v>
      </c>
      <c r="N23" s="37" t="n">
        <v>1.1</v>
      </c>
      <c r="O23" s="43" t="n">
        <f aca="false">K23*L23*M23*N23</f>
        <v>337.6512216</v>
      </c>
      <c r="P23" s="44" t="n">
        <f aca="false">IF(OR($H23="окно",$H23="дверь"),($K23*0.28*$M23*0.7*((3.03*($D23-$E23)+31.97*$F23)/10)^0.67/0.56),0)</f>
        <v>167.072991562784</v>
      </c>
      <c r="Q23" s="43" t="n">
        <f aca="false">SUM(O23,P23)</f>
        <v>504.724213162784</v>
      </c>
    </row>
    <row r="24" customFormat="false" ht="20.1" hidden="false" customHeight="true" outlineLevel="0" collapsed="false">
      <c r="A24" s="46"/>
      <c r="B24" s="41" t="n">
        <v>-43</v>
      </c>
      <c r="C24" s="37" t="n">
        <v>20</v>
      </c>
      <c r="D24" s="42" t="n">
        <v>5</v>
      </c>
      <c r="E24" s="50" t="n">
        <v>3.5</v>
      </c>
      <c r="F24" s="37" t="n">
        <v>1.1</v>
      </c>
      <c r="G24" s="37" t="s">
        <v>30</v>
      </c>
      <c r="H24" s="37" t="s">
        <v>36</v>
      </c>
      <c r="I24" s="37" t="n">
        <v>0.75</v>
      </c>
      <c r="J24" s="37" t="n">
        <v>2.5</v>
      </c>
      <c r="K24" s="38" t="n">
        <f aca="false">I24*J24</f>
        <v>1.875</v>
      </c>
      <c r="L24" s="37" t="n">
        <v>1.62</v>
      </c>
      <c r="M24" s="37" t="n">
        <f aca="false">C24-B24</f>
        <v>63</v>
      </c>
      <c r="N24" s="37" t="n">
        <v>1.1</v>
      </c>
      <c r="O24" s="43" t="n">
        <f aca="false">K24*L24*M24*N24</f>
        <v>210.49875</v>
      </c>
      <c r="P24" s="44" t="n">
        <f aca="false">IF(OR($H24="окно",$H24="дверь"),($K24*0.28*$M24*0.7*((3.03*($D24-$E24)+31.97*$F24)/10)^0.67/0.56),0)</f>
        <v>104.156755945012</v>
      </c>
      <c r="Q24" s="43" t="n">
        <f aca="false">SUM(O24,P24)</f>
        <v>314.655505945012</v>
      </c>
    </row>
    <row r="25" customFormat="false" ht="20.1" hidden="false" customHeight="true" outlineLevel="0" collapsed="false">
      <c r="A25" s="46"/>
      <c r="B25" s="41" t="n">
        <v>-43</v>
      </c>
      <c r="C25" s="37" t="n">
        <v>20</v>
      </c>
      <c r="D25" s="42" t="n">
        <v>5</v>
      </c>
      <c r="E25" s="49"/>
      <c r="F25" s="40"/>
      <c r="G25" s="40"/>
      <c r="H25" s="37" t="s">
        <v>37</v>
      </c>
      <c r="I25" s="37" t="n">
        <v>2.5</v>
      </c>
      <c r="J25" s="37" t="n">
        <v>2.5</v>
      </c>
      <c r="K25" s="38" t="n">
        <f aca="false">I25*J25</f>
        <v>6.25</v>
      </c>
      <c r="L25" s="37" t="n">
        <v>0.3</v>
      </c>
      <c r="M25" s="37" t="n">
        <f aca="false">C25-B25</f>
        <v>63</v>
      </c>
      <c r="N25" s="37" t="n">
        <v>1</v>
      </c>
      <c r="O25" s="43" t="n">
        <f aca="false">K25*L25*M25*N25</f>
        <v>118.125</v>
      </c>
      <c r="P25" s="44" t="n">
        <f aca="false">IF(OR($H25="окно",$H25="дверь"),($K25*0.28*$M25*0.7*((3.03*($D25-$E25)+31.97*$F25)/10)^0.67/0.56),0)</f>
        <v>0</v>
      </c>
      <c r="Q25" s="43" t="n">
        <f aca="false">SUM(O25,P25)</f>
        <v>118.125</v>
      </c>
    </row>
    <row r="26" customFormat="false" ht="20.1" hidden="false" customHeight="true" outlineLevel="0" collapsed="false">
      <c r="A26" s="40"/>
      <c r="B26" s="40"/>
      <c r="C26" s="37"/>
      <c r="D26" s="49"/>
      <c r="E26" s="49"/>
      <c r="F26" s="37"/>
      <c r="G26" s="40"/>
      <c r="H26" s="37"/>
      <c r="I26" s="40"/>
      <c r="J26" s="40"/>
      <c r="K26" s="38"/>
      <c r="L26" s="40"/>
      <c r="M26" s="37"/>
      <c r="N26" s="37"/>
      <c r="O26" s="43"/>
      <c r="P26" s="44"/>
      <c r="Q26" s="47" t="n">
        <f aca="false">SUM(Q22:Q25)</f>
        <v>1049.2717591078</v>
      </c>
    </row>
    <row r="27" customFormat="false" ht="20.1" hidden="false" customHeight="true" outlineLevel="0" collapsed="false">
      <c r="A27" s="46" t="s">
        <v>38</v>
      </c>
      <c r="B27" s="41" t="n">
        <v>-43</v>
      </c>
      <c r="C27" s="37" t="n">
        <v>18</v>
      </c>
      <c r="D27" s="42" t="n">
        <v>5</v>
      </c>
      <c r="E27" s="42"/>
      <c r="F27" s="37"/>
      <c r="G27" s="37" t="s">
        <v>34</v>
      </c>
      <c r="H27" s="37" t="s">
        <v>31</v>
      </c>
      <c r="I27" s="37" t="n">
        <v>4.5</v>
      </c>
      <c r="J27" s="37" t="n">
        <v>3.2</v>
      </c>
      <c r="K27" s="38" t="n">
        <f aca="false">I27*J27</f>
        <v>14.4</v>
      </c>
      <c r="L27" s="37" t="n">
        <v>0.28</v>
      </c>
      <c r="M27" s="37" t="n">
        <f aca="false">C27-B27</f>
        <v>61</v>
      </c>
      <c r="N27" s="37" t="n">
        <v>1.1</v>
      </c>
      <c r="O27" s="43" t="n">
        <f aca="false">K27*L27*M27*N27</f>
        <v>270.5472</v>
      </c>
      <c r="P27" s="44" t="n">
        <f aca="false">IF(OR($H27="окно",$H27="дверь"),($K27*0.28*$M27*0.7*((3.03*($D27-$E27)+31.97*$F27)/10)^0.67/0.56),0)</f>
        <v>0</v>
      </c>
      <c r="Q27" s="43" t="n">
        <f aca="false">SUM(O27,P27)</f>
        <v>270.5472</v>
      </c>
    </row>
    <row r="28" customFormat="false" ht="20.1" hidden="false" customHeight="true" outlineLevel="0" collapsed="false">
      <c r="A28" s="46"/>
      <c r="B28" s="41" t="n">
        <v>-43</v>
      </c>
      <c r="C28" s="37" t="n">
        <v>18</v>
      </c>
      <c r="D28" s="42" t="n">
        <v>5</v>
      </c>
      <c r="E28" s="42"/>
      <c r="F28" s="37"/>
      <c r="G28" s="37" t="s">
        <v>39</v>
      </c>
      <c r="H28" s="37" t="s">
        <v>31</v>
      </c>
      <c r="I28" s="37" t="n">
        <v>2.1</v>
      </c>
      <c r="J28" s="37" t="n">
        <v>3.2</v>
      </c>
      <c r="K28" s="38" t="n">
        <f aca="false">I28*J28</f>
        <v>6.72</v>
      </c>
      <c r="L28" s="37" t="n">
        <v>0.28</v>
      </c>
      <c r="M28" s="37" t="n">
        <f aca="false">C28-B28</f>
        <v>61</v>
      </c>
      <c r="N28" s="37" t="n">
        <v>1</v>
      </c>
      <c r="O28" s="43" t="n">
        <f aca="false">K28*L28*M28*N28</f>
        <v>114.7776</v>
      </c>
      <c r="P28" s="44" t="n">
        <f aca="false">IF(OR($H28="окно",$H28="дверь"),($K28*0.28*$M28*0.7*((3.03*($D28-$E28)+31.97*$F28)/10)^0.67/0.56),0)</f>
        <v>0</v>
      </c>
      <c r="Q28" s="43" t="n">
        <f aca="false">SUM(O28,P28)</f>
        <v>114.7776</v>
      </c>
    </row>
    <row r="29" customFormat="false" ht="20.1" hidden="false" customHeight="true" outlineLevel="0" collapsed="false">
      <c r="A29" s="46"/>
      <c r="B29" s="41" t="n">
        <v>-43</v>
      </c>
      <c r="C29" s="37" t="n">
        <v>18</v>
      </c>
      <c r="D29" s="42" t="n">
        <v>5</v>
      </c>
      <c r="E29" s="50" t="n">
        <v>3.5</v>
      </c>
      <c r="F29" s="37" t="n">
        <v>1.1</v>
      </c>
      <c r="G29" s="37" t="s">
        <v>34</v>
      </c>
      <c r="H29" s="37" t="s">
        <v>32</v>
      </c>
      <c r="I29" s="37" t="n">
        <v>1.06</v>
      </c>
      <c r="J29" s="37" t="n">
        <v>1.76</v>
      </c>
      <c r="K29" s="38" t="n">
        <f aca="false">I29*J29</f>
        <v>1.8656</v>
      </c>
      <c r="L29" s="37" t="n">
        <v>1.62</v>
      </c>
      <c r="M29" s="37" t="n">
        <f aca="false">C29-B29</f>
        <v>61</v>
      </c>
      <c r="N29" s="37" t="n">
        <v>1.1</v>
      </c>
      <c r="O29" s="43" t="n">
        <f aca="false">K29*L29*M29*N29</f>
        <v>202.7944512</v>
      </c>
      <c r="P29" s="44" t="n">
        <f aca="false">IF(OR($H29="окно",$H29="дверь"),($K29*0.28*$M29*0.7*((3.03*($D29-$E29)+31.97*$F29)/10)^0.67/0.56),0)</f>
        <v>100.344596633667</v>
      </c>
      <c r="Q29" s="43" t="n">
        <f aca="false">SUM(O29,P29)</f>
        <v>303.139047833667</v>
      </c>
    </row>
    <row r="30" customFormat="false" ht="20.1" hidden="false" customHeight="true" outlineLevel="0" collapsed="false">
      <c r="A30" s="46"/>
      <c r="B30" s="41"/>
      <c r="C30" s="37"/>
      <c r="D30" s="42"/>
      <c r="E30" s="51"/>
      <c r="F30" s="37"/>
      <c r="G30" s="37"/>
      <c r="H30" s="37"/>
      <c r="I30" s="37"/>
      <c r="J30" s="37"/>
      <c r="K30" s="38"/>
      <c r="L30" s="37"/>
      <c r="M30" s="37"/>
      <c r="N30" s="37"/>
      <c r="O30" s="43"/>
      <c r="P30" s="44"/>
      <c r="Q30" s="47" t="n">
        <f aca="false">SUM(Q27:Q29)</f>
        <v>688.463847833667</v>
      </c>
    </row>
    <row r="31" customFormat="false" ht="20.1" hidden="false" customHeight="true" outlineLevel="0" collapsed="false">
      <c r="A31" s="46" t="s">
        <v>40</v>
      </c>
      <c r="B31" s="41" t="n">
        <v>-43</v>
      </c>
      <c r="C31" s="37" t="n">
        <v>20</v>
      </c>
      <c r="D31" s="42" t="n">
        <v>5</v>
      </c>
      <c r="E31" s="51"/>
      <c r="F31" s="37"/>
      <c r="G31" s="37" t="s">
        <v>34</v>
      </c>
      <c r="H31" s="37" t="s">
        <v>31</v>
      </c>
      <c r="I31" s="37" t="s">
        <v>41</v>
      </c>
      <c r="J31" s="37" t="n">
        <v>3.2</v>
      </c>
      <c r="K31" s="38" t="n">
        <v>10.89</v>
      </c>
      <c r="L31" s="37" t="n">
        <v>0.28</v>
      </c>
      <c r="M31" s="37" t="n">
        <f aca="false">C31-B31</f>
        <v>63</v>
      </c>
      <c r="N31" s="37" t="n">
        <v>1.1</v>
      </c>
      <c r="O31" s="43" t="n">
        <f aca="false">K31*L31*M31*N31</f>
        <v>211.30956</v>
      </c>
      <c r="P31" s="44" t="n">
        <f aca="false">IF(OR($H31="окно",$H31="дверь"),($K31*0.28*$M31*0.7*((3.03*($D31-$E31)+31.97*$F31)/10)^0.67/0.56),0)</f>
        <v>0</v>
      </c>
      <c r="Q31" s="43" t="n">
        <f aca="false">SUM(O31,P31)</f>
        <v>211.30956</v>
      </c>
    </row>
    <row r="32" customFormat="false" ht="20.1" hidden="false" customHeight="true" outlineLevel="0" collapsed="false">
      <c r="A32" s="46"/>
      <c r="B32" s="41" t="n">
        <v>-43</v>
      </c>
      <c r="C32" s="37" t="n">
        <v>20</v>
      </c>
      <c r="D32" s="42" t="n">
        <v>5</v>
      </c>
      <c r="E32" s="49"/>
      <c r="F32" s="37"/>
      <c r="G32" s="37" t="s">
        <v>42</v>
      </c>
      <c r="H32" s="37" t="s">
        <v>31</v>
      </c>
      <c r="I32" s="37" t="n">
        <v>1.8</v>
      </c>
      <c r="J32" s="37" t="n">
        <v>3.2</v>
      </c>
      <c r="K32" s="38" t="n">
        <f aca="false">I32*J32</f>
        <v>5.76</v>
      </c>
      <c r="L32" s="37" t="n">
        <v>0.28</v>
      </c>
      <c r="M32" s="37" t="n">
        <f aca="false">C32-B32</f>
        <v>63</v>
      </c>
      <c r="N32" s="37" t="n">
        <v>1.05</v>
      </c>
      <c r="O32" s="43" t="n">
        <f aca="false">K32*L32*M32*N32</f>
        <v>106.68672</v>
      </c>
      <c r="P32" s="44" t="n">
        <f aca="false">IF(OR($H32="окно",$H32="дверь"),($K32*0.28*$M32*0.7*((3.03*($D32-$E32)+31.97*$F32)/10)^0.67/0.56),0)</f>
        <v>0</v>
      </c>
      <c r="Q32" s="43" t="n">
        <f aca="false">SUM(O32,P32)</f>
        <v>106.68672</v>
      </c>
    </row>
    <row r="33" customFormat="false" ht="20.1" hidden="false" customHeight="true" outlineLevel="0" collapsed="false">
      <c r="A33" s="46"/>
      <c r="B33" s="41" t="n">
        <v>-43</v>
      </c>
      <c r="C33" s="37" t="n">
        <v>20</v>
      </c>
      <c r="D33" s="42" t="n">
        <v>5</v>
      </c>
      <c r="E33" s="42" t="n">
        <v>3.5</v>
      </c>
      <c r="F33" s="37" t="n">
        <v>1.1</v>
      </c>
      <c r="G33" s="37" t="s">
        <v>42</v>
      </c>
      <c r="H33" s="37" t="s">
        <v>32</v>
      </c>
      <c r="I33" s="37" t="n">
        <v>1.57</v>
      </c>
      <c r="J33" s="37" t="n">
        <v>2.06</v>
      </c>
      <c r="K33" s="38" t="n">
        <f aca="false">I33*J33</f>
        <v>3.2342</v>
      </c>
      <c r="L33" s="37" t="n">
        <v>1.62</v>
      </c>
      <c r="M33" s="37" t="n">
        <f aca="false">C33-B33</f>
        <v>63</v>
      </c>
      <c r="N33" s="37" t="n">
        <v>1.05</v>
      </c>
      <c r="O33" s="43" t="n">
        <f aca="false">K33*L33*M33*N33</f>
        <v>346.5865746</v>
      </c>
      <c r="P33" s="44" t="n">
        <f aca="false">IF(OR($H33="окно",$H33="дверь"),($K33*0.28*$M33*0.7*((3.03*($D33-$E33)+31.97*$F33)/10)^0.67/0.56),0)</f>
        <v>179.660682707925</v>
      </c>
      <c r="Q33" s="43" t="n">
        <f aca="false">SUM(O33,P33)</f>
        <v>526.247257307925</v>
      </c>
    </row>
    <row r="34" customFormat="false" ht="20.1" hidden="false" customHeight="true" outlineLevel="0" collapsed="false">
      <c r="A34" s="46"/>
      <c r="B34" s="41" t="n">
        <v>-43</v>
      </c>
      <c r="C34" s="37" t="n">
        <v>20</v>
      </c>
      <c r="D34" s="42" t="n">
        <v>5</v>
      </c>
      <c r="E34" s="42" t="n">
        <v>3.5</v>
      </c>
      <c r="F34" s="37" t="n">
        <v>1.1</v>
      </c>
      <c r="G34" s="37" t="s">
        <v>39</v>
      </c>
      <c r="H34" s="37" t="s">
        <v>32</v>
      </c>
      <c r="I34" s="37" t="n">
        <v>1.35</v>
      </c>
      <c r="J34" s="37" t="n">
        <v>2.06</v>
      </c>
      <c r="K34" s="38" t="n">
        <f aca="false">I34*J34</f>
        <v>2.781</v>
      </c>
      <c r="L34" s="37" t="n">
        <v>1.62</v>
      </c>
      <c r="M34" s="37" t="n">
        <f aca="false">C34-B34</f>
        <v>63</v>
      </c>
      <c r="N34" s="37" t="n">
        <v>1</v>
      </c>
      <c r="O34" s="43" t="n">
        <f aca="false">K34*L34*M34*N34</f>
        <v>283.82886</v>
      </c>
      <c r="P34" s="44" t="n">
        <f aca="false">IF(OR($H34="окно",$H34="дверь"),($K34*0.28*$M34*0.7*((3.03*($D34-$E34)+31.97*$F34)/10)^0.67/0.56),0)</f>
        <v>154.485300417642</v>
      </c>
      <c r="Q34" s="43" t="n">
        <f aca="false">SUM(O34,P34)</f>
        <v>438.314160417643</v>
      </c>
    </row>
    <row r="35" customFormat="false" ht="20.1" hidden="false" customHeight="true" outlineLevel="0" collapsed="false">
      <c r="A35" s="46"/>
      <c r="B35" s="41"/>
      <c r="C35" s="37"/>
      <c r="D35" s="42"/>
      <c r="E35" s="52"/>
      <c r="F35" s="37"/>
      <c r="G35" s="37"/>
      <c r="H35" s="37"/>
      <c r="I35" s="37"/>
      <c r="J35" s="37"/>
      <c r="K35" s="38"/>
      <c r="L35" s="37"/>
      <c r="M35" s="37"/>
      <c r="N35" s="37"/>
      <c r="O35" s="43"/>
      <c r="P35" s="44"/>
      <c r="Q35" s="47" t="n">
        <f aca="false">SUM(Q31:Q34)</f>
        <v>1282.55769772557</v>
      </c>
    </row>
    <row r="36" customFormat="false" ht="20.1" hidden="false" customHeight="true" outlineLevel="0" collapsed="false">
      <c r="A36" s="40" t="s">
        <v>29</v>
      </c>
      <c r="B36" s="41" t="n">
        <v>-43</v>
      </c>
      <c r="C36" s="37" t="n">
        <v>20</v>
      </c>
      <c r="D36" s="53" t="n">
        <v>5</v>
      </c>
      <c r="E36" s="42"/>
      <c r="F36" s="41"/>
      <c r="G36" s="37" t="s">
        <v>42</v>
      </c>
      <c r="H36" s="37" t="s">
        <v>31</v>
      </c>
      <c r="I36" s="37" t="n">
        <v>2.1</v>
      </c>
      <c r="J36" s="37" t="n">
        <v>3.2</v>
      </c>
      <c r="K36" s="38" t="n">
        <f aca="false">I36*J36</f>
        <v>6.72</v>
      </c>
      <c r="L36" s="37" t="n">
        <v>0.28</v>
      </c>
      <c r="M36" s="37" t="n">
        <f aca="false">C36-B36</f>
        <v>63</v>
      </c>
      <c r="N36" s="37" t="n">
        <v>1.05</v>
      </c>
      <c r="O36" s="43" t="n">
        <f aca="false">K36*L36*M36*N36</f>
        <v>124.46784</v>
      </c>
      <c r="P36" s="44" t="n">
        <f aca="false">IF(OR($H36="окно",$H36="дверь"),($K36*0.28*$M36*0.7*((3.03*($D36-$E36)+31.97*$F36)/10)^0.67/0.56),0)</f>
        <v>0</v>
      </c>
      <c r="Q36" s="43" t="n">
        <f aca="false">SUM(O36,P36)</f>
        <v>124.46784</v>
      </c>
    </row>
    <row r="37" customFormat="false" ht="20.1" hidden="false" customHeight="true" outlineLevel="0" collapsed="false">
      <c r="A37" s="45"/>
      <c r="B37" s="41" t="n">
        <v>-43</v>
      </c>
      <c r="C37" s="37" t="n">
        <v>20</v>
      </c>
      <c r="D37" s="42" t="n">
        <v>5</v>
      </c>
      <c r="E37" s="54"/>
      <c r="F37" s="37"/>
      <c r="G37" s="37" t="s">
        <v>39</v>
      </c>
      <c r="H37" s="37" t="s">
        <v>31</v>
      </c>
      <c r="I37" s="37" t="n">
        <v>3.4</v>
      </c>
      <c r="J37" s="37" t="n">
        <v>3.2</v>
      </c>
      <c r="K37" s="38" t="n">
        <f aca="false">I37*J37</f>
        <v>10.88</v>
      </c>
      <c r="L37" s="37" t="n">
        <v>0.28</v>
      </c>
      <c r="M37" s="37" t="n">
        <f aca="false">C37-B37</f>
        <v>63</v>
      </c>
      <c r="N37" s="37" t="n">
        <v>1</v>
      </c>
      <c r="O37" s="43" t="n">
        <f aca="false">K37*L37*M37*N37</f>
        <v>191.9232</v>
      </c>
      <c r="P37" s="44" t="n">
        <f aca="false">IF(OR($H37="окно",$H37="дверь"),($K37*0.28*$M37*0.7*((3.03*($D37-$E37)+31.97*$F37)/10)^0.67/0.56),0)</f>
        <v>0</v>
      </c>
      <c r="Q37" s="43" t="n">
        <f aca="false">SUM(O37,P37)</f>
        <v>191.9232</v>
      </c>
    </row>
    <row r="38" customFormat="false" ht="20.1" hidden="false" customHeight="true" outlineLevel="0" collapsed="false">
      <c r="A38" s="46"/>
      <c r="B38" s="41" t="n">
        <v>-43</v>
      </c>
      <c r="C38" s="37" t="n">
        <v>20</v>
      </c>
      <c r="D38" s="42" t="n">
        <v>5</v>
      </c>
      <c r="E38" s="42" t="n">
        <v>3.5</v>
      </c>
      <c r="F38" s="37" t="n">
        <v>1.1</v>
      </c>
      <c r="G38" s="37" t="s">
        <v>42</v>
      </c>
      <c r="H38" s="37" t="s">
        <v>32</v>
      </c>
      <c r="I38" s="37" t="n">
        <v>0.82</v>
      </c>
      <c r="J38" s="37" t="n">
        <v>1.76</v>
      </c>
      <c r="K38" s="38" t="n">
        <f aca="false">I38*J38</f>
        <v>1.4432</v>
      </c>
      <c r="L38" s="37" t="n">
        <v>1.62</v>
      </c>
      <c r="M38" s="37" t="n">
        <f aca="false">C38-B38</f>
        <v>63</v>
      </c>
      <c r="N38" s="37" t="n">
        <v>1.05</v>
      </c>
      <c r="O38" s="43" t="n">
        <f aca="false">K38*L38*M38*N38</f>
        <v>154.6576416</v>
      </c>
      <c r="P38" s="44" t="n">
        <f aca="false">IF(OR($H38="окно",$H38="дверь"),($K38*0.28*$M38*0.7*((3.03*($D38-$E38)+31.97*$F38)/10)^0.67/0.56),0)</f>
        <v>80.1701494292491</v>
      </c>
      <c r="Q38" s="43" t="n">
        <f aca="false">SUM(O38,P38)</f>
        <v>234.827791029249</v>
      </c>
    </row>
    <row r="39" customFormat="false" ht="20.1" hidden="false" customHeight="true" outlineLevel="0" collapsed="false">
      <c r="A39" s="46"/>
      <c r="B39" s="41" t="n">
        <v>-43</v>
      </c>
      <c r="C39" s="37" t="n">
        <v>20</v>
      </c>
      <c r="D39" s="42" t="n">
        <v>5</v>
      </c>
      <c r="E39" s="42" t="n">
        <v>3.5</v>
      </c>
      <c r="F39" s="37" t="n">
        <v>1.1</v>
      </c>
      <c r="G39" s="37" t="s">
        <v>39</v>
      </c>
      <c r="H39" s="37" t="s">
        <v>32</v>
      </c>
      <c r="I39" s="37" t="n">
        <v>1.49</v>
      </c>
      <c r="J39" s="37" t="n">
        <v>2.06</v>
      </c>
      <c r="K39" s="38" t="n">
        <f aca="false">I39*J39</f>
        <v>3.0694</v>
      </c>
      <c r="L39" s="37" t="n">
        <v>1.62</v>
      </c>
      <c r="M39" s="37" t="n">
        <f aca="false">C39-B39</f>
        <v>63</v>
      </c>
      <c r="N39" s="37" t="n">
        <v>1</v>
      </c>
      <c r="O39" s="43" t="n">
        <f aca="false">K39*L39*M39*N39</f>
        <v>313.262964</v>
      </c>
      <c r="P39" s="44" t="n">
        <f aca="false">IF(OR($H39="окно",$H39="дверь"),($K39*0.28*$M39*0.7*((3.03*($D39-$E39)+31.97*$F39)/10)^0.67/0.56),0)</f>
        <v>170.505998238731</v>
      </c>
      <c r="Q39" s="43" t="n">
        <f aca="false">SUM(O39,P39)</f>
        <v>483.768962238731</v>
      </c>
    </row>
    <row r="40" customFormat="false" ht="20.1" hidden="false" customHeight="true" outlineLevel="0" collapsed="false">
      <c r="A40" s="40"/>
      <c r="B40" s="40"/>
      <c r="C40" s="40"/>
      <c r="D40" s="49"/>
      <c r="E40" s="49"/>
      <c r="F40" s="37"/>
      <c r="G40" s="40"/>
      <c r="H40" s="40"/>
      <c r="I40" s="40"/>
      <c r="J40" s="40"/>
      <c r="K40" s="38"/>
      <c r="L40" s="37"/>
      <c r="M40" s="37"/>
      <c r="N40" s="37"/>
      <c r="O40" s="43"/>
      <c r="P40" s="44"/>
      <c r="Q40" s="47" t="n">
        <f aca="false">SUM(Q36:Q39)</f>
        <v>1034.98779326798</v>
      </c>
    </row>
    <row r="41" customFormat="false" ht="19.5" hidden="true" customHeight="true" outlineLevel="0" collapsed="false">
      <c r="A41" s="40"/>
      <c r="B41" s="40"/>
      <c r="C41" s="40"/>
      <c r="D41" s="42"/>
      <c r="E41" s="42"/>
      <c r="F41" s="37"/>
      <c r="G41" s="37"/>
      <c r="H41" s="37"/>
      <c r="I41" s="37"/>
      <c r="J41" s="37"/>
      <c r="K41" s="38"/>
      <c r="L41" s="37"/>
      <c r="M41" s="37"/>
      <c r="N41" s="37"/>
      <c r="O41" s="43"/>
      <c r="P41" s="44"/>
      <c r="Q41" s="43"/>
    </row>
    <row r="42" customFormat="false" ht="20.1" hidden="false" customHeight="true" outlineLevel="0" collapsed="false">
      <c r="A42" s="46" t="s">
        <v>43</v>
      </c>
      <c r="B42" s="41" t="n">
        <v>-43</v>
      </c>
      <c r="C42" s="37" t="n">
        <v>25</v>
      </c>
      <c r="D42" s="42" t="n">
        <v>5</v>
      </c>
      <c r="E42" s="42"/>
      <c r="F42" s="37"/>
      <c r="G42" s="37" t="s">
        <v>39</v>
      </c>
      <c r="H42" s="37" t="s">
        <v>31</v>
      </c>
      <c r="I42" s="37" t="n">
        <v>5.4</v>
      </c>
      <c r="J42" s="37" t="n">
        <v>3.2</v>
      </c>
      <c r="K42" s="38" t="n">
        <f aca="false">I42*J42</f>
        <v>17.28</v>
      </c>
      <c r="L42" s="37" t="n">
        <v>0.28</v>
      </c>
      <c r="M42" s="37" t="n">
        <f aca="false">C42-B42</f>
        <v>68</v>
      </c>
      <c r="N42" s="37" t="n">
        <v>1</v>
      </c>
      <c r="O42" s="43" t="n">
        <f aca="false">K42*L42*M42*N42</f>
        <v>329.0112</v>
      </c>
      <c r="P42" s="44" t="n">
        <f aca="false">IF(OR($H42="окно",$H42="дверь"),($K42*0.28*$M42*0.7*((3.03*($D42-$E42)+31.97*$F42)/10)^0.67/0.56),0)</f>
        <v>0</v>
      </c>
      <c r="Q42" s="43" t="n">
        <f aca="false">SUM(O42,P42)</f>
        <v>329.0112</v>
      </c>
    </row>
    <row r="43" customFormat="false" ht="20.1" hidden="false" customHeight="true" outlineLevel="0" collapsed="false">
      <c r="A43" s="48"/>
      <c r="B43" s="41" t="n">
        <v>-43</v>
      </c>
      <c r="C43" s="37" t="n">
        <v>25</v>
      </c>
      <c r="D43" s="42" t="n">
        <v>5</v>
      </c>
      <c r="E43" s="42" t="n">
        <v>3.5</v>
      </c>
      <c r="F43" s="37" t="n">
        <v>1.1</v>
      </c>
      <c r="G43" s="37" t="s">
        <v>39</v>
      </c>
      <c r="H43" s="37" t="s">
        <v>36</v>
      </c>
      <c r="I43" s="37" t="n">
        <v>0.7</v>
      </c>
      <c r="J43" s="37" t="n">
        <v>2.46</v>
      </c>
      <c r="K43" s="38" t="n">
        <f aca="false">I43*J43</f>
        <v>1.722</v>
      </c>
      <c r="L43" s="37" t="n">
        <v>1.62</v>
      </c>
      <c r="M43" s="37" t="n">
        <f aca="false">C43-B43</f>
        <v>68</v>
      </c>
      <c r="N43" s="37" t="n">
        <v>1</v>
      </c>
      <c r="O43" s="43" t="n">
        <f aca="false">K43*L43*M43*N43</f>
        <v>189.69552</v>
      </c>
      <c r="P43" s="44" t="n">
        <f aca="false">IF(OR($H43="окно",$H43="дверь"),($K43*0.28*$M43*0.7*((3.03*($D43-$E43)+31.97*$F43)/10)^0.67/0.56),0)</f>
        <v>103.249434871003</v>
      </c>
      <c r="Q43" s="43" t="n">
        <f aca="false">SUM(O43,P43)</f>
        <v>292.944954871003</v>
      </c>
    </row>
    <row r="44" customFormat="false" ht="20.1" hidden="false" customHeight="true" outlineLevel="0" collapsed="false">
      <c r="A44" s="40"/>
      <c r="B44" s="40"/>
      <c r="C44" s="37"/>
      <c r="D44" s="42"/>
      <c r="E44" s="42"/>
      <c r="F44" s="37"/>
      <c r="G44" s="37"/>
      <c r="H44" s="37"/>
      <c r="I44" s="37"/>
      <c r="J44" s="37"/>
      <c r="K44" s="38"/>
      <c r="L44" s="55"/>
      <c r="M44" s="36"/>
      <c r="N44" s="37"/>
      <c r="O44" s="43"/>
      <c r="P44" s="44"/>
      <c r="Q44" s="47" t="n">
        <f aca="false">SUM(Q42:Q43)</f>
        <v>621.956154871003</v>
      </c>
    </row>
    <row r="45" customFormat="false" ht="20.1" hidden="false" customHeight="true" outlineLevel="0" collapsed="false">
      <c r="A45" s="46" t="s">
        <v>29</v>
      </c>
      <c r="B45" s="41" t="n">
        <v>-43</v>
      </c>
      <c r="C45" s="37" t="n">
        <v>20</v>
      </c>
      <c r="D45" s="42" t="n">
        <v>5</v>
      </c>
      <c r="E45" s="49"/>
      <c r="F45" s="40"/>
      <c r="G45" s="37" t="s">
        <v>44</v>
      </c>
      <c r="H45" s="37" t="s">
        <v>31</v>
      </c>
      <c r="I45" s="37" t="n">
        <v>2.1</v>
      </c>
      <c r="J45" s="37" t="n">
        <v>3.2</v>
      </c>
      <c r="K45" s="38" t="n">
        <f aca="false">I45*J45</f>
        <v>6.72</v>
      </c>
      <c r="L45" s="37" t="n">
        <v>0.28</v>
      </c>
      <c r="M45" s="37" t="n">
        <f aca="false">C45-B45</f>
        <v>63</v>
      </c>
      <c r="N45" s="56" t="n">
        <v>1</v>
      </c>
      <c r="O45" s="43" t="n">
        <f aca="false">K45*L45*M45*N45</f>
        <v>118.5408</v>
      </c>
      <c r="P45" s="44" t="n">
        <f aca="false">IF(OR($H45="окно",$H45="дверь"),($K45*0.28*$M45*0.7*((3.03*($D45-$E45)+31.97*$F45)/10)^0.67/0.56),0)</f>
        <v>0</v>
      </c>
      <c r="Q45" s="43" t="n">
        <f aca="false">SUM(O45,P45)</f>
        <v>118.5408</v>
      </c>
    </row>
    <row r="46" customFormat="false" ht="20.1" hidden="false" customHeight="true" outlineLevel="0" collapsed="false">
      <c r="A46" s="46"/>
      <c r="B46" s="41" t="n">
        <v>-43</v>
      </c>
      <c r="C46" s="37" t="n">
        <v>20</v>
      </c>
      <c r="D46" s="42" t="n">
        <v>5</v>
      </c>
      <c r="E46" s="49"/>
      <c r="F46" s="40"/>
      <c r="G46" s="37" t="s">
        <v>39</v>
      </c>
      <c r="H46" s="37" t="s">
        <v>31</v>
      </c>
      <c r="I46" s="37" t="n">
        <v>3.8</v>
      </c>
      <c r="J46" s="37" t="n">
        <v>3.2</v>
      </c>
      <c r="K46" s="38" t="n">
        <f aca="false">I46*J46</f>
        <v>12.16</v>
      </c>
      <c r="L46" s="37" t="n">
        <v>0.28</v>
      </c>
      <c r="M46" s="37" t="n">
        <f aca="false">C46-B46</f>
        <v>63</v>
      </c>
      <c r="N46" s="37" t="n">
        <v>1</v>
      </c>
      <c r="O46" s="43" t="n">
        <f aca="false">K46*L46*M46*N46</f>
        <v>214.5024</v>
      </c>
      <c r="P46" s="44" t="n">
        <f aca="false">IF(OR($H46="окно",$H46="дверь"),($K46*0.28*$M46*0.7*((3.03*($D46-$E46)+31.97*$F46)/10)^0.67/0.56),0)</f>
        <v>0</v>
      </c>
      <c r="Q46" s="43" t="n">
        <f aca="false">SUM(O46,P46)</f>
        <v>214.5024</v>
      </c>
    </row>
    <row r="47" customFormat="false" ht="20.1" hidden="false" customHeight="true" outlineLevel="0" collapsed="false">
      <c r="A47" s="46"/>
      <c r="B47" s="41" t="n">
        <v>-43</v>
      </c>
      <c r="C47" s="37" t="n">
        <v>20</v>
      </c>
      <c r="D47" s="42" t="n">
        <v>5</v>
      </c>
      <c r="E47" s="42" t="n">
        <v>3.5</v>
      </c>
      <c r="F47" s="37" t="n">
        <v>1.1</v>
      </c>
      <c r="G47" s="37" t="s">
        <v>44</v>
      </c>
      <c r="H47" s="37" t="s">
        <v>32</v>
      </c>
      <c r="I47" s="37" t="n">
        <v>0.82</v>
      </c>
      <c r="J47" s="37" t="n">
        <v>1.76</v>
      </c>
      <c r="K47" s="38" t="n">
        <f aca="false">I47*J47</f>
        <v>1.4432</v>
      </c>
      <c r="L47" s="37" t="n">
        <v>1.62</v>
      </c>
      <c r="M47" s="37" t="n">
        <f aca="false">C47-B47</f>
        <v>63</v>
      </c>
      <c r="N47" s="37" t="n">
        <v>1</v>
      </c>
      <c r="O47" s="43" t="n">
        <f aca="false">K47*L47*M47*N47</f>
        <v>147.292992</v>
      </c>
      <c r="P47" s="44" t="n">
        <f aca="false">IF(OR($H47="окно",$H47="дверь"),($K47*0.28*$M47*0.7*((3.03*($D47-$E47)+31.97*$F47)/10)^0.67/0.56),0)</f>
        <v>80.1701494292491</v>
      </c>
      <c r="Q47" s="43" t="n">
        <f aca="false">SUM(O47,P47)</f>
        <v>227.463141429249</v>
      </c>
    </row>
    <row r="48" customFormat="false" ht="20.1" hidden="false" customHeight="true" outlineLevel="0" collapsed="false">
      <c r="A48" s="46"/>
      <c r="B48" s="41" t="n">
        <v>-43</v>
      </c>
      <c r="C48" s="37" t="n">
        <v>20</v>
      </c>
      <c r="D48" s="42" t="n">
        <v>5</v>
      </c>
      <c r="E48" s="42" t="n">
        <v>3.5</v>
      </c>
      <c r="F48" s="37" t="n">
        <v>1.1</v>
      </c>
      <c r="G48" s="37" t="s">
        <v>39</v>
      </c>
      <c r="H48" s="37" t="s">
        <v>32</v>
      </c>
      <c r="I48" s="37" t="n">
        <v>1.49</v>
      </c>
      <c r="J48" s="37" t="n">
        <v>2.06</v>
      </c>
      <c r="K48" s="38" t="n">
        <f aca="false">I48*J48</f>
        <v>3.0694</v>
      </c>
      <c r="L48" s="37" t="n">
        <v>1.62</v>
      </c>
      <c r="M48" s="37" t="n">
        <f aca="false">C48-B48</f>
        <v>63</v>
      </c>
      <c r="N48" s="37" t="n">
        <v>1</v>
      </c>
      <c r="O48" s="43" t="n">
        <f aca="false">K48*L48*M48*N48</f>
        <v>313.262964</v>
      </c>
      <c r="P48" s="44" t="n">
        <f aca="false">IF(OR($H48="окно",$H48="дверь"),($K48*0.28*$M48*0.7*((3.03*($D48-$E48)+31.97*$F48)/10)^0.67/0.56),0)</f>
        <v>170.505998238731</v>
      </c>
      <c r="Q48" s="43" t="n">
        <f aca="false">SUM(O48,P48)</f>
        <v>483.768962238731</v>
      </c>
    </row>
    <row r="49" customFormat="false" ht="20.1" hidden="false" customHeight="true" outlineLevel="0" collapsed="false">
      <c r="A49" s="46"/>
      <c r="B49" s="41"/>
      <c r="C49" s="37"/>
      <c r="D49" s="42"/>
      <c r="E49" s="42"/>
      <c r="F49" s="37"/>
      <c r="G49" s="37"/>
      <c r="H49" s="37"/>
      <c r="I49" s="37"/>
      <c r="J49" s="37"/>
      <c r="K49" s="38"/>
      <c r="L49" s="37"/>
      <c r="M49" s="37"/>
      <c r="N49" s="37"/>
      <c r="O49" s="57"/>
      <c r="P49" s="58"/>
      <c r="Q49" s="47" t="n">
        <f aca="false">SUM(Q45:Q48)</f>
        <v>1044.27530366798</v>
      </c>
    </row>
    <row r="50" customFormat="false" ht="20.1" hidden="false" customHeight="true" outlineLevel="0" collapsed="false">
      <c r="A50" s="40"/>
      <c r="B50" s="40"/>
      <c r="C50" s="40"/>
      <c r="D50" s="40"/>
      <c r="E50" s="49"/>
      <c r="F50" s="40"/>
      <c r="G50" s="40"/>
      <c r="H50" s="40"/>
      <c r="I50" s="40"/>
      <c r="J50" s="40"/>
      <c r="K50" s="59"/>
      <c r="L50" s="40"/>
      <c r="M50" s="40"/>
      <c r="N50" s="40"/>
      <c r="O50" s="57"/>
      <c r="P50" s="57" t="s">
        <v>45</v>
      </c>
      <c r="Q50" s="47" t="n">
        <f aca="false">Q15+Q21+Q26+Q30+Q35+Q40+Q44+Q49</f>
        <v>8497.40362331586</v>
      </c>
      <c r="R50" s="3"/>
    </row>
    <row r="51" customFormat="false" ht="12.75" hidden="false" customHeight="false" outlineLevel="0" collapsed="false">
      <c r="A51" s="60"/>
      <c r="B51" s="60"/>
      <c r="C51" s="60"/>
      <c r="D51" s="60"/>
      <c r="E51" s="60"/>
      <c r="F51" s="60"/>
      <c r="G51" s="60"/>
      <c r="H51" s="61"/>
      <c r="I51" s="60"/>
      <c r="J51" s="60"/>
      <c r="K51" s="62"/>
      <c r="L51" s="60"/>
      <c r="M51" s="60"/>
      <c r="N51" s="60"/>
      <c r="O51" s="63"/>
      <c r="P51" s="63"/>
      <c r="Q51" s="63"/>
    </row>
    <row r="52" customFormat="false" ht="12.75" hidden="false" customHeight="false" outlineLevel="0" collapsed="false">
      <c r="A52" s="60"/>
      <c r="B52" s="60"/>
      <c r="C52" s="60"/>
      <c r="D52" s="60"/>
      <c r="E52" s="60"/>
      <c r="F52" s="60"/>
      <c r="G52" s="60"/>
      <c r="H52" s="61"/>
      <c r="I52" s="60"/>
      <c r="J52" s="60"/>
      <c r="K52" s="62"/>
      <c r="L52" s="60"/>
      <c r="M52" s="60"/>
      <c r="N52" s="60"/>
      <c r="O52" s="63"/>
      <c r="P52" s="63"/>
      <c r="Q52" s="63"/>
    </row>
    <row r="53" customFormat="false" ht="12.75" hidden="false" customHeight="false" outlineLevel="0" collapsed="false">
      <c r="A53" s="60"/>
      <c r="B53" s="60"/>
      <c r="C53" s="60"/>
      <c r="D53" s="60"/>
      <c r="E53" s="60"/>
      <c r="F53" s="60"/>
      <c r="G53" s="60"/>
      <c r="H53" s="61"/>
      <c r="I53" s="60"/>
      <c r="J53" s="60"/>
      <c r="K53" s="62"/>
      <c r="L53" s="60"/>
      <c r="M53" s="60"/>
      <c r="N53" s="60"/>
      <c r="O53" s="63"/>
      <c r="P53" s="63"/>
      <c r="Q53" s="63"/>
    </row>
  </sheetData>
  <mergeCells count="3">
    <mergeCell ref="A4:A10"/>
    <mergeCell ref="G4:M4"/>
    <mergeCell ref="I5:J7"/>
  </mergeCells>
  <printOptions headings="false" gridLines="true" gridLinesSet="true" horizontalCentered="true" verticalCentered="true"/>
  <pageMargins left="0.590277777777778" right="0.196527777777778" top="0.196527777777778" bottom="0.196527777777778" header="0.511811023622047" footer="0.511811023622047"/>
  <pageSetup paperSize="8" scale="100" fitToWidth="1" fitToHeight="0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LibreOffice/7.4.6.2$Linux_X86_64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2002-07-18T07:33:31Z</dcterms:created>
  <dc:creator>Чупраков Д.А.</dc:creator>
  <dc:description/>
  <dc:language>en-US</dc:language>
  <cp:lastModifiedBy/>
  <cp:lastPrinted>2003-01-30T09:59:30Z</cp:lastPrinted>
  <dcterms:modified xsi:type="dcterms:W3CDTF">2023-06-29T18:06:16Z</dcterms:modified>
  <cp:revision>1</cp:revision>
  <dc:subject/>
  <dc:title/>
</cp:coreProperties>
</file>