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/>
  <mc:AlternateContent xmlns:mc="http://schemas.openxmlformats.org/markup-compatibility/2006">
    <mc:Choice Requires="x15">
      <x15ac:absPath xmlns:x15ac="http://schemas.microsoft.com/office/spreadsheetml/2010/11/ac" url="https://d.docs.live.net/b6f8f4b52638e280/Schule-Gymnasium/E-Phase - 10. Jahrgang/Informatik - WEB/Dalton Phase1/"/>
    </mc:Choice>
  </mc:AlternateContent>
  <xr:revisionPtr revIDLastSave="0" documentId="8_{4DC0B4F7-AF46-42ED-AF0D-706ADB797F27}" xr6:coauthVersionLast="45" xr6:coauthVersionMax="45" xr10:uidLastSave="{00000000-0000-0000-0000-000000000000}"/>
  <bookViews>
    <workbookView xWindow="-103" yWindow="-103" windowWidth="25920" windowHeight="16749" firstSheet="5" activeTab="5" xr2:uid="{00000000-000D-0000-FFFF-FFFF00000000}"/>
  </bookViews>
  <sheets>
    <sheet name="Start" sheetId="2" r:id="rId1"/>
    <sheet name="Basics" sheetId="6" r:id="rId2"/>
    <sheet name="XXL Tabelle" sheetId="3" r:id="rId3"/>
    <sheet name="Gehalt" sheetId="1" r:id="rId4"/>
    <sheet name="Lager" sheetId="4" r:id="rId5"/>
    <sheet name="Noten" sheetId="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L11" i="5"/>
  <c r="L12" i="5"/>
  <c r="L13" i="5"/>
  <c r="L14" i="5"/>
  <c r="L15" i="5"/>
  <c r="L16" i="5"/>
  <c r="L17" i="5"/>
  <c r="L18" i="5"/>
  <c r="L19" i="5"/>
  <c r="L9" i="5"/>
  <c r="H26" i="6"/>
  <c r="N5" i="1"/>
  <c r="N3" i="1"/>
  <c r="N28" i="6"/>
  <c r="N26" i="6"/>
  <c r="N23" i="6"/>
  <c r="N21" i="6"/>
  <c r="N19" i="6"/>
  <c r="N17" i="6"/>
  <c r="N15" i="6"/>
  <c r="N13" i="6"/>
  <c r="N11" i="6"/>
  <c r="N9" i="6"/>
  <c r="B10" i="5"/>
  <c r="B11" i="5"/>
  <c r="B12" i="5"/>
  <c r="B13" i="5"/>
  <c r="B14" i="5"/>
  <c r="B15" i="5"/>
  <c r="B16" i="5"/>
  <c r="B17" i="5"/>
  <c r="B18" i="5"/>
  <c r="B19" i="5"/>
  <c r="B9" i="5"/>
  <c r="I10" i="4"/>
  <c r="L11" i="4"/>
  <c r="I11" i="4" s="1"/>
  <c r="L12" i="4"/>
  <c r="I12" i="4" s="1"/>
  <c r="L13" i="4"/>
  <c r="I13" i="4" s="1"/>
  <c r="L14" i="4"/>
  <c r="I14" i="4" s="1"/>
  <c r="L15" i="4"/>
  <c r="I15" i="4" s="1"/>
  <c r="L16" i="4"/>
  <c r="I16" i="4" s="1"/>
  <c r="L17" i="4"/>
  <c r="I17" i="4" s="1"/>
  <c r="L18" i="4"/>
  <c r="I18" i="4" s="1"/>
  <c r="L19" i="4"/>
  <c r="I19" i="4" s="1"/>
  <c r="L20" i="4"/>
  <c r="I20" i="4" s="1"/>
  <c r="L21" i="4"/>
  <c r="I21" i="4" s="1"/>
  <c r="L22" i="4"/>
  <c r="I22" i="4" s="1"/>
  <c r="L23" i="4"/>
  <c r="I23" i="4" s="1"/>
  <c r="L24" i="4"/>
  <c r="I24" i="4" s="1"/>
  <c r="L25" i="4"/>
  <c r="I25" i="4" s="1"/>
  <c r="L26" i="4"/>
  <c r="I26" i="4" s="1"/>
  <c r="L27" i="4"/>
  <c r="I27" i="4" s="1"/>
  <c r="L28" i="4"/>
  <c r="I28" i="4" s="1"/>
  <c r="L29" i="4"/>
  <c r="I29" i="4" s="1"/>
  <c r="A10" i="4"/>
  <c r="D11" i="4"/>
  <c r="A11" i="4" s="1"/>
  <c r="D12" i="4"/>
  <c r="A12" i="4" s="1"/>
  <c r="D13" i="4"/>
  <c r="A13" i="4" s="1"/>
  <c r="D14" i="4"/>
  <c r="A14" i="4" s="1"/>
  <c r="D15" i="4"/>
  <c r="A15" i="4" s="1"/>
  <c r="D16" i="4"/>
  <c r="A16" i="4" s="1"/>
  <c r="D17" i="4"/>
  <c r="A17" i="4" s="1"/>
  <c r="D18" i="4"/>
  <c r="A18" i="4" s="1"/>
  <c r="D19" i="4"/>
  <c r="A19" i="4" s="1"/>
  <c r="D20" i="4"/>
  <c r="A20" i="4" s="1"/>
  <c r="D21" i="4"/>
  <c r="A21" i="4" s="1"/>
  <c r="D22" i="4"/>
  <c r="A22" i="4" s="1"/>
  <c r="D23" i="4"/>
  <c r="A23" i="4" s="1"/>
  <c r="D24" i="4"/>
  <c r="A24" i="4" s="1"/>
  <c r="D25" i="4"/>
  <c r="A25" i="4" s="1"/>
  <c r="D26" i="4"/>
  <c r="A26" i="4" s="1"/>
  <c r="D27" i="4"/>
  <c r="A27" i="4" s="1"/>
  <c r="D28" i="4"/>
  <c r="A28" i="4" s="1"/>
  <c r="D29" i="4"/>
  <c r="A29" i="4" s="1"/>
  <c r="E1" i="3"/>
  <c r="A13" i="3"/>
  <c r="A14" i="3"/>
  <c r="A15" i="3"/>
  <c r="A16" i="3"/>
  <c r="A17" i="3"/>
  <c r="A18" i="3"/>
  <c r="A19" i="3"/>
  <c r="A20" i="3"/>
  <c r="A21" i="3"/>
  <c r="A22" i="3"/>
  <c r="B23" i="3"/>
  <c r="C24" i="3"/>
  <c r="D25" i="3"/>
  <c r="E26" i="3"/>
  <c r="B8" i="3"/>
  <c r="C9" i="3"/>
  <c r="D10" i="3"/>
  <c r="B9" i="3"/>
  <c r="C10" i="3"/>
  <c r="D11" i="3"/>
  <c r="E12" i="3"/>
  <c r="B10" i="3"/>
  <c r="C11" i="3"/>
  <c r="D12" i="3"/>
  <c r="E13" i="3"/>
  <c r="B11" i="3"/>
  <c r="C12" i="3"/>
  <c r="D13" i="3"/>
  <c r="B12" i="3"/>
  <c r="C13" i="3"/>
  <c r="D14" i="3"/>
  <c r="E15" i="3"/>
  <c r="B13" i="3"/>
  <c r="C14" i="3"/>
  <c r="D15" i="3"/>
  <c r="E16" i="3"/>
  <c r="B2" i="3"/>
  <c r="C3" i="3"/>
  <c r="D4" i="3"/>
  <c r="E5" i="3"/>
  <c r="C2" i="3"/>
  <c r="D3" i="3"/>
  <c r="E4" i="3"/>
  <c r="D2" i="3"/>
  <c r="E2" i="3"/>
  <c r="B3" i="3"/>
  <c r="C4" i="3"/>
  <c r="D5" i="3"/>
  <c r="E6" i="3"/>
  <c r="B4" i="3"/>
  <c r="C5" i="3"/>
  <c r="D6" i="3"/>
  <c r="E7" i="3"/>
  <c r="B5" i="3"/>
  <c r="C6" i="3"/>
  <c r="D7" i="3"/>
  <c r="E8" i="3"/>
  <c r="B6" i="3"/>
  <c r="C7" i="3"/>
  <c r="D8" i="3"/>
  <c r="E9" i="3"/>
  <c r="B7" i="3"/>
  <c r="C8" i="3"/>
  <c r="D9" i="3"/>
  <c r="E10" i="3"/>
  <c r="E11" i="3"/>
  <c r="E3" i="3"/>
  <c r="B18" i="3"/>
  <c r="C19" i="3"/>
  <c r="D20" i="3"/>
  <c r="E21" i="3"/>
  <c r="B16" i="3"/>
  <c r="C17" i="3"/>
  <c r="D18" i="3"/>
  <c r="E19" i="3"/>
  <c r="B17" i="3"/>
  <c r="C18" i="3"/>
  <c r="D19" i="3"/>
  <c r="E20" i="3"/>
  <c r="F1" i="3"/>
  <c r="G1" i="3"/>
  <c r="H1" i="3"/>
  <c r="F16" i="3"/>
  <c r="G17" i="3"/>
  <c r="F10" i="3"/>
  <c r="G11" i="3"/>
  <c r="B15" i="3"/>
  <c r="C16" i="3"/>
  <c r="D17" i="3"/>
  <c r="E18" i="3"/>
  <c r="B14" i="3"/>
  <c r="C15" i="3"/>
  <c r="D16" i="3"/>
  <c r="E17" i="3"/>
  <c r="A23" i="3"/>
  <c r="B22" i="3"/>
  <c r="C23" i="3"/>
  <c r="D24" i="3"/>
  <c r="E25" i="3"/>
  <c r="B21" i="3"/>
  <c r="C22" i="3"/>
  <c r="D23" i="3"/>
  <c r="E24" i="3"/>
  <c r="B20" i="3"/>
  <c r="C21" i="3"/>
  <c r="D22" i="3"/>
  <c r="E23" i="3"/>
  <c r="F24" i="3"/>
  <c r="G25" i="3"/>
  <c r="E14" i="3"/>
  <c r="B19" i="3"/>
  <c r="C20" i="3"/>
  <c r="D21" i="3"/>
  <c r="E22" i="3"/>
  <c r="F23" i="3"/>
  <c r="G24" i="3"/>
  <c r="F20" i="3"/>
  <c r="G21" i="3"/>
  <c r="F21" i="3"/>
  <c r="G22" i="3"/>
  <c r="F22" i="3"/>
  <c r="G23" i="3"/>
  <c r="G2" i="3"/>
  <c r="F27" i="3"/>
  <c r="G28" i="3"/>
  <c r="H29" i="3"/>
  <c r="F8" i="3"/>
  <c r="G9" i="3"/>
  <c r="H10" i="3"/>
  <c r="F26" i="3"/>
  <c r="G27" i="3"/>
  <c r="F18" i="3"/>
  <c r="G19" i="3"/>
  <c r="H20" i="3"/>
  <c r="F25" i="3"/>
  <c r="G26" i="3"/>
  <c r="H27" i="3"/>
  <c r="F5" i="3"/>
  <c r="G6" i="3"/>
  <c r="H7" i="3"/>
  <c r="F6" i="3"/>
  <c r="G7" i="3"/>
  <c r="H8" i="3"/>
  <c r="F2" i="3"/>
  <c r="G3" i="3"/>
  <c r="H4" i="3"/>
  <c r="F19" i="3"/>
  <c r="G20" i="3"/>
  <c r="F14" i="3"/>
  <c r="G15" i="3"/>
  <c r="H23" i="3"/>
  <c r="H12" i="3"/>
  <c r="H22" i="3"/>
  <c r="F4" i="3"/>
  <c r="G5" i="3"/>
  <c r="H6" i="3"/>
  <c r="F3" i="3"/>
  <c r="G4" i="3"/>
  <c r="H5" i="3"/>
  <c r="H21" i="3"/>
  <c r="F9" i="3"/>
  <c r="G10" i="3"/>
  <c r="H11" i="3"/>
  <c r="H2" i="3"/>
  <c r="F13" i="3"/>
  <c r="G14" i="3"/>
  <c r="F7" i="3"/>
  <c r="G8" i="3"/>
  <c r="F12" i="3"/>
  <c r="G13" i="3"/>
  <c r="H3" i="3"/>
  <c r="H25" i="3"/>
  <c r="F15" i="3"/>
  <c r="G16" i="3"/>
  <c r="H17" i="3"/>
  <c r="F17" i="3"/>
  <c r="G18" i="3"/>
  <c r="H19" i="3"/>
  <c r="F11" i="3"/>
  <c r="G12" i="3"/>
  <c r="H13" i="3"/>
  <c r="I1" i="3"/>
  <c r="I22" i="3"/>
  <c r="I2" i="3"/>
  <c r="H16" i="3"/>
  <c r="H24" i="3"/>
  <c r="H26" i="3"/>
  <c r="H28" i="3"/>
  <c r="H9" i="3"/>
  <c r="H14" i="3"/>
  <c r="B24" i="3"/>
  <c r="C25" i="3"/>
  <c r="D26" i="3"/>
  <c r="E27" i="3"/>
  <c r="F28" i="3"/>
  <c r="G29" i="3"/>
  <c r="H30" i="3"/>
  <c r="I31" i="3"/>
  <c r="A24" i="3"/>
  <c r="H15" i="3"/>
  <c r="H18" i="3"/>
  <c r="I13" i="3"/>
  <c r="I26" i="3"/>
  <c r="I4" i="3"/>
  <c r="I7" i="3"/>
  <c r="I17" i="3"/>
  <c r="I6" i="3"/>
  <c r="I25" i="3"/>
  <c r="I15" i="3"/>
  <c r="I20" i="3"/>
  <c r="I18" i="3"/>
  <c r="I24" i="3"/>
  <c r="I5" i="3"/>
  <c r="I28" i="3"/>
  <c r="I19" i="3"/>
  <c r="I11" i="3"/>
  <c r="I10" i="3"/>
  <c r="I27" i="3"/>
  <c r="I8" i="3"/>
  <c r="I16" i="3"/>
  <c r="A25" i="3"/>
  <c r="B25" i="3"/>
  <c r="C26" i="3"/>
  <c r="D27" i="3"/>
  <c r="E28" i="3"/>
  <c r="F29" i="3"/>
  <c r="G30" i="3"/>
  <c r="H31" i="3"/>
  <c r="I32" i="3"/>
  <c r="J1" i="3"/>
  <c r="J23" i="3"/>
  <c r="J2" i="3"/>
  <c r="I29" i="3"/>
  <c r="J30" i="3"/>
  <c r="I3" i="3"/>
  <c r="J4" i="3"/>
  <c r="I14" i="3"/>
  <c r="J15" i="3"/>
  <c r="I30" i="3"/>
  <c r="J31" i="3"/>
  <c r="I23" i="3"/>
  <c r="J24" i="3"/>
  <c r="J12" i="3"/>
  <c r="J29" i="3"/>
  <c r="J18" i="3"/>
  <c r="J14" i="3"/>
  <c r="J8" i="3"/>
  <c r="J21" i="3"/>
  <c r="A26" i="3"/>
  <c r="B26" i="3"/>
  <c r="C27" i="3"/>
  <c r="D28" i="3"/>
  <c r="E29" i="3"/>
  <c r="F30" i="3"/>
  <c r="G31" i="3"/>
  <c r="H32" i="3"/>
  <c r="I33" i="3"/>
  <c r="J34" i="3"/>
  <c r="J16" i="3"/>
  <c r="J19" i="3"/>
  <c r="J32" i="3"/>
  <c r="J27" i="3"/>
  <c r="J3" i="3"/>
  <c r="J7" i="3"/>
  <c r="J5" i="3"/>
  <c r="J20" i="3"/>
  <c r="A27" i="3"/>
  <c r="B27" i="3"/>
  <c r="C28" i="3"/>
  <c r="D29" i="3"/>
  <c r="E30" i="3"/>
  <c r="F31" i="3"/>
  <c r="G32" i="3"/>
  <c r="H33" i="3"/>
  <c r="I34" i="3"/>
  <c r="J35" i="3"/>
  <c r="A28" i="3"/>
  <c r="B28" i="3"/>
  <c r="C29" i="3"/>
  <c r="D30" i="3"/>
  <c r="E31" i="3"/>
  <c r="F32" i="3"/>
  <c r="G33" i="3"/>
  <c r="H34" i="3"/>
  <c r="I35" i="3"/>
  <c r="J36" i="3"/>
  <c r="A29" i="3"/>
  <c r="B29" i="3"/>
  <c r="C30" i="3"/>
  <c r="D31" i="3"/>
  <c r="E32" i="3"/>
  <c r="F33" i="3"/>
  <c r="G34" i="3"/>
  <c r="H35" i="3"/>
  <c r="I36" i="3"/>
  <c r="J37" i="3"/>
  <c r="A30" i="3"/>
  <c r="B30" i="3"/>
  <c r="C31" i="3"/>
  <c r="D32" i="3"/>
  <c r="E33" i="3"/>
  <c r="F34" i="3"/>
  <c r="G35" i="3"/>
  <c r="H36" i="3"/>
  <c r="I37" i="3"/>
  <c r="J38" i="3"/>
  <c r="A31" i="3"/>
  <c r="B31" i="3"/>
  <c r="C32" i="3"/>
  <c r="D33" i="3"/>
  <c r="E34" i="3"/>
  <c r="F35" i="3"/>
  <c r="G36" i="3"/>
  <c r="H37" i="3"/>
  <c r="I38" i="3"/>
  <c r="J39" i="3"/>
  <c r="A32" i="3"/>
  <c r="B32" i="3"/>
  <c r="C33" i="3"/>
  <c r="D34" i="3"/>
  <c r="E35" i="3"/>
  <c r="F36" i="3"/>
  <c r="G37" i="3"/>
  <c r="H38" i="3"/>
  <c r="I39" i="3"/>
  <c r="J40" i="3"/>
  <c r="A33" i="3"/>
  <c r="B33" i="3"/>
  <c r="C34" i="3"/>
  <c r="D35" i="3"/>
  <c r="E36" i="3"/>
  <c r="F37" i="3"/>
  <c r="G38" i="3"/>
  <c r="H39" i="3"/>
  <c r="I40" i="3"/>
  <c r="J41" i="3"/>
  <c r="A34" i="3"/>
  <c r="B34" i="3"/>
  <c r="C35" i="3"/>
  <c r="D36" i="3"/>
  <c r="E37" i="3"/>
  <c r="F38" i="3"/>
  <c r="G39" i="3"/>
  <c r="H40" i="3"/>
  <c r="I41" i="3"/>
  <c r="J42" i="3"/>
  <c r="A35" i="3"/>
  <c r="B35" i="3"/>
  <c r="C36" i="3"/>
  <c r="D37" i="3"/>
  <c r="E38" i="3"/>
  <c r="F39" i="3"/>
  <c r="G40" i="3"/>
  <c r="H41" i="3"/>
  <c r="I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A36" i="3"/>
  <c r="B36" i="3"/>
  <c r="C37" i="3"/>
  <c r="D38" i="3"/>
  <c r="E39" i="3"/>
  <c r="F40" i="3"/>
  <c r="G41" i="3"/>
  <c r="H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A37" i="3"/>
  <c r="B37" i="3"/>
  <c r="C38" i="3"/>
  <c r="D39" i="3"/>
  <c r="E40" i="3"/>
  <c r="F41" i="3"/>
  <c r="G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A38" i="3"/>
  <c r="B38" i="3"/>
  <c r="C39" i="3"/>
  <c r="D40" i="3"/>
  <c r="E41" i="3"/>
  <c r="F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A39" i="3"/>
  <c r="B39" i="3"/>
  <c r="C40" i="3"/>
  <c r="D41" i="3"/>
  <c r="E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A40" i="3"/>
  <c r="B40" i="3"/>
  <c r="C41" i="3"/>
  <c r="D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A41" i="3"/>
  <c r="B41" i="3"/>
  <c r="C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A42" i="3"/>
  <c r="B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A43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J25" i="3" l="1"/>
  <c r="J6" i="3"/>
  <c r="J28" i="3"/>
  <c r="J9" i="3"/>
  <c r="J17" i="3"/>
  <c r="J33" i="3"/>
  <c r="J26" i="3"/>
  <c r="J11" i="3"/>
  <c r="I21" i="3"/>
  <c r="J22" i="3" s="1"/>
  <c r="I9" i="3"/>
  <c r="J10" i="3" s="1"/>
  <c r="I12" i="3"/>
  <c r="J13" i="3" s="1"/>
  <c r="T5" i="3" l="1"/>
  <c r="T9" i="3"/>
</calcChain>
</file>

<file path=xl/sharedStrings.xml><?xml version="1.0" encoding="utf-8"?>
<sst xmlns="http://schemas.openxmlformats.org/spreadsheetml/2006/main" count="122" uniqueCount="97">
  <si>
    <t>Aufgabenstellung von Raoul</t>
  </si>
  <si>
    <t>Wenn die Aufgabe richtig ist, wird die jeweilige Zelle Grün --&gt;</t>
  </si>
  <si>
    <t>Trägst du aber nichts ein oder es ist falsch, bleibt es Rot --&gt;</t>
  </si>
  <si>
    <t>Ausgenommen ist die Grafik Aufgabe, wo ein Diagram zu erstellen ist.</t>
  </si>
  <si>
    <t>Basic Formel Check</t>
  </si>
  <si>
    <t>Aufgabe</t>
  </si>
  <si>
    <t>Gegeben</t>
  </si>
  <si>
    <t>Lösung</t>
  </si>
  <si>
    <t>Wie addierst du Zellen?</t>
  </si>
  <si>
    <t>Wie subtrahierst du Zellen?</t>
  </si>
  <si>
    <t>Wie dividierst du Zellen?</t>
  </si>
  <si>
    <t>Wie multiplizierst du Zahlen?</t>
  </si>
  <si>
    <t>Wie gibst du den größten Wert an?</t>
  </si>
  <si>
    <t>Wie gibst du den kleinsten Wert an?</t>
  </si>
  <si>
    <t>Wie berechnest du den Durchschnitt?</t>
  </si>
  <si>
    <t>Wie findest du die Mittige Zahl einer</t>
  </si>
  <si>
    <t>Zahlenreihe oder Tabelle?</t>
  </si>
  <si>
    <t>Wie ziehst du eine Wurzel?</t>
  </si>
  <si>
    <t xml:space="preserve">Wie rundest du eine Zahl auf </t>
  </si>
  <si>
    <t>1 Kommastelle?</t>
  </si>
  <si>
    <t>Zahl in der Mitte des Zahlenwirrwarrs:</t>
  </si>
  <si>
    <t>Durchschnitt des Zahlenwirrwarrs berechnen:</t>
  </si>
  <si>
    <t>Wurzel aus der letzten Grünen Zahl der Tabelle:</t>
  </si>
  <si>
    <t>Name</t>
  </si>
  <si>
    <t>Alter</t>
  </si>
  <si>
    <t>Gehaltserhöhung in %</t>
  </si>
  <si>
    <t>Klaus T.</t>
  </si>
  <si>
    <t>Wolfgang P.</t>
  </si>
  <si>
    <t>Andreas L.</t>
  </si>
  <si>
    <t>Gehaltserhöhung ab 40</t>
  </si>
  <si>
    <t>Christian D.</t>
  </si>
  <si>
    <t>Thomas K.</t>
  </si>
  <si>
    <t>Peter A.</t>
  </si>
  <si>
    <t>Gehaltserhöhung ab 61</t>
  </si>
  <si>
    <t>Basti K.</t>
  </si>
  <si>
    <t>Hans E.</t>
  </si>
  <si>
    <t>Paul F.</t>
  </si>
  <si>
    <t>Jörg R.</t>
  </si>
  <si>
    <t>Timo K.</t>
  </si>
  <si>
    <t>Reinicke B.</t>
  </si>
  <si>
    <t>Joshi Z.</t>
  </si>
  <si>
    <t>Heins O.</t>
  </si>
  <si>
    <t>Peter B.</t>
  </si>
  <si>
    <t>Klaus A.</t>
  </si>
  <si>
    <r>
      <t xml:space="preserve">Abteilung: </t>
    </r>
    <r>
      <rPr>
        <b/>
        <sz val="16"/>
        <color theme="1"/>
        <rFont val="Bahnschrift"/>
        <family val="2"/>
      </rPr>
      <t>Hardware Lager</t>
    </r>
    <r>
      <rPr>
        <sz val="16"/>
        <color theme="1"/>
        <rFont val="Bahnschrift"/>
        <family val="2"/>
      </rPr>
      <t xml:space="preserve"> (Bereich 2)</t>
    </r>
  </si>
  <si>
    <t>Änderung der Preise als Grafik</t>
  </si>
  <si>
    <r>
      <t xml:space="preserve">Aufgabe: Erstelle ein Linien Diagramm zu den Preis änderungen für den </t>
    </r>
    <r>
      <rPr>
        <b/>
        <sz val="11"/>
        <color theme="1"/>
        <rFont val="Calibri"/>
        <family val="2"/>
        <scheme val="minor"/>
      </rPr>
      <t xml:space="preserve">NETTO </t>
    </r>
    <r>
      <rPr>
        <sz val="11"/>
        <color theme="1"/>
        <rFont val="Calibri"/>
        <family val="2"/>
        <scheme val="minor"/>
      </rPr>
      <t>Preis</t>
    </r>
  </si>
  <si>
    <t>Verschiedene Grafikkarten (2018)</t>
  </si>
  <si>
    <t>Verschiedene Grafikkarten (2020)</t>
  </si>
  <si>
    <t>Artikel Nr.</t>
  </si>
  <si>
    <t>Preis Brutto</t>
  </si>
  <si>
    <t>MwSt.</t>
  </si>
  <si>
    <t>Preis Netto</t>
  </si>
  <si>
    <t>X-O23</t>
  </si>
  <si>
    <t>X-O24</t>
  </si>
  <si>
    <t>X-O25</t>
  </si>
  <si>
    <t>X-O26</t>
  </si>
  <si>
    <t>X-O27</t>
  </si>
  <si>
    <t>X-O28</t>
  </si>
  <si>
    <t>X-O29</t>
  </si>
  <si>
    <t>X-O30</t>
  </si>
  <si>
    <t>X-O31</t>
  </si>
  <si>
    <t>X-O32</t>
  </si>
  <si>
    <t>X-O33</t>
  </si>
  <si>
    <t>X-O34</t>
  </si>
  <si>
    <t>X-O35</t>
  </si>
  <si>
    <t>X-O36</t>
  </si>
  <si>
    <t>X-O37</t>
  </si>
  <si>
    <t>X-O38</t>
  </si>
  <si>
    <t>X-O39</t>
  </si>
  <si>
    <t>X-O40</t>
  </si>
  <si>
    <t>X-O41</t>
  </si>
  <si>
    <t>X-O42</t>
  </si>
  <si>
    <t>Oberschüler Berechtigung zur Gymnasialen Oberstufe</t>
  </si>
  <si>
    <t>NOTEN</t>
  </si>
  <si>
    <t>Mathe</t>
  </si>
  <si>
    <t>Physik</t>
  </si>
  <si>
    <t>Deutsch</t>
  </si>
  <si>
    <t>Englisch</t>
  </si>
  <si>
    <t>Fra/Spa</t>
  </si>
  <si>
    <t>Sport</t>
  </si>
  <si>
    <t>Berechtigung</t>
  </si>
  <si>
    <t>Min. Vorrausetzung</t>
  </si>
  <si>
    <t>Sebastian</t>
  </si>
  <si>
    <t>3,0 Ø</t>
  </si>
  <si>
    <t>Konstantin</t>
  </si>
  <si>
    <t>Jamie</t>
  </si>
  <si>
    <r>
      <t xml:space="preserve">Angabe nur in </t>
    </r>
    <r>
      <rPr>
        <sz val="11"/>
        <color theme="3"/>
        <rFont val="Calibri"/>
        <family val="2"/>
        <scheme val="minor"/>
      </rPr>
      <t>JA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rgb="FFC00000"/>
        <rFont val="Calibri"/>
        <family val="2"/>
        <scheme val="minor"/>
      </rPr>
      <t xml:space="preserve"> NEIN</t>
    </r>
  </si>
  <si>
    <t>Amilia</t>
  </si>
  <si>
    <t>Emily</t>
  </si>
  <si>
    <t>Mohamed</t>
  </si>
  <si>
    <t>x</t>
  </si>
  <si>
    <t>Julia</t>
  </si>
  <si>
    <t>Ali</t>
  </si>
  <si>
    <t>Leonie</t>
  </si>
  <si>
    <t>Judy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</si>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</sst>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DM&quot;_-;\-* #,##0\ &quot;DM&quot;_-;_-* &quot;-&quot;??\ &quot;DM&quot;_-;_-@_-"/>
    <numFmt numFmtId="165" formatCode="#,##0.00\ &quot;€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6"/>
      <color theme="1"/>
      <name val="Bahnschrift"/>
      <family val="2"/>
    </font>
    <font>
      <b/>
      <sz val="16"/>
      <color theme="1"/>
      <name val="Bahnschrift"/>
      <family val="2"/>
    </font>
    <font>
      <sz val="18"/>
      <color theme="0"/>
      <name val="Calibri"/>
      <family val="2"/>
      <scheme val="minor"/>
    </font>
    <font>
      <sz val="24"/>
      <color theme="1"/>
      <name val="Arial Rounded MT Bold"/>
      <family val="2"/>
    </font>
    <font>
      <sz val="11"/>
      <color theme="1"/>
      <name val="Arial Black"/>
      <family val="2"/>
    </font>
    <font>
      <sz val="11"/>
      <color theme="0"/>
      <name val="Arial Black"/>
      <family val="2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22"/>
      <color theme="1"/>
      <name val="Bahnschrift"/>
      <family val="2"/>
    </font>
    <font>
      <sz val="12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5" fillId="0" borderId="0"/>
    <xf numFmtId="44" fontId="5" fillId="0" borderId="0" applyFill="0" applyBorder="0" applyAlignment="0" applyProtection="0"/>
    <xf numFmtId="0" fontId="8" fillId="0" borderId="0"/>
  </cellStyleXfs>
  <cellXfs count="11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7" xfId="0" applyBorder="1"/>
    <xf numFmtId="0" fontId="0" fillId="0" borderId="2" xfId="0" applyBorder="1"/>
    <xf numFmtId="165" fontId="0" fillId="0" borderId="17" xfId="0" applyNumberFormat="1" applyBorder="1"/>
    <xf numFmtId="165" fontId="0" fillId="0" borderId="2" xfId="0" applyNumberFormat="1" applyBorder="1"/>
    <xf numFmtId="0" fontId="2" fillId="0" borderId="4" xfId="0" applyFont="1" applyBorder="1"/>
    <xf numFmtId="10" fontId="0" fillId="0" borderId="17" xfId="1" applyNumberFormat="1" applyFont="1" applyBorder="1"/>
    <xf numFmtId="10" fontId="0" fillId="0" borderId="2" xfId="1" applyNumberFormat="1" applyFont="1" applyBorder="1"/>
    <xf numFmtId="0" fontId="2" fillId="0" borderId="4" xfId="0" applyFont="1" applyBorder="1" applyAlignment="1">
      <alignment horizontal="left" vertical="center"/>
    </xf>
    <xf numFmtId="0" fontId="0" fillId="8" borderId="4" xfId="0" applyFill="1" applyBorder="1"/>
    <xf numFmtId="0" fontId="0" fillId="0" borderId="8" xfId="0" applyBorder="1"/>
    <xf numFmtId="0" fontId="0" fillId="8" borderId="17" xfId="0" applyFill="1" applyBorder="1"/>
    <xf numFmtId="0" fontId="0" fillId="0" borderId="16" xfId="0" applyBorder="1"/>
    <xf numFmtId="165" fontId="3" fillId="0" borderId="0" xfId="0" applyNumberFormat="1" applyFont="1"/>
    <xf numFmtId="0" fontId="0" fillId="0" borderId="4" xfId="0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0" fillId="5" borderId="19" xfId="0" applyFill="1" applyBorder="1"/>
    <xf numFmtId="0" fontId="0" fillId="5" borderId="1" xfId="0" applyFill="1" applyBorder="1"/>
    <xf numFmtId="0" fontId="0" fillId="11" borderId="4" xfId="0" applyFill="1" applyBorder="1"/>
    <xf numFmtId="0" fontId="0" fillId="10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165" fontId="0" fillId="18" borderId="4" xfId="0" applyNumberFormat="1" applyFill="1" applyBorder="1"/>
    <xf numFmtId="10" fontId="3" fillId="0" borderId="0" xfId="0" applyNumberFormat="1" applyFont="1"/>
    <xf numFmtId="9" fontId="0" fillId="0" borderId="0" xfId="0" applyNumberFormat="1" applyAlignment="1">
      <alignment horizontal="center"/>
    </xf>
    <xf numFmtId="9" fontId="3" fillId="0" borderId="0" xfId="1" applyFont="1"/>
    <xf numFmtId="0" fontId="19" fillId="0" borderId="21" xfId="0" applyFont="1" applyBorder="1" applyAlignment="1">
      <alignment horizontal="center" vertical="top" wrapText="1"/>
    </xf>
    <xf numFmtId="0" fontId="0" fillId="0" borderId="21" xfId="0" applyBorder="1"/>
    <xf numFmtId="0" fontId="19" fillId="0" borderId="23" xfId="0" applyFont="1" applyBorder="1" applyAlignment="1">
      <alignment horizontal="center" vertical="top" wrapText="1"/>
    </xf>
    <xf numFmtId="0" fontId="0" fillId="0" borderId="23" xfId="0" applyBorder="1"/>
    <xf numFmtId="0" fontId="7" fillId="4" borderId="2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horizontal="center" vertical="top" wrapText="1"/>
    </xf>
    <xf numFmtId="0" fontId="19" fillId="0" borderId="22" xfId="0" applyFont="1" applyBorder="1" applyAlignment="1">
      <alignment horizontal="center" vertical="top" wrapText="1"/>
    </xf>
    <xf numFmtId="0" fontId="0" fillId="0" borderId="2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center"/>
    </xf>
    <xf numFmtId="9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3" fillId="19" borderId="12" xfId="0" applyFont="1" applyFill="1" applyBorder="1" applyAlignment="1">
      <alignment horizontal="center"/>
    </xf>
    <xf numFmtId="0" fontId="13" fillId="19" borderId="13" xfId="0" applyFont="1" applyFill="1" applyBorder="1" applyAlignment="1">
      <alignment horizontal="center"/>
    </xf>
    <xf numFmtId="0" fontId="13" fillId="19" borderId="14" xfId="0" applyFont="1" applyFill="1" applyBorder="1" applyAlignment="1">
      <alignment horizontal="center"/>
    </xf>
    <xf numFmtId="0" fontId="13" fillId="19" borderId="15" xfId="0" applyFont="1" applyFill="1" applyBorder="1" applyAlignment="1">
      <alignment horizontal="center"/>
    </xf>
    <xf numFmtId="0" fontId="13" fillId="19" borderId="16" xfId="0" applyFont="1" applyFill="1" applyBorder="1" applyAlignment="1">
      <alignment horizontal="center"/>
    </xf>
    <xf numFmtId="0" fontId="13" fillId="19" borderId="3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15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6" fillId="2" borderId="20" xfId="0" applyFont="1" applyFill="1" applyBorder="1" applyAlignment="1">
      <alignment horizontal="center" vertical="top" wrapText="1"/>
    </xf>
    <xf numFmtId="0" fontId="7" fillId="4" borderId="20" xfId="0" applyFont="1" applyFill="1" applyBorder="1" applyAlignment="1">
      <alignment horizontal="center" vertical="top" wrapText="1"/>
    </xf>
    <xf numFmtId="0" fontId="7" fillId="4" borderId="1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9" fontId="0" fillId="18" borderId="11" xfId="1" applyFont="1" applyFill="1" applyBorder="1" applyAlignment="1">
      <alignment horizontal="center"/>
    </xf>
    <xf numFmtId="9" fontId="0" fillId="18" borderId="1" xfId="1" applyFont="1" applyFill="1" applyBorder="1" applyAlignment="1">
      <alignment horizontal="center"/>
    </xf>
    <xf numFmtId="9" fontId="0" fillId="18" borderId="10" xfId="1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9" fontId="0" fillId="8" borderId="16" xfId="0" applyNumberFormat="1" applyFill="1" applyBorder="1" applyAlignment="1">
      <alignment horizontal="center"/>
    </xf>
    <xf numFmtId="9" fontId="0" fillId="8" borderId="3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6" borderId="12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0" xfId="0" applyFill="1" applyAlignment="1">
      <alignment horizontal="center"/>
    </xf>
  </cellXfs>
  <cellStyles count="6">
    <cellStyle name="Geld_grob" xfId="3" xr:uid="{B22F2121-F171-4B50-B4F8-8BCD8E3F7342}"/>
    <cellStyle name="Prozent" xfId="1" builtinId="5"/>
    <cellStyle name="Standard" xfId="0" builtinId="0"/>
    <cellStyle name="Standard 2" xfId="2" xr:uid="{1F081308-9024-4A10-B587-FDA462DF4B5A}"/>
    <cellStyle name="Währung 2" xfId="4" xr:uid="{0AF18961-3B01-4CB3-8E62-3A79341DA3F3}"/>
    <cellStyle name="Zeilen-/Spaltenbeschriftungen" xfId="5" xr:uid="{46DBB3F9-18BC-430C-8D79-B3FFCC66EFE8}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B5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0FA1-36CE-410A-81F0-D5920E50F5F8}">
  <dimension ref="B5:P21"/>
  <sheetViews>
    <sheetView showGridLines="0" topLeftCell="A7" workbookViewId="0">
      <selection activeCell="C42" sqref="C42"/>
    </sheetView>
  </sheetViews>
  <sheetFormatPr defaultColWidth="11.42578125" defaultRowHeight="14.65"/>
  <cols>
    <col min="1" max="1" width="11.42578125" customWidth="1"/>
    <col min="3" max="3" width="11.42578125" customWidth="1"/>
  </cols>
  <sheetData>
    <row r="5" spans="2:16">
      <c r="B5" s="41" t="s">
        <v>0</v>
      </c>
      <c r="C5" s="42"/>
      <c r="D5" s="42"/>
      <c r="E5" s="42"/>
      <c r="F5" s="42"/>
      <c r="G5" s="42"/>
      <c r="H5" s="42"/>
    </row>
    <row r="6" spans="2:16">
      <c r="B6" s="42"/>
      <c r="C6" s="42"/>
      <c r="D6" s="42"/>
      <c r="E6" s="42"/>
      <c r="F6" s="42"/>
      <c r="G6" s="42"/>
      <c r="H6" s="42"/>
    </row>
    <row r="7" spans="2:16">
      <c r="B7" s="42"/>
      <c r="C7" s="42"/>
      <c r="D7" s="42"/>
      <c r="E7" s="42"/>
      <c r="F7" s="42"/>
      <c r="G7" s="42"/>
      <c r="H7" s="42"/>
    </row>
    <row r="8" spans="2:16">
      <c r="B8" s="42"/>
      <c r="C8" s="42"/>
      <c r="D8" s="42"/>
      <c r="E8" s="42"/>
      <c r="F8" s="42"/>
      <c r="G8" s="42"/>
      <c r="H8" s="42"/>
    </row>
    <row r="9" spans="2:16">
      <c r="B9" s="42"/>
      <c r="C9" s="42"/>
      <c r="D9" s="42"/>
      <c r="E9" s="42"/>
      <c r="F9" s="42"/>
      <c r="G9" s="42"/>
      <c r="H9" s="42"/>
    </row>
    <row r="10" spans="2:16">
      <c r="B10" s="42"/>
      <c r="C10" s="42"/>
      <c r="D10" s="42"/>
      <c r="E10" s="42"/>
      <c r="F10" s="42"/>
      <c r="G10" s="42"/>
      <c r="H10" s="42"/>
    </row>
    <row r="11" spans="2:16">
      <c r="B11" s="43"/>
      <c r="C11" s="43"/>
      <c r="D11" s="43"/>
      <c r="E11" s="43"/>
      <c r="F11" s="43"/>
      <c r="G11" s="43"/>
      <c r="H11" s="43"/>
    </row>
    <row r="12" spans="2:16">
      <c r="B12" s="43"/>
      <c r="C12" s="43"/>
      <c r="D12" s="43"/>
      <c r="E12" s="43"/>
      <c r="F12" s="43"/>
      <c r="G12" s="43"/>
      <c r="H12" s="43"/>
    </row>
    <row r="14" spans="2:16" ht="15" thickBot="1"/>
    <row r="15" spans="2:16" ht="15" thickBot="1">
      <c r="B15" s="44" t="s">
        <v>1</v>
      </c>
      <c r="C15" s="45"/>
      <c r="D15" s="45"/>
      <c r="E15" s="45"/>
      <c r="F15" s="45"/>
      <c r="G15" s="45"/>
      <c r="H15" s="46"/>
      <c r="J15" s="47">
        <v>0.99375999999999998</v>
      </c>
      <c r="K15" s="43"/>
      <c r="L15" s="43"/>
      <c r="P15" s="27">
        <v>0.99375999999999998</v>
      </c>
    </row>
    <row r="16" spans="2:16" ht="15" thickBot="1"/>
    <row r="17" spans="2:12" ht="15" thickBot="1">
      <c r="B17" s="44" t="s">
        <v>2</v>
      </c>
      <c r="C17" s="45"/>
      <c r="D17" s="45"/>
      <c r="E17" s="45"/>
      <c r="F17" s="45"/>
      <c r="G17" s="45"/>
      <c r="H17" s="46"/>
      <c r="J17" s="48">
        <v>0.5</v>
      </c>
      <c r="K17" s="49"/>
      <c r="L17" s="49"/>
    </row>
    <row r="20" spans="2:12">
      <c r="B20" s="40" t="s">
        <v>3</v>
      </c>
      <c r="C20" s="40"/>
      <c r="D20" s="40"/>
      <c r="E20" s="40"/>
      <c r="F20" s="40"/>
      <c r="G20" s="40"/>
      <c r="H20" s="40"/>
    </row>
    <row r="21" spans="2:12">
      <c r="B21" s="40"/>
      <c r="C21" s="40"/>
      <c r="D21" s="40"/>
      <c r="E21" s="40"/>
      <c r="F21" s="40"/>
      <c r="G21" s="40"/>
      <c r="H21" s="40"/>
    </row>
  </sheetData>
  <mergeCells count="7">
    <mergeCell ref="B20:H21"/>
    <mergeCell ref="B5:H10"/>
    <mergeCell ref="B11:H12"/>
    <mergeCell ref="B15:H15"/>
    <mergeCell ref="J15:L15"/>
    <mergeCell ref="B17:H17"/>
    <mergeCell ref="J17:L17"/>
  </mergeCells>
  <conditionalFormatting sqref="J15:L15">
    <cfRule type="cellIs" dxfId="26" priority="1" operator="equal">
      <formula>$P$15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1B09-4E25-4A83-A7AB-DC7DDD89B39F}">
  <dimension ref="C1:N29"/>
  <sheetViews>
    <sheetView showGridLines="0" topLeftCell="A17" workbookViewId="0">
      <selection activeCell="H28" sqref="H28:J29"/>
    </sheetView>
  </sheetViews>
  <sheetFormatPr defaultColWidth="11.42578125" defaultRowHeight="14.65"/>
  <sheetData>
    <row r="1" spans="3:14" ht="15" thickBot="1"/>
    <row r="2" spans="3:14" ht="15" customHeight="1">
      <c r="C2" s="50" t="s">
        <v>4</v>
      </c>
      <c r="D2" s="51"/>
      <c r="E2" s="51"/>
      <c r="F2" s="51"/>
      <c r="G2" s="51"/>
      <c r="H2" s="51"/>
      <c r="I2" s="51"/>
      <c r="J2" s="52"/>
    </row>
    <row r="3" spans="3:14" ht="15.75" customHeight="1" thickBot="1">
      <c r="C3" s="53"/>
      <c r="D3" s="54"/>
      <c r="E3" s="54"/>
      <c r="F3" s="54"/>
      <c r="G3" s="54"/>
      <c r="H3" s="54"/>
      <c r="I3" s="54"/>
      <c r="J3" s="55"/>
    </row>
    <row r="6" spans="3:14" ht="17.649999999999999">
      <c r="C6" s="57" t="s">
        <v>5</v>
      </c>
      <c r="D6" s="58"/>
      <c r="E6" s="58"/>
      <c r="F6" s="59" t="s">
        <v>6</v>
      </c>
      <c r="G6" s="60"/>
      <c r="H6" s="61" t="s">
        <v>7</v>
      </c>
      <c r="I6" s="62"/>
      <c r="J6" s="62"/>
    </row>
    <row r="9" spans="3:14">
      <c r="C9" s="56" t="s">
        <v>8</v>
      </c>
      <c r="D9" s="56"/>
      <c r="E9" s="56"/>
      <c r="F9" s="1">
        <v>2</v>
      </c>
      <c r="G9" s="1">
        <v>2</v>
      </c>
      <c r="H9" s="49"/>
      <c r="I9" s="49"/>
      <c r="J9" s="49"/>
      <c r="N9" s="2">
        <f>F9+G9</f>
        <v>4</v>
      </c>
    </row>
    <row r="10" spans="3:14">
      <c r="F10" s="1"/>
      <c r="G10" s="1"/>
      <c r="N10" s="2"/>
    </row>
    <row r="11" spans="3:14">
      <c r="C11" s="56" t="s">
        <v>9</v>
      </c>
      <c r="D11" s="56"/>
      <c r="E11" s="56"/>
      <c r="F11" s="1">
        <v>100</v>
      </c>
      <c r="G11" s="1">
        <v>50</v>
      </c>
      <c r="H11" s="49"/>
      <c r="I11" s="49"/>
      <c r="J11" s="49"/>
      <c r="N11" s="2">
        <f>F11-G11</f>
        <v>50</v>
      </c>
    </row>
    <row r="12" spans="3:14">
      <c r="F12" s="1"/>
      <c r="G12" s="1"/>
      <c r="N12" s="2"/>
    </row>
    <row r="13" spans="3:14">
      <c r="C13" s="56" t="s">
        <v>10</v>
      </c>
      <c r="D13" s="56"/>
      <c r="E13" s="56"/>
      <c r="F13" s="1">
        <v>100</v>
      </c>
      <c r="G13" s="1">
        <v>2</v>
      </c>
      <c r="H13" s="49"/>
      <c r="I13" s="49"/>
      <c r="J13" s="49"/>
      <c r="N13" s="2">
        <f>F13/G13</f>
        <v>50</v>
      </c>
    </row>
    <row r="14" spans="3:14">
      <c r="F14" s="1"/>
      <c r="G14" s="1"/>
      <c r="N14" s="2"/>
    </row>
    <row r="15" spans="3:14">
      <c r="C15" s="56" t="s">
        <v>11</v>
      </c>
      <c r="D15" s="56"/>
      <c r="E15" s="56"/>
      <c r="F15" s="1">
        <v>1000</v>
      </c>
      <c r="G15" s="1">
        <v>10</v>
      </c>
      <c r="H15" s="49"/>
      <c r="I15" s="49"/>
      <c r="J15" s="49"/>
      <c r="N15" s="2">
        <f>F15*G15</f>
        <v>10000</v>
      </c>
    </row>
    <row r="16" spans="3:14">
      <c r="F16" s="1"/>
      <c r="G16" s="1"/>
      <c r="N16" s="2"/>
    </row>
    <row r="17" spans="3:14">
      <c r="C17" s="56" t="s">
        <v>12</v>
      </c>
      <c r="D17" s="56"/>
      <c r="E17" s="56"/>
      <c r="F17" s="1">
        <v>12345.6932</v>
      </c>
      <c r="G17" s="1">
        <v>12345.7942</v>
      </c>
      <c r="H17" s="49"/>
      <c r="I17" s="49"/>
      <c r="J17" s="49"/>
      <c r="N17" s="2">
        <f>MAX(F17,G17)</f>
        <v>12345.7942</v>
      </c>
    </row>
    <row r="18" spans="3:14">
      <c r="F18" s="1"/>
      <c r="G18" s="1"/>
      <c r="N18" s="2"/>
    </row>
    <row r="19" spans="3:14">
      <c r="C19" s="56" t="s">
        <v>13</v>
      </c>
      <c r="D19" s="56"/>
      <c r="E19" s="56"/>
      <c r="F19" s="1">
        <v>450.1</v>
      </c>
      <c r="G19" s="1">
        <v>451.01</v>
      </c>
      <c r="H19" s="49"/>
      <c r="I19" s="49"/>
      <c r="J19" s="49"/>
      <c r="N19" s="2">
        <f>MIN(F19,G19)</f>
        <v>450.1</v>
      </c>
    </row>
    <row r="20" spans="3:14">
      <c r="F20" s="1"/>
      <c r="G20" s="1"/>
      <c r="N20" s="2"/>
    </row>
    <row r="21" spans="3:14">
      <c r="C21" s="56" t="s">
        <v>14</v>
      </c>
      <c r="D21" s="56"/>
      <c r="E21" s="56"/>
      <c r="F21" s="1">
        <v>3</v>
      </c>
      <c r="G21" s="1">
        <v>5</v>
      </c>
      <c r="H21" s="49"/>
      <c r="I21" s="49"/>
      <c r="J21" s="49"/>
      <c r="N21" s="2">
        <f>AVERAGE(F21,G21)</f>
        <v>4</v>
      </c>
    </row>
    <row r="22" spans="3:14">
      <c r="F22" s="1"/>
      <c r="G22" s="1"/>
      <c r="N22" s="2"/>
    </row>
    <row r="23" spans="3:14">
      <c r="C23" s="56" t="s">
        <v>15</v>
      </c>
      <c r="D23" s="56"/>
      <c r="E23" s="56"/>
      <c r="F23" s="1">
        <v>2</v>
      </c>
      <c r="G23" s="1">
        <v>6</v>
      </c>
      <c r="H23" s="49"/>
      <c r="I23" s="49"/>
      <c r="J23" s="49"/>
      <c r="N23" s="2">
        <f>MEDIAN(F23:G24)</f>
        <v>6</v>
      </c>
    </row>
    <row r="24" spans="3:14">
      <c r="C24" s="56" t="s">
        <v>16</v>
      </c>
      <c r="D24" s="56"/>
      <c r="E24" s="56"/>
      <c r="F24" s="1">
        <v>9</v>
      </c>
      <c r="G24" s="18"/>
      <c r="H24" s="49"/>
      <c r="I24" s="49"/>
      <c r="J24" s="49"/>
      <c r="N24" s="2"/>
    </row>
    <row r="25" spans="3:14">
      <c r="F25" s="1"/>
      <c r="G25" s="1"/>
      <c r="N25" s="2"/>
    </row>
    <row r="26" spans="3:14">
      <c r="C26" s="56" t="s">
        <v>17</v>
      </c>
      <c r="D26" s="56"/>
      <c r="E26" s="56"/>
      <c r="F26" s="1">
        <v>50</v>
      </c>
      <c r="G26" s="1"/>
      <c r="H26" s="49">
        <f>SQRT(F26)</f>
        <v>7.0710678118654755</v>
      </c>
      <c r="I26" s="49"/>
      <c r="J26" s="49"/>
      <c r="N26" s="2">
        <f>SQRT(F26)</f>
        <v>7.0710678118654755</v>
      </c>
    </row>
    <row r="27" spans="3:14">
      <c r="F27" s="1"/>
      <c r="G27" s="1"/>
      <c r="N27" s="2"/>
    </row>
    <row r="28" spans="3:14">
      <c r="C28" s="56" t="s">
        <v>18</v>
      </c>
      <c r="D28" s="56"/>
      <c r="E28" s="56"/>
      <c r="F28" s="63">
        <v>99.999987000000004</v>
      </c>
      <c r="G28" s="64"/>
      <c r="H28" s="49"/>
      <c r="I28" s="49"/>
      <c r="J28" s="49"/>
      <c r="N28" s="2">
        <f>ROUND(F28,1)</f>
        <v>100</v>
      </c>
    </row>
    <row r="29" spans="3:14">
      <c r="C29" s="56" t="s">
        <v>19</v>
      </c>
      <c r="D29" s="56"/>
      <c r="E29" s="56"/>
      <c r="F29" s="63"/>
      <c r="G29" s="64"/>
      <c r="H29" s="49"/>
      <c r="I29" s="49"/>
      <c r="J29" s="49"/>
    </row>
  </sheetData>
  <mergeCells count="28">
    <mergeCell ref="H26:J26"/>
    <mergeCell ref="F28:F29"/>
    <mergeCell ref="G28:G29"/>
    <mergeCell ref="H28:J29"/>
    <mergeCell ref="C28:E28"/>
    <mergeCell ref="C29:E29"/>
    <mergeCell ref="C26:E26"/>
    <mergeCell ref="H23:J24"/>
    <mergeCell ref="C6:E6"/>
    <mergeCell ref="F6:G6"/>
    <mergeCell ref="H6:J6"/>
    <mergeCell ref="H9:J9"/>
    <mergeCell ref="H11:J11"/>
    <mergeCell ref="C23:E23"/>
    <mergeCell ref="C13:E13"/>
    <mergeCell ref="C15:E15"/>
    <mergeCell ref="C17:E17"/>
    <mergeCell ref="C19:E19"/>
    <mergeCell ref="C24:E24"/>
    <mergeCell ref="C21:E21"/>
    <mergeCell ref="C2:J3"/>
    <mergeCell ref="C11:E11"/>
    <mergeCell ref="C9:E9"/>
    <mergeCell ref="H19:J19"/>
    <mergeCell ref="H21:J21"/>
    <mergeCell ref="H13:J13"/>
    <mergeCell ref="H15:J15"/>
    <mergeCell ref="H17:J17"/>
  </mergeCells>
  <conditionalFormatting sqref="H9:J9">
    <cfRule type="cellIs" dxfId="25" priority="10" operator="equal">
      <formula>N9</formula>
    </cfRule>
    <cfRule type="cellIs" dxfId="24" priority="11" operator="equal">
      <formula>$N$9</formula>
    </cfRule>
  </conditionalFormatting>
  <conditionalFormatting sqref="H11:J11">
    <cfRule type="cellIs" dxfId="23" priority="9" operator="equal">
      <formula>$N$11</formula>
    </cfRule>
  </conditionalFormatting>
  <conditionalFormatting sqref="H13:J13">
    <cfRule type="cellIs" dxfId="22" priority="8" operator="equal">
      <formula>$N$13</formula>
    </cfRule>
  </conditionalFormatting>
  <conditionalFormatting sqref="H15:J15">
    <cfRule type="cellIs" dxfId="21" priority="7" operator="equal">
      <formula>$N$15</formula>
    </cfRule>
  </conditionalFormatting>
  <conditionalFormatting sqref="H17:J17">
    <cfRule type="cellIs" dxfId="20" priority="6" operator="equal">
      <formula>$N$17</formula>
    </cfRule>
  </conditionalFormatting>
  <conditionalFormatting sqref="H19:J19">
    <cfRule type="cellIs" dxfId="19" priority="5" operator="equal">
      <formula>$N$19</formula>
    </cfRule>
  </conditionalFormatting>
  <conditionalFormatting sqref="H21:J21">
    <cfRule type="cellIs" dxfId="18" priority="4" operator="equal">
      <formula>$N$21</formula>
    </cfRule>
  </conditionalFormatting>
  <conditionalFormatting sqref="H23:J24">
    <cfRule type="cellIs" dxfId="17" priority="3" operator="equal">
      <formula>$N$23</formula>
    </cfRule>
  </conditionalFormatting>
  <conditionalFormatting sqref="H26:J26">
    <cfRule type="cellIs" dxfId="16" priority="2" operator="equal">
      <formula>$N$26</formula>
    </cfRule>
  </conditionalFormatting>
  <conditionalFormatting sqref="H28:J29">
    <cfRule type="cellIs" dxfId="15" priority="1" operator="equal">
      <formula>$N$28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60E9-F2FF-4852-AD39-4302155E9946}">
  <dimension ref="A1:T60"/>
  <sheetViews>
    <sheetView showGridLines="0" zoomScaleNormal="100" workbookViewId="0">
      <selection activeCell="D43" sqref="D43"/>
    </sheetView>
  </sheetViews>
  <sheetFormatPr defaultColWidth="11.42578125" defaultRowHeight="14.65"/>
  <cols>
    <col min="13" max="13" width="12" bestFit="1" customWidth="1"/>
    <col min="20" max="20" width="12" bestFit="1" customWidth="1"/>
  </cols>
  <sheetData>
    <row r="1" spans="1:20">
      <c r="A1" s="1">
        <v>1</v>
      </c>
      <c r="B1" s="1">
        <v>3</v>
      </c>
      <c r="C1" s="1">
        <v>5</v>
      </c>
      <c r="D1" s="1">
        <v>4</v>
      </c>
      <c r="E1" s="1">
        <f>D1*3.5</f>
        <v>14</v>
      </c>
      <c r="F1" s="1">
        <f t="shared" ref="F1:J1" si="0">E1*3.5</f>
        <v>49</v>
      </c>
      <c r="G1" s="1">
        <f t="shared" si="0"/>
        <v>171.5</v>
      </c>
      <c r="H1" s="1">
        <f t="shared" si="0"/>
        <v>600.25</v>
      </c>
      <c r="I1" s="1">
        <f t="shared" si="0"/>
        <v>2100.875</v>
      </c>
      <c r="J1" s="1">
        <f t="shared" si="0"/>
        <v>7353.0625</v>
      </c>
    </row>
    <row r="2" spans="1:20">
      <c r="A2" s="1">
        <v>8</v>
      </c>
      <c r="B2" s="1">
        <f>A1*B$1*4</f>
        <v>12</v>
      </c>
      <c r="C2" s="1">
        <f t="shared" ref="C2:J17" si="1">B1*C$1*4</f>
        <v>60</v>
      </c>
      <c r="D2" s="1">
        <f t="shared" si="1"/>
        <v>80</v>
      </c>
      <c r="E2" s="1">
        <f t="shared" si="1"/>
        <v>224</v>
      </c>
      <c r="F2" s="1">
        <f t="shared" si="1"/>
        <v>2744</v>
      </c>
      <c r="G2" s="1">
        <f t="shared" si="1"/>
        <v>33614</v>
      </c>
      <c r="H2" s="1">
        <f t="shared" si="1"/>
        <v>411771.5</v>
      </c>
      <c r="I2" s="1">
        <f t="shared" si="1"/>
        <v>5044200.875</v>
      </c>
      <c r="J2" s="1">
        <f t="shared" si="1"/>
        <v>61791460.71875</v>
      </c>
    </row>
    <row r="3" spans="1:20">
      <c r="A3" s="1">
        <v>7</v>
      </c>
      <c r="B3" s="1">
        <f t="shared" ref="B3:J18" si="2">A2*B$1*4</f>
        <v>96</v>
      </c>
      <c r="C3" s="1">
        <f t="shared" si="1"/>
        <v>240</v>
      </c>
      <c r="D3" s="1">
        <f t="shared" si="1"/>
        <v>960</v>
      </c>
      <c r="E3" s="1">
        <f t="shared" si="1"/>
        <v>4480</v>
      </c>
      <c r="F3" s="1">
        <f t="shared" si="1"/>
        <v>43904</v>
      </c>
      <c r="G3" s="1">
        <f t="shared" si="1"/>
        <v>1882384</v>
      </c>
      <c r="H3" s="1">
        <f t="shared" si="1"/>
        <v>80707214</v>
      </c>
      <c r="I3" s="1">
        <f t="shared" si="1"/>
        <v>3460321800.25</v>
      </c>
      <c r="J3" s="1">
        <f t="shared" si="1"/>
        <v>148361297185.71875</v>
      </c>
    </row>
    <row r="4" spans="1:20">
      <c r="A4" s="1">
        <v>6</v>
      </c>
      <c r="B4" s="1">
        <f t="shared" si="2"/>
        <v>84</v>
      </c>
      <c r="C4" s="1">
        <f t="shared" si="1"/>
        <v>1920</v>
      </c>
      <c r="D4" s="1">
        <f t="shared" si="1"/>
        <v>3840</v>
      </c>
      <c r="E4" s="1">
        <f t="shared" si="1"/>
        <v>53760</v>
      </c>
      <c r="F4" s="1">
        <f t="shared" si="1"/>
        <v>878080</v>
      </c>
      <c r="G4" s="1">
        <f t="shared" si="1"/>
        <v>30118144</v>
      </c>
      <c r="H4" s="1">
        <f t="shared" si="1"/>
        <v>4519603984</v>
      </c>
      <c r="I4" s="1">
        <f t="shared" si="1"/>
        <v>678223072849</v>
      </c>
      <c r="J4" s="1">
        <f t="shared" si="1"/>
        <v>101775849869403.06</v>
      </c>
    </row>
    <row r="5" spans="1:20">
      <c r="A5" s="1">
        <v>9</v>
      </c>
      <c r="B5" s="1">
        <f t="shared" si="2"/>
        <v>72</v>
      </c>
      <c r="C5" s="1">
        <f t="shared" si="1"/>
        <v>1680</v>
      </c>
      <c r="D5" s="1">
        <f t="shared" si="1"/>
        <v>30720</v>
      </c>
      <c r="E5" s="1">
        <f t="shared" si="1"/>
        <v>215040</v>
      </c>
      <c r="F5" s="1">
        <f t="shared" si="1"/>
        <v>10536960</v>
      </c>
      <c r="G5" s="1">
        <f t="shared" si="1"/>
        <v>602362880</v>
      </c>
      <c r="H5" s="1">
        <f t="shared" si="1"/>
        <v>72313663744</v>
      </c>
      <c r="I5" s="1">
        <f t="shared" si="1"/>
        <v>37980492079544</v>
      </c>
      <c r="J5" s="1">
        <f t="shared" si="1"/>
        <v>1.9948066574403E+16</v>
      </c>
      <c r="T5" s="2">
        <f>MEDIAN(A1:J60)</f>
        <v>1019810538099852.3</v>
      </c>
    </row>
    <row r="6" spans="1:20">
      <c r="A6" s="1">
        <v>0</v>
      </c>
      <c r="B6" s="1">
        <f t="shared" si="2"/>
        <v>108</v>
      </c>
      <c r="C6" s="1">
        <f t="shared" si="1"/>
        <v>1440</v>
      </c>
      <c r="D6" s="1">
        <f t="shared" si="1"/>
        <v>26880</v>
      </c>
      <c r="E6" s="1">
        <f t="shared" si="1"/>
        <v>1720320</v>
      </c>
      <c r="F6" s="1">
        <f t="shared" si="1"/>
        <v>42147840</v>
      </c>
      <c r="G6" s="1">
        <f t="shared" si="1"/>
        <v>7228354560</v>
      </c>
      <c r="H6" s="1">
        <f t="shared" si="1"/>
        <v>1446273274880</v>
      </c>
      <c r="I6" s="1">
        <f t="shared" si="1"/>
        <v>607687873272704</v>
      </c>
      <c r="J6" s="1">
        <f t="shared" si="1"/>
        <v>1.1170917281665681E+18</v>
      </c>
    </row>
    <row r="7" spans="1:20">
      <c r="A7" s="1">
        <v>4</v>
      </c>
      <c r="B7" s="1">
        <f t="shared" si="2"/>
        <v>0</v>
      </c>
      <c r="C7" s="1">
        <f t="shared" si="1"/>
        <v>2160</v>
      </c>
      <c r="D7" s="1">
        <f t="shared" si="1"/>
        <v>23040</v>
      </c>
      <c r="E7" s="1">
        <f t="shared" si="1"/>
        <v>1505280</v>
      </c>
      <c r="F7" s="1">
        <f t="shared" si="1"/>
        <v>337182720</v>
      </c>
      <c r="G7" s="1">
        <f t="shared" si="1"/>
        <v>28913418240</v>
      </c>
      <c r="H7" s="1">
        <f t="shared" si="1"/>
        <v>17355279298560</v>
      </c>
      <c r="I7" s="1">
        <f t="shared" si="1"/>
        <v>1.215375746545408E+16</v>
      </c>
      <c r="J7" s="1">
        <f t="shared" si="1"/>
        <v>1.7873467650665089E+19</v>
      </c>
    </row>
    <row r="8" spans="1:20">
      <c r="A8" s="1">
        <v>6</v>
      </c>
      <c r="B8" s="1">
        <f t="shared" si="2"/>
        <v>48</v>
      </c>
      <c r="C8" s="1">
        <f t="shared" si="2"/>
        <v>0</v>
      </c>
      <c r="D8" s="1">
        <f t="shared" si="2"/>
        <v>34560</v>
      </c>
      <c r="E8" s="1">
        <f t="shared" si="2"/>
        <v>1290240</v>
      </c>
      <c r="F8" s="1">
        <f t="shared" si="1"/>
        <v>295034880</v>
      </c>
      <c r="G8" s="1">
        <f t="shared" si="1"/>
        <v>231307345920</v>
      </c>
      <c r="H8" s="1">
        <f t="shared" si="1"/>
        <v>69421117194240</v>
      </c>
      <c r="I8" s="1">
        <f t="shared" si="1"/>
        <v>1.4584508958544896E+17</v>
      </c>
      <c r="J8" s="1">
        <f t="shared" si="1"/>
        <v>3.5746935301330174E+20</v>
      </c>
    </row>
    <row r="9" spans="1:20">
      <c r="A9" s="1">
        <v>7</v>
      </c>
      <c r="B9" s="1">
        <f t="shared" si="2"/>
        <v>72</v>
      </c>
      <c r="C9" s="1">
        <f t="shared" si="2"/>
        <v>960</v>
      </c>
      <c r="D9" s="1">
        <f t="shared" si="2"/>
        <v>0</v>
      </c>
      <c r="E9" s="1">
        <f t="shared" si="2"/>
        <v>1935360</v>
      </c>
      <c r="F9" s="1">
        <f t="shared" si="1"/>
        <v>252887040</v>
      </c>
      <c r="G9" s="1">
        <f t="shared" si="1"/>
        <v>202393927680</v>
      </c>
      <c r="H9" s="1">
        <f t="shared" si="1"/>
        <v>555368937553920</v>
      </c>
      <c r="I9" s="1">
        <f t="shared" si="1"/>
        <v>5.8338035834179584E+17</v>
      </c>
      <c r="J9" s="1">
        <f t="shared" si="1"/>
        <v>4.2896322361596214E+21</v>
      </c>
      <c r="T9" s="2">
        <f>AVERAGE(A1:J60)</f>
        <v>1.8925878992685579E+36</v>
      </c>
    </row>
    <row r="10" spans="1:20">
      <c r="A10" s="1">
        <v>32</v>
      </c>
      <c r="B10" s="1">
        <f t="shared" si="2"/>
        <v>84</v>
      </c>
      <c r="C10" s="1">
        <f t="shared" si="2"/>
        <v>1440</v>
      </c>
      <c r="D10" s="1">
        <f t="shared" si="2"/>
        <v>15360</v>
      </c>
      <c r="E10" s="1">
        <f t="shared" si="2"/>
        <v>0</v>
      </c>
      <c r="F10" s="1">
        <f t="shared" si="1"/>
        <v>379330560</v>
      </c>
      <c r="G10" s="1">
        <f t="shared" si="1"/>
        <v>173480509440</v>
      </c>
      <c r="H10" s="1">
        <f t="shared" si="1"/>
        <v>485947820359680</v>
      </c>
      <c r="I10" s="1">
        <f t="shared" si="1"/>
        <v>4.6670428667343667E+18</v>
      </c>
      <c r="J10" s="1">
        <f t="shared" si="1"/>
        <v>1.7158528944638486E+22</v>
      </c>
    </row>
    <row r="11" spans="1:20">
      <c r="A11" s="1">
        <v>3</v>
      </c>
      <c r="B11" s="1">
        <f t="shared" si="2"/>
        <v>384</v>
      </c>
      <c r="C11" s="1">
        <f t="shared" si="2"/>
        <v>1680</v>
      </c>
      <c r="D11" s="1">
        <f t="shared" si="2"/>
        <v>23040</v>
      </c>
      <c r="E11" s="1">
        <f t="shared" si="2"/>
        <v>860160</v>
      </c>
      <c r="F11" s="1">
        <f t="shared" si="1"/>
        <v>0</v>
      </c>
      <c r="G11" s="1">
        <f t="shared" si="1"/>
        <v>260220764160</v>
      </c>
      <c r="H11" s="1">
        <f t="shared" si="1"/>
        <v>416526703165440</v>
      </c>
      <c r="I11" s="1">
        <f t="shared" si="1"/>
        <v>4.0836625083925709E+18</v>
      </c>
      <c r="J11" s="1">
        <f t="shared" si="1"/>
        <v>1.3726823155710788E+23</v>
      </c>
    </row>
    <row r="12" spans="1:20">
      <c r="A12" s="1">
        <v>12</v>
      </c>
      <c r="B12" s="1">
        <f t="shared" si="2"/>
        <v>36</v>
      </c>
      <c r="C12" s="1">
        <f t="shared" si="2"/>
        <v>7680</v>
      </c>
      <c r="D12" s="1">
        <f t="shared" si="2"/>
        <v>26880</v>
      </c>
      <c r="E12" s="1">
        <f t="shared" si="2"/>
        <v>1290240</v>
      </c>
      <c r="F12" s="1">
        <f t="shared" si="1"/>
        <v>168591360</v>
      </c>
      <c r="G12" s="1">
        <f t="shared" si="1"/>
        <v>0</v>
      </c>
      <c r="H12" s="1">
        <f t="shared" si="1"/>
        <v>624790054748160</v>
      </c>
      <c r="I12" s="1">
        <f t="shared" si="1"/>
        <v>3.500282150050775E+18</v>
      </c>
      <c r="J12" s="1">
        <f t="shared" si="1"/>
        <v>1.201097026124694E+23</v>
      </c>
    </row>
    <row r="13" spans="1:20">
      <c r="A13" s="1">
        <f>A12*2.5</f>
        <v>30</v>
      </c>
      <c r="B13" s="1">
        <f t="shared" si="2"/>
        <v>144</v>
      </c>
      <c r="C13" s="1">
        <f t="shared" si="2"/>
        <v>720</v>
      </c>
      <c r="D13" s="1">
        <f t="shared" si="2"/>
        <v>122880</v>
      </c>
      <c r="E13" s="1">
        <f t="shared" si="2"/>
        <v>1505280</v>
      </c>
      <c r="F13" s="1">
        <f t="shared" si="1"/>
        <v>252887040</v>
      </c>
      <c r="G13" s="1">
        <f t="shared" si="1"/>
        <v>115653672960</v>
      </c>
      <c r="H13" s="1">
        <f t="shared" si="1"/>
        <v>0</v>
      </c>
      <c r="I13" s="1">
        <f t="shared" si="1"/>
        <v>5.2504232250761626E+18</v>
      </c>
      <c r="J13" s="1">
        <f t="shared" si="1"/>
        <v>1.029511736678309E+23</v>
      </c>
    </row>
    <row r="14" spans="1:20">
      <c r="A14" s="1">
        <f t="shared" ref="A14:A21" si="3">A13*2.5</f>
        <v>75</v>
      </c>
      <c r="B14" s="1">
        <f t="shared" si="2"/>
        <v>360</v>
      </c>
      <c r="C14" s="1">
        <f t="shared" si="2"/>
        <v>2880</v>
      </c>
      <c r="D14" s="1">
        <f t="shared" si="2"/>
        <v>11520</v>
      </c>
      <c r="E14" s="1">
        <f t="shared" si="2"/>
        <v>6881280</v>
      </c>
      <c r="F14" s="1">
        <f t="shared" si="1"/>
        <v>295034880</v>
      </c>
      <c r="G14" s="1">
        <f t="shared" si="1"/>
        <v>173480509440</v>
      </c>
      <c r="H14" s="1">
        <f t="shared" si="1"/>
        <v>277684468776960</v>
      </c>
      <c r="I14" s="1">
        <f t="shared" si="1"/>
        <v>0</v>
      </c>
      <c r="J14" s="1">
        <f t="shared" si="1"/>
        <v>1.5442676050174637E+23</v>
      </c>
    </row>
    <row r="15" spans="1:20">
      <c r="A15" s="1">
        <f t="shared" si="3"/>
        <v>187.5</v>
      </c>
      <c r="B15" s="1">
        <f t="shared" si="2"/>
        <v>900</v>
      </c>
      <c r="C15" s="1">
        <f t="shared" si="2"/>
        <v>7200</v>
      </c>
      <c r="D15" s="1">
        <f t="shared" si="2"/>
        <v>46080</v>
      </c>
      <c r="E15" s="1">
        <f t="shared" si="2"/>
        <v>645120</v>
      </c>
      <c r="F15" s="1">
        <f t="shared" si="1"/>
        <v>1348730880</v>
      </c>
      <c r="G15" s="1">
        <f t="shared" si="1"/>
        <v>202393927680</v>
      </c>
      <c r="H15" s="1">
        <f t="shared" si="1"/>
        <v>416526703165440</v>
      </c>
      <c r="I15" s="1">
        <f t="shared" si="1"/>
        <v>2.3335214333671834E+18</v>
      </c>
      <c r="J15" s="1">
        <f t="shared" si="1"/>
        <v>0</v>
      </c>
      <c r="M15" s="65" t="s">
        <v>20</v>
      </c>
      <c r="N15" s="65"/>
      <c r="O15" s="65"/>
      <c r="P15" s="65"/>
    </row>
    <row r="16" spans="1:20">
      <c r="A16" s="1">
        <f t="shared" si="3"/>
        <v>468.75</v>
      </c>
      <c r="B16" s="1">
        <f t="shared" si="2"/>
        <v>2250</v>
      </c>
      <c r="C16" s="1">
        <f t="shared" si="2"/>
        <v>18000</v>
      </c>
      <c r="D16" s="1">
        <f t="shared" si="2"/>
        <v>115200</v>
      </c>
      <c r="E16" s="1">
        <f t="shared" si="2"/>
        <v>2580480</v>
      </c>
      <c r="F16" s="1">
        <f t="shared" si="1"/>
        <v>126443520</v>
      </c>
      <c r="G16" s="1">
        <f t="shared" si="1"/>
        <v>925229383680</v>
      </c>
      <c r="H16" s="1">
        <f t="shared" si="1"/>
        <v>485947820359680</v>
      </c>
      <c r="I16" s="1">
        <f t="shared" si="1"/>
        <v>3.500282150050775E+18</v>
      </c>
      <c r="J16" s="1">
        <f t="shared" si="1"/>
        <v>6.8634115778553942E+22</v>
      </c>
      <c r="M16" s="69"/>
      <c r="N16" s="69"/>
      <c r="O16" s="69"/>
      <c r="P16" s="69"/>
    </row>
    <row r="17" spans="1:16">
      <c r="A17" s="1">
        <f t="shared" si="3"/>
        <v>1171.875</v>
      </c>
      <c r="B17" s="1">
        <f t="shared" si="2"/>
        <v>5625</v>
      </c>
      <c r="C17" s="1">
        <f t="shared" si="2"/>
        <v>45000</v>
      </c>
      <c r="D17" s="1">
        <f t="shared" si="2"/>
        <v>288000</v>
      </c>
      <c r="E17" s="1">
        <f t="shared" si="2"/>
        <v>6451200</v>
      </c>
      <c r="F17" s="1">
        <f t="shared" si="1"/>
        <v>505774080</v>
      </c>
      <c r="G17" s="1">
        <f t="shared" si="1"/>
        <v>86740254720</v>
      </c>
      <c r="H17" s="1">
        <f t="shared" si="1"/>
        <v>2221475750215680</v>
      </c>
      <c r="I17" s="1">
        <f t="shared" si="1"/>
        <v>4.0836625083925709E+18</v>
      </c>
      <c r="J17" s="1">
        <f t="shared" si="1"/>
        <v>1.029511736678309E+23</v>
      </c>
    </row>
    <row r="18" spans="1:16">
      <c r="A18" s="1">
        <f t="shared" si="3"/>
        <v>2929.6875</v>
      </c>
      <c r="B18" s="1">
        <f t="shared" si="2"/>
        <v>14062.5</v>
      </c>
      <c r="C18" s="1">
        <f t="shared" si="2"/>
        <v>112500</v>
      </c>
      <c r="D18" s="1">
        <f t="shared" si="2"/>
        <v>720000</v>
      </c>
      <c r="E18" s="1">
        <f t="shared" si="2"/>
        <v>16128000</v>
      </c>
      <c r="F18" s="1">
        <f t="shared" si="2"/>
        <v>1264435200</v>
      </c>
      <c r="G18" s="1">
        <f t="shared" si="2"/>
        <v>346961018880</v>
      </c>
      <c r="H18" s="1">
        <f t="shared" si="2"/>
        <v>208263351582720</v>
      </c>
      <c r="I18" s="1">
        <f t="shared" si="2"/>
        <v>1.8668171466937467E+19</v>
      </c>
      <c r="J18" s="1">
        <f t="shared" si="2"/>
        <v>1.201097026124694E+23</v>
      </c>
    </row>
    <row r="19" spans="1:16">
      <c r="A19" s="1">
        <f t="shared" si="3"/>
        <v>7324.21875</v>
      </c>
      <c r="B19" s="1">
        <f t="shared" ref="B19:J43" si="4">A18*B$1*4</f>
        <v>35156.25</v>
      </c>
      <c r="C19" s="1">
        <f t="shared" si="4"/>
        <v>281250</v>
      </c>
      <c r="D19" s="1">
        <f t="shared" si="4"/>
        <v>1800000</v>
      </c>
      <c r="E19" s="1">
        <f t="shared" si="4"/>
        <v>40320000</v>
      </c>
      <c r="F19" s="1">
        <f t="shared" si="4"/>
        <v>3161088000</v>
      </c>
      <c r="G19" s="1">
        <f t="shared" si="4"/>
        <v>867402547200</v>
      </c>
      <c r="H19" s="1">
        <f t="shared" si="4"/>
        <v>833053406330880</v>
      </c>
      <c r="I19" s="1">
        <f t="shared" si="4"/>
        <v>1.7501410750253875E+18</v>
      </c>
      <c r="J19" s="1">
        <f t="shared" si="4"/>
        <v>5.4907292622843154E+23</v>
      </c>
      <c r="M19" s="65" t="s">
        <v>21</v>
      </c>
      <c r="N19" s="65"/>
      <c r="O19" s="65"/>
      <c r="P19" s="65"/>
    </row>
    <row r="20" spans="1:16">
      <c r="A20" s="1">
        <f t="shared" si="3"/>
        <v>18310.546875</v>
      </c>
      <c r="B20" s="1">
        <f t="shared" si="4"/>
        <v>87890.625</v>
      </c>
      <c r="C20" s="1">
        <f t="shared" si="4"/>
        <v>703125</v>
      </c>
      <c r="D20" s="1">
        <f t="shared" si="4"/>
        <v>4500000</v>
      </c>
      <c r="E20" s="1">
        <f t="shared" si="4"/>
        <v>100800000</v>
      </c>
      <c r="F20" s="1">
        <f t="shared" si="4"/>
        <v>7902720000</v>
      </c>
      <c r="G20" s="1">
        <f t="shared" si="4"/>
        <v>2168506368000</v>
      </c>
      <c r="H20" s="1">
        <f t="shared" si="4"/>
        <v>2082633515827200</v>
      </c>
      <c r="I20" s="1">
        <f t="shared" si="4"/>
        <v>7.0005643001015501E+18</v>
      </c>
      <c r="J20" s="1">
        <f t="shared" si="4"/>
        <v>5.147558683391545E+22</v>
      </c>
      <c r="M20" s="66"/>
      <c r="N20" s="67"/>
      <c r="O20" s="67"/>
      <c r="P20" s="68"/>
    </row>
    <row r="21" spans="1:16">
      <c r="A21" s="1">
        <f t="shared" si="3"/>
        <v>45776.3671875</v>
      </c>
      <c r="B21" s="1">
        <f t="shared" si="4"/>
        <v>219726.5625</v>
      </c>
      <c r="C21" s="1">
        <f t="shared" si="4"/>
        <v>1757812.5</v>
      </c>
      <c r="D21" s="1">
        <f t="shared" si="4"/>
        <v>11250000</v>
      </c>
      <c r="E21" s="1">
        <f t="shared" si="4"/>
        <v>252000000</v>
      </c>
      <c r="F21" s="1">
        <f t="shared" si="4"/>
        <v>19756800000</v>
      </c>
      <c r="G21" s="1">
        <f t="shared" si="4"/>
        <v>5421265920000</v>
      </c>
      <c r="H21" s="1">
        <f t="shared" si="4"/>
        <v>5206583789568000</v>
      </c>
      <c r="I21" s="1">
        <f t="shared" si="4"/>
        <v>1.7501410750253875E+19</v>
      </c>
      <c r="J21" s="1">
        <f t="shared" si="4"/>
        <v>2.059023473356618E+23</v>
      </c>
    </row>
    <row r="22" spans="1:16">
      <c r="A22" s="1">
        <f>A21*2.5</f>
        <v>114440.91796875</v>
      </c>
      <c r="B22" s="1">
        <f t="shared" si="4"/>
        <v>549316.40625</v>
      </c>
      <c r="C22" s="1">
        <f t="shared" si="4"/>
        <v>4394531.25</v>
      </c>
      <c r="D22" s="1">
        <f t="shared" si="4"/>
        <v>28125000</v>
      </c>
      <c r="E22" s="1">
        <f t="shared" si="4"/>
        <v>630000000</v>
      </c>
      <c r="F22" s="1">
        <f t="shared" si="4"/>
        <v>49392000000</v>
      </c>
      <c r="G22" s="1">
        <f t="shared" si="4"/>
        <v>13553164800000</v>
      </c>
      <c r="H22" s="1">
        <f t="shared" si="4"/>
        <v>1.301645947392E+16</v>
      </c>
      <c r="I22" s="1">
        <f t="shared" si="4"/>
        <v>4.3753526875634688E+19</v>
      </c>
      <c r="J22" s="1">
        <f t="shared" si="4"/>
        <v>5.1475586833915454E+23</v>
      </c>
    </row>
    <row r="23" spans="1:16">
      <c r="A23" s="1">
        <f t="shared" ref="A23:A60" si="5">A22*2.5</f>
        <v>286102.294921875</v>
      </c>
      <c r="B23" s="1">
        <f t="shared" si="4"/>
        <v>1373291.015625</v>
      </c>
      <c r="C23" s="1">
        <f t="shared" si="4"/>
        <v>10986328.125</v>
      </c>
      <c r="D23" s="1">
        <f t="shared" si="4"/>
        <v>70312500</v>
      </c>
      <c r="E23" s="1">
        <f t="shared" si="4"/>
        <v>1575000000</v>
      </c>
      <c r="F23" s="1">
        <f t="shared" si="4"/>
        <v>123480000000</v>
      </c>
      <c r="G23" s="1">
        <f t="shared" si="4"/>
        <v>33882912000000</v>
      </c>
      <c r="H23" s="1">
        <f t="shared" si="4"/>
        <v>3.25411486848E+16</v>
      </c>
      <c r="I23" s="1">
        <f t="shared" si="4"/>
        <v>1.0938381718908672E+20</v>
      </c>
      <c r="J23" s="1">
        <f t="shared" si="4"/>
        <v>1.2868896708478864E+24</v>
      </c>
      <c r="M23" s="65" t="s">
        <v>22</v>
      </c>
      <c r="N23" s="65"/>
      <c r="O23" s="65"/>
      <c r="P23" s="65"/>
    </row>
    <row r="24" spans="1:16">
      <c r="A24" s="1">
        <f t="shared" si="5"/>
        <v>715255.7373046875</v>
      </c>
      <c r="B24" s="1">
        <f t="shared" si="4"/>
        <v>3433227.5390625</v>
      </c>
      <c r="C24" s="1">
        <f t="shared" si="4"/>
        <v>27465820.3125</v>
      </c>
      <c r="D24" s="1">
        <f t="shared" si="4"/>
        <v>175781250</v>
      </c>
      <c r="E24" s="1">
        <f t="shared" si="4"/>
        <v>3937500000</v>
      </c>
      <c r="F24" s="1">
        <f t="shared" si="4"/>
        <v>308700000000</v>
      </c>
      <c r="G24" s="1">
        <f t="shared" si="4"/>
        <v>84707280000000</v>
      </c>
      <c r="H24" s="1">
        <f t="shared" si="4"/>
        <v>8.1352871712E+16</v>
      </c>
      <c r="I24" s="1">
        <f t="shared" si="4"/>
        <v>2.7345954297271681E+20</v>
      </c>
      <c r="J24" s="1">
        <f t="shared" si="4"/>
        <v>3.2172241771197158E+24</v>
      </c>
      <c r="M24" s="66"/>
      <c r="N24" s="67"/>
      <c r="O24" s="67"/>
      <c r="P24" s="68"/>
    </row>
    <row r="25" spans="1:16">
      <c r="A25" s="1">
        <f t="shared" si="5"/>
        <v>1788139.3432617188</v>
      </c>
      <c r="B25" s="1">
        <f t="shared" si="4"/>
        <v>8583068.84765625</v>
      </c>
      <c r="C25" s="1">
        <f t="shared" si="4"/>
        <v>68664550.78125</v>
      </c>
      <c r="D25" s="1">
        <f t="shared" si="4"/>
        <v>439453125</v>
      </c>
      <c r="E25" s="1">
        <f t="shared" si="4"/>
        <v>9843750000</v>
      </c>
      <c r="F25" s="1">
        <f t="shared" si="4"/>
        <v>771750000000</v>
      </c>
      <c r="G25" s="1">
        <f t="shared" si="4"/>
        <v>211768200000000</v>
      </c>
      <c r="H25" s="1">
        <f t="shared" si="4"/>
        <v>2.0338217928E+17</v>
      </c>
      <c r="I25" s="1">
        <f t="shared" si="4"/>
        <v>6.8364885743179203E+20</v>
      </c>
      <c r="J25" s="1">
        <f t="shared" si="4"/>
        <v>8.0430604427992895E+24</v>
      </c>
    </row>
    <row r="26" spans="1:16">
      <c r="A26" s="1">
        <f t="shared" si="5"/>
        <v>4470348.3581542969</v>
      </c>
      <c r="B26" s="1">
        <f t="shared" si="4"/>
        <v>21457672.119140625</v>
      </c>
      <c r="C26" s="1">
        <f t="shared" si="4"/>
        <v>171661376.953125</v>
      </c>
      <c r="D26" s="1">
        <f t="shared" si="4"/>
        <v>1098632812.5</v>
      </c>
      <c r="E26" s="1">
        <f t="shared" si="4"/>
        <v>24609375000</v>
      </c>
      <c r="F26" s="1">
        <f t="shared" si="4"/>
        <v>1929375000000</v>
      </c>
      <c r="G26" s="1">
        <f t="shared" si="4"/>
        <v>529420500000000</v>
      </c>
      <c r="H26" s="1">
        <f t="shared" si="4"/>
        <v>5.084554482E+17</v>
      </c>
      <c r="I26" s="1">
        <f t="shared" si="4"/>
        <v>1.70912214357948E+21</v>
      </c>
      <c r="J26" s="1">
        <f t="shared" si="4"/>
        <v>2.0107651106998225E+25</v>
      </c>
    </row>
    <row r="27" spans="1:16">
      <c r="A27" s="1">
        <f t="shared" si="5"/>
        <v>11175870.895385742</v>
      </c>
      <c r="B27" s="1">
        <f t="shared" si="4"/>
        <v>53644180.297851563</v>
      </c>
      <c r="C27" s="1">
        <f t="shared" si="4"/>
        <v>429153442.3828125</v>
      </c>
      <c r="D27" s="1">
        <f t="shared" si="4"/>
        <v>2746582031.25</v>
      </c>
      <c r="E27" s="1">
        <f t="shared" si="4"/>
        <v>61523437500</v>
      </c>
      <c r="F27" s="1">
        <f t="shared" si="4"/>
        <v>4823437500000</v>
      </c>
      <c r="G27" s="1">
        <f t="shared" si="4"/>
        <v>1323551250000000</v>
      </c>
      <c r="H27" s="1">
        <f t="shared" si="4"/>
        <v>1.2711386205E+18</v>
      </c>
      <c r="I27" s="1">
        <f t="shared" si="4"/>
        <v>4.2728053589486999E+21</v>
      </c>
      <c r="J27" s="1">
        <f t="shared" si="4"/>
        <v>5.0269127767495561E+25</v>
      </c>
    </row>
    <row r="28" spans="1:16">
      <c r="A28" s="1">
        <f t="shared" si="5"/>
        <v>27939677.238464355</v>
      </c>
      <c r="B28" s="1">
        <f t="shared" si="4"/>
        <v>134110450.74462891</v>
      </c>
      <c r="C28" s="1">
        <f t="shared" si="4"/>
        <v>1072883605.9570313</v>
      </c>
      <c r="D28" s="1">
        <f t="shared" si="4"/>
        <v>6866455078.125</v>
      </c>
      <c r="E28" s="1">
        <f t="shared" si="4"/>
        <v>153808593750</v>
      </c>
      <c r="F28" s="1">
        <f t="shared" si="4"/>
        <v>12058593750000</v>
      </c>
      <c r="G28" s="1">
        <f t="shared" si="4"/>
        <v>3308878125000000</v>
      </c>
      <c r="H28" s="1">
        <f t="shared" si="4"/>
        <v>3.1778465512499999E+18</v>
      </c>
      <c r="I28" s="1">
        <f t="shared" si="4"/>
        <v>1.068201339737175E+22</v>
      </c>
      <c r="J28" s="1">
        <f t="shared" si="4"/>
        <v>1.256728194187389E+26</v>
      </c>
    </row>
    <row r="29" spans="1:16">
      <c r="A29" s="1">
        <f t="shared" si="5"/>
        <v>69849193.096160889</v>
      </c>
      <c r="B29" s="1">
        <f t="shared" si="4"/>
        <v>335276126.86157227</v>
      </c>
      <c r="C29" s="1">
        <f t="shared" si="4"/>
        <v>2682209014.8925781</v>
      </c>
      <c r="D29" s="1">
        <f t="shared" si="4"/>
        <v>17166137695.3125</v>
      </c>
      <c r="E29" s="1">
        <f t="shared" si="4"/>
        <v>384521484375</v>
      </c>
      <c r="F29" s="1">
        <f t="shared" si="4"/>
        <v>30146484375000</v>
      </c>
      <c r="G29" s="1">
        <f t="shared" si="4"/>
        <v>8272195312500000</v>
      </c>
      <c r="H29" s="1">
        <f t="shared" si="4"/>
        <v>7.9446163781249997E+18</v>
      </c>
      <c r="I29" s="1">
        <f t="shared" si="4"/>
        <v>2.6705033493429373E+22</v>
      </c>
      <c r="J29" s="1">
        <f t="shared" si="4"/>
        <v>3.1418204854684725E+26</v>
      </c>
    </row>
    <row r="30" spans="1:16">
      <c r="A30" s="1">
        <f t="shared" si="5"/>
        <v>174622982.74040222</v>
      </c>
      <c r="B30" s="1">
        <f t="shared" si="4"/>
        <v>838190317.15393066</v>
      </c>
      <c r="C30" s="1">
        <f t="shared" si="4"/>
        <v>6705522537.2314453</v>
      </c>
      <c r="D30" s="1">
        <f t="shared" si="4"/>
        <v>42915344238.28125</v>
      </c>
      <c r="E30" s="1">
        <f t="shared" si="4"/>
        <v>961303710937.5</v>
      </c>
      <c r="F30" s="1">
        <f t="shared" si="4"/>
        <v>75366210937500</v>
      </c>
      <c r="G30" s="1">
        <f t="shared" si="4"/>
        <v>2.068048828125E+16</v>
      </c>
      <c r="H30" s="1">
        <f t="shared" si="4"/>
        <v>1.9861540945312502E+19</v>
      </c>
      <c r="I30" s="1">
        <f t="shared" si="4"/>
        <v>6.6762583733573436E+22</v>
      </c>
      <c r="J30" s="1">
        <f t="shared" si="4"/>
        <v>7.8545512136711812E+26</v>
      </c>
    </row>
    <row r="31" spans="1:16">
      <c r="A31" s="1">
        <f t="shared" si="5"/>
        <v>436557456.85100555</v>
      </c>
      <c r="B31" s="1">
        <f t="shared" si="4"/>
        <v>2095475792.8848267</v>
      </c>
      <c r="C31" s="1">
        <f t="shared" si="4"/>
        <v>16763806343.078613</v>
      </c>
      <c r="D31" s="1">
        <f t="shared" si="4"/>
        <v>107288360595.70313</v>
      </c>
      <c r="E31" s="1">
        <f t="shared" si="4"/>
        <v>2403259277343.75</v>
      </c>
      <c r="F31" s="1">
        <f t="shared" si="4"/>
        <v>188415527343750</v>
      </c>
      <c r="G31" s="1">
        <f t="shared" si="4"/>
        <v>5.1701220703125E+16</v>
      </c>
      <c r="H31" s="1">
        <f t="shared" si="4"/>
        <v>4.9653852363281252E+19</v>
      </c>
      <c r="I31" s="1">
        <f t="shared" si="4"/>
        <v>1.6690645933393361E+23</v>
      </c>
      <c r="J31" s="1">
        <f t="shared" si="4"/>
        <v>1.9636378034177952E+27</v>
      </c>
    </row>
    <row r="32" spans="1:16">
      <c r="A32" s="1">
        <f t="shared" si="5"/>
        <v>1091393642.1275139</v>
      </c>
      <c r="B32" s="1">
        <f t="shared" si="4"/>
        <v>5238689482.2120667</v>
      </c>
      <c r="C32" s="1">
        <f t="shared" si="4"/>
        <v>41909515857.696533</v>
      </c>
      <c r="D32" s="1">
        <f t="shared" si="4"/>
        <v>268220901489.25781</v>
      </c>
      <c r="E32" s="1">
        <f t="shared" si="4"/>
        <v>6008148193359.375</v>
      </c>
      <c r="F32" s="1">
        <f t="shared" si="4"/>
        <v>471038818359375</v>
      </c>
      <c r="G32" s="1">
        <f t="shared" si="4"/>
        <v>1.292530517578125E+17</v>
      </c>
      <c r="H32" s="1">
        <f t="shared" si="4"/>
        <v>1.2413463090820312E+20</v>
      </c>
      <c r="I32" s="1">
        <f t="shared" si="4"/>
        <v>4.1726614833483398E+23</v>
      </c>
      <c r="J32" s="1">
        <f t="shared" si="4"/>
        <v>4.9090945085444887E+27</v>
      </c>
    </row>
    <row r="33" spans="1:10">
      <c r="A33" s="1">
        <f t="shared" si="5"/>
        <v>2728484105.3187847</v>
      </c>
      <c r="B33" s="1">
        <f t="shared" si="4"/>
        <v>13096723705.530167</v>
      </c>
      <c r="C33" s="1">
        <f t="shared" si="4"/>
        <v>104773789644.24133</v>
      </c>
      <c r="D33" s="1">
        <f t="shared" si="4"/>
        <v>670552253723.14453</v>
      </c>
      <c r="E33" s="1">
        <f t="shared" si="4"/>
        <v>15020370483398.438</v>
      </c>
      <c r="F33" s="1">
        <f t="shared" si="4"/>
        <v>1177597045898437.5</v>
      </c>
      <c r="G33" s="1">
        <f t="shared" si="4"/>
        <v>3.2313262939453126E+17</v>
      </c>
      <c r="H33" s="1">
        <f t="shared" si="4"/>
        <v>3.1033657727050783E+20</v>
      </c>
      <c r="I33" s="1">
        <f t="shared" si="4"/>
        <v>1.043165370837085E+24</v>
      </c>
      <c r="J33" s="1">
        <f t="shared" si="4"/>
        <v>1.227273627136122E+28</v>
      </c>
    </row>
    <row r="34" spans="1:10">
      <c r="A34" s="1">
        <f t="shared" si="5"/>
        <v>6821210263.2969618</v>
      </c>
      <c r="B34" s="1">
        <f t="shared" si="4"/>
        <v>32741809263.825417</v>
      </c>
      <c r="C34" s="1">
        <f t="shared" si="4"/>
        <v>261934474110.60333</v>
      </c>
      <c r="D34" s="1">
        <f t="shared" si="4"/>
        <v>1676380634307.8613</v>
      </c>
      <c r="E34" s="1">
        <f t="shared" si="4"/>
        <v>37550926208496.094</v>
      </c>
      <c r="F34" s="1">
        <f t="shared" si="4"/>
        <v>2943992614746094</v>
      </c>
      <c r="G34" s="1">
        <f t="shared" si="4"/>
        <v>8.0783157348632806E+17</v>
      </c>
      <c r="H34" s="1">
        <f t="shared" si="4"/>
        <v>7.7584144317626961E+20</v>
      </c>
      <c r="I34" s="1">
        <f t="shared" si="4"/>
        <v>2.6079134270927125E+24</v>
      </c>
      <c r="J34" s="1">
        <f t="shared" si="4"/>
        <v>3.0681840678403054E+28</v>
      </c>
    </row>
    <row r="35" spans="1:10">
      <c r="A35" s="1">
        <f>A34*2.5</f>
        <v>17053025658.242405</v>
      </c>
      <c r="B35" s="1">
        <f t="shared" si="4"/>
        <v>81854523159.563538</v>
      </c>
      <c r="C35" s="1">
        <f t="shared" si="4"/>
        <v>654836185276.5083</v>
      </c>
      <c r="D35" s="1">
        <f t="shared" si="4"/>
        <v>4190951585769.6533</v>
      </c>
      <c r="E35" s="1">
        <f t="shared" si="4"/>
        <v>93877315521240.234</v>
      </c>
      <c r="F35" s="1">
        <f t="shared" si="4"/>
        <v>7359981536865234</v>
      </c>
      <c r="G35" s="1">
        <f t="shared" si="4"/>
        <v>2.0195789337158205E+18</v>
      </c>
      <c r="H35" s="1">
        <f t="shared" si="4"/>
        <v>1.9396036079406736E+21</v>
      </c>
      <c r="I35" s="1">
        <f t="shared" si="4"/>
        <v>6.5197835677317817E+24</v>
      </c>
      <c r="J35" s="1">
        <f t="shared" si="4"/>
        <v>7.6704601696007629E+28</v>
      </c>
    </row>
    <row r="36" spans="1:10">
      <c r="A36" s="1">
        <f t="shared" si="5"/>
        <v>42632564145.60601</v>
      </c>
      <c r="B36" s="1">
        <f t="shared" si="4"/>
        <v>204636307898.90887</v>
      </c>
      <c r="C36" s="1">
        <f t="shared" si="4"/>
        <v>1637090463191.2708</v>
      </c>
      <c r="D36" s="1">
        <f t="shared" si="4"/>
        <v>10477378964424.133</v>
      </c>
      <c r="E36" s="1">
        <f t="shared" si="4"/>
        <v>234693288803100.59</v>
      </c>
      <c r="F36" s="1">
        <f t="shared" si="4"/>
        <v>1.8399953842163084E+16</v>
      </c>
      <c r="G36" s="1">
        <f t="shared" si="4"/>
        <v>5.0489473342895503E+18</v>
      </c>
      <c r="H36" s="1">
        <f t="shared" si="4"/>
        <v>4.849009019851685E+21</v>
      </c>
      <c r="I36" s="1">
        <f t="shared" si="4"/>
        <v>1.6299458919329449E+25</v>
      </c>
      <c r="J36" s="1">
        <f t="shared" si="4"/>
        <v>1.917615042400191E+29</v>
      </c>
    </row>
    <row r="37" spans="1:10">
      <c r="A37" s="1">
        <f t="shared" si="5"/>
        <v>106581410364.01503</v>
      </c>
      <c r="B37" s="1">
        <f t="shared" si="4"/>
        <v>511590769747.27209</v>
      </c>
      <c r="C37" s="1">
        <f t="shared" si="4"/>
        <v>4092726157978.1777</v>
      </c>
      <c r="D37" s="1">
        <f t="shared" si="4"/>
        <v>26193447411060.332</v>
      </c>
      <c r="E37" s="1">
        <f t="shared" si="4"/>
        <v>586733222007751.5</v>
      </c>
      <c r="F37" s="1">
        <f t="shared" si="4"/>
        <v>4.599988460540772E+16</v>
      </c>
      <c r="G37" s="1">
        <f t="shared" si="4"/>
        <v>1.2622368335723876E+19</v>
      </c>
      <c r="H37" s="1">
        <f t="shared" si="4"/>
        <v>1.212252254962921E+22</v>
      </c>
      <c r="I37" s="1">
        <f t="shared" si="4"/>
        <v>4.0748647298323637E+25</v>
      </c>
      <c r="J37" s="1">
        <f t="shared" si="4"/>
        <v>4.794037606000476E+29</v>
      </c>
    </row>
    <row r="38" spans="1:10">
      <c r="A38" s="1">
        <f t="shared" si="5"/>
        <v>266453525910.03757</v>
      </c>
      <c r="B38" s="1">
        <f t="shared" si="4"/>
        <v>1278976924368.1804</v>
      </c>
      <c r="C38" s="1">
        <f t="shared" si="4"/>
        <v>10231815394945.441</v>
      </c>
      <c r="D38" s="1">
        <f t="shared" si="4"/>
        <v>65483618527650.844</v>
      </c>
      <c r="E38" s="1">
        <f t="shared" si="4"/>
        <v>1466833055019378.5</v>
      </c>
      <c r="F38" s="1">
        <f t="shared" si="4"/>
        <v>1.149997115135193E+17</v>
      </c>
      <c r="G38" s="1">
        <f t="shared" si="4"/>
        <v>3.1555920839309697E+19</v>
      </c>
      <c r="H38" s="1">
        <f t="shared" si="4"/>
        <v>3.0306306374073028E+22</v>
      </c>
      <c r="I38" s="1">
        <f t="shared" si="4"/>
        <v>1.0187161824580907E+26</v>
      </c>
      <c r="J38" s="1">
        <f t="shared" si="4"/>
        <v>1.1985094015001193E+30</v>
      </c>
    </row>
    <row r="39" spans="1:10">
      <c r="A39" s="1">
        <f t="shared" si="5"/>
        <v>666133814775.09387</v>
      </c>
      <c r="B39" s="1">
        <f t="shared" si="4"/>
        <v>3197442310920.4507</v>
      </c>
      <c r="C39" s="1">
        <f t="shared" si="4"/>
        <v>25579538487363.609</v>
      </c>
      <c r="D39" s="1">
        <f t="shared" si="4"/>
        <v>163709046319127.06</v>
      </c>
      <c r="E39" s="1">
        <f t="shared" si="4"/>
        <v>3667082637548447</v>
      </c>
      <c r="F39" s="1">
        <f t="shared" si="4"/>
        <v>2.8749927878379818E+17</v>
      </c>
      <c r="G39" s="1">
        <f t="shared" si="4"/>
        <v>7.8889802098274238E+19</v>
      </c>
      <c r="H39" s="1">
        <f t="shared" si="4"/>
        <v>7.5765765935182591E+22</v>
      </c>
      <c r="I39" s="1">
        <f t="shared" si="4"/>
        <v>2.546790456145227E+26</v>
      </c>
      <c r="J39" s="1">
        <f t="shared" si="4"/>
        <v>2.9962735037502981E+30</v>
      </c>
    </row>
    <row r="40" spans="1:10">
      <c r="A40" s="1">
        <f t="shared" si="5"/>
        <v>1665334536937.7346</v>
      </c>
      <c r="B40" s="1">
        <f t="shared" si="4"/>
        <v>7993605777301.127</v>
      </c>
      <c r="C40" s="1">
        <f t="shared" si="4"/>
        <v>63948846218409.016</v>
      </c>
      <c r="D40" s="1">
        <f t="shared" si="4"/>
        <v>409272615797817.75</v>
      </c>
      <c r="E40" s="1">
        <f t="shared" si="4"/>
        <v>9167706593871116</v>
      </c>
      <c r="F40" s="1">
        <f t="shared" si="4"/>
        <v>7.1874819695949555E+17</v>
      </c>
      <c r="G40" s="1">
        <f t="shared" si="4"/>
        <v>1.9722450524568555E+20</v>
      </c>
      <c r="H40" s="1">
        <f t="shared" si="4"/>
        <v>1.8941441483795646E+23</v>
      </c>
      <c r="I40" s="1">
        <f t="shared" si="4"/>
        <v>6.3669761403630686E+26</v>
      </c>
      <c r="J40" s="1">
        <f t="shared" si="4"/>
        <v>7.4906837593757458E+30</v>
      </c>
    </row>
    <row r="41" spans="1:10">
      <c r="A41" s="1">
        <f t="shared" si="5"/>
        <v>4163336342344.3364</v>
      </c>
      <c r="B41" s="1">
        <f t="shared" si="4"/>
        <v>19984014443252.816</v>
      </c>
      <c r="C41" s="1">
        <f t="shared" si="4"/>
        <v>159872115546022.53</v>
      </c>
      <c r="D41" s="1">
        <f t="shared" si="4"/>
        <v>1023181539494544.3</v>
      </c>
      <c r="E41" s="1">
        <f t="shared" si="4"/>
        <v>2.2919266484677792E+16</v>
      </c>
      <c r="F41" s="1">
        <f t="shared" si="4"/>
        <v>1.7968704923987387E+18</v>
      </c>
      <c r="G41" s="1">
        <f t="shared" si="4"/>
        <v>4.9306126311421392E+20</v>
      </c>
      <c r="H41" s="1">
        <f t="shared" si="4"/>
        <v>4.73536037094891E+23</v>
      </c>
      <c r="I41" s="1">
        <f t="shared" si="4"/>
        <v>1.5917440350907672E+27</v>
      </c>
      <c r="J41" s="1">
        <f t="shared" si="4"/>
        <v>1.8726709398439367E+31</v>
      </c>
    </row>
    <row r="42" spans="1:10">
      <c r="A42" s="1">
        <f t="shared" si="5"/>
        <v>10408340855860.842</v>
      </c>
      <c r="B42" s="1">
        <f t="shared" si="4"/>
        <v>49960036108132.039</v>
      </c>
      <c r="C42" s="1">
        <f t="shared" si="4"/>
        <v>399680288865056.31</v>
      </c>
      <c r="D42" s="1">
        <f t="shared" si="4"/>
        <v>2557953848736360.5</v>
      </c>
      <c r="E42" s="1">
        <f t="shared" si="4"/>
        <v>5.729816621169448E+16</v>
      </c>
      <c r="F42" s="1">
        <f t="shared" si="4"/>
        <v>4.4921762309968471E+18</v>
      </c>
      <c r="G42" s="1">
        <f t="shared" si="4"/>
        <v>1.2326531577855347E+21</v>
      </c>
      <c r="H42" s="1">
        <f t="shared" si="4"/>
        <v>1.1838400927372276E+24</v>
      </c>
      <c r="I42" s="1">
        <f t="shared" si="4"/>
        <v>3.9793600877269165E+27</v>
      </c>
      <c r="J42" s="1">
        <f t="shared" si="4"/>
        <v>4.6816773496098418E+31</v>
      </c>
    </row>
    <row r="43" spans="1:10">
      <c r="A43" s="1">
        <f t="shared" si="5"/>
        <v>26020852139652.105</v>
      </c>
      <c r="B43" s="1">
        <f t="shared" si="4"/>
        <v>124900090270330.09</v>
      </c>
      <c r="C43" s="1">
        <f t="shared" si="4"/>
        <v>999200722162640.75</v>
      </c>
      <c r="D43" s="1">
        <f t="shared" si="4"/>
        <v>6394884621840901</v>
      </c>
      <c r="E43" s="1">
        <f t="shared" si="4"/>
        <v>1.4324541552923619E+17</v>
      </c>
      <c r="F43" s="1">
        <f t="shared" si="4"/>
        <v>1.1230440577492118E+19</v>
      </c>
      <c r="G43" s="1">
        <f t="shared" si="4"/>
        <v>3.0816328944638372E+21</v>
      </c>
      <c r="H43" s="1">
        <f t="shared" si="4"/>
        <v>2.9596002318430688E+24</v>
      </c>
      <c r="I43" s="1">
        <f t="shared" si="4"/>
        <v>9.9484002193172916E+27</v>
      </c>
      <c r="J43" s="1">
        <f t="shared" si="4"/>
        <v>1.17041933740246E+32</v>
      </c>
    </row>
    <row r="44" spans="1:10">
      <c r="A44" s="1">
        <f t="shared" si="5"/>
        <v>65052130349130.266</v>
      </c>
      <c r="B44" s="1">
        <f t="shared" ref="B44:B60" si="6">B43*2.5</f>
        <v>312250225675825.25</v>
      </c>
      <c r="C44" s="1">
        <f t="shared" ref="C44:C60" si="7">C43*2.5</f>
        <v>2498001805406602</v>
      </c>
      <c r="D44" s="1">
        <f t="shared" ref="D44:D60" si="8">D43*2.5</f>
        <v>1.5987211554602252E+16</v>
      </c>
      <c r="E44" s="1">
        <f t="shared" ref="E44:E60" si="9">E43*2.5</f>
        <v>3.581135388230905E+17</v>
      </c>
      <c r="F44" s="1">
        <f t="shared" ref="F44:F46" si="10">F43*2.5</f>
        <v>2.8076101443730293E+19</v>
      </c>
      <c r="G44" s="1">
        <f t="shared" ref="G44:G60" si="11">G43*2.5</f>
        <v>7.7040822361595933E+21</v>
      </c>
      <c r="H44" s="1">
        <f t="shared" ref="H44:H60" si="12">H43*2.5</f>
        <v>7.3990005796076721E+24</v>
      </c>
      <c r="I44" s="1">
        <f t="shared" ref="I44:I60" si="13">I43*2.5</f>
        <v>2.4871000548293228E+28</v>
      </c>
      <c r="J44" s="1">
        <f t="shared" ref="J44:J60" si="14">J43*2.5</f>
        <v>2.9260483435061503E+32</v>
      </c>
    </row>
    <row r="45" spans="1:10">
      <c r="A45" s="1">
        <f t="shared" si="5"/>
        <v>162630325872825.66</v>
      </c>
      <c r="B45" s="1">
        <f t="shared" si="6"/>
        <v>780625564189563.13</v>
      </c>
      <c r="C45" s="1">
        <f t="shared" si="7"/>
        <v>6245004513516505</v>
      </c>
      <c r="D45" s="1">
        <f t="shared" si="8"/>
        <v>3.9968028886505632E+16</v>
      </c>
      <c r="E45" s="1">
        <f t="shared" si="9"/>
        <v>8.9528384705772621E+17</v>
      </c>
      <c r="F45" s="1">
        <f t="shared" si="10"/>
        <v>7.0190253609325732E+19</v>
      </c>
      <c r="G45" s="1">
        <f t="shared" si="11"/>
        <v>1.9260205590398982E+22</v>
      </c>
      <c r="H45" s="1">
        <f t="shared" si="12"/>
        <v>1.8497501449019181E+25</v>
      </c>
      <c r="I45" s="1">
        <f t="shared" si="13"/>
        <v>6.2177501370733072E+28</v>
      </c>
      <c r="J45" s="1">
        <f t="shared" si="14"/>
        <v>7.3151208587653765E+32</v>
      </c>
    </row>
    <row r="46" spans="1:10">
      <c r="A46" s="1">
        <f t="shared" si="5"/>
        <v>406575814682064.13</v>
      </c>
      <c r="B46" s="1">
        <f t="shared" si="6"/>
        <v>1951563910473907.8</v>
      </c>
      <c r="C46" s="1">
        <f t="shared" si="7"/>
        <v>1.5612511283791262E+16</v>
      </c>
      <c r="D46" s="1">
        <f t="shared" si="8"/>
        <v>9.992007221626408E+16</v>
      </c>
      <c r="E46" s="1">
        <f t="shared" si="9"/>
        <v>2.2382096176443156E+18</v>
      </c>
      <c r="F46" s="1">
        <f t="shared" si="10"/>
        <v>1.7547563402331433E+20</v>
      </c>
      <c r="G46" s="1">
        <f t="shared" si="11"/>
        <v>4.8150513975997455E+22</v>
      </c>
      <c r="H46" s="1">
        <f t="shared" si="12"/>
        <v>4.6243753622547948E+25</v>
      </c>
      <c r="I46" s="1">
        <f t="shared" si="13"/>
        <v>1.5544375342683268E+29</v>
      </c>
      <c r="J46" s="1">
        <f t="shared" si="14"/>
        <v>1.8287802146913441E+33</v>
      </c>
    </row>
    <row r="47" spans="1:10">
      <c r="A47" s="1">
        <f t="shared" si="5"/>
        <v>1016439536705160.3</v>
      </c>
      <c r="B47" s="1">
        <f t="shared" si="6"/>
        <v>4878909776184769</v>
      </c>
      <c r="C47" s="1">
        <f t="shared" si="7"/>
        <v>3.9031278209478152E+16</v>
      </c>
      <c r="D47" s="1">
        <f t="shared" si="8"/>
        <v>2.4980018054066019E+17</v>
      </c>
      <c r="E47" s="1">
        <f t="shared" si="9"/>
        <v>5.5955240441107886E+18</v>
      </c>
      <c r="F47" s="1">
        <f>F46*2.5</f>
        <v>4.3868908505828583E+20</v>
      </c>
      <c r="G47" s="1">
        <f t="shared" si="11"/>
        <v>1.2037628493999364E+23</v>
      </c>
      <c r="H47" s="1">
        <f t="shared" si="12"/>
        <v>1.1560938405636986E+26</v>
      </c>
      <c r="I47" s="1">
        <f t="shared" si="13"/>
        <v>3.886093835670817E+29</v>
      </c>
      <c r="J47" s="1">
        <f t="shared" si="14"/>
        <v>4.5719505367283603E+33</v>
      </c>
    </row>
    <row r="48" spans="1:10">
      <c r="A48" s="1">
        <f t="shared" si="5"/>
        <v>2541098841762900.5</v>
      </c>
      <c r="B48" s="1">
        <f t="shared" si="6"/>
        <v>1.2197274440461922E+16</v>
      </c>
      <c r="C48" s="1">
        <f t="shared" si="7"/>
        <v>9.7578195523695376E+16</v>
      </c>
      <c r="D48" s="1">
        <f t="shared" si="8"/>
        <v>6.2450045135165043E+17</v>
      </c>
      <c r="E48" s="1">
        <f t="shared" si="9"/>
        <v>1.3988810110276973E+19</v>
      </c>
      <c r="F48" s="1">
        <f t="shared" ref="F48:F60" si="15">F47*2.5</f>
        <v>1.0967227126457146E+21</v>
      </c>
      <c r="G48" s="1">
        <f t="shared" si="11"/>
        <v>3.0094071234998409E+23</v>
      </c>
      <c r="H48" s="1">
        <f t="shared" si="12"/>
        <v>2.8902346014092463E+26</v>
      </c>
      <c r="I48" s="1">
        <f t="shared" si="13"/>
        <v>9.7152345891770428E+29</v>
      </c>
      <c r="J48" s="1">
        <f t="shared" si="14"/>
        <v>1.14298763418209E+34</v>
      </c>
    </row>
    <row r="49" spans="1:10">
      <c r="A49" s="1">
        <f t="shared" si="5"/>
        <v>6352747104407251</v>
      </c>
      <c r="B49" s="1">
        <f t="shared" si="6"/>
        <v>3.0493186101154804E+16</v>
      </c>
      <c r="C49" s="1">
        <f t="shared" si="7"/>
        <v>2.4394548880923843E+17</v>
      </c>
      <c r="D49" s="1">
        <f t="shared" si="8"/>
        <v>1.561251128379126E+18</v>
      </c>
      <c r="E49" s="1">
        <f t="shared" si="9"/>
        <v>3.4972025275692433E+19</v>
      </c>
      <c r="F49" s="1">
        <f t="shared" si="15"/>
        <v>2.7418067816142864E+21</v>
      </c>
      <c r="G49" s="1">
        <f t="shared" si="11"/>
        <v>7.5235178087496019E+23</v>
      </c>
      <c r="H49" s="1">
        <f t="shared" si="12"/>
        <v>7.2255865035231155E+26</v>
      </c>
      <c r="I49" s="1">
        <f t="shared" si="13"/>
        <v>2.4288086472942606E+30</v>
      </c>
      <c r="J49" s="1">
        <f t="shared" si="14"/>
        <v>2.857469085455225E+34</v>
      </c>
    </row>
    <row r="50" spans="1:10">
      <c r="A50" s="1">
        <f t="shared" si="5"/>
        <v>1.5881867761018128E+16</v>
      </c>
      <c r="B50" s="1">
        <f t="shared" si="6"/>
        <v>7.6232965252887008E+16</v>
      </c>
      <c r="C50" s="1">
        <f t="shared" si="7"/>
        <v>6.0986372202309606E+17</v>
      </c>
      <c r="D50" s="1">
        <f t="shared" si="8"/>
        <v>3.9031278209478149E+18</v>
      </c>
      <c r="E50" s="1">
        <f t="shared" si="9"/>
        <v>8.7430063189231075E+19</v>
      </c>
      <c r="F50" s="1">
        <f t="shared" si="15"/>
        <v>6.8545169540357156E+21</v>
      </c>
      <c r="G50" s="1">
        <f t="shared" si="11"/>
        <v>1.8808794521874003E+24</v>
      </c>
      <c r="H50" s="1">
        <f t="shared" si="12"/>
        <v>1.8063966258807788E+27</v>
      </c>
      <c r="I50" s="1">
        <f t="shared" si="13"/>
        <v>6.0720216182356514E+30</v>
      </c>
      <c r="J50" s="1">
        <f t="shared" si="14"/>
        <v>7.1436727136380624E+34</v>
      </c>
    </row>
    <row r="51" spans="1:10">
      <c r="A51" s="1">
        <f t="shared" si="5"/>
        <v>3.970466940254532E+16</v>
      </c>
      <c r="B51" s="1">
        <f t="shared" si="6"/>
        <v>1.9058241313221754E+17</v>
      </c>
      <c r="C51" s="1">
        <f t="shared" si="7"/>
        <v>1.5246593050577403E+18</v>
      </c>
      <c r="D51" s="1">
        <f t="shared" si="8"/>
        <v>9.757819552369537E+18</v>
      </c>
      <c r="E51" s="1">
        <f t="shared" si="9"/>
        <v>2.1857515797307769E+20</v>
      </c>
      <c r="F51" s="1">
        <f t="shared" si="15"/>
        <v>1.713629238508929E+22</v>
      </c>
      <c r="G51" s="1">
        <f t="shared" si="11"/>
        <v>4.7021986304685006E+24</v>
      </c>
      <c r="H51" s="1">
        <f t="shared" si="12"/>
        <v>4.5159915647019472E+27</v>
      </c>
      <c r="I51" s="1">
        <f t="shared" si="13"/>
        <v>1.5180054045589127E+31</v>
      </c>
      <c r="J51" s="1">
        <f t="shared" si="14"/>
        <v>1.7859181784095157E+35</v>
      </c>
    </row>
    <row r="52" spans="1:10">
      <c r="A52" s="1">
        <f t="shared" si="5"/>
        <v>9.9261673506363296E+16</v>
      </c>
      <c r="B52" s="1">
        <f t="shared" si="6"/>
        <v>4.7645603283054387E+17</v>
      </c>
      <c r="C52" s="1">
        <f t="shared" si="7"/>
        <v>3.811648262644351E+18</v>
      </c>
      <c r="D52" s="1">
        <f t="shared" si="8"/>
        <v>2.4394548880923845E+19</v>
      </c>
      <c r="E52" s="1">
        <f t="shared" si="9"/>
        <v>5.4643789493269424E+20</v>
      </c>
      <c r="F52" s="1">
        <f t="shared" si="15"/>
        <v>4.2840730962723221E+22</v>
      </c>
      <c r="G52" s="1">
        <f t="shared" si="11"/>
        <v>1.1755496576171251E+25</v>
      </c>
      <c r="H52" s="1">
        <f t="shared" si="12"/>
        <v>1.1289978911754867E+28</v>
      </c>
      <c r="I52" s="1">
        <f t="shared" si="13"/>
        <v>3.7950135113972816E+31</v>
      </c>
      <c r="J52" s="1">
        <f t="shared" si="14"/>
        <v>4.4647954460237894E+35</v>
      </c>
    </row>
    <row r="53" spans="1:10">
      <c r="A53" s="1">
        <f t="shared" si="5"/>
        <v>2.4815418376590822E+17</v>
      </c>
      <c r="B53" s="1">
        <f t="shared" si="6"/>
        <v>1.1911400820763597E+18</v>
      </c>
      <c r="C53" s="1">
        <f t="shared" si="7"/>
        <v>9.5291206566108774E+18</v>
      </c>
      <c r="D53" s="1">
        <f t="shared" si="8"/>
        <v>6.0986372202309616E+19</v>
      </c>
      <c r="E53" s="1">
        <f t="shared" si="9"/>
        <v>1.3660947373317355E+21</v>
      </c>
      <c r="F53" s="1">
        <f t="shared" si="15"/>
        <v>1.0710182740680805E+23</v>
      </c>
      <c r="G53" s="1">
        <f t="shared" si="11"/>
        <v>2.9388741440428125E+25</v>
      </c>
      <c r="H53" s="1">
        <f t="shared" si="12"/>
        <v>2.822494727938717E+28</v>
      </c>
      <c r="I53" s="1">
        <f t="shared" si="13"/>
        <v>9.4875337784932032E+31</v>
      </c>
      <c r="J53" s="1">
        <f t="shared" si="14"/>
        <v>1.1161988615059474E+36</v>
      </c>
    </row>
    <row r="54" spans="1:10">
      <c r="A54" s="1">
        <f t="shared" si="5"/>
        <v>6.2038545941477056E+17</v>
      </c>
      <c r="B54" s="1">
        <f t="shared" si="6"/>
        <v>2.9778502051908992E+18</v>
      </c>
      <c r="C54" s="1">
        <f t="shared" si="7"/>
        <v>2.3822801641527194E+19</v>
      </c>
      <c r="D54" s="1">
        <f t="shared" si="8"/>
        <v>1.5246593050577404E+20</v>
      </c>
      <c r="E54" s="1">
        <f t="shared" si="9"/>
        <v>3.4152368433293385E+21</v>
      </c>
      <c r="F54" s="1">
        <f t="shared" si="15"/>
        <v>2.6775456851702015E+23</v>
      </c>
      <c r="G54" s="1">
        <f t="shared" si="11"/>
        <v>7.3471853601070313E+25</v>
      </c>
      <c r="H54" s="1">
        <f t="shared" si="12"/>
        <v>7.0562368198467919E+28</v>
      </c>
      <c r="I54" s="1">
        <f t="shared" si="13"/>
        <v>2.3718834446233008E+32</v>
      </c>
      <c r="J54" s="1">
        <f t="shared" si="14"/>
        <v>2.7904971537648684E+36</v>
      </c>
    </row>
    <row r="55" spans="1:10">
      <c r="A55" s="1">
        <f t="shared" si="5"/>
        <v>1.5509636485369265E+18</v>
      </c>
      <c r="B55" s="1">
        <f t="shared" si="6"/>
        <v>7.4446255129772483E+18</v>
      </c>
      <c r="C55" s="1">
        <f t="shared" si="7"/>
        <v>5.9557004103817986E+19</v>
      </c>
      <c r="D55" s="1">
        <f t="shared" si="8"/>
        <v>3.811648262644351E+20</v>
      </c>
      <c r="E55" s="1">
        <f t="shared" si="9"/>
        <v>8.5380921083233462E+21</v>
      </c>
      <c r="F55" s="1">
        <f t="shared" si="15"/>
        <v>6.6938642129255037E+23</v>
      </c>
      <c r="G55" s="1">
        <f t="shared" si="11"/>
        <v>1.8367963400267578E+26</v>
      </c>
      <c r="H55" s="1">
        <f t="shared" si="12"/>
        <v>1.7640592049616981E+29</v>
      </c>
      <c r="I55" s="1">
        <f t="shared" si="13"/>
        <v>5.929708611558252E+32</v>
      </c>
      <c r="J55" s="1">
        <f t="shared" si="14"/>
        <v>6.9762428844121704E+36</v>
      </c>
    </row>
    <row r="56" spans="1:10">
      <c r="A56" s="1">
        <f t="shared" si="5"/>
        <v>3.877409121342316E+18</v>
      </c>
      <c r="B56" s="1">
        <f t="shared" si="6"/>
        <v>1.8611563782443123E+19</v>
      </c>
      <c r="C56" s="1">
        <f t="shared" si="7"/>
        <v>1.4889251025954498E+20</v>
      </c>
      <c r="D56" s="1">
        <f t="shared" si="8"/>
        <v>9.5291206566108778E+20</v>
      </c>
      <c r="E56" s="1">
        <f t="shared" si="9"/>
        <v>2.1345230270808367E+22</v>
      </c>
      <c r="F56" s="1">
        <f t="shared" si="15"/>
        <v>1.673466053231376E+24</v>
      </c>
      <c r="G56" s="1">
        <f t="shared" si="11"/>
        <v>4.5919908500668947E+26</v>
      </c>
      <c r="H56" s="1">
        <f t="shared" si="12"/>
        <v>4.410148012404245E+29</v>
      </c>
      <c r="I56" s="1">
        <f t="shared" si="13"/>
        <v>1.4824271528895631E+33</v>
      </c>
      <c r="J56" s="1">
        <f t="shared" si="14"/>
        <v>1.7440607211030425E+37</v>
      </c>
    </row>
    <row r="57" spans="1:10">
      <c r="A57" s="1">
        <f t="shared" si="5"/>
        <v>9.6935228033557893E+18</v>
      </c>
      <c r="B57" s="1">
        <f t="shared" si="6"/>
        <v>4.6528909456107807E+19</v>
      </c>
      <c r="C57" s="1">
        <f t="shared" si="7"/>
        <v>3.7223127564886245E+20</v>
      </c>
      <c r="D57" s="1">
        <f t="shared" si="8"/>
        <v>2.3822801641527197E+21</v>
      </c>
      <c r="E57" s="1">
        <f t="shared" si="9"/>
        <v>5.336307567702092E+22</v>
      </c>
      <c r="F57" s="1">
        <f t="shared" si="15"/>
        <v>4.1836651330784397E+24</v>
      </c>
      <c r="G57" s="1">
        <f t="shared" si="11"/>
        <v>1.1479977125167236E+27</v>
      </c>
      <c r="H57" s="1">
        <f t="shared" si="12"/>
        <v>1.1025370031010612E+30</v>
      </c>
      <c r="I57" s="1">
        <f t="shared" si="13"/>
        <v>3.7060678822239075E+33</v>
      </c>
      <c r="J57" s="1">
        <f t="shared" si="14"/>
        <v>4.3601518027576067E+37</v>
      </c>
    </row>
    <row r="58" spans="1:10">
      <c r="A58" s="1">
        <f t="shared" si="5"/>
        <v>2.4233807008389472E+19</v>
      </c>
      <c r="B58" s="1">
        <f t="shared" si="6"/>
        <v>1.1632227364026951E+20</v>
      </c>
      <c r="C58" s="1">
        <f t="shared" si="7"/>
        <v>9.305781891221561E+20</v>
      </c>
      <c r="D58" s="1">
        <f t="shared" si="8"/>
        <v>5.9557004103817993E+21</v>
      </c>
      <c r="E58" s="1">
        <f t="shared" si="9"/>
        <v>1.334076891925523E+23</v>
      </c>
      <c r="F58" s="1">
        <f t="shared" si="15"/>
        <v>1.0459162832696099E+25</v>
      </c>
      <c r="G58" s="1">
        <f t="shared" si="11"/>
        <v>2.8699942812918092E+27</v>
      </c>
      <c r="H58" s="1">
        <f t="shared" si="12"/>
        <v>2.756342507752653E+30</v>
      </c>
      <c r="I58" s="1">
        <f t="shared" si="13"/>
        <v>9.2651697055597685E+33</v>
      </c>
      <c r="J58" s="1">
        <f t="shared" si="14"/>
        <v>1.0900379506894017E+38</v>
      </c>
    </row>
    <row r="59" spans="1:10">
      <c r="A59" s="1">
        <f t="shared" si="5"/>
        <v>6.0584517520973677E+19</v>
      </c>
      <c r="B59" s="1">
        <f t="shared" si="6"/>
        <v>2.9080568410067377E+20</v>
      </c>
      <c r="C59" s="1">
        <f t="shared" si="7"/>
        <v>2.3264454728053901E+21</v>
      </c>
      <c r="D59" s="1">
        <f t="shared" si="8"/>
        <v>1.4889251025954498E+22</v>
      </c>
      <c r="E59" s="1">
        <f t="shared" si="9"/>
        <v>3.3351922298138073E+23</v>
      </c>
      <c r="F59" s="1">
        <f t="shared" si="15"/>
        <v>2.6147907081740249E+25</v>
      </c>
      <c r="G59" s="1">
        <f t="shared" si="11"/>
        <v>7.1749857032295232E+27</v>
      </c>
      <c r="H59" s="1">
        <f t="shared" si="12"/>
        <v>6.8908562693816327E+30</v>
      </c>
      <c r="I59" s="1">
        <f t="shared" si="13"/>
        <v>2.316292426389942E+34</v>
      </c>
      <c r="J59" s="1">
        <f t="shared" si="14"/>
        <v>2.7250948767235042E+38</v>
      </c>
    </row>
    <row r="60" spans="1:10">
      <c r="A60" s="1">
        <f t="shared" si="5"/>
        <v>1.514612938024342E+20</v>
      </c>
      <c r="B60" s="1">
        <f t="shared" si="6"/>
        <v>7.2701421025168445E+20</v>
      </c>
      <c r="C60" s="1">
        <f t="shared" si="7"/>
        <v>5.8161136820134756E+21</v>
      </c>
      <c r="D60" s="1">
        <f t="shared" si="8"/>
        <v>3.7223127564886242E+22</v>
      </c>
      <c r="E60" s="1">
        <f t="shared" si="9"/>
        <v>8.337980574534519E+23</v>
      </c>
      <c r="F60" s="1">
        <f t="shared" si="15"/>
        <v>6.5369767704350626E+25</v>
      </c>
      <c r="G60" s="1">
        <f t="shared" si="11"/>
        <v>1.7937464258073809E+28</v>
      </c>
      <c r="H60" s="1">
        <f t="shared" si="12"/>
        <v>1.7227140673454082E+31</v>
      </c>
      <c r="I60" s="1">
        <f t="shared" si="13"/>
        <v>5.7907310659748553E+34</v>
      </c>
      <c r="J60" s="1">
        <f t="shared" si="14"/>
        <v>6.8127371918087601E+38</v>
      </c>
    </row>
  </sheetData>
  <mergeCells count="6">
    <mergeCell ref="M23:P23"/>
    <mergeCell ref="M24:P24"/>
    <mergeCell ref="M15:P15"/>
    <mergeCell ref="M16:P16"/>
    <mergeCell ref="M19:P19"/>
    <mergeCell ref="M20:P20"/>
  </mergeCells>
  <conditionalFormatting sqref="A1:J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4" priority="5" operator="greaterThan">
      <formula>3.40637E+38</formula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M16:P16">
    <cfRule type="cellIs" dxfId="13" priority="3" operator="equal">
      <formula>$T$5</formula>
    </cfRule>
  </conditionalFormatting>
  <conditionalFormatting sqref="M20:P20">
    <cfRule type="cellIs" dxfId="12" priority="1" operator="equal">
      <formula>$T$9</formula>
    </cfRule>
    <cfRule type="cellIs" dxfId="11" priority="2" operator="equal">
      <formula>$T$5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zoomScaleNormal="100" workbookViewId="0">
      <selection activeCell="E40" sqref="E40"/>
    </sheetView>
  </sheetViews>
  <sheetFormatPr defaultColWidth="9.140625" defaultRowHeight="14.65"/>
  <cols>
    <col min="3" max="3" width="14.7109375" customWidth="1"/>
  </cols>
  <sheetData>
    <row r="1" spans="1:14" ht="18.75" customHeight="1">
      <c r="A1" s="71" t="s">
        <v>23</v>
      </c>
      <c r="B1" s="71"/>
      <c r="C1" s="34" t="s">
        <v>24</v>
      </c>
      <c r="D1" s="72" t="s">
        <v>25</v>
      </c>
      <c r="E1" s="73"/>
      <c r="F1" s="73"/>
    </row>
    <row r="2" spans="1:14" ht="18" customHeight="1">
      <c r="A2" s="70" t="s">
        <v>26</v>
      </c>
      <c r="B2" s="70"/>
      <c r="C2" s="35">
        <v>60</v>
      </c>
      <c r="D2" s="74"/>
      <c r="E2" s="75"/>
      <c r="F2" s="75"/>
      <c r="I2" s="43"/>
      <c r="J2" s="43"/>
      <c r="K2" s="43"/>
    </row>
    <row r="3" spans="1:14" ht="15.4" thickBot="1">
      <c r="A3" s="70" t="s">
        <v>27</v>
      </c>
      <c r="B3" s="70"/>
      <c r="C3" s="35">
        <v>50</v>
      </c>
      <c r="D3" s="76"/>
      <c r="E3" s="76"/>
      <c r="F3" s="74"/>
      <c r="N3" s="27">
        <f>IF(C2&gt;=61,I8,I5)</f>
        <v>0.05</v>
      </c>
    </row>
    <row r="4" spans="1:14" ht="15">
      <c r="A4" s="70" t="s">
        <v>28</v>
      </c>
      <c r="B4" s="70"/>
      <c r="C4" s="35">
        <v>43</v>
      </c>
      <c r="D4" s="76"/>
      <c r="E4" s="76"/>
      <c r="F4" s="74"/>
      <c r="I4" s="77" t="s">
        <v>29</v>
      </c>
      <c r="J4" s="78"/>
      <c r="K4" s="79"/>
      <c r="N4" s="2"/>
    </row>
    <row r="5" spans="1:14" ht="15.75" customHeight="1" thickBot="1">
      <c r="A5" s="70" t="s">
        <v>30</v>
      </c>
      <c r="B5" s="70"/>
      <c r="C5" s="35">
        <v>48</v>
      </c>
      <c r="D5" s="76"/>
      <c r="E5" s="76"/>
      <c r="F5" s="74"/>
      <c r="I5" s="80">
        <v>0.05</v>
      </c>
      <c r="J5" s="81"/>
      <c r="K5" s="82"/>
      <c r="N5" s="29">
        <f>IF(C10&gt;=61,I8,I5)</f>
        <v>0.15</v>
      </c>
    </row>
    <row r="6" spans="1:14" ht="15" customHeight="1" thickBot="1">
      <c r="A6" s="70" t="s">
        <v>31</v>
      </c>
      <c r="B6" s="70"/>
      <c r="C6" s="35">
        <v>56</v>
      </c>
      <c r="D6" s="76"/>
      <c r="E6" s="76"/>
      <c r="F6" s="74"/>
    </row>
    <row r="7" spans="1:14" ht="15">
      <c r="A7" s="70" t="s">
        <v>32</v>
      </c>
      <c r="B7" s="70"/>
      <c r="C7" s="35">
        <v>52</v>
      </c>
      <c r="D7" s="76"/>
      <c r="E7" s="76"/>
      <c r="F7" s="74"/>
      <c r="I7" s="77" t="s">
        <v>33</v>
      </c>
      <c r="J7" s="78"/>
      <c r="K7" s="79"/>
    </row>
    <row r="8" spans="1:14" ht="15.4" thickBot="1">
      <c r="A8" s="70" t="s">
        <v>34</v>
      </c>
      <c r="B8" s="70"/>
      <c r="C8" s="35">
        <v>43</v>
      </c>
      <c r="D8" s="76"/>
      <c r="E8" s="76"/>
      <c r="F8" s="74"/>
      <c r="I8" s="80">
        <v>0.15</v>
      </c>
      <c r="J8" s="83"/>
      <c r="K8" s="84"/>
    </row>
    <row r="9" spans="1:14" ht="15">
      <c r="A9" s="70" t="s">
        <v>35</v>
      </c>
      <c r="B9" s="70"/>
      <c r="C9" s="35">
        <v>41</v>
      </c>
      <c r="D9" s="76"/>
      <c r="E9" s="76"/>
      <c r="F9" s="74"/>
    </row>
    <row r="10" spans="1:14" ht="15">
      <c r="A10" s="70" t="s">
        <v>36</v>
      </c>
      <c r="B10" s="70"/>
      <c r="C10" s="35">
        <v>67</v>
      </c>
      <c r="D10" s="76"/>
      <c r="E10" s="76"/>
      <c r="F10" s="74"/>
      <c r="I10" s="38"/>
      <c r="J10" s="38"/>
      <c r="K10" s="38"/>
    </row>
    <row r="11" spans="1:14" ht="15">
      <c r="A11" s="70" t="s">
        <v>37</v>
      </c>
      <c r="B11" s="70"/>
      <c r="C11" s="35">
        <v>40</v>
      </c>
      <c r="D11" s="76"/>
      <c r="E11" s="76"/>
      <c r="F11" s="74"/>
      <c r="I11" s="28"/>
      <c r="J11" s="38"/>
      <c r="K11" s="38"/>
    </row>
    <row r="12" spans="1:14" ht="15">
      <c r="A12" s="70" t="s">
        <v>38</v>
      </c>
      <c r="B12" s="70"/>
      <c r="C12" s="35">
        <v>51</v>
      </c>
      <c r="D12" s="76"/>
      <c r="E12" s="76"/>
      <c r="F12" s="74"/>
    </row>
    <row r="13" spans="1:14" ht="15">
      <c r="A13" s="70" t="s">
        <v>39</v>
      </c>
      <c r="B13" s="70"/>
      <c r="C13" s="35">
        <v>52</v>
      </c>
      <c r="D13" s="76"/>
      <c r="E13" s="76"/>
      <c r="F13" s="74"/>
    </row>
    <row r="14" spans="1:14" ht="15">
      <c r="A14" s="70" t="s">
        <v>40</v>
      </c>
      <c r="B14" s="70"/>
      <c r="C14" s="35">
        <v>53</v>
      </c>
      <c r="D14" s="76"/>
      <c r="E14" s="76"/>
      <c r="F14" s="74"/>
    </row>
    <row r="15" spans="1:14" ht="15">
      <c r="A15" s="70" t="s">
        <v>41</v>
      </c>
      <c r="B15" s="70"/>
      <c r="C15" s="35">
        <v>71</v>
      </c>
      <c r="D15" s="76"/>
      <c r="E15" s="76"/>
      <c r="F15" s="74"/>
    </row>
    <row r="16" spans="1:14" ht="15">
      <c r="A16" s="70" t="s">
        <v>42</v>
      </c>
      <c r="B16" s="70"/>
      <c r="C16" s="35">
        <v>46</v>
      </c>
      <c r="D16" s="76"/>
      <c r="E16" s="76"/>
      <c r="F16" s="74"/>
    </row>
    <row r="17" spans="1:6" ht="15">
      <c r="A17" s="70" t="s">
        <v>43</v>
      </c>
      <c r="B17" s="70"/>
      <c r="C17" s="35">
        <v>50</v>
      </c>
      <c r="D17" s="76"/>
      <c r="E17" s="76"/>
      <c r="F17" s="74"/>
    </row>
    <row r="18" spans="1:6" ht="15" customHeight="1">
      <c r="A18" s="32"/>
      <c r="B18" s="32"/>
      <c r="C18" s="33"/>
    </row>
    <row r="19" spans="1:6" ht="15" customHeight="1">
      <c r="A19" s="30"/>
      <c r="B19" s="30"/>
      <c r="C19" s="31"/>
    </row>
    <row r="20" spans="1:6" ht="15" customHeight="1">
      <c r="A20" s="30"/>
      <c r="B20" s="30"/>
      <c r="C20" s="31"/>
    </row>
    <row r="21" spans="1:6" ht="15" customHeight="1">
      <c r="A21" s="30"/>
      <c r="B21" s="30"/>
      <c r="C21" s="31"/>
    </row>
    <row r="22" spans="1:6" ht="15" customHeight="1">
      <c r="A22" s="30"/>
      <c r="B22" s="30"/>
      <c r="C22" s="31"/>
    </row>
    <row r="23" spans="1:6" ht="15" customHeight="1">
      <c r="A23" s="30"/>
      <c r="B23" s="30"/>
      <c r="C23" s="37"/>
    </row>
    <row r="24" spans="1:6" ht="15" customHeight="1">
      <c r="A24" s="30"/>
      <c r="B24" s="36"/>
    </row>
    <row r="25" spans="1:6" ht="15" customHeight="1">
      <c r="A25" s="30"/>
      <c r="B25" s="36"/>
    </row>
    <row r="26" spans="1:6" ht="15" customHeight="1">
      <c r="A26" s="30"/>
      <c r="B26" s="36"/>
    </row>
    <row r="27" spans="1:6" ht="15" customHeight="1">
      <c r="A27" s="30"/>
      <c r="B27" s="36"/>
    </row>
    <row r="28" spans="1:6" ht="15" customHeight="1">
      <c r="A28" s="30"/>
      <c r="B28" s="30"/>
      <c r="C28" s="33"/>
    </row>
    <row r="29" spans="1:6" ht="15" customHeight="1">
      <c r="A29" s="30"/>
      <c r="B29" s="30"/>
      <c r="C29" s="31"/>
    </row>
    <row r="30" spans="1:6">
      <c r="A30" s="31"/>
      <c r="B30" s="31"/>
      <c r="C30" s="31"/>
    </row>
    <row r="31" spans="1:6">
      <c r="A31" s="31"/>
      <c r="B31" s="31"/>
      <c r="C31" s="31"/>
    </row>
  </sheetData>
  <mergeCells count="39">
    <mergeCell ref="I2:K2"/>
    <mergeCell ref="D8:F8"/>
    <mergeCell ref="D9:F9"/>
    <mergeCell ref="D10:F10"/>
    <mergeCell ref="D11:F11"/>
    <mergeCell ref="D7:F7"/>
    <mergeCell ref="D12:F12"/>
    <mergeCell ref="D13:F13"/>
    <mergeCell ref="D14:F14"/>
    <mergeCell ref="D15:F15"/>
    <mergeCell ref="D16:F16"/>
    <mergeCell ref="D17:F17"/>
    <mergeCell ref="A8:B8"/>
    <mergeCell ref="I4:K4"/>
    <mergeCell ref="I5:K5"/>
    <mergeCell ref="I7:K7"/>
    <mergeCell ref="I8:K8"/>
    <mergeCell ref="A5:B5"/>
    <mergeCell ref="A6:B6"/>
    <mergeCell ref="A7:B7"/>
    <mergeCell ref="D6:F6"/>
    <mergeCell ref="A9:B9"/>
    <mergeCell ref="A10:B10"/>
    <mergeCell ref="A11:B11"/>
    <mergeCell ref="A13:B13"/>
    <mergeCell ref="A14:B14"/>
    <mergeCell ref="A15:B15"/>
    <mergeCell ref="D1:F1"/>
    <mergeCell ref="D2:F2"/>
    <mergeCell ref="D3:F3"/>
    <mergeCell ref="D4:F4"/>
    <mergeCell ref="D5:F5"/>
    <mergeCell ref="A16:B16"/>
    <mergeCell ref="A17:B17"/>
    <mergeCell ref="A12:B12"/>
    <mergeCell ref="A1:B1"/>
    <mergeCell ref="A2:B2"/>
    <mergeCell ref="A3:B3"/>
    <mergeCell ref="A4:B4"/>
  </mergeCells>
  <conditionalFormatting sqref="D2:F17">
    <cfRule type="cellIs" dxfId="10" priority="11" operator="equal">
      <formula>$N$3</formula>
    </cfRule>
  </conditionalFormatting>
  <conditionalFormatting sqref="D2:F17">
    <cfRule type="cellIs" dxfId="9" priority="10" operator="equal">
      <formula>$N$3</formula>
    </cfRule>
  </conditionalFormatting>
  <conditionalFormatting sqref="D10:F10">
    <cfRule type="cellIs" dxfId="8" priority="3" operator="equal">
      <formula>0.15</formula>
    </cfRule>
  </conditionalFormatting>
  <conditionalFormatting sqref="D15:F15">
    <cfRule type="cellIs" dxfId="7" priority="2" operator="equal">
      <formula>0.15</formula>
    </cfRule>
    <cfRule type="cellIs" dxfId="6" priority="1" operator="equal">
      <formula>0.15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D0F-E297-4B86-B243-681DE1E361EB}">
  <dimension ref="A1:W29"/>
  <sheetViews>
    <sheetView showGridLines="0" topLeftCell="A9" workbookViewId="0">
      <selection activeCell="D37" sqref="D37"/>
    </sheetView>
  </sheetViews>
  <sheetFormatPr defaultColWidth="11.42578125" defaultRowHeight="14.65"/>
  <cols>
    <col min="24" max="24" width="11.42578125" customWidth="1"/>
  </cols>
  <sheetData>
    <row r="1" spans="1:23" ht="15" thickBot="1"/>
    <row r="2" spans="1:23" ht="15" customHeight="1">
      <c r="C2" s="103" t="s">
        <v>44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  <c r="Q2" s="86" t="s">
        <v>45</v>
      </c>
      <c r="R2" s="87"/>
      <c r="S2" s="87"/>
      <c r="T2" s="87"/>
      <c r="U2" s="87"/>
      <c r="V2" s="87"/>
      <c r="W2" s="88"/>
    </row>
    <row r="3" spans="1:23" ht="15" customHeight="1" thickBot="1"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Q3" s="89"/>
      <c r="R3" s="90"/>
      <c r="S3" s="90"/>
      <c r="T3" s="90"/>
      <c r="U3" s="90"/>
      <c r="V3" s="90"/>
      <c r="W3" s="91"/>
    </row>
    <row r="4" spans="1:23" ht="15" thickBot="1"/>
    <row r="5" spans="1:23" ht="15" thickBot="1">
      <c r="Q5" s="100" t="s">
        <v>46</v>
      </c>
      <c r="R5" s="101"/>
      <c r="S5" s="101"/>
      <c r="T5" s="101"/>
      <c r="U5" s="101"/>
      <c r="V5" s="101"/>
      <c r="W5" s="102"/>
    </row>
    <row r="6" spans="1:23" ht="15" thickBot="1"/>
    <row r="7" spans="1:23">
      <c r="C7" s="85" t="s">
        <v>47</v>
      </c>
      <c r="D7" s="85"/>
      <c r="E7" s="85"/>
      <c r="K7" s="85" t="s">
        <v>48</v>
      </c>
      <c r="L7" s="85"/>
      <c r="M7" s="85"/>
      <c r="Q7" s="92"/>
      <c r="R7" s="93"/>
      <c r="S7" s="93"/>
      <c r="T7" s="93"/>
      <c r="U7" s="93"/>
      <c r="V7" s="93"/>
      <c r="W7" s="94"/>
    </row>
    <row r="8" spans="1:23" ht="15" thickBot="1">
      <c r="G8" s="14"/>
      <c r="Q8" s="95"/>
      <c r="R8" s="43"/>
      <c r="S8" s="43"/>
      <c r="T8" s="43"/>
      <c r="U8" s="43"/>
      <c r="V8" s="43"/>
      <c r="W8" s="96"/>
    </row>
    <row r="9" spans="1:23" ht="15" thickBot="1">
      <c r="C9" s="7" t="s">
        <v>49</v>
      </c>
      <c r="D9" s="7" t="s">
        <v>50</v>
      </c>
      <c r="E9" s="10" t="s">
        <v>51</v>
      </c>
      <c r="G9" s="13" t="s">
        <v>52</v>
      </c>
      <c r="K9" s="7" t="s">
        <v>49</v>
      </c>
      <c r="L9" s="7" t="s">
        <v>50</v>
      </c>
      <c r="M9" s="10" t="s">
        <v>51</v>
      </c>
      <c r="O9" s="11" t="s">
        <v>52</v>
      </c>
      <c r="Q9" s="95"/>
      <c r="R9" s="43"/>
      <c r="S9" s="43"/>
      <c r="T9" s="43"/>
      <c r="U9" s="43"/>
      <c r="V9" s="43"/>
      <c r="W9" s="96"/>
    </row>
    <row r="10" spans="1:23" ht="15" thickBot="1">
      <c r="A10" s="15">
        <f>D10+D10*E10</f>
        <v>1206.6600000000001</v>
      </c>
      <c r="C10" s="3" t="s">
        <v>53</v>
      </c>
      <c r="D10" s="5">
        <v>1014</v>
      </c>
      <c r="E10" s="8">
        <v>0.19</v>
      </c>
      <c r="F10" s="3"/>
      <c r="G10" s="26"/>
      <c r="I10" s="15">
        <f>L10+L10*M10</f>
        <v>636.84</v>
      </c>
      <c r="K10" s="3" t="s">
        <v>53</v>
      </c>
      <c r="L10" s="5">
        <v>549</v>
      </c>
      <c r="M10" s="8">
        <v>0.16</v>
      </c>
      <c r="O10" s="26"/>
      <c r="Q10" s="95"/>
      <c r="R10" s="43"/>
      <c r="S10" s="43"/>
      <c r="T10" s="43"/>
      <c r="U10" s="43"/>
      <c r="V10" s="43"/>
      <c r="W10" s="96"/>
    </row>
    <row r="11" spans="1:23" ht="15" thickBot="1">
      <c r="A11" s="15">
        <f t="shared" ref="A11:A29" si="0">D11+D11*E11</f>
        <v>1160.25</v>
      </c>
      <c r="C11" s="3" t="s">
        <v>54</v>
      </c>
      <c r="D11" s="5">
        <f>D10/1.04</f>
        <v>975</v>
      </c>
      <c r="E11" s="8">
        <v>0.19</v>
      </c>
      <c r="F11" s="3"/>
      <c r="G11" s="26"/>
      <c r="I11" s="15">
        <f t="shared" ref="I11:I29" si="1">L11+L11*M11</f>
        <v>612.34615384615381</v>
      </c>
      <c r="K11" s="3" t="s">
        <v>54</v>
      </c>
      <c r="L11" s="5">
        <f>L10/1.04</f>
        <v>527.88461538461536</v>
      </c>
      <c r="M11" s="8">
        <v>0.16</v>
      </c>
      <c r="O11" s="26"/>
      <c r="Q11" s="95"/>
      <c r="R11" s="43"/>
      <c r="S11" s="43"/>
      <c r="T11" s="43"/>
      <c r="U11" s="43"/>
      <c r="V11" s="43"/>
      <c r="W11" s="96"/>
    </row>
    <row r="12" spans="1:23" ht="15" thickBot="1">
      <c r="A12" s="15">
        <f t="shared" si="0"/>
        <v>1115.625</v>
      </c>
      <c r="C12" s="3" t="s">
        <v>55</v>
      </c>
      <c r="D12" s="5">
        <f t="shared" ref="D12:D29" si="2">D11/1.04</f>
        <v>937.5</v>
      </c>
      <c r="E12" s="8">
        <v>0.19</v>
      </c>
      <c r="F12" s="3"/>
      <c r="G12" s="26"/>
      <c r="I12" s="15">
        <f t="shared" si="1"/>
        <v>588.79437869822482</v>
      </c>
      <c r="K12" s="3" t="s">
        <v>55</v>
      </c>
      <c r="L12" s="5">
        <f t="shared" ref="L12:L29" si="3">L11/1.04</f>
        <v>507.58136094674552</v>
      </c>
      <c r="M12" s="8">
        <v>0.16</v>
      </c>
      <c r="O12" s="26"/>
      <c r="Q12" s="95"/>
      <c r="R12" s="43"/>
      <c r="S12" s="43"/>
      <c r="T12" s="43"/>
      <c r="U12" s="43"/>
      <c r="V12" s="43"/>
      <c r="W12" s="96"/>
    </row>
    <row r="13" spans="1:23" ht="15" thickBot="1">
      <c r="A13" s="15">
        <f t="shared" si="0"/>
        <v>1072.7163461538462</v>
      </c>
      <c r="C13" s="3" t="s">
        <v>56</v>
      </c>
      <c r="D13" s="5">
        <f t="shared" si="2"/>
        <v>901.44230769230762</v>
      </c>
      <c r="E13" s="8">
        <v>0.19</v>
      </c>
      <c r="F13" s="3"/>
      <c r="G13" s="26"/>
      <c r="I13" s="15">
        <f t="shared" si="1"/>
        <v>566.14844105598536</v>
      </c>
      <c r="K13" s="3" t="s">
        <v>56</v>
      </c>
      <c r="L13" s="5">
        <f t="shared" si="3"/>
        <v>488.0590009103322</v>
      </c>
      <c r="M13" s="8">
        <v>0.16</v>
      </c>
      <c r="O13" s="26"/>
      <c r="Q13" s="95"/>
      <c r="R13" s="43"/>
      <c r="S13" s="43"/>
      <c r="T13" s="43"/>
      <c r="U13" s="43"/>
      <c r="V13" s="43"/>
      <c r="W13" s="96"/>
    </row>
    <row r="14" spans="1:23" ht="15" thickBot="1">
      <c r="A14" s="15">
        <f t="shared" si="0"/>
        <v>1031.4580251479288</v>
      </c>
      <c r="C14" s="3" t="s">
        <v>57</v>
      </c>
      <c r="D14" s="5">
        <f t="shared" si="2"/>
        <v>866.7714497041419</v>
      </c>
      <c r="E14" s="8">
        <v>0.19</v>
      </c>
      <c r="F14" s="3"/>
      <c r="G14" s="26"/>
      <c r="H14" s="12"/>
      <c r="I14" s="15">
        <f t="shared" si="1"/>
        <v>544.37350101537049</v>
      </c>
      <c r="K14" s="3" t="s">
        <v>57</v>
      </c>
      <c r="L14" s="5">
        <f t="shared" si="3"/>
        <v>469.28750087531938</v>
      </c>
      <c r="M14" s="8">
        <v>0.16</v>
      </c>
      <c r="O14" s="26"/>
      <c r="Q14" s="95"/>
      <c r="R14" s="43"/>
      <c r="S14" s="43"/>
      <c r="T14" s="43"/>
      <c r="U14" s="43"/>
      <c r="V14" s="43"/>
      <c r="W14" s="96"/>
    </row>
    <row r="15" spans="1:23" ht="15" thickBot="1">
      <c r="A15" s="15">
        <f t="shared" si="0"/>
        <v>991.78656264223923</v>
      </c>
      <c r="C15" s="3" t="s">
        <v>58</v>
      </c>
      <c r="D15" s="5">
        <f t="shared" si="2"/>
        <v>833.43408625398251</v>
      </c>
      <c r="E15" s="8">
        <v>0.19</v>
      </c>
      <c r="F15" s="3"/>
      <c r="G15" s="26"/>
      <c r="I15" s="15">
        <f t="shared" si="1"/>
        <v>523.43605866862549</v>
      </c>
      <c r="K15" s="3" t="s">
        <v>58</v>
      </c>
      <c r="L15" s="5">
        <f t="shared" si="3"/>
        <v>451.23798161088399</v>
      </c>
      <c r="M15" s="8">
        <v>0.16</v>
      </c>
      <c r="O15" s="26"/>
      <c r="Q15" s="95"/>
      <c r="R15" s="43"/>
      <c r="S15" s="43"/>
      <c r="T15" s="43"/>
      <c r="U15" s="43"/>
      <c r="V15" s="43"/>
      <c r="W15" s="96"/>
    </row>
    <row r="16" spans="1:23" ht="15" thickBot="1">
      <c r="A16" s="15">
        <f t="shared" si="0"/>
        <v>953.64092561753773</v>
      </c>
      <c r="C16" s="3" t="s">
        <v>59</v>
      </c>
      <c r="D16" s="5">
        <f t="shared" si="2"/>
        <v>801.37892909036782</v>
      </c>
      <c r="E16" s="8">
        <v>0.19</v>
      </c>
      <c r="F16" s="3"/>
      <c r="G16" s="26"/>
      <c r="I16" s="15">
        <f t="shared" si="1"/>
        <v>503.30390256598594</v>
      </c>
      <c r="K16" s="3" t="s">
        <v>59</v>
      </c>
      <c r="L16" s="5">
        <f t="shared" si="3"/>
        <v>433.88267462584997</v>
      </c>
      <c r="M16" s="8">
        <v>0.16</v>
      </c>
      <c r="O16" s="26"/>
      <c r="Q16" s="95"/>
      <c r="R16" s="43"/>
      <c r="S16" s="43"/>
      <c r="T16" s="43"/>
      <c r="U16" s="43"/>
      <c r="V16" s="43"/>
      <c r="W16" s="96"/>
    </row>
    <row r="17" spans="1:23" ht="15" thickBot="1">
      <c r="A17" s="15">
        <f t="shared" si="0"/>
        <v>916.96242847840165</v>
      </c>
      <c r="C17" s="3" t="s">
        <v>60</v>
      </c>
      <c r="D17" s="5">
        <f t="shared" si="2"/>
        <v>770.55666258689212</v>
      </c>
      <c r="E17" s="8">
        <v>0.19</v>
      </c>
      <c r="F17" s="3"/>
      <c r="G17" s="26"/>
      <c r="I17" s="15">
        <f t="shared" si="1"/>
        <v>483.94606015960187</v>
      </c>
      <c r="K17" s="3" t="s">
        <v>60</v>
      </c>
      <c r="L17" s="5">
        <f t="shared" si="3"/>
        <v>417.19487944793264</v>
      </c>
      <c r="M17" s="8">
        <v>0.16</v>
      </c>
      <c r="O17" s="26"/>
      <c r="Q17" s="95"/>
      <c r="R17" s="43"/>
      <c r="S17" s="43"/>
      <c r="T17" s="43"/>
      <c r="U17" s="43"/>
      <c r="V17" s="43"/>
      <c r="W17" s="96"/>
    </row>
    <row r="18" spans="1:23" ht="15" thickBot="1">
      <c r="A18" s="15">
        <f t="shared" si="0"/>
        <v>881.69464276769384</v>
      </c>
      <c r="C18" s="3" t="s">
        <v>61</v>
      </c>
      <c r="D18" s="5">
        <f t="shared" si="2"/>
        <v>740.91986787201165</v>
      </c>
      <c r="E18" s="8">
        <v>0.19</v>
      </c>
      <c r="F18" s="3"/>
      <c r="G18" s="26"/>
      <c r="I18" s="15">
        <f t="shared" si="1"/>
        <v>465.33275015346334</v>
      </c>
      <c r="K18" s="3" t="s">
        <v>61</v>
      </c>
      <c r="L18" s="5">
        <f t="shared" si="3"/>
        <v>401.14892254608907</v>
      </c>
      <c r="M18" s="8">
        <v>0.16</v>
      </c>
      <c r="O18" s="26"/>
      <c r="Q18" s="95"/>
      <c r="R18" s="43"/>
      <c r="S18" s="43"/>
      <c r="T18" s="43"/>
      <c r="U18" s="43"/>
      <c r="V18" s="43"/>
      <c r="W18" s="96"/>
    </row>
    <row r="19" spans="1:23" ht="15" thickBot="1">
      <c r="A19" s="15">
        <f t="shared" si="0"/>
        <v>847.78331035355177</v>
      </c>
      <c r="C19" s="3" t="s">
        <v>62</v>
      </c>
      <c r="D19" s="5">
        <f t="shared" si="2"/>
        <v>712.42294987693424</v>
      </c>
      <c r="E19" s="8">
        <v>0.19</v>
      </c>
      <c r="F19" s="3"/>
      <c r="G19" s="26"/>
      <c r="I19" s="15">
        <f t="shared" si="1"/>
        <v>447.43533668602242</v>
      </c>
      <c r="K19" s="3" t="s">
        <v>62</v>
      </c>
      <c r="L19" s="5">
        <f t="shared" si="3"/>
        <v>385.72011783277793</v>
      </c>
      <c r="M19" s="8">
        <v>0.16</v>
      </c>
      <c r="O19" s="26"/>
      <c r="Q19" s="95"/>
      <c r="R19" s="43"/>
      <c r="S19" s="43"/>
      <c r="T19" s="43"/>
      <c r="U19" s="43"/>
      <c r="V19" s="43"/>
      <c r="W19" s="96"/>
    </row>
    <row r="20" spans="1:23" ht="15" thickBot="1">
      <c r="A20" s="15">
        <f t="shared" si="0"/>
        <v>815.1762599553382</v>
      </c>
      <c r="C20" s="3" t="s">
        <v>63</v>
      </c>
      <c r="D20" s="5">
        <f t="shared" si="2"/>
        <v>685.02206718935986</v>
      </c>
      <c r="E20" s="8">
        <v>0.19</v>
      </c>
      <c r="F20" s="3"/>
      <c r="G20" s="26"/>
      <c r="I20" s="15">
        <f t="shared" si="1"/>
        <v>430.2262852750215</v>
      </c>
      <c r="K20" s="3" t="s">
        <v>63</v>
      </c>
      <c r="L20" s="5">
        <f t="shared" si="3"/>
        <v>370.88472868536337</v>
      </c>
      <c r="M20" s="8">
        <v>0.16</v>
      </c>
      <c r="O20" s="26"/>
      <c r="Q20" s="95"/>
      <c r="R20" s="43"/>
      <c r="S20" s="43"/>
      <c r="T20" s="43"/>
      <c r="U20" s="43"/>
      <c r="V20" s="43"/>
      <c r="W20" s="96"/>
    </row>
    <row r="21" spans="1:23" ht="15" thickBot="1">
      <c r="A21" s="15">
        <f t="shared" si="0"/>
        <v>783.82332688013287</v>
      </c>
      <c r="C21" s="3" t="s">
        <v>64</v>
      </c>
      <c r="D21" s="5">
        <f t="shared" si="2"/>
        <v>658.67506460515369</v>
      </c>
      <c r="E21" s="8">
        <v>0.19</v>
      </c>
      <c r="F21" s="3"/>
      <c r="G21" s="26"/>
      <c r="I21" s="15">
        <f t="shared" si="1"/>
        <v>413.67912045675143</v>
      </c>
      <c r="K21" s="3" t="s">
        <v>64</v>
      </c>
      <c r="L21" s="5">
        <f t="shared" si="3"/>
        <v>356.619931428234</v>
      </c>
      <c r="M21" s="8">
        <v>0.16</v>
      </c>
      <c r="O21" s="26"/>
      <c r="Q21" s="95"/>
      <c r="R21" s="43"/>
      <c r="S21" s="43"/>
      <c r="T21" s="43"/>
      <c r="U21" s="43"/>
      <c r="V21" s="43"/>
      <c r="W21" s="96"/>
    </row>
    <row r="22" spans="1:23" ht="15" thickBot="1">
      <c r="A22" s="15">
        <f t="shared" si="0"/>
        <v>753.67627584628167</v>
      </c>
      <c r="C22" s="3" t="s">
        <v>65</v>
      </c>
      <c r="D22" s="5">
        <f t="shared" si="2"/>
        <v>633.34140827418628</v>
      </c>
      <c r="E22" s="8">
        <v>0.19</v>
      </c>
      <c r="F22" s="3"/>
      <c r="G22" s="26"/>
      <c r="I22" s="15">
        <f t="shared" si="1"/>
        <v>397.76838505456868</v>
      </c>
      <c r="K22" s="3" t="s">
        <v>65</v>
      </c>
      <c r="L22" s="5">
        <f t="shared" si="3"/>
        <v>342.90378021945577</v>
      </c>
      <c r="M22" s="8">
        <v>0.16</v>
      </c>
      <c r="O22" s="26"/>
      <c r="Q22" s="95"/>
      <c r="R22" s="43"/>
      <c r="S22" s="43"/>
      <c r="T22" s="43"/>
      <c r="U22" s="43"/>
      <c r="V22" s="43"/>
      <c r="W22" s="96"/>
    </row>
    <row r="23" spans="1:23" ht="15" thickBot="1">
      <c r="A23" s="15">
        <f t="shared" si="0"/>
        <v>724.68872677527077</v>
      </c>
      <c r="C23" s="3" t="s">
        <v>66</v>
      </c>
      <c r="D23" s="5">
        <f t="shared" si="2"/>
        <v>608.9821233405637</v>
      </c>
      <c r="E23" s="8">
        <v>0.19</v>
      </c>
      <c r="F23" s="3"/>
      <c r="G23" s="26"/>
      <c r="I23" s="15">
        <f t="shared" si="1"/>
        <v>382.46960101400833</v>
      </c>
      <c r="K23" s="3" t="s">
        <v>66</v>
      </c>
      <c r="L23" s="5">
        <f t="shared" si="3"/>
        <v>329.71517328793823</v>
      </c>
      <c r="M23" s="8">
        <v>0.16</v>
      </c>
      <c r="O23" s="26"/>
      <c r="Q23" s="95"/>
      <c r="R23" s="43"/>
      <c r="S23" s="43"/>
      <c r="T23" s="43"/>
      <c r="U23" s="43"/>
      <c r="V23" s="43"/>
      <c r="W23" s="96"/>
    </row>
    <row r="24" spans="1:23" ht="15" thickBot="1">
      <c r="A24" s="15">
        <f t="shared" si="0"/>
        <v>696.81608343776031</v>
      </c>
      <c r="C24" s="3" t="s">
        <v>67</v>
      </c>
      <c r="D24" s="5">
        <f t="shared" si="2"/>
        <v>585.55973398131118</v>
      </c>
      <c r="E24" s="8">
        <v>0.19</v>
      </c>
      <c r="F24" s="3"/>
      <c r="G24" s="26"/>
      <c r="I24" s="15">
        <f t="shared" si="1"/>
        <v>367.75923174423878</v>
      </c>
      <c r="K24" s="3" t="s">
        <v>67</v>
      </c>
      <c r="L24" s="5">
        <f t="shared" si="3"/>
        <v>317.03382046917136</v>
      </c>
      <c r="M24" s="8">
        <v>0.16</v>
      </c>
      <c r="O24" s="26"/>
      <c r="Q24" s="95"/>
      <c r="R24" s="43"/>
      <c r="S24" s="43"/>
      <c r="T24" s="43"/>
      <c r="U24" s="43"/>
      <c r="V24" s="43"/>
      <c r="W24" s="96"/>
    </row>
    <row r="25" spans="1:23" ht="15" thickBot="1">
      <c r="A25" s="15">
        <f t="shared" si="0"/>
        <v>670.01546484400035</v>
      </c>
      <c r="C25" s="3" t="s">
        <v>68</v>
      </c>
      <c r="D25" s="5">
        <f t="shared" si="2"/>
        <v>563.03820575126076</v>
      </c>
      <c r="E25" s="8">
        <v>0.19</v>
      </c>
      <c r="F25" s="3"/>
      <c r="G25" s="26"/>
      <c r="I25" s="15">
        <f t="shared" si="1"/>
        <v>353.6146459079219</v>
      </c>
      <c r="K25" s="3" t="s">
        <v>68</v>
      </c>
      <c r="L25" s="5">
        <f t="shared" si="3"/>
        <v>304.84021198958783</v>
      </c>
      <c r="M25" s="8">
        <v>0.16</v>
      </c>
      <c r="O25" s="26"/>
      <c r="Q25" s="95"/>
      <c r="R25" s="43"/>
      <c r="S25" s="43"/>
      <c r="T25" s="43"/>
      <c r="U25" s="43"/>
      <c r="V25" s="43"/>
      <c r="W25" s="96"/>
    </row>
    <row r="26" spans="1:23" ht="15" thickBot="1">
      <c r="A26" s="15">
        <f t="shared" si="0"/>
        <v>644.24563927307724</v>
      </c>
      <c r="C26" s="3" t="s">
        <v>69</v>
      </c>
      <c r="D26" s="5">
        <f t="shared" si="2"/>
        <v>541.38289014544307</v>
      </c>
      <c r="E26" s="8">
        <v>0.19</v>
      </c>
      <c r="F26" s="3"/>
      <c r="G26" s="26"/>
      <c r="I26" s="15">
        <f t="shared" si="1"/>
        <v>340.01408260377104</v>
      </c>
      <c r="K26" s="3" t="s">
        <v>69</v>
      </c>
      <c r="L26" s="5">
        <f t="shared" si="3"/>
        <v>293.11558845152678</v>
      </c>
      <c r="M26" s="8">
        <v>0.16</v>
      </c>
      <c r="O26" s="26"/>
      <c r="Q26" s="95"/>
      <c r="R26" s="43"/>
      <c r="S26" s="43"/>
      <c r="T26" s="43"/>
      <c r="U26" s="43"/>
      <c r="V26" s="43"/>
      <c r="W26" s="96"/>
    </row>
    <row r="27" spans="1:23" ht="15" thickBot="1">
      <c r="A27" s="15">
        <f t="shared" si="0"/>
        <v>619.46696083949735</v>
      </c>
      <c r="C27" s="3" t="s">
        <v>70</v>
      </c>
      <c r="D27" s="5">
        <f t="shared" si="2"/>
        <v>520.56047129369529</v>
      </c>
      <c r="E27" s="8">
        <v>0.19</v>
      </c>
      <c r="F27" s="3"/>
      <c r="G27" s="26"/>
      <c r="I27" s="15">
        <f t="shared" si="1"/>
        <v>326.93661788824141</v>
      </c>
      <c r="K27" s="3" t="s">
        <v>70</v>
      </c>
      <c r="L27" s="5">
        <f t="shared" si="3"/>
        <v>281.84191197262192</v>
      </c>
      <c r="M27" s="8">
        <v>0.16</v>
      </c>
      <c r="O27" s="26"/>
      <c r="Q27" s="95"/>
      <c r="R27" s="43"/>
      <c r="S27" s="43"/>
      <c r="T27" s="43"/>
      <c r="U27" s="43"/>
      <c r="V27" s="43"/>
      <c r="W27" s="96"/>
    </row>
    <row r="28" spans="1:23" ht="15" thickBot="1">
      <c r="A28" s="15">
        <f t="shared" si="0"/>
        <v>595.64130849951664</v>
      </c>
      <c r="C28" s="3" t="s">
        <v>71</v>
      </c>
      <c r="D28" s="5">
        <f t="shared" si="2"/>
        <v>500.5389147054762</v>
      </c>
      <c r="E28" s="8">
        <v>0.19</v>
      </c>
      <c r="F28" s="3"/>
      <c r="G28" s="26"/>
      <c r="I28" s="15">
        <f t="shared" si="1"/>
        <v>314.36213258484747</v>
      </c>
      <c r="K28" s="3" t="s">
        <v>71</v>
      </c>
      <c r="L28" s="5">
        <f t="shared" si="3"/>
        <v>271.00183843521336</v>
      </c>
      <c r="M28" s="8">
        <v>0.16</v>
      </c>
      <c r="O28" s="26"/>
      <c r="Q28" s="95"/>
      <c r="R28" s="43"/>
      <c r="S28" s="43"/>
      <c r="T28" s="43"/>
      <c r="U28" s="43"/>
      <c r="V28" s="43"/>
      <c r="W28" s="96"/>
    </row>
    <row r="29" spans="1:23" ht="15" thickBot="1">
      <c r="A29" s="15">
        <f t="shared" si="0"/>
        <v>572.73202740338138</v>
      </c>
      <c r="C29" s="4" t="s">
        <v>72</v>
      </c>
      <c r="D29" s="6">
        <f t="shared" si="2"/>
        <v>481.28741798603477</v>
      </c>
      <c r="E29" s="9">
        <v>0.19</v>
      </c>
      <c r="F29" s="3"/>
      <c r="G29" s="26"/>
      <c r="I29" s="15">
        <f t="shared" si="1"/>
        <v>302.27128133158413</v>
      </c>
      <c r="K29" s="4" t="s">
        <v>72</v>
      </c>
      <c r="L29" s="6">
        <f t="shared" si="3"/>
        <v>260.57869080308978</v>
      </c>
      <c r="M29" s="9">
        <v>0.16</v>
      </c>
      <c r="O29" s="26"/>
      <c r="Q29" s="97"/>
      <c r="R29" s="98"/>
      <c r="S29" s="98"/>
      <c r="T29" s="98"/>
      <c r="U29" s="98"/>
      <c r="V29" s="98"/>
      <c r="W29" s="99"/>
    </row>
  </sheetData>
  <mergeCells count="6">
    <mergeCell ref="C7:E7"/>
    <mergeCell ref="K7:M7"/>
    <mergeCell ref="Q2:W3"/>
    <mergeCell ref="Q7:W29"/>
    <mergeCell ref="Q5:W5"/>
    <mergeCell ref="C2:O3"/>
  </mergeCells>
  <phoneticPr fontId="9" type="noConversion"/>
  <conditionalFormatting sqref="G10">
    <cfRule type="cellIs" dxfId="5" priority="7" operator="equal">
      <formula>$A$10</formula>
    </cfRule>
  </conditionalFormatting>
  <conditionalFormatting sqref="G11:G29">
    <cfRule type="cellIs" dxfId="4" priority="6" operator="equal">
      <formula>$A$11</formula>
    </cfRule>
  </conditionalFormatting>
  <conditionalFormatting sqref="G11:G29">
    <cfRule type="cellIs" dxfId="3" priority="5" operator="equal">
      <formula>A11</formula>
    </cfRule>
  </conditionalFormatting>
  <conditionalFormatting sqref="O10:O29">
    <cfRule type="cellIs" dxfId="2" priority="1" operator="equal">
      <formula>I10</formula>
    </cfRule>
    <cfRule type="cellIs" dxfId="1" priority="4" operator="equal">
      <formula>$A$10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DF73-AD5C-4A01-974B-D8A4B6DB0B6E}">
  <dimension ref="B4:P20"/>
  <sheetViews>
    <sheetView showGridLines="0" tabSelected="1" topLeftCell="D4" workbookViewId="0">
      <selection activeCell="L9" sqref="L9:M19"/>
    </sheetView>
  </sheetViews>
  <sheetFormatPr defaultColWidth="11.42578125" defaultRowHeight="14.65"/>
  <sheetData>
    <row r="4" spans="2:16" ht="15" customHeight="1">
      <c r="D4" s="109" t="s">
        <v>73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</row>
    <row r="5" spans="2:16"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</row>
    <row r="7" spans="2:16" ht="15" thickBot="1"/>
    <row r="8" spans="2:16" ht="15" thickBot="1">
      <c r="D8" s="16" t="s">
        <v>74</v>
      </c>
      <c r="E8" s="21" t="s">
        <v>75</v>
      </c>
      <c r="F8" s="22" t="s">
        <v>76</v>
      </c>
      <c r="G8" s="23" t="s">
        <v>77</v>
      </c>
      <c r="H8" s="24" t="s">
        <v>78</v>
      </c>
      <c r="I8" s="11" t="s">
        <v>79</v>
      </c>
      <c r="J8" s="25" t="s">
        <v>80</v>
      </c>
      <c r="L8" s="64" t="s">
        <v>81</v>
      </c>
      <c r="M8" s="64"/>
      <c r="O8" s="110" t="s">
        <v>82</v>
      </c>
      <c r="P8" s="111"/>
    </row>
    <row r="9" spans="2:16" ht="15">
      <c r="B9" s="2" t="str">
        <f>IF(AVERAGE(E9:J9)&lt;=3,"JA","NEIN")</f>
        <v>NEIN</v>
      </c>
      <c r="D9" s="19" t="s">
        <v>83</v>
      </c>
      <c r="E9" s="17">
        <v>4</v>
      </c>
      <c r="F9" s="17">
        <v>3</v>
      </c>
      <c r="G9" s="17">
        <v>4</v>
      </c>
      <c r="H9" s="17">
        <v>4</v>
      </c>
      <c r="I9" s="17">
        <v>3</v>
      </c>
      <c r="J9" s="17">
        <v>2</v>
      </c>
      <c r="L9" s="69" t="str">
        <f>IF(AVERAGE(E9:J9)&lt;=3,"JA","NEIN")</f>
        <v>NEIN</v>
      </c>
      <c r="M9" s="69"/>
      <c r="O9" s="97" t="s">
        <v>84</v>
      </c>
      <c r="P9" s="99"/>
    </row>
    <row r="10" spans="2:16" ht="14.65" customHeight="1">
      <c r="B10" s="2" t="str">
        <f t="shared" ref="B10:B19" si="0">IF(AVERAGE(E10:J10)&lt;=3,"JA","NEIN")</f>
        <v>NEIN</v>
      </c>
      <c r="D10" s="20" t="s">
        <v>85</v>
      </c>
      <c r="E10" s="1">
        <v>2</v>
      </c>
      <c r="F10" s="1">
        <v>3</v>
      </c>
      <c r="G10" s="1">
        <v>5</v>
      </c>
      <c r="H10" s="1">
        <v>4</v>
      </c>
      <c r="I10" s="1">
        <v>5</v>
      </c>
      <c r="J10" s="1">
        <v>1</v>
      </c>
      <c r="L10" s="69" t="str">
        <f t="shared" ref="L10:L19" si="1">IF(AVERAGE(E10:J10)&lt;=3,"JA","NEIN")</f>
        <v>NEIN</v>
      </c>
      <c r="M10" s="69"/>
    </row>
    <row r="11" spans="2:16" ht="14.65" customHeight="1">
      <c r="B11" s="2" t="str">
        <f t="shared" si="0"/>
        <v>JA</v>
      </c>
      <c r="D11" s="20" t="s">
        <v>86</v>
      </c>
      <c r="E11" s="1">
        <v>5</v>
      </c>
      <c r="F11" s="1">
        <v>5</v>
      </c>
      <c r="G11" s="1">
        <v>2</v>
      </c>
      <c r="H11" s="1">
        <v>1</v>
      </c>
      <c r="I11" s="1">
        <v>1</v>
      </c>
      <c r="J11" s="1">
        <v>1</v>
      </c>
      <c r="L11" s="69" t="str">
        <f t="shared" si="1"/>
        <v>JA</v>
      </c>
      <c r="M11" s="69"/>
      <c r="O11" s="112" t="s">
        <v>87</v>
      </c>
      <c r="P11" s="112"/>
    </row>
    <row r="12" spans="2:16" ht="14.65" customHeight="1">
      <c r="B12" s="2" t="str">
        <f t="shared" si="0"/>
        <v>JA</v>
      </c>
      <c r="D12" s="20" t="s">
        <v>88</v>
      </c>
      <c r="E12" s="1">
        <v>1</v>
      </c>
      <c r="F12" s="1">
        <v>2</v>
      </c>
      <c r="G12" s="1">
        <v>3</v>
      </c>
      <c r="H12" s="1">
        <v>2</v>
      </c>
      <c r="I12" s="1">
        <v>3</v>
      </c>
      <c r="J12" s="1">
        <v>1</v>
      </c>
      <c r="L12" s="69" t="str">
        <f t="shared" si="1"/>
        <v>JA</v>
      </c>
      <c r="M12" s="69"/>
    </row>
    <row r="13" spans="2:16" ht="14.65" customHeight="1">
      <c r="B13" s="2" t="str">
        <f t="shared" si="0"/>
        <v>JA</v>
      </c>
      <c r="D13" s="20" t="s">
        <v>89</v>
      </c>
      <c r="E13" s="1">
        <v>3</v>
      </c>
      <c r="F13" s="1">
        <v>2</v>
      </c>
      <c r="G13" s="1">
        <v>4</v>
      </c>
      <c r="H13" s="1">
        <v>3</v>
      </c>
      <c r="I13" s="1">
        <v>1</v>
      </c>
      <c r="J13" s="1">
        <v>3</v>
      </c>
      <c r="L13" s="69" t="str">
        <f t="shared" si="1"/>
        <v>JA</v>
      </c>
      <c r="M13" s="69"/>
    </row>
    <row r="14" spans="2:16" ht="14.65" customHeight="1">
      <c r="B14" s="2" t="str">
        <f t="shared" si="0"/>
        <v>NEIN</v>
      </c>
      <c r="D14" s="20" t="s">
        <v>90</v>
      </c>
      <c r="E14" s="1">
        <v>6</v>
      </c>
      <c r="F14" s="1">
        <v>6</v>
      </c>
      <c r="G14" s="1">
        <v>4</v>
      </c>
      <c r="H14" s="1">
        <v>3</v>
      </c>
      <c r="I14" s="39" t="s">
        <v>91</v>
      </c>
      <c r="J14" s="1">
        <v>2</v>
      </c>
      <c r="L14" s="69" t="str">
        <f t="shared" si="1"/>
        <v>NEIN</v>
      </c>
      <c r="M14" s="69"/>
    </row>
    <row r="15" spans="2:16" ht="14.65" customHeight="1">
      <c r="B15" s="2" t="str">
        <f t="shared" si="0"/>
        <v>JA</v>
      </c>
      <c r="D15" s="20" t="s">
        <v>92</v>
      </c>
      <c r="E15" s="1">
        <v>2</v>
      </c>
      <c r="F15" s="1">
        <v>2</v>
      </c>
      <c r="G15" s="1">
        <v>2</v>
      </c>
      <c r="H15" s="1">
        <v>3</v>
      </c>
      <c r="I15" s="1">
        <v>5</v>
      </c>
      <c r="J15" s="1">
        <v>4</v>
      </c>
      <c r="L15" s="69" t="str">
        <f t="shared" si="1"/>
        <v>JA</v>
      </c>
      <c r="M15" s="69"/>
    </row>
    <row r="16" spans="2:16" ht="14.65" customHeight="1">
      <c r="B16" s="2" t="str">
        <f t="shared" si="0"/>
        <v>NEIN</v>
      </c>
      <c r="D16" s="20" t="s">
        <v>93</v>
      </c>
      <c r="E16" s="1">
        <v>5</v>
      </c>
      <c r="F16" s="1">
        <v>5</v>
      </c>
      <c r="G16" s="1">
        <v>3</v>
      </c>
      <c r="H16" s="1">
        <v>3</v>
      </c>
      <c r="I16" s="39" t="s">
        <v>91</v>
      </c>
      <c r="J16" s="1">
        <v>1</v>
      </c>
      <c r="L16" s="69" t="str">
        <f t="shared" si="1"/>
        <v>NEIN</v>
      </c>
      <c r="M16" s="69"/>
    </row>
    <row r="17" spans="2:13" ht="14.65" customHeight="1">
      <c r="B17" s="2" t="str">
        <f t="shared" si="0"/>
        <v>JA</v>
      </c>
      <c r="D17" s="20" t="s">
        <v>94</v>
      </c>
      <c r="E17" s="1">
        <v>1</v>
      </c>
      <c r="F17" s="1">
        <v>2</v>
      </c>
      <c r="G17" s="1">
        <v>3</v>
      </c>
      <c r="H17" s="1">
        <v>3</v>
      </c>
      <c r="I17" s="1">
        <v>4</v>
      </c>
      <c r="J17" s="1">
        <v>3</v>
      </c>
      <c r="L17" s="69" t="str">
        <f t="shared" si="1"/>
        <v>JA</v>
      </c>
      <c r="M17" s="69"/>
    </row>
    <row r="18" spans="2:13" ht="14.65" customHeight="1">
      <c r="B18" s="2" t="str">
        <f t="shared" si="0"/>
        <v>NEIN</v>
      </c>
      <c r="D18" s="20" t="s">
        <v>95</v>
      </c>
      <c r="E18" s="1">
        <v>6</v>
      </c>
      <c r="F18" s="1">
        <v>6</v>
      </c>
      <c r="G18" s="1">
        <v>3</v>
      </c>
      <c r="H18" s="1">
        <v>4</v>
      </c>
      <c r="I18" s="18">
        <v>6</v>
      </c>
      <c r="J18" s="1">
        <v>1</v>
      </c>
      <c r="L18" s="69" t="str">
        <f t="shared" si="1"/>
        <v>NEIN</v>
      </c>
      <c r="M18" s="69"/>
    </row>
    <row r="19" spans="2:13" ht="14.65" customHeight="1">
      <c r="B19" s="2" t="str">
        <f t="shared" si="0"/>
        <v>NEIN</v>
      </c>
      <c r="D19" s="20" t="s">
        <v>96</v>
      </c>
      <c r="E19" s="1">
        <v>4</v>
      </c>
      <c r="F19" s="1">
        <v>4</v>
      </c>
      <c r="G19" s="1">
        <v>4</v>
      </c>
      <c r="H19" s="1">
        <v>4</v>
      </c>
      <c r="I19" s="1">
        <v>3</v>
      </c>
      <c r="J19" s="1">
        <v>1</v>
      </c>
      <c r="L19" s="69" t="str">
        <f t="shared" si="1"/>
        <v>NEIN</v>
      </c>
      <c r="M19" s="69"/>
    </row>
    <row r="20" spans="2:13" ht="15"/>
  </sheetData>
  <mergeCells count="16">
    <mergeCell ref="L18:M18"/>
    <mergeCell ref="L19:M19"/>
    <mergeCell ref="O8:P8"/>
    <mergeCell ref="O9:P9"/>
    <mergeCell ref="O11:P11"/>
    <mergeCell ref="L12:M12"/>
    <mergeCell ref="L13:M13"/>
    <mergeCell ref="L14:M14"/>
    <mergeCell ref="L15:M15"/>
    <mergeCell ref="L16:M16"/>
    <mergeCell ref="L17:M17"/>
    <mergeCell ref="D4:P5"/>
    <mergeCell ref="L8:M8"/>
    <mergeCell ref="L9:M9"/>
    <mergeCell ref="L10:M10"/>
    <mergeCell ref="L11:M11"/>
  </mergeCells>
  <conditionalFormatting sqref="E9: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M19">
    <cfRule type="cellIs" dxfId="0" priority="1" operator="equal">
      <formula>B9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R.</dc:creator>
  <cp:keywords/>
  <dc:description/>
  <cp:lastModifiedBy>Dirk Weber</cp:lastModifiedBy>
  <cp:revision/>
  <dcterms:created xsi:type="dcterms:W3CDTF">2015-06-05T18:19:34Z</dcterms:created>
  <dcterms:modified xsi:type="dcterms:W3CDTF">2020-10-26T11:36:34Z</dcterms:modified>
  <cp:category/>
  <cp:contentStatus/>
</cp:coreProperties>
</file>