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shboard" sheetId="6" r:id="rId1"/>
    <sheet name="Portfolio" sheetId="5" r:id="rId2"/>
    <sheet name="APPL" sheetId="1" r:id="rId3"/>
    <sheet name="GLD" sheetId="2" r:id="rId4"/>
    <sheet name="GOOG" sheetId="3" r:id="rId5"/>
    <sheet name="XOM" sheetId="4" r:id="rId6"/>
  </sheets>
  <definedNames>
    <definedName name="_xlnm._FilterDatabase" localSheetId="2" hidden="1">APPL!$A$1:$G$253</definedName>
    <definedName name="_xlnm._FilterDatabase" localSheetId="3" hidden="1">GLD!$A$1:$G$253</definedName>
    <definedName name="_xlnm._FilterDatabase" localSheetId="4" hidden="1">GOOG!$A$1:$G$253</definedName>
    <definedName name="_xlnm._FilterDatabase" localSheetId="5" hidden="1">XOM!$A$1:$G$253</definedName>
    <definedName name="AAPL" localSheetId="2">APPL!$A$1:$G$253</definedName>
    <definedName name="GLD" localSheetId="3">GLD!$A$1:$G$253</definedName>
    <definedName name="GOOG" localSheetId="4">GOOG!$A$1:$G$253</definedName>
    <definedName name="XOM" localSheetId="5">XOM!$A$1:$G$253</definedName>
  </definedNames>
  <calcPr calcId="152511"/>
</workbook>
</file>

<file path=xl/calcChain.xml><?xml version="1.0" encoding="utf-8"?>
<calcChain xmlns="http://schemas.openxmlformats.org/spreadsheetml/2006/main">
  <c r="M1" i="5" l="1"/>
  <c r="J1" i="5"/>
  <c r="G1" i="5"/>
  <c r="D1" i="5"/>
  <c r="L1" i="5"/>
  <c r="I1" i="5"/>
  <c r="F1" i="5"/>
  <c r="C1" i="5"/>
  <c r="C6" i="6"/>
  <c r="C5" i="6"/>
  <c r="C4" i="6"/>
  <c r="C3" i="6"/>
  <c r="D6" i="5" s="1"/>
  <c r="B2" i="6"/>
  <c r="H3" i="5"/>
  <c r="K3" i="5"/>
  <c r="H4" i="5"/>
  <c r="K4" i="5"/>
  <c r="H5" i="5"/>
  <c r="K5" i="5"/>
  <c r="H6" i="5"/>
  <c r="K6" i="5"/>
  <c r="H7" i="5"/>
  <c r="K7" i="5"/>
  <c r="H8" i="5"/>
  <c r="K8" i="5"/>
  <c r="H9" i="5"/>
  <c r="K9" i="5"/>
  <c r="H10" i="5"/>
  <c r="K10" i="5"/>
  <c r="H11" i="5"/>
  <c r="K11" i="5"/>
  <c r="H12" i="5"/>
  <c r="K12" i="5"/>
  <c r="H13" i="5"/>
  <c r="K13" i="5"/>
  <c r="H14" i="5"/>
  <c r="K14" i="5"/>
  <c r="H15" i="5"/>
  <c r="K15" i="5"/>
  <c r="H16" i="5"/>
  <c r="K16" i="5"/>
  <c r="H17" i="5"/>
  <c r="K17" i="5"/>
  <c r="H18" i="5"/>
  <c r="K18" i="5"/>
  <c r="H19" i="5"/>
  <c r="K19" i="5"/>
  <c r="H20" i="5"/>
  <c r="K20" i="5"/>
  <c r="H21" i="5"/>
  <c r="K21" i="5"/>
  <c r="H22" i="5"/>
  <c r="K22" i="5"/>
  <c r="H23" i="5"/>
  <c r="K23" i="5"/>
  <c r="H24" i="5"/>
  <c r="K24" i="5"/>
  <c r="H25" i="5"/>
  <c r="K25" i="5"/>
  <c r="H26" i="5"/>
  <c r="K26" i="5"/>
  <c r="H27" i="5"/>
  <c r="K27" i="5"/>
  <c r="H28" i="5"/>
  <c r="K28" i="5"/>
  <c r="H29" i="5"/>
  <c r="K29" i="5"/>
  <c r="H30" i="5"/>
  <c r="K30" i="5"/>
  <c r="H31" i="5"/>
  <c r="K31" i="5"/>
  <c r="H32" i="5"/>
  <c r="K32" i="5"/>
  <c r="H33" i="5"/>
  <c r="K33" i="5"/>
  <c r="H34" i="5"/>
  <c r="K34" i="5"/>
  <c r="H35" i="5"/>
  <c r="K35" i="5"/>
  <c r="H36" i="5"/>
  <c r="K36" i="5"/>
  <c r="H37" i="5"/>
  <c r="K37" i="5"/>
  <c r="H38" i="5"/>
  <c r="K38" i="5"/>
  <c r="H39" i="5"/>
  <c r="K39" i="5"/>
  <c r="H40" i="5"/>
  <c r="K40" i="5"/>
  <c r="H41" i="5"/>
  <c r="K41" i="5"/>
  <c r="H42" i="5"/>
  <c r="K42" i="5"/>
  <c r="H43" i="5"/>
  <c r="K43" i="5"/>
  <c r="H44" i="5"/>
  <c r="K44" i="5"/>
  <c r="H45" i="5"/>
  <c r="K45" i="5"/>
  <c r="H46" i="5"/>
  <c r="K46" i="5"/>
  <c r="H47" i="5"/>
  <c r="K47" i="5"/>
  <c r="H48" i="5"/>
  <c r="K48" i="5"/>
  <c r="H49" i="5"/>
  <c r="K49" i="5"/>
  <c r="H50" i="5"/>
  <c r="K50" i="5"/>
  <c r="H51" i="5"/>
  <c r="K51" i="5"/>
  <c r="H52" i="5"/>
  <c r="K52" i="5"/>
  <c r="H53" i="5"/>
  <c r="K53" i="5"/>
  <c r="H54" i="5"/>
  <c r="K54" i="5"/>
  <c r="H55" i="5"/>
  <c r="K55" i="5"/>
  <c r="H56" i="5"/>
  <c r="K56" i="5"/>
  <c r="H57" i="5"/>
  <c r="K57" i="5"/>
  <c r="H58" i="5"/>
  <c r="K58" i="5"/>
  <c r="H59" i="5"/>
  <c r="K59" i="5"/>
  <c r="H60" i="5"/>
  <c r="K60" i="5"/>
  <c r="H61" i="5"/>
  <c r="K61" i="5"/>
  <c r="H62" i="5"/>
  <c r="K62" i="5"/>
  <c r="H63" i="5"/>
  <c r="K63" i="5"/>
  <c r="H64" i="5"/>
  <c r="K64" i="5"/>
  <c r="H65" i="5"/>
  <c r="K65" i="5"/>
  <c r="H66" i="5"/>
  <c r="K66" i="5"/>
  <c r="H67" i="5"/>
  <c r="K67" i="5"/>
  <c r="H68" i="5"/>
  <c r="K68" i="5"/>
  <c r="H69" i="5"/>
  <c r="K69" i="5"/>
  <c r="H70" i="5"/>
  <c r="K70" i="5"/>
  <c r="H71" i="5"/>
  <c r="K71" i="5"/>
  <c r="H72" i="5"/>
  <c r="K72" i="5"/>
  <c r="H73" i="5"/>
  <c r="K73" i="5"/>
  <c r="H74" i="5"/>
  <c r="K74" i="5"/>
  <c r="H75" i="5"/>
  <c r="K75" i="5"/>
  <c r="H76" i="5"/>
  <c r="K76" i="5"/>
  <c r="H77" i="5"/>
  <c r="K77" i="5"/>
  <c r="H78" i="5"/>
  <c r="K78" i="5"/>
  <c r="H79" i="5"/>
  <c r="K79" i="5"/>
  <c r="H80" i="5"/>
  <c r="K80" i="5"/>
  <c r="H81" i="5"/>
  <c r="K81" i="5"/>
  <c r="H82" i="5"/>
  <c r="K82" i="5"/>
  <c r="H83" i="5"/>
  <c r="K83" i="5"/>
  <c r="H84" i="5"/>
  <c r="K84" i="5"/>
  <c r="H85" i="5"/>
  <c r="K85" i="5"/>
  <c r="H86" i="5"/>
  <c r="K86" i="5"/>
  <c r="H87" i="5"/>
  <c r="K87" i="5"/>
  <c r="H88" i="5"/>
  <c r="K88" i="5"/>
  <c r="H89" i="5"/>
  <c r="K89" i="5"/>
  <c r="H90" i="5"/>
  <c r="K90" i="5"/>
  <c r="H91" i="5"/>
  <c r="K91" i="5"/>
  <c r="H92" i="5"/>
  <c r="K92" i="5"/>
  <c r="H93" i="5"/>
  <c r="K93" i="5"/>
  <c r="H94" i="5"/>
  <c r="K94" i="5"/>
  <c r="H95" i="5"/>
  <c r="K95" i="5"/>
  <c r="H96" i="5"/>
  <c r="K96" i="5"/>
  <c r="H97" i="5"/>
  <c r="K97" i="5"/>
  <c r="H98" i="5"/>
  <c r="K98" i="5"/>
  <c r="H99" i="5"/>
  <c r="K99" i="5"/>
  <c r="H100" i="5"/>
  <c r="K100" i="5"/>
  <c r="H101" i="5"/>
  <c r="K101" i="5"/>
  <c r="H102" i="5"/>
  <c r="K102" i="5"/>
  <c r="H103" i="5"/>
  <c r="K103" i="5"/>
  <c r="H104" i="5"/>
  <c r="K104" i="5"/>
  <c r="H105" i="5"/>
  <c r="K105" i="5"/>
  <c r="H106" i="5"/>
  <c r="K106" i="5"/>
  <c r="H107" i="5"/>
  <c r="K107" i="5"/>
  <c r="H108" i="5"/>
  <c r="K108" i="5"/>
  <c r="H109" i="5"/>
  <c r="K109" i="5"/>
  <c r="H110" i="5"/>
  <c r="K110" i="5"/>
  <c r="H111" i="5"/>
  <c r="K111" i="5"/>
  <c r="H112" i="5"/>
  <c r="K112" i="5"/>
  <c r="H113" i="5"/>
  <c r="K113" i="5"/>
  <c r="H114" i="5"/>
  <c r="K114" i="5"/>
  <c r="H115" i="5"/>
  <c r="K115" i="5"/>
  <c r="H116" i="5"/>
  <c r="K116" i="5"/>
  <c r="H117" i="5"/>
  <c r="K117" i="5"/>
  <c r="H118" i="5"/>
  <c r="K118" i="5"/>
  <c r="H119" i="5"/>
  <c r="K119" i="5"/>
  <c r="H120" i="5"/>
  <c r="K120" i="5"/>
  <c r="H121" i="5"/>
  <c r="K121" i="5"/>
  <c r="H122" i="5"/>
  <c r="K122" i="5"/>
  <c r="H123" i="5"/>
  <c r="K123" i="5"/>
  <c r="H124" i="5"/>
  <c r="K124" i="5"/>
  <c r="H125" i="5"/>
  <c r="K125" i="5"/>
  <c r="H126" i="5"/>
  <c r="K126" i="5"/>
  <c r="H127" i="5"/>
  <c r="K127" i="5"/>
  <c r="H128" i="5"/>
  <c r="K128" i="5"/>
  <c r="H129" i="5"/>
  <c r="K129" i="5"/>
  <c r="H130" i="5"/>
  <c r="K130" i="5"/>
  <c r="H131" i="5"/>
  <c r="K131" i="5"/>
  <c r="H132" i="5"/>
  <c r="K132" i="5"/>
  <c r="H133" i="5"/>
  <c r="K133" i="5"/>
  <c r="H134" i="5"/>
  <c r="K134" i="5"/>
  <c r="H135" i="5"/>
  <c r="K135" i="5"/>
  <c r="H136" i="5"/>
  <c r="K136" i="5"/>
  <c r="H137" i="5"/>
  <c r="K137" i="5"/>
  <c r="H138" i="5"/>
  <c r="K138" i="5"/>
  <c r="H139" i="5"/>
  <c r="K139" i="5"/>
  <c r="H140" i="5"/>
  <c r="K140" i="5"/>
  <c r="H141" i="5"/>
  <c r="K141" i="5"/>
  <c r="H142" i="5"/>
  <c r="K142" i="5"/>
  <c r="H143" i="5"/>
  <c r="K143" i="5"/>
  <c r="H144" i="5"/>
  <c r="K144" i="5"/>
  <c r="H145" i="5"/>
  <c r="K145" i="5"/>
  <c r="H146" i="5"/>
  <c r="K146" i="5"/>
  <c r="H147" i="5"/>
  <c r="K147" i="5"/>
  <c r="H148" i="5"/>
  <c r="K148" i="5"/>
  <c r="H149" i="5"/>
  <c r="K149" i="5"/>
  <c r="H150" i="5"/>
  <c r="K150" i="5"/>
  <c r="H151" i="5"/>
  <c r="K151" i="5"/>
  <c r="H152" i="5"/>
  <c r="K152" i="5"/>
  <c r="H153" i="5"/>
  <c r="K153" i="5"/>
  <c r="H154" i="5"/>
  <c r="K154" i="5"/>
  <c r="H155" i="5"/>
  <c r="K155" i="5"/>
  <c r="H156" i="5"/>
  <c r="K156" i="5"/>
  <c r="H157" i="5"/>
  <c r="K157" i="5"/>
  <c r="H158" i="5"/>
  <c r="K158" i="5"/>
  <c r="H159" i="5"/>
  <c r="K159" i="5"/>
  <c r="H160" i="5"/>
  <c r="K160" i="5"/>
  <c r="H161" i="5"/>
  <c r="K161" i="5"/>
  <c r="H162" i="5"/>
  <c r="K162" i="5"/>
  <c r="H163" i="5"/>
  <c r="K163" i="5"/>
  <c r="H164" i="5"/>
  <c r="K164" i="5"/>
  <c r="H165" i="5"/>
  <c r="K165" i="5"/>
  <c r="H166" i="5"/>
  <c r="K166" i="5"/>
  <c r="H167" i="5"/>
  <c r="K167" i="5"/>
  <c r="H168" i="5"/>
  <c r="K168" i="5"/>
  <c r="H169" i="5"/>
  <c r="K169" i="5"/>
  <c r="H170" i="5"/>
  <c r="K170" i="5"/>
  <c r="H171" i="5"/>
  <c r="K171" i="5"/>
  <c r="H172" i="5"/>
  <c r="K172" i="5"/>
  <c r="H173" i="5"/>
  <c r="K173" i="5"/>
  <c r="H174" i="5"/>
  <c r="K174" i="5"/>
  <c r="H175" i="5"/>
  <c r="K175" i="5"/>
  <c r="H176" i="5"/>
  <c r="K176" i="5"/>
  <c r="H177" i="5"/>
  <c r="K177" i="5"/>
  <c r="H178" i="5"/>
  <c r="K178" i="5"/>
  <c r="H179" i="5"/>
  <c r="K179" i="5"/>
  <c r="H180" i="5"/>
  <c r="K180" i="5"/>
  <c r="H181" i="5"/>
  <c r="K181" i="5"/>
  <c r="H182" i="5"/>
  <c r="K182" i="5"/>
  <c r="H183" i="5"/>
  <c r="K183" i="5"/>
  <c r="H184" i="5"/>
  <c r="K184" i="5"/>
  <c r="H185" i="5"/>
  <c r="K185" i="5"/>
  <c r="H186" i="5"/>
  <c r="K186" i="5"/>
  <c r="H187" i="5"/>
  <c r="K187" i="5"/>
  <c r="H188" i="5"/>
  <c r="K188" i="5"/>
  <c r="H189" i="5"/>
  <c r="K189" i="5"/>
  <c r="H190" i="5"/>
  <c r="K190" i="5"/>
  <c r="H191" i="5"/>
  <c r="K191" i="5"/>
  <c r="H192" i="5"/>
  <c r="K192" i="5"/>
  <c r="H193" i="5"/>
  <c r="K193" i="5"/>
  <c r="H194" i="5"/>
  <c r="K194" i="5"/>
  <c r="H195" i="5"/>
  <c r="K195" i="5"/>
  <c r="H196" i="5"/>
  <c r="K196" i="5"/>
  <c r="H197" i="5"/>
  <c r="K197" i="5"/>
  <c r="H198" i="5"/>
  <c r="K198" i="5"/>
  <c r="H199" i="5"/>
  <c r="K199" i="5"/>
  <c r="H200" i="5"/>
  <c r="K200" i="5"/>
  <c r="H201" i="5"/>
  <c r="K201" i="5"/>
  <c r="H202" i="5"/>
  <c r="K202" i="5"/>
  <c r="H203" i="5"/>
  <c r="K203" i="5"/>
  <c r="H204" i="5"/>
  <c r="K204" i="5"/>
  <c r="H205" i="5"/>
  <c r="K205" i="5"/>
  <c r="H206" i="5"/>
  <c r="K206" i="5"/>
  <c r="H207" i="5"/>
  <c r="K207" i="5"/>
  <c r="H208" i="5"/>
  <c r="K208" i="5"/>
  <c r="H209" i="5"/>
  <c r="K209" i="5"/>
  <c r="H210" i="5"/>
  <c r="K210" i="5"/>
  <c r="H211" i="5"/>
  <c r="K211" i="5"/>
  <c r="H212" i="5"/>
  <c r="K212" i="5"/>
  <c r="H213" i="5"/>
  <c r="K213" i="5"/>
  <c r="H214" i="5"/>
  <c r="K214" i="5"/>
  <c r="H215" i="5"/>
  <c r="K215" i="5"/>
  <c r="H216" i="5"/>
  <c r="K216" i="5"/>
  <c r="H217" i="5"/>
  <c r="K217" i="5"/>
  <c r="H218" i="5"/>
  <c r="K218" i="5"/>
  <c r="H219" i="5"/>
  <c r="K219" i="5"/>
  <c r="H220" i="5"/>
  <c r="K220" i="5"/>
  <c r="H221" i="5"/>
  <c r="K221" i="5"/>
  <c r="H222" i="5"/>
  <c r="K222" i="5"/>
  <c r="H223" i="5"/>
  <c r="K223" i="5"/>
  <c r="H224" i="5"/>
  <c r="K224" i="5"/>
  <c r="H225" i="5"/>
  <c r="K225" i="5"/>
  <c r="H226" i="5"/>
  <c r="K226" i="5"/>
  <c r="H227" i="5"/>
  <c r="K227" i="5"/>
  <c r="H228" i="5"/>
  <c r="K228" i="5"/>
  <c r="H229" i="5"/>
  <c r="K229" i="5"/>
  <c r="H230" i="5"/>
  <c r="K230" i="5"/>
  <c r="H231" i="5"/>
  <c r="K231" i="5"/>
  <c r="H232" i="5"/>
  <c r="K232" i="5"/>
  <c r="H233" i="5"/>
  <c r="K233" i="5"/>
  <c r="H234" i="5"/>
  <c r="K234" i="5"/>
  <c r="H235" i="5"/>
  <c r="K235" i="5"/>
  <c r="H236" i="5"/>
  <c r="K236" i="5"/>
  <c r="H237" i="5"/>
  <c r="K237" i="5"/>
  <c r="H238" i="5"/>
  <c r="K238" i="5"/>
  <c r="H239" i="5"/>
  <c r="K239" i="5"/>
  <c r="H240" i="5"/>
  <c r="K240" i="5"/>
  <c r="H241" i="5"/>
  <c r="K241" i="5"/>
  <c r="H242" i="5"/>
  <c r="K242" i="5"/>
  <c r="H243" i="5"/>
  <c r="K243" i="5"/>
  <c r="H244" i="5"/>
  <c r="K244" i="5"/>
  <c r="H245" i="5"/>
  <c r="K245" i="5"/>
  <c r="H246" i="5"/>
  <c r="K246" i="5"/>
  <c r="H247" i="5"/>
  <c r="K247" i="5"/>
  <c r="H248" i="5"/>
  <c r="K248" i="5"/>
  <c r="H249" i="5"/>
  <c r="K249" i="5"/>
  <c r="H250" i="5"/>
  <c r="K250" i="5"/>
  <c r="H251" i="5"/>
  <c r="K251" i="5"/>
  <c r="H252" i="5"/>
  <c r="K252" i="5"/>
  <c r="H253" i="5"/>
  <c r="K253" i="5"/>
  <c r="K2" i="5"/>
  <c r="L2" i="5" s="1"/>
  <c r="H2" i="5"/>
  <c r="I6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" i="5"/>
  <c r="F2" i="5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" i="5"/>
  <c r="I213" i="5" l="1"/>
  <c r="J213" i="5" s="1"/>
  <c r="I149" i="5"/>
  <c r="I85" i="5"/>
  <c r="G2" i="5"/>
  <c r="D228" i="5"/>
  <c r="D133" i="5"/>
  <c r="D36" i="5"/>
  <c r="D253" i="5"/>
  <c r="D229" i="5"/>
  <c r="D157" i="5"/>
  <c r="D37" i="5"/>
  <c r="J182" i="5"/>
  <c r="D221" i="5"/>
  <c r="D132" i="5"/>
  <c r="D5" i="5"/>
  <c r="D197" i="5"/>
  <c r="D125" i="5"/>
  <c r="D4" i="5"/>
  <c r="D196" i="5"/>
  <c r="D101" i="5"/>
  <c r="D189" i="5"/>
  <c r="D100" i="5"/>
  <c r="J85" i="5"/>
  <c r="J149" i="5"/>
  <c r="J6" i="5"/>
  <c r="D165" i="5"/>
  <c r="D69" i="5"/>
  <c r="D164" i="5"/>
  <c r="D68" i="5"/>
  <c r="D93" i="5"/>
  <c r="D61" i="5"/>
  <c r="D29" i="5"/>
  <c r="D252" i="5"/>
  <c r="D220" i="5"/>
  <c r="D188" i="5"/>
  <c r="D156" i="5"/>
  <c r="D124" i="5"/>
  <c r="D92" i="5"/>
  <c r="D60" i="5"/>
  <c r="D28" i="5"/>
  <c r="D245" i="5"/>
  <c r="D213" i="5"/>
  <c r="D181" i="5"/>
  <c r="D149" i="5"/>
  <c r="D117" i="5"/>
  <c r="D85" i="5"/>
  <c r="D53" i="5"/>
  <c r="D21" i="5"/>
  <c r="D244" i="5"/>
  <c r="D212" i="5"/>
  <c r="D180" i="5"/>
  <c r="D148" i="5"/>
  <c r="D116" i="5"/>
  <c r="D84" i="5"/>
  <c r="D52" i="5"/>
  <c r="D20" i="5"/>
  <c r="D237" i="5"/>
  <c r="D205" i="5"/>
  <c r="D173" i="5"/>
  <c r="D141" i="5"/>
  <c r="D109" i="5"/>
  <c r="D77" i="5"/>
  <c r="D45" i="5"/>
  <c r="D13" i="5"/>
  <c r="D236" i="5"/>
  <c r="D204" i="5"/>
  <c r="D172" i="5"/>
  <c r="D140" i="5"/>
  <c r="D108" i="5"/>
  <c r="D76" i="5"/>
  <c r="D44" i="5"/>
  <c r="D12" i="5"/>
  <c r="M168" i="5"/>
  <c r="M120" i="5"/>
  <c r="M8" i="5"/>
  <c r="M2" i="5"/>
  <c r="M253" i="5"/>
  <c r="M221" i="5"/>
  <c r="M189" i="5"/>
  <c r="M173" i="5"/>
  <c r="M157" i="5"/>
  <c r="M125" i="5"/>
  <c r="M109" i="5"/>
  <c r="M93" i="5"/>
  <c r="M85" i="5"/>
  <c r="M29" i="5"/>
  <c r="D251" i="5"/>
  <c r="D243" i="5"/>
  <c r="D235" i="5"/>
  <c r="D227" i="5"/>
  <c r="D219" i="5"/>
  <c r="D211" i="5"/>
  <c r="D203" i="5"/>
  <c r="D195" i="5"/>
  <c r="D187" i="5"/>
  <c r="D179" i="5"/>
  <c r="D171" i="5"/>
  <c r="D163" i="5"/>
  <c r="D155" i="5"/>
  <c r="D147" i="5"/>
  <c r="D139" i="5"/>
  <c r="D131" i="5"/>
  <c r="D123" i="5"/>
  <c r="D115" i="5"/>
  <c r="D107" i="5"/>
  <c r="D99" i="5"/>
  <c r="D91" i="5"/>
  <c r="D83" i="5"/>
  <c r="D75" i="5"/>
  <c r="D67" i="5"/>
  <c r="D59" i="5"/>
  <c r="D51" i="5"/>
  <c r="D43" i="5"/>
  <c r="D35" i="5"/>
  <c r="D27" i="5"/>
  <c r="D19" i="5"/>
  <c r="D11" i="5"/>
  <c r="D3" i="5"/>
  <c r="D250" i="5"/>
  <c r="D242" i="5"/>
  <c r="D234" i="5"/>
  <c r="D226" i="5"/>
  <c r="D218" i="5"/>
  <c r="D210" i="5"/>
  <c r="D202" i="5"/>
  <c r="D194" i="5"/>
  <c r="D186" i="5"/>
  <c r="D178" i="5"/>
  <c r="D170" i="5"/>
  <c r="D162" i="5"/>
  <c r="D154" i="5"/>
  <c r="D146" i="5"/>
  <c r="D138" i="5"/>
  <c r="D130" i="5"/>
  <c r="D122" i="5"/>
  <c r="D114" i="5"/>
  <c r="D106" i="5"/>
  <c r="D98" i="5"/>
  <c r="D90" i="5"/>
  <c r="D82" i="5"/>
  <c r="D74" i="5"/>
  <c r="D66" i="5"/>
  <c r="D58" i="5"/>
  <c r="D50" i="5"/>
  <c r="D42" i="5"/>
  <c r="D34" i="5"/>
  <c r="D26" i="5"/>
  <c r="D18" i="5"/>
  <c r="D10" i="5"/>
  <c r="D249" i="5"/>
  <c r="D241" i="5"/>
  <c r="D233" i="5"/>
  <c r="D225" i="5"/>
  <c r="D217" i="5"/>
  <c r="D209" i="5"/>
  <c r="D201" i="5"/>
  <c r="D193" i="5"/>
  <c r="D185" i="5"/>
  <c r="D177" i="5"/>
  <c r="D169" i="5"/>
  <c r="D161" i="5"/>
  <c r="D153" i="5"/>
  <c r="D145" i="5"/>
  <c r="D137" i="5"/>
  <c r="D129" i="5"/>
  <c r="D121" i="5"/>
  <c r="D113" i="5"/>
  <c r="D105" i="5"/>
  <c r="D97" i="5"/>
  <c r="D89" i="5"/>
  <c r="D81" i="5"/>
  <c r="D73" i="5"/>
  <c r="D65" i="5"/>
  <c r="D57" i="5"/>
  <c r="D49" i="5"/>
  <c r="D41" i="5"/>
  <c r="D33" i="5"/>
  <c r="D25" i="5"/>
  <c r="D17" i="5"/>
  <c r="D9" i="5"/>
  <c r="D248" i="5"/>
  <c r="D240" i="5"/>
  <c r="D232" i="5"/>
  <c r="D224" i="5"/>
  <c r="D216" i="5"/>
  <c r="D208" i="5"/>
  <c r="D200" i="5"/>
  <c r="D192" i="5"/>
  <c r="D184" i="5"/>
  <c r="D176" i="5"/>
  <c r="D168" i="5"/>
  <c r="D160" i="5"/>
  <c r="D152" i="5"/>
  <c r="D144" i="5"/>
  <c r="D136" i="5"/>
  <c r="D128" i="5"/>
  <c r="D120" i="5"/>
  <c r="D112" i="5"/>
  <c r="D104" i="5"/>
  <c r="D96" i="5"/>
  <c r="D88" i="5"/>
  <c r="D80" i="5"/>
  <c r="D72" i="5"/>
  <c r="D64" i="5"/>
  <c r="D56" i="5"/>
  <c r="D48" i="5"/>
  <c r="D40" i="5"/>
  <c r="D32" i="5"/>
  <c r="D24" i="5"/>
  <c r="D16" i="5"/>
  <c r="D8" i="5"/>
  <c r="D247" i="5"/>
  <c r="D239" i="5"/>
  <c r="D231" i="5"/>
  <c r="D223" i="5"/>
  <c r="D215" i="5"/>
  <c r="D207" i="5"/>
  <c r="D199" i="5"/>
  <c r="D191" i="5"/>
  <c r="D183" i="5"/>
  <c r="D175" i="5"/>
  <c r="D167" i="5"/>
  <c r="D159" i="5"/>
  <c r="D151" i="5"/>
  <c r="D143" i="5"/>
  <c r="D135" i="5"/>
  <c r="D127" i="5"/>
  <c r="D119" i="5"/>
  <c r="D111" i="5"/>
  <c r="D103" i="5"/>
  <c r="D95" i="5"/>
  <c r="D87" i="5"/>
  <c r="D79" i="5"/>
  <c r="D71" i="5"/>
  <c r="D63" i="5"/>
  <c r="D55" i="5"/>
  <c r="D47" i="5"/>
  <c r="D39" i="5"/>
  <c r="D31" i="5"/>
  <c r="D23" i="5"/>
  <c r="D15" i="5"/>
  <c r="D7" i="5"/>
  <c r="D2" i="5"/>
  <c r="D246" i="5"/>
  <c r="D238" i="5"/>
  <c r="D230" i="5"/>
  <c r="D222" i="5"/>
  <c r="D214" i="5"/>
  <c r="D206" i="5"/>
  <c r="D198" i="5"/>
  <c r="D190" i="5"/>
  <c r="D182" i="5"/>
  <c r="D174" i="5"/>
  <c r="D166" i="5"/>
  <c r="D158" i="5"/>
  <c r="D150" i="5"/>
  <c r="D142" i="5"/>
  <c r="D134" i="5"/>
  <c r="D126" i="5"/>
  <c r="D118" i="5"/>
  <c r="D110" i="5"/>
  <c r="D102" i="5"/>
  <c r="D94" i="5"/>
  <c r="D86" i="5"/>
  <c r="D78" i="5"/>
  <c r="D70" i="5"/>
  <c r="D62" i="5"/>
  <c r="D54" i="5"/>
  <c r="D46" i="5"/>
  <c r="D38" i="5"/>
  <c r="D30" i="5"/>
  <c r="D22" i="5"/>
  <c r="D14" i="5"/>
  <c r="I246" i="5"/>
  <c r="J246" i="5" s="1"/>
  <c r="I251" i="5"/>
  <c r="J251" i="5" s="1"/>
  <c r="I247" i="5"/>
  <c r="J247" i="5" s="1"/>
  <c r="I234" i="5"/>
  <c r="J234" i="5" s="1"/>
  <c r="I226" i="5"/>
  <c r="J226" i="5" s="1"/>
  <c r="I222" i="5"/>
  <c r="J222" i="5" s="1"/>
  <c r="I218" i="5"/>
  <c r="J218" i="5" s="1"/>
  <c r="I214" i="5"/>
  <c r="J214" i="5" s="1"/>
  <c r="I210" i="5"/>
  <c r="J210" i="5" s="1"/>
  <c r="I206" i="5"/>
  <c r="J206" i="5" s="1"/>
  <c r="I202" i="5"/>
  <c r="J202" i="5" s="1"/>
  <c r="I198" i="5"/>
  <c r="J198" i="5" s="1"/>
  <c r="I194" i="5"/>
  <c r="J194" i="5" s="1"/>
  <c r="I190" i="5"/>
  <c r="J190" i="5" s="1"/>
  <c r="I186" i="5"/>
  <c r="J186" i="5" s="1"/>
  <c r="I182" i="5"/>
  <c r="I178" i="5"/>
  <c r="J178" i="5" s="1"/>
  <c r="I21" i="5"/>
  <c r="J21" i="5" s="1"/>
  <c r="I242" i="5"/>
  <c r="J242" i="5" s="1"/>
  <c r="L253" i="5"/>
  <c r="L249" i="5"/>
  <c r="M249" i="5" s="1"/>
  <c r="L245" i="5"/>
  <c r="M245" i="5" s="1"/>
  <c r="L241" i="5"/>
  <c r="M241" i="5" s="1"/>
  <c r="L237" i="5"/>
  <c r="M237" i="5" s="1"/>
  <c r="L233" i="5"/>
  <c r="M233" i="5" s="1"/>
  <c r="L229" i="5"/>
  <c r="M229" i="5" s="1"/>
  <c r="L225" i="5"/>
  <c r="M225" i="5" s="1"/>
  <c r="L221" i="5"/>
  <c r="L217" i="5"/>
  <c r="M217" i="5" s="1"/>
  <c r="L213" i="5"/>
  <c r="M213" i="5" s="1"/>
  <c r="L209" i="5"/>
  <c r="M209" i="5" s="1"/>
  <c r="L205" i="5"/>
  <c r="M205" i="5" s="1"/>
  <c r="L201" i="5"/>
  <c r="M201" i="5" s="1"/>
  <c r="L197" i="5"/>
  <c r="M197" i="5" s="1"/>
  <c r="L193" i="5"/>
  <c r="M193" i="5" s="1"/>
  <c r="L189" i="5"/>
  <c r="L185" i="5"/>
  <c r="M185" i="5" s="1"/>
  <c r="L181" i="5"/>
  <c r="M181" i="5" s="1"/>
  <c r="L177" i="5"/>
  <c r="M177" i="5" s="1"/>
  <c r="L173" i="5"/>
  <c r="L169" i="5"/>
  <c r="M169" i="5" s="1"/>
  <c r="L165" i="5"/>
  <c r="M165" i="5" s="1"/>
  <c r="L161" i="5"/>
  <c r="M161" i="5" s="1"/>
  <c r="L157" i="5"/>
  <c r="L153" i="5"/>
  <c r="M153" i="5" s="1"/>
  <c r="L149" i="5"/>
  <c r="M149" i="5" s="1"/>
  <c r="L145" i="5"/>
  <c r="M145" i="5" s="1"/>
  <c r="L141" i="5"/>
  <c r="M141" i="5" s="1"/>
  <c r="L137" i="5"/>
  <c r="M137" i="5" s="1"/>
  <c r="L133" i="5"/>
  <c r="M133" i="5" s="1"/>
  <c r="L129" i="5"/>
  <c r="M129" i="5" s="1"/>
  <c r="L125" i="5"/>
  <c r="L121" i="5"/>
  <c r="M121" i="5" s="1"/>
  <c r="L117" i="5"/>
  <c r="M117" i="5" s="1"/>
  <c r="L113" i="5"/>
  <c r="M113" i="5" s="1"/>
  <c r="L109" i="5"/>
  <c r="L105" i="5"/>
  <c r="M105" i="5" s="1"/>
  <c r="L101" i="5"/>
  <c r="M101" i="5" s="1"/>
  <c r="L97" i="5"/>
  <c r="M97" i="5" s="1"/>
  <c r="L93" i="5"/>
  <c r="L89" i="5"/>
  <c r="M89" i="5" s="1"/>
  <c r="L81" i="5"/>
  <c r="M81" i="5" s="1"/>
  <c r="L73" i="5"/>
  <c r="M73" i="5" s="1"/>
  <c r="L65" i="5"/>
  <c r="M65" i="5" s="1"/>
  <c r="L57" i="5"/>
  <c r="M57" i="5" s="1"/>
  <c r="L49" i="5"/>
  <c r="M49" i="5" s="1"/>
  <c r="L41" i="5"/>
  <c r="M41" i="5" s="1"/>
  <c r="L33" i="5"/>
  <c r="M33" i="5" s="1"/>
  <c r="L25" i="5"/>
  <c r="M25" i="5" s="1"/>
  <c r="L17" i="5"/>
  <c r="M17" i="5" s="1"/>
  <c r="L9" i="5"/>
  <c r="M9" i="5" s="1"/>
  <c r="I238" i="5"/>
  <c r="J238" i="5" s="1"/>
  <c r="I253" i="5"/>
  <c r="J253" i="5" s="1"/>
  <c r="I249" i="5"/>
  <c r="J249" i="5" s="1"/>
  <c r="I245" i="5"/>
  <c r="J245" i="5" s="1"/>
  <c r="I237" i="5"/>
  <c r="J237" i="5" s="1"/>
  <c r="I229" i="5"/>
  <c r="J229" i="5" s="1"/>
  <c r="I221" i="5"/>
  <c r="J221" i="5" s="1"/>
  <c r="I205" i="5"/>
  <c r="J205" i="5" s="1"/>
  <c r="I197" i="5"/>
  <c r="J197" i="5" s="1"/>
  <c r="I189" i="5"/>
  <c r="J189" i="5" s="1"/>
  <c r="I181" i="5"/>
  <c r="J181" i="5" s="1"/>
  <c r="I173" i="5"/>
  <c r="J173" i="5" s="1"/>
  <c r="I165" i="5"/>
  <c r="J165" i="5" s="1"/>
  <c r="I157" i="5"/>
  <c r="J157" i="5" s="1"/>
  <c r="I141" i="5"/>
  <c r="J141" i="5" s="1"/>
  <c r="I133" i="5"/>
  <c r="J133" i="5" s="1"/>
  <c r="I125" i="5"/>
  <c r="J125" i="5" s="1"/>
  <c r="I117" i="5"/>
  <c r="J117" i="5" s="1"/>
  <c r="I109" i="5"/>
  <c r="J109" i="5" s="1"/>
  <c r="I101" i="5"/>
  <c r="J101" i="5" s="1"/>
  <c r="I77" i="5"/>
  <c r="J77" i="5" s="1"/>
  <c r="I69" i="5"/>
  <c r="J69" i="5" s="1"/>
  <c r="I61" i="5"/>
  <c r="J61" i="5" s="1"/>
  <c r="I53" i="5"/>
  <c r="J53" i="5" s="1"/>
  <c r="I45" i="5"/>
  <c r="J45" i="5" s="1"/>
  <c r="I37" i="5"/>
  <c r="J37" i="5" s="1"/>
  <c r="I13" i="5"/>
  <c r="J13" i="5" s="1"/>
  <c r="I5" i="5"/>
  <c r="J5" i="5" s="1"/>
  <c r="I230" i="5"/>
  <c r="J230" i="5" s="1"/>
  <c r="I250" i="5"/>
  <c r="J250" i="5" s="1"/>
  <c r="I252" i="5"/>
  <c r="J252" i="5" s="1"/>
  <c r="I248" i="5"/>
  <c r="J248" i="5" s="1"/>
  <c r="I244" i="5"/>
  <c r="J244" i="5" s="1"/>
  <c r="I240" i="5"/>
  <c r="J240" i="5" s="1"/>
  <c r="I174" i="5"/>
  <c r="J174" i="5" s="1"/>
  <c r="I170" i="5"/>
  <c r="J170" i="5" s="1"/>
  <c r="I166" i="5"/>
  <c r="J166" i="5" s="1"/>
  <c r="I162" i="5"/>
  <c r="J162" i="5" s="1"/>
  <c r="I158" i="5"/>
  <c r="J158" i="5" s="1"/>
  <c r="I154" i="5"/>
  <c r="J154" i="5" s="1"/>
  <c r="I150" i="5"/>
  <c r="J150" i="5" s="1"/>
  <c r="I146" i="5"/>
  <c r="J146" i="5" s="1"/>
  <c r="I142" i="5"/>
  <c r="J142" i="5" s="1"/>
  <c r="I138" i="5"/>
  <c r="J138" i="5" s="1"/>
  <c r="I134" i="5"/>
  <c r="J134" i="5" s="1"/>
  <c r="I130" i="5"/>
  <c r="J130" i="5" s="1"/>
  <c r="I122" i="5"/>
  <c r="J122" i="5" s="1"/>
  <c r="I114" i="5"/>
  <c r="J114" i="5" s="1"/>
  <c r="I106" i="5"/>
  <c r="J106" i="5" s="1"/>
  <c r="I98" i="5"/>
  <c r="J98" i="5" s="1"/>
  <c r="I90" i="5"/>
  <c r="J90" i="5" s="1"/>
  <c r="I82" i="5"/>
  <c r="J82" i="5" s="1"/>
  <c r="I74" i="5"/>
  <c r="J74" i="5" s="1"/>
  <c r="I66" i="5"/>
  <c r="J66" i="5" s="1"/>
  <c r="I58" i="5"/>
  <c r="J58" i="5" s="1"/>
  <c r="I50" i="5"/>
  <c r="J50" i="5" s="1"/>
  <c r="I42" i="5"/>
  <c r="J42" i="5" s="1"/>
  <c r="I34" i="5"/>
  <c r="J34" i="5" s="1"/>
  <c r="I26" i="5"/>
  <c r="J26" i="5" s="1"/>
  <c r="I18" i="5"/>
  <c r="J18" i="5" s="1"/>
  <c r="I10" i="5"/>
  <c r="J10" i="5" s="1"/>
  <c r="I93" i="5"/>
  <c r="J93" i="5" s="1"/>
  <c r="I29" i="5"/>
  <c r="J29" i="5" s="1"/>
  <c r="L53" i="5"/>
  <c r="M53" i="5" s="1"/>
  <c r="L29" i="5"/>
  <c r="L13" i="5"/>
  <c r="M13" i="5" s="1"/>
  <c r="I241" i="5"/>
  <c r="J241" i="5" s="1"/>
  <c r="I233" i="5"/>
  <c r="J233" i="5" s="1"/>
  <c r="I225" i="5"/>
  <c r="J225" i="5" s="1"/>
  <c r="I217" i="5"/>
  <c r="J217" i="5" s="1"/>
  <c r="I209" i="5"/>
  <c r="J209" i="5" s="1"/>
  <c r="I201" i="5"/>
  <c r="J201" i="5" s="1"/>
  <c r="I193" i="5"/>
  <c r="J193" i="5" s="1"/>
  <c r="I185" i="5"/>
  <c r="J185" i="5" s="1"/>
  <c r="I177" i="5"/>
  <c r="J177" i="5" s="1"/>
  <c r="I169" i="5"/>
  <c r="J169" i="5" s="1"/>
  <c r="I161" i="5"/>
  <c r="J161" i="5" s="1"/>
  <c r="I153" i="5"/>
  <c r="J153" i="5" s="1"/>
  <c r="I145" i="5"/>
  <c r="J145" i="5" s="1"/>
  <c r="I137" i="5"/>
  <c r="J137" i="5" s="1"/>
  <c r="I129" i="5"/>
  <c r="J129" i="5" s="1"/>
  <c r="I121" i="5"/>
  <c r="J121" i="5" s="1"/>
  <c r="I113" i="5"/>
  <c r="J113" i="5" s="1"/>
  <c r="I105" i="5"/>
  <c r="J105" i="5" s="1"/>
  <c r="I97" i="5"/>
  <c r="J97" i="5" s="1"/>
  <c r="I89" i="5"/>
  <c r="J89" i="5" s="1"/>
  <c r="I81" i="5"/>
  <c r="J81" i="5" s="1"/>
  <c r="I73" i="5"/>
  <c r="J73" i="5" s="1"/>
  <c r="I65" i="5"/>
  <c r="J65" i="5" s="1"/>
  <c r="I57" i="5"/>
  <c r="J57" i="5" s="1"/>
  <c r="I49" i="5"/>
  <c r="J49" i="5" s="1"/>
  <c r="I41" i="5"/>
  <c r="J41" i="5" s="1"/>
  <c r="I33" i="5"/>
  <c r="J33" i="5" s="1"/>
  <c r="I25" i="5"/>
  <c r="J25" i="5" s="1"/>
  <c r="I17" i="5"/>
  <c r="J17" i="5" s="1"/>
  <c r="I9" i="5"/>
  <c r="J9" i="5" s="1"/>
  <c r="L85" i="5"/>
  <c r="L37" i="5"/>
  <c r="M37" i="5" s="1"/>
  <c r="L5" i="5"/>
  <c r="M5" i="5" s="1"/>
  <c r="F246" i="5"/>
  <c r="G246" i="5" s="1"/>
  <c r="F238" i="5"/>
  <c r="G238" i="5" s="1"/>
  <c r="F230" i="5"/>
  <c r="G230" i="5" s="1"/>
  <c r="F222" i="5"/>
  <c r="G222" i="5" s="1"/>
  <c r="L252" i="5"/>
  <c r="M252" i="5" s="1"/>
  <c r="L248" i="5"/>
  <c r="M248" i="5" s="1"/>
  <c r="L244" i="5"/>
  <c r="M244" i="5" s="1"/>
  <c r="L240" i="5"/>
  <c r="M240" i="5" s="1"/>
  <c r="L236" i="5"/>
  <c r="M236" i="5" s="1"/>
  <c r="L232" i="5"/>
  <c r="M232" i="5" s="1"/>
  <c r="L228" i="5"/>
  <c r="M228" i="5" s="1"/>
  <c r="L224" i="5"/>
  <c r="M224" i="5" s="1"/>
  <c r="L220" i="5"/>
  <c r="M220" i="5" s="1"/>
  <c r="L216" i="5"/>
  <c r="M216" i="5" s="1"/>
  <c r="L212" i="5"/>
  <c r="M212" i="5" s="1"/>
  <c r="L208" i="5"/>
  <c r="M208" i="5" s="1"/>
  <c r="L204" i="5"/>
  <c r="M204" i="5" s="1"/>
  <c r="L200" i="5"/>
  <c r="M200" i="5" s="1"/>
  <c r="L196" i="5"/>
  <c r="M196" i="5" s="1"/>
  <c r="L192" i="5"/>
  <c r="M192" i="5" s="1"/>
  <c r="L188" i="5"/>
  <c r="M188" i="5" s="1"/>
  <c r="L184" i="5"/>
  <c r="M184" i="5" s="1"/>
  <c r="L180" i="5"/>
  <c r="M180" i="5" s="1"/>
  <c r="L176" i="5"/>
  <c r="M176" i="5" s="1"/>
  <c r="L172" i="5"/>
  <c r="M172" i="5" s="1"/>
  <c r="L168" i="5"/>
  <c r="L164" i="5"/>
  <c r="M164" i="5" s="1"/>
  <c r="L160" i="5"/>
  <c r="M160" i="5" s="1"/>
  <c r="L156" i="5"/>
  <c r="M156" i="5" s="1"/>
  <c r="L152" i="5"/>
  <c r="M152" i="5" s="1"/>
  <c r="L148" i="5"/>
  <c r="M148" i="5" s="1"/>
  <c r="L144" i="5"/>
  <c r="M144" i="5" s="1"/>
  <c r="L140" i="5"/>
  <c r="M140" i="5" s="1"/>
  <c r="L136" i="5"/>
  <c r="M136" i="5" s="1"/>
  <c r="L132" i="5"/>
  <c r="M132" i="5" s="1"/>
  <c r="L128" i="5"/>
  <c r="M128" i="5" s="1"/>
  <c r="L124" i="5"/>
  <c r="M124" i="5" s="1"/>
  <c r="L120" i="5"/>
  <c r="L116" i="5"/>
  <c r="M116" i="5" s="1"/>
  <c r="L112" i="5"/>
  <c r="M112" i="5" s="1"/>
  <c r="L108" i="5"/>
  <c r="M108" i="5" s="1"/>
  <c r="L104" i="5"/>
  <c r="M104" i="5" s="1"/>
  <c r="L100" i="5"/>
  <c r="M100" i="5" s="1"/>
  <c r="L96" i="5"/>
  <c r="M96" i="5" s="1"/>
  <c r="L92" i="5"/>
  <c r="M92" i="5" s="1"/>
  <c r="L88" i="5"/>
  <c r="M88" i="5" s="1"/>
  <c r="L84" i="5"/>
  <c r="M84" i="5" s="1"/>
  <c r="L80" i="5"/>
  <c r="M80" i="5" s="1"/>
  <c r="L76" i="5"/>
  <c r="M76" i="5" s="1"/>
  <c r="L72" i="5"/>
  <c r="M72" i="5" s="1"/>
  <c r="L68" i="5"/>
  <c r="M68" i="5" s="1"/>
  <c r="L64" i="5"/>
  <c r="M64" i="5" s="1"/>
  <c r="L60" i="5"/>
  <c r="M60" i="5" s="1"/>
  <c r="L56" i="5"/>
  <c r="M56" i="5" s="1"/>
  <c r="L52" i="5"/>
  <c r="M52" i="5" s="1"/>
  <c r="L48" i="5"/>
  <c r="M48" i="5" s="1"/>
  <c r="L44" i="5"/>
  <c r="M44" i="5" s="1"/>
  <c r="L40" i="5"/>
  <c r="M40" i="5" s="1"/>
  <c r="L36" i="5"/>
  <c r="M36" i="5" s="1"/>
  <c r="L32" i="5"/>
  <c r="M32" i="5" s="1"/>
  <c r="L28" i="5"/>
  <c r="M28" i="5" s="1"/>
  <c r="L24" i="5"/>
  <c r="M24" i="5" s="1"/>
  <c r="L20" i="5"/>
  <c r="M20" i="5" s="1"/>
  <c r="L16" i="5"/>
  <c r="M16" i="5" s="1"/>
  <c r="L12" i="5"/>
  <c r="M12" i="5" s="1"/>
  <c r="L8" i="5"/>
  <c r="L4" i="5"/>
  <c r="M4" i="5" s="1"/>
  <c r="L69" i="5"/>
  <c r="M69" i="5" s="1"/>
  <c r="I236" i="5"/>
  <c r="J236" i="5" s="1"/>
  <c r="I232" i="5"/>
  <c r="J232" i="5" s="1"/>
  <c r="I228" i="5"/>
  <c r="J228" i="5" s="1"/>
  <c r="I224" i="5"/>
  <c r="J224" i="5" s="1"/>
  <c r="I220" i="5"/>
  <c r="J220" i="5" s="1"/>
  <c r="I216" i="5"/>
  <c r="J216" i="5" s="1"/>
  <c r="I212" i="5"/>
  <c r="J212" i="5" s="1"/>
  <c r="I208" i="5"/>
  <c r="J208" i="5" s="1"/>
  <c r="I204" i="5"/>
  <c r="J204" i="5" s="1"/>
  <c r="I200" i="5"/>
  <c r="J200" i="5" s="1"/>
  <c r="I196" i="5"/>
  <c r="J196" i="5" s="1"/>
  <c r="I192" i="5"/>
  <c r="J192" i="5" s="1"/>
  <c r="I188" i="5"/>
  <c r="J188" i="5" s="1"/>
  <c r="I184" i="5"/>
  <c r="J184" i="5" s="1"/>
  <c r="I180" i="5"/>
  <c r="J180" i="5" s="1"/>
  <c r="I176" i="5"/>
  <c r="J176" i="5" s="1"/>
  <c r="I172" i="5"/>
  <c r="J172" i="5" s="1"/>
  <c r="I168" i="5"/>
  <c r="J168" i="5" s="1"/>
  <c r="I164" i="5"/>
  <c r="J164" i="5" s="1"/>
  <c r="I160" i="5"/>
  <c r="J160" i="5" s="1"/>
  <c r="I156" i="5"/>
  <c r="J156" i="5" s="1"/>
  <c r="I152" i="5"/>
  <c r="J152" i="5" s="1"/>
  <c r="I148" i="5"/>
  <c r="J148" i="5" s="1"/>
  <c r="I144" i="5"/>
  <c r="J144" i="5" s="1"/>
  <c r="I140" i="5"/>
  <c r="J140" i="5" s="1"/>
  <c r="I136" i="5"/>
  <c r="J136" i="5" s="1"/>
  <c r="I132" i="5"/>
  <c r="J132" i="5" s="1"/>
  <c r="I128" i="5"/>
  <c r="J128" i="5" s="1"/>
  <c r="I124" i="5"/>
  <c r="J124" i="5" s="1"/>
  <c r="I120" i="5"/>
  <c r="J120" i="5" s="1"/>
  <c r="I116" i="5"/>
  <c r="J116" i="5" s="1"/>
  <c r="I112" i="5"/>
  <c r="J112" i="5" s="1"/>
  <c r="I108" i="5"/>
  <c r="J108" i="5" s="1"/>
  <c r="I104" i="5"/>
  <c r="J104" i="5" s="1"/>
  <c r="I100" i="5"/>
  <c r="J100" i="5" s="1"/>
  <c r="I96" i="5"/>
  <c r="J96" i="5" s="1"/>
  <c r="I92" i="5"/>
  <c r="J92" i="5" s="1"/>
  <c r="I88" i="5"/>
  <c r="J88" i="5" s="1"/>
  <c r="I84" i="5"/>
  <c r="J84" i="5" s="1"/>
  <c r="I80" i="5"/>
  <c r="J80" i="5" s="1"/>
  <c r="I76" i="5"/>
  <c r="J76" i="5" s="1"/>
  <c r="I72" i="5"/>
  <c r="J72" i="5" s="1"/>
  <c r="I68" i="5"/>
  <c r="J68" i="5" s="1"/>
  <c r="I64" i="5"/>
  <c r="J64" i="5" s="1"/>
  <c r="I60" i="5"/>
  <c r="J60" i="5" s="1"/>
  <c r="I56" i="5"/>
  <c r="J56" i="5" s="1"/>
  <c r="I52" i="5"/>
  <c r="J52" i="5" s="1"/>
  <c r="I48" i="5"/>
  <c r="J48" i="5" s="1"/>
  <c r="I44" i="5"/>
  <c r="J44" i="5" s="1"/>
  <c r="I40" i="5"/>
  <c r="J40" i="5" s="1"/>
  <c r="I36" i="5"/>
  <c r="J36" i="5" s="1"/>
  <c r="I32" i="5"/>
  <c r="J32" i="5" s="1"/>
  <c r="I28" i="5"/>
  <c r="J28" i="5" s="1"/>
  <c r="I24" i="5"/>
  <c r="J24" i="5" s="1"/>
  <c r="I20" i="5"/>
  <c r="J20" i="5" s="1"/>
  <c r="I16" i="5"/>
  <c r="J16" i="5" s="1"/>
  <c r="I12" i="5"/>
  <c r="J12" i="5" s="1"/>
  <c r="I8" i="5"/>
  <c r="J8" i="5" s="1"/>
  <c r="I4" i="5"/>
  <c r="J4" i="5" s="1"/>
  <c r="L77" i="5"/>
  <c r="M77" i="5" s="1"/>
  <c r="L45" i="5"/>
  <c r="M45" i="5" s="1"/>
  <c r="L251" i="5"/>
  <c r="M251" i="5" s="1"/>
  <c r="L247" i="5"/>
  <c r="M247" i="5" s="1"/>
  <c r="L243" i="5"/>
  <c r="M243" i="5" s="1"/>
  <c r="L239" i="5"/>
  <c r="M239" i="5" s="1"/>
  <c r="L235" i="5"/>
  <c r="M235" i="5" s="1"/>
  <c r="L231" i="5"/>
  <c r="M231" i="5" s="1"/>
  <c r="L227" i="5"/>
  <c r="M227" i="5" s="1"/>
  <c r="L223" i="5"/>
  <c r="M223" i="5" s="1"/>
  <c r="L219" i="5"/>
  <c r="M219" i="5" s="1"/>
  <c r="L215" i="5"/>
  <c r="M215" i="5" s="1"/>
  <c r="L211" i="5"/>
  <c r="M211" i="5" s="1"/>
  <c r="L207" i="5"/>
  <c r="M207" i="5" s="1"/>
  <c r="L203" i="5"/>
  <c r="M203" i="5" s="1"/>
  <c r="L199" i="5"/>
  <c r="M199" i="5" s="1"/>
  <c r="L195" i="5"/>
  <c r="M195" i="5" s="1"/>
  <c r="L191" i="5"/>
  <c r="M191" i="5" s="1"/>
  <c r="L187" i="5"/>
  <c r="M187" i="5" s="1"/>
  <c r="L183" i="5"/>
  <c r="M183" i="5" s="1"/>
  <c r="L179" i="5"/>
  <c r="M179" i="5" s="1"/>
  <c r="L175" i="5"/>
  <c r="M175" i="5" s="1"/>
  <c r="L171" i="5"/>
  <c r="M171" i="5" s="1"/>
  <c r="L167" i="5"/>
  <c r="M167" i="5" s="1"/>
  <c r="L163" i="5"/>
  <c r="M163" i="5" s="1"/>
  <c r="L159" i="5"/>
  <c r="M159" i="5" s="1"/>
  <c r="L155" i="5"/>
  <c r="M155" i="5" s="1"/>
  <c r="L151" i="5"/>
  <c r="M151" i="5" s="1"/>
  <c r="L147" i="5"/>
  <c r="M147" i="5" s="1"/>
  <c r="L143" i="5"/>
  <c r="M143" i="5" s="1"/>
  <c r="L139" i="5"/>
  <c r="M139" i="5" s="1"/>
  <c r="L135" i="5"/>
  <c r="M135" i="5" s="1"/>
  <c r="L131" i="5"/>
  <c r="M131" i="5" s="1"/>
  <c r="L127" i="5"/>
  <c r="M127" i="5" s="1"/>
  <c r="L123" i="5"/>
  <c r="M123" i="5" s="1"/>
  <c r="L119" i="5"/>
  <c r="M119" i="5" s="1"/>
  <c r="L115" i="5"/>
  <c r="M115" i="5" s="1"/>
  <c r="L111" i="5"/>
  <c r="M111" i="5" s="1"/>
  <c r="L107" i="5"/>
  <c r="M107" i="5" s="1"/>
  <c r="L103" i="5"/>
  <c r="M103" i="5" s="1"/>
  <c r="L99" i="5"/>
  <c r="M99" i="5" s="1"/>
  <c r="L95" i="5"/>
  <c r="M95" i="5" s="1"/>
  <c r="L91" i="5"/>
  <c r="M91" i="5" s="1"/>
  <c r="L87" i="5"/>
  <c r="M87" i="5" s="1"/>
  <c r="L83" i="5"/>
  <c r="M83" i="5" s="1"/>
  <c r="L79" i="5"/>
  <c r="M79" i="5" s="1"/>
  <c r="L75" i="5"/>
  <c r="M75" i="5" s="1"/>
  <c r="L71" i="5"/>
  <c r="M71" i="5" s="1"/>
  <c r="L67" i="5"/>
  <c r="M67" i="5" s="1"/>
  <c r="L63" i="5"/>
  <c r="M63" i="5" s="1"/>
  <c r="L59" i="5"/>
  <c r="M59" i="5" s="1"/>
  <c r="L55" i="5"/>
  <c r="M55" i="5" s="1"/>
  <c r="L51" i="5"/>
  <c r="M51" i="5" s="1"/>
  <c r="L47" i="5"/>
  <c r="M47" i="5" s="1"/>
  <c r="L43" i="5"/>
  <c r="M43" i="5" s="1"/>
  <c r="L39" i="5"/>
  <c r="M39" i="5" s="1"/>
  <c r="L35" i="5"/>
  <c r="M35" i="5" s="1"/>
  <c r="L31" i="5"/>
  <c r="M31" i="5" s="1"/>
  <c r="L27" i="5"/>
  <c r="M27" i="5" s="1"/>
  <c r="L23" i="5"/>
  <c r="M23" i="5" s="1"/>
  <c r="L19" i="5"/>
  <c r="M19" i="5" s="1"/>
  <c r="L15" i="5"/>
  <c r="M15" i="5" s="1"/>
  <c r="L11" i="5"/>
  <c r="M11" i="5" s="1"/>
  <c r="L7" i="5"/>
  <c r="M7" i="5" s="1"/>
  <c r="L3" i="5"/>
  <c r="M3" i="5" s="1"/>
  <c r="L61" i="5"/>
  <c r="M61" i="5" s="1"/>
  <c r="I243" i="5"/>
  <c r="J243" i="5" s="1"/>
  <c r="I239" i="5"/>
  <c r="J239" i="5" s="1"/>
  <c r="I235" i="5"/>
  <c r="J235" i="5" s="1"/>
  <c r="I231" i="5"/>
  <c r="J231" i="5" s="1"/>
  <c r="I227" i="5"/>
  <c r="J227" i="5" s="1"/>
  <c r="I223" i="5"/>
  <c r="J223" i="5" s="1"/>
  <c r="I219" i="5"/>
  <c r="J219" i="5" s="1"/>
  <c r="I215" i="5"/>
  <c r="J215" i="5" s="1"/>
  <c r="I211" i="5"/>
  <c r="J211" i="5" s="1"/>
  <c r="I207" i="5"/>
  <c r="J207" i="5" s="1"/>
  <c r="I203" i="5"/>
  <c r="J203" i="5" s="1"/>
  <c r="I199" i="5"/>
  <c r="J199" i="5" s="1"/>
  <c r="I195" i="5"/>
  <c r="J195" i="5" s="1"/>
  <c r="I191" i="5"/>
  <c r="J191" i="5" s="1"/>
  <c r="I187" i="5"/>
  <c r="J187" i="5" s="1"/>
  <c r="I183" i="5"/>
  <c r="J183" i="5" s="1"/>
  <c r="I179" i="5"/>
  <c r="J179" i="5" s="1"/>
  <c r="I175" i="5"/>
  <c r="J175" i="5" s="1"/>
  <c r="I171" i="5"/>
  <c r="J171" i="5" s="1"/>
  <c r="I167" i="5"/>
  <c r="J167" i="5" s="1"/>
  <c r="I163" i="5"/>
  <c r="J163" i="5" s="1"/>
  <c r="I159" i="5"/>
  <c r="J159" i="5" s="1"/>
  <c r="I155" i="5"/>
  <c r="J155" i="5" s="1"/>
  <c r="I151" i="5"/>
  <c r="J151" i="5" s="1"/>
  <c r="I147" i="5"/>
  <c r="J147" i="5" s="1"/>
  <c r="I143" i="5"/>
  <c r="J143" i="5" s="1"/>
  <c r="I139" i="5"/>
  <c r="J139" i="5" s="1"/>
  <c r="I135" i="5"/>
  <c r="J135" i="5" s="1"/>
  <c r="I131" i="5"/>
  <c r="J131" i="5" s="1"/>
  <c r="I127" i="5"/>
  <c r="J127" i="5" s="1"/>
  <c r="I123" i="5"/>
  <c r="J123" i="5" s="1"/>
  <c r="I119" i="5"/>
  <c r="J119" i="5" s="1"/>
  <c r="I115" i="5"/>
  <c r="J115" i="5" s="1"/>
  <c r="I111" i="5"/>
  <c r="J111" i="5" s="1"/>
  <c r="I107" i="5"/>
  <c r="J107" i="5" s="1"/>
  <c r="I103" i="5"/>
  <c r="J103" i="5" s="1"/>
  <c r="I99" i="5"/>
  <c r="J99" i="5" s="1"/>
  <c r="I95" i="5"/>
  <c r="J95" i="5" s="1"/>
  <c r="I91" i="5"/>
  <c r="J91" i="5" s="1"/>
  <c r="I87" i="5"/>
  <c r="J87" i="5" s="1"/>
  <c r="I83" i="5"/>
  <c r="J83" i="5" s="1"/>
  <c r="I79" i="5"/>
  <c r="J79" i="5" s="1"/>
  <c r="I75" i="5"/>
  <c r="J75" i="5" s="1"/>
  <c r="I71" i="5"/>
  <c r="J71" i="5" s="1"/>
  <c r="I67" i="5"/>
  <c r="J67" i="5" s="1"/>
  <c r="I63" i="5"/>
  <c r="J63" i="5" s="1"/>
  <c r="I59" i="5"/>
  <c r="J59" i="5" s="1"/>
  <c r="I55" i="5"/>
  <c r="J55" i="5" s="1"/>
  <c r="I51" i="5"/>
  <c r="J51" i="5" s="1"/>
  <c r="I47" i="5"/>
  <c r="J47" i="5" s="1"/>
  <c r="I43" i="5"/>
  <c r="J43" i="5" s="1"/>
  <c r="I39" i="5"/>
  <c r="J39" i="5" s="1"/>
  <c r="I35" i="5"/>
  <c r="J35" i="5" s="1"/>
  <c r="I31" i="5"/>
  <c r="J31" i="5" s="1"/>
  <c r="I27" i="5"/>
  <c r="J27" i="5" s="1"/>
  <c r="I23" i="5"/>
  <c r="J23" i="5" s="1"/>
  <c r="I19" i="5"/>
  <c r="J19" i="5" s="1"/>
  <c r="I15" i="5"/>
  <c r="J15" i="5" s="1"/>
  <c r="I11" i="5"/>
  <c r="J11" i="5" s="1"/>
  <c r="I7" i="5"/>
  <c r="J7" i="5" s="1"/>
  <c r="I3" i="5"/>
  <c r="J3" i="5" s="1"/>
  <c r="L21" i="5"/>
  <c r="M21" i="5" s="1"/>
  <c r="L250" i="5"/>
  <c r="M250" i="5" s="1"/>
  <c r="L246" i="5"/>
  <c r="M246" i="5" s="1"/>
  <c r="L242" i="5"/>
  <c r="M242" i="5" s="1"/>
  <c r="L238" i="5"/>
  <c r="M238" i="5" s="1"/>
  <c r="L234" i="5"/>
  <c r="M234" i="5" s="1"/>
  <c r="L230" i="5"/>
  <c r="M230" i="5" s="1"/>
  <c r="L226" i="5"/>
  <c r="M226" i="5" s="1"/>
  <c r="L222" i="5"/>
  <c r="M222" i="5" s="1"/>
  <c r="L218" i="5"/>
  <c r="M218" i="5" s="1"/>
  <c r="L214" i="5"/>
  <c r="M214" i="5" s="1"/>
  <c r="L210" i="5"/>
  <c r="M210" i="5" s="1"/>
  <c r="L206" i="5"/>
  <c r="M206" i="5" s="1"/>
  <c r="L202" i="5"/>
  <c r="M202" i="5" s="1"/>
  <c r="L198" i="5"/>
  <c r="M198" i="5" s="1"/>
  <c r="L194" i="5"/>
  <c r="M194" i="5" s="1"/>
  <c r="L190" i="5"/>
  <c r="M190" i="5" s="1"/>
  <c r="L186" i="5"/>
  <c r="M186" i="5" s="1"/>
  <c r="L182" i="5"/>
  <c r="M182" i="5" s="1"/>
  <c r="L178" i="5"/>
  <c r="M178" i="5" s="1"/>
  <c r="L174" i="5"/>
  <c r="M174" i="5" s="1"/>
  <c r="L170" i="5"/>
  <c r="M170" i="5" s="1"/>
  <c r="L166" i="5"/>
  <c r="M166" i="5" s="1"/>
  <c r="L162" i="5"/>
  <c r="M162" i="5" s="1"/>
  <c r="L158" i="5"/>
  <c r="M158" i="5" s="1"/>
  <c r="L154" i="5"/>
  <c r="M154" i="5" s="1"/>
  <c r="L150" i="5"/>
  <c r="M150" i="5" s="1"/>
  <c r="L146" i="5"/>
  <c r="M146" i="5" s="1"/>
  <c r="L142" i="5"/>
  <c r="M142" i="5" s="1"/>
  <c r="L138" i="5"/>
  <c r="M138" i="5" s="1"/>
  <c r="L134" i="5"/>
  <c r="M134" i="5" s="1"/>
  <c r="L130" i="5"/>
  <c r="M130" i="5" s="1"/>
  <c r="L126" i="5"/>
  <c r="M126" i="5" s="1"/>
  <c r="L122" i="5"/>
  <c r="M122" i="5" s="1"/>
  <c r="L118" i="5"/>
  <c r="M118" i="5" s="1"/>
  <c r="L114" i="5"/>
  <c r="M114" i="5" s="1"/>
  <c r="L110" i="5"/>
  <c r="M110" i="5" s="1"/>
  <c r="L102" i="5"/>
  <c r="M102" i="5" s="1"/>
  <c r="L94" i="5"/>
  <c r="M94" i="5" s="1"/>
  <c r="L86" i="5"/>
  <c r="M86" i="5" s="1"/>
  <c r="L78" i="5"/>
  <c r="M78" i="5" s="1"/>
  <c r="L70" i="5"/>
  <c r="M70" i="5" s="1"/>
  <c r="L62" i="5"/>
  <c r="M62" i="5" s="1"/>
  <c r="L54" i="5"/>
  <c r="M54" i="5" s="1"/>
  <c r="L46" i="5"/>
  <c r="M46" i="5" s="1"/>
  <c r="L38" i="5"/>
  <c r="M38" i="5" s="1"/>
  <c r="L30" i="5"/>
  <c r="M30" i="5" s="1"/>
  <c r="L22" i="5"/>
  <c r="M22" i="5" s="1"/>
  <c r="L14" i="5"/>
  <c r="M14" i="5" s="1"/>
  <c r="L6" i="5"/>
  <c r="M6" i="5" s="1"/>
  <c r="F206" i="5"/>
  <c r="G206" i="5" s="1"/>
  <c r="F253" i="5"/>
  <c r="G253" i="5" s="1"/>
  <c r="F245" i="5"/>
  <c r="G245" i="5" s="1"/>
  <c r="F237" i="5"/>
  <c r="G237" i="5" s="1"/>
  <c r="F229" i="5"/>
  <c r="G229" i="5" s="1"/>
  <c r="F221" i="5"/>
  <c r="G221" i="5" s="1"/>
  <c r="F213" i="5"/>
  <c r="G213" i="5" s="1"/>
  <c r="F205" i="5"/>
  <c r="G205" i="5" s="1"/>
  <c r="F197" i="5"/>
  <c r="G197" i="5" s="1"/>
  <c r="F189" i="5"/>
  <c r="G189" i="5" s="1"/>
  <c r="F181" i="5"/>
  <c r="G181" i="5" s="1"/>
  <c r="F173" i="5"/>
  <c r="G173" i="5" s="1"/>
  <c r="F165" i="5"/>
  <c r="G165" i="5" s="1"/>
  <c r="F157" i="5"/>
  <c r="G157" i="5" s="1"/>
  <c r="F149" i="5"/>
  <c r="G149" i="5" s="1"/>
  <c r="F141" i="5"/>
  <c r="G141" i="5" s="1"/>
  <c r="F133" i="5"/>
  <c r="G133" i="5" s="1"/>
  <c r="F125" i="5"/>
  <c r="G125" i="5" s="1"/>
  <c r="F117" i="5"/>
  <c r="G117" i="5" s="1"/>
  <c r="F109" i="5"/>
  <c r="G109" i="5" s="1"/>
  <c r="F101" i="5"/>
  <c r="G101" i="5" s="1"/>
  <c r="F93" i="5"/>
  <c r="G93" i="5" s="1"/>
  <c r="F85" i="5"/>
  <c r="G85" i="5" s="1"/>
  <c r="F77" i="5"/>
  <c r="G77" i="5" s="1"/>
  <c r="F69" i="5"/>
  <c r="G69" i="5" s="1"/>
  <c r="F61" i="5"/>
  <c r="G61" i="5" s="1"/>
  <c r="F53" i="5"/>
  <c r="G53" i="5" s="1"/>
  <c r="F45" i="5"/>
  <c r="G45" i="5" s="1"/>
  <c r="F37" i="5"/>
  <c r="G37" i="5" s="1"/>
  <c r="F29" i="5"/>
  <c r="G29" i="5" s="1"/>
  <c r="F21" i="5"/>
  <c r="G21" i="5" s="1"/>
  <c r="F13" i="5"/>
  <c r="G13" i="5" s="1"/>
  <c r="F5" i="5"/>
  <c r="G5" i="5" s="1"/>
  <c r="F198" i="5"/>
  <c r="G198" i="5" s="1"/>
  <c r="F244" i="5"/>
  <c r="G244" i="5" s="1"/>
  <c r="F212" i="5"/>
  <c r="G212" i="5" s="1"/>
  <c r="F180" i="5"/>
  <c r="G180" i="5" s="1"/>
  <c r="F148" i="5"/>
  <c r="G148" i="5" s="1"/>
  <c r="F124" i="5"/>
  <c r="G124" i="5" s="1"/>
  <c r="F92" i="5"/>
  <c r="G92" i="5" s="1"/>
  <c r="F76" i="5"/>
  <c r="G76" i="5" s="1"/>
  <c r="F60" i="5"/>
  <c r="G60" i="5" s="1"/>
  <c r="F44" i="5"/>
  <c r="G44" i="5" s="1"/>
  <c r="F28" i="5"/>
  <c r="G28" i="5" s="1"/>
  <c r="F12" i="5"/>
  <c r="G12" i="5" s="1"/>
  <c r="F182" i="5"/>
  <c r="G182" i="5" s="1"/>
  <c r="F228" i="5"/>
  <c r="G228" i="5" s="1"/>
  <c r="F196" i="5"/>
  <c r="G196" i="5" s="1"/>
  <c r="F164" i="5"/>
  <c r="G164" i="5" s="1"/>
  <c r="F132" i="5"/>
  <c r="G132" i="5" s="1"/>
  <c r="F116" i="5"/>
  <c r="G116" i="5" s="1"/>
  <c r="F84" i="5"/>
  <c r="G84" i="5" s="1"/>
  <c r="F68" i="5"/>
  <c r="G68" i="5" s="1"/>
  <c r="F52" i="5"/>
  <c r="G52" i="5" s="1"/>
  <c r="F36" i="5"/>
  <c r="G36" i="5" s="1"/>
  <c r="F20" i="5"/>
  <c r="G20" i="5" s="1"/>
  <c r="F4" i="5"/>
  <c r="G4" i="5" s="1"/>
  <c r="F251" i="5"/>
  <c r="G251" i="5" s="1"/>
  <c r="F243" i="5"/>
  <c r="G243" i="5" s="1"/>
  <c r="F235" i="5"/>
  <c r="G235" i="5" s="1"/>
  <c r="F227" i="5"/>
  <c r="G227" i="5" s="1"/>
  <c r="F219" i="5"/>
  <c r="G219" i="5" s="1"/>
  <c r="F211" i="5"/>
  <c r="G211" i="5" s="1"/>
  <c r="F203" i="5"/>
  <c r="G203" i="5" s="1"/>
  <c r="F195" i="5"/>
  <c r="G195" i="5" s="1"/>
  <c r="F187" i="5"/>
  <c r="G187" i="5" s="1"/>
  <c r="F179" i="5"/>
  <c r="G179" i="5" s="1"/>
  <c r="F190" i="5"/>
  <c r="G190" i="5" s="1"/>
  <c r="F236" i="5"/>
  <c r="G236" i="5" s="1"/>
  <c r="F204" i="5"/>
  <c r="G204" i="5" s="1"/>
  <c r="F172" i="5"/>
  <c r="G172" i="5" s="1"/>
  <c r="F140" i="5"/>
  <c r="G140" i="5" s="1"/>
  <c r="F100" i="5"/>
  <c r="G100" i="5" s="1"/>
  <c r="C246" i="5"/>
  <c r="C238" i="5"/>
  <c r="C230" i="5"/>
  <c r="C222" i="5"/>
  <c r="C214" i="5"/>
  <c r="F250" i="5"/>
  <c r="G250" i="5" s="1"/>
  <c r="F242" i="5"/>
  <c r="G242" i="5" s="1"/>
  <c r="F234" i="5"/>
  <c r="G234" i="5" s="1"/>
  <c r="F226" i="5"/>
  <c r="G226" i="5" s="1"/>
  <c r="F218" i="5"/>
  <c r="G218" i="5" s="1"/>
  <c r="F210" i="5"/>
  <c r="G210" i="5" s="1"/>
  <c r="F202" i="5"/>
  <c r="G202" i="5" s="1"/>
  <c r="F194" i="5"/>
  <c r="G194" i="5" s="1"/>
  <c r="F186" i="5"/>
  <c r="G186" i="5" s="1"/>
  <c r="F178" i="5"/>
  <c r="G178" i="5" s="1"/>
  <c r="F170" i="5"/>
  <c r="G170" i="5" s="1"/>
  <c r="F166" i="5"/>
  <c r="G166" i="5" s="1"/>
  <c r="F252" i="5"/>
  <c r="G252" i="5" s="1"/>
  <c r="F220" i="5"/>
  <c r="G220" i="5" s="1"/>
  <c r="F188" i="5"/>
  <c r="G188" i="5" s="1"/>
  <c r="F156" i="5"/>
  <c r="G156" i="5" s="1"/>
  <c r="F108" i="5"/>
  <c r="G108" i="5" s="1"/>
  <c r="F249" i="5"/>
  <c r="G249" i="5" s="1"/>
  <c r="F241" i="5"/>
  <c r="G241" i="5" s="1"/>
  <c r="F233" i="5"/>
  <c r="G233" i="5" s="1"/>
  <c r="F225" i="5"/>
  <c r="G225" i="5" s="1"/>
  <c r="F217" i="5"/>
  <c r="G217" i="5" s="1"/>
  <c r="F209" i="5"/>
  <c r="G209" i="5" s="1"/>
  <c r="F201" i="5"/>
  <c r="G201" i="5" s="1"/>
  <c r="F193" i="5"/>
  <c r="G193" i="5" s="1"/>
  <c r="F185" i="5"/>
  <c r="G185" i="5" s="1"/>
  <c r="F177" i="5"/>
  <c r="G177" i="5" s="1"/>
  <c r="F169" i="5"/>
  <c r="G169" i="5" s="1"/>
  <c r="F174" i="5"/>
  <c r="G174" i="5" s="1"/>
  <c r="F248" i="5"/>
  <c r="G248" i="5" s="1"/>
  <c r="F232" i="5"/>
  <c r="G232" i="5" s="1"/>
  <c r="F224" i="5"/>
  <c r="G224" i="5" s="1"/>
  <c r="F216" i="5"/>
  <c r="G216" i="5" s="1"/>
  <c r="F208" i="5"/>
  <c r="G208" i="5" s="1"/>
  <c r="F200" i="5"/>
  <c r="G200" i="5" s="1"/>
  <c r="F192" i="5"/>
  <c r="G192" i="5" s="1"/>
  <c r="F184" i="5"/>
  <c r="G184" i="5" s="1"/>
  <c r="F176" i="5"/>
  <c r="G176" i="5" s="1"/>
  <c r="F168" i="5"/>
  <c r="G168" i="5" s="1"/>
  <c r="F160" i="5"/>
  <c r="G160" i="5" s="1"/>
  <c r="F152" i="5"/>
  <c r="G152" i="5" s="1"/>
  <c r="F214" i="5"/>
  <c r="G214" i="5" s="1"/>
  <c r="F158" i="5"/>
  <c r="G158" i="5" s="1"/>
  <c r="F240" i="5"/>
  <c r="G240" i="5" s="1"/>
  <c r="F247" i="5"/>
  <c r="G247" i="5" s="1"/>
  <c r="F239" i="5"/>
  <c r="G239" i="5" s="1"/>
  <c r="F231" i="5"/>
  <c r="G231" i="5" s="1"/>
  <c r="F223" i="5"/>
  <c r="G223" i="5" s="1"/>
  <c r="F215" i="5"/>
  <c r="G215" i="5" s="1"/>
  <c r="F207" i="5"/>
  <c r="G207" i="5" s="1"/>
  <c r="F199" i="5"/>
  <c r="G199" i="5" s="1"/>
  <c r="F191" i="5"/>
  <c r="G191" i="5" s="1"/>
  <c r="F183" i="5"/>
  <c r="G183" i="5" s="1"/>
  <c r="F175" i="5"/>
  <c r="G175" i="5" s="1"/>
  <c r="I2" i="5"/>
  <c r="J2" i="5" s="1"/>
  <c r="I126" i="5"/>
  <c r="J126" i="5" s="1"/>
  <c r="I118" i="5"/>
  <c r="J118" i="5" s="1"/>
  <c r="I110" i="5"/>
  <c r="J110" i="5" s="1"/>
  <c r="I102" i="5"/>
  <c r="J102" i="5" s="1"/>
  <c r="I94" i="5"/>
  <c r="J94" i="5" s="1"/>
  <c r="I86" i="5"/>
  <c r="J86" i="5" s="1"/>
  <c r="I78" i="5"/>
  <c r="J78" i="5" s="1"/>
  <c r="I70" i="5"/>
  <c r="J70" i="5" s="1"/>
  <c r="I62" i="5"/>
  <c r="J62" i="5" s="1"/>
  <c r="I54" i="5"/>
  <c r="J54" i="5" s="1"/>
  <c r="I46" i="5"/>
  <c r="J46" i="5" s="1"/>
  <c r="I38" i="5"/>
  <c r="J38" i="5" s="1"/>
  <c r="I30" i="5"/>
  <c r="J30" i="5" s="1"/>
  <c r="I22" i="5"/>
  <c r="J22" i="5" s="1"/>
  <c r="I14" i="5"/>
  <c r="J14" i="5" s="1"/>
  <c r="L106" i="5"/>
  <c r="M106" i="5" s="1"/>
  <c r="L98" i="5"/>
  <c r="M98" i="5" s="1"/>
  <c r="L90" i="5"/>
  <c r="M90" i="5" s="1"/>
  <c r="L82" i="5"/>
  <c r="M82" i="5" s="1"/>
  <c r="L74" i="5"/>
  <c r="M74" i="5" s="1"/>
  <c r="L66" i="5"/>
  <c r="M66" i="5" s="1"/>
  <c r="L58" i="5"/>
  <c r="M58" i="5" s="1"/>
  <c r="L50" i="5"/>
  <c r="M50" i="5" s="1"/>
  <c r="L42" i="5"/>
  <c r="M42" i="5" s="1"/>
  <c r="L34" i="5"/>
  <c r="M34" i="5" s="1"/>
  <c r="L26" i="5"/>
  <c r="M26" i="5" s="1"/>
  <c r="L18" i="5"/>
  <c r="M18" i="5" s="1"/>
  <c r="L10" i="5"/>
  <c r="M10" i="5" s="1"/>
  <c r="F171" i="5"/>
  <c r="G171" i="5" s="1"/>
  <c r="F163" i="5"/>
  <c r="G163" i="5" s="1"/>
  <c r="F155" i="5"/>
  <c r="G155" i="5" s="1"/>
  <c r="F147" i="5"/>
  <c r="G147" i="5" s="1"/>
  <c r="F139" i="5"/>
  <c r="G139" i="5" s="1"/>
  <c r="F131" i="5"/>
  <c r="G131" i="5" s="1"/>
  <c r="F123" i="5"/>
  <c r="G123" i="5" s="1"/>
  <c r="F115" i="5"/>
  <c r="G115" i="5" s="1"/>
  <c r="F107" i="5"/>
  <c r="G107" i="5" s="1"/>
  <c r="F99" i="5"/>
  <c r="G99" i="5" s="1"/>
  <c r="F91" i="5"/>
  <c r="G91" i="5" s="1"/>
  <c r="F83" i="5"/>
  <c r="G83" i="5" s="1"/>
  <c r="F75" i="5"/>
  <c r="G75" i="5" s="1"/>
  <c r="F67" i="5"/>
  <c r="G67" i="5" s="1"/>
  <c r="F59" i="5"/>
  <c r="G59" i="5" s="1"/>
  <c r="F51" i="5"/>
  <c r="G51" i="5" s="1"/>
  <c r="F43" i="5"/>
  <c r="G43" i="5" s="1"/>
  <c r="F35" i="5"/>
  <c r="G35" i="5" s="1"/>
  <c r="F27" i="5"/>
  <c r="G27" i="5" s="1"/>
  <c r="F19" i="5"/>
  <c r="G19" i="5" s="1"/>
  <c r="F11" i="5"/>
  <c r="G11" i="5" s="1"/>
  <c r="F3" i="5"/>
  <c r="G3" i="5" s="1"/>
  <c r="F162" i="5"/>
  <c r="G162" i="5" s="1"/>
  <c r="F154" i="5"/>
  <c r="G154" i="5" s="1"/>
  <c r="F146" i="5"/>
  <c r="G146" i="5" s="1"/>
  <c r="F138" i="5"/>
  <c r="G138" i="5" s="1"/>
  <c r="F130" i="5"/>
  <c r="G130" i="5" s="1"/>
  <c r="F122" i="5"/>
  <c r="G122" i="5" s="1"/>
  <c r="F114" i="5"/>
  <c r="G114" i="5" s="1"/>
  <c r="F106" i="5"/>
  <c r="G106" i="5" s="1"/>
  <c r="F98" i="5"/>
  <c r="G98" i="5" s="1"/>
  <c r="F90" i="5"/>
  <c r="G90" i="5" s="1"/>
  <c r="F82" i="5"/>
  <c r="G82" i="5" s="1"/>
  <c r="F74" i="5"/>
  <c r="G74" i="5" s="1"/>
  <c r="F66" i="5"/>
  <c r="G66" i="5" s="1"/>
  <c r="F58" i="5"/>
  <c r="G58" i="5" s="1"/>
  <c r="F50" i="5"/>
  <c r="G50" i="5" s="1"/>
  <c r="F42" i="5"/>
  <c r="G42" i="5" s="1"/>
  <c r="F34" i="5"/>
  <c r="G34" i="5" s="1"/>
  <c r="F26" i="5"/>
  <c r="G26" i="5" s="1"/>
  <c r="F18" i="5"/>
  <c r="G18" i="5" s="1"/>
  <c r="F10" i="5"/>
  <c r="G10" i="5" s="1"/>
  <c r="F161" i="5"/>
  <c r="G161" i="5" s="1"/>
  <c r="F153" i="5"/>
  <c r="G153" i="5" s="1"/>
  <c r="F145" i="5"/>
  <c r="G145" i="5" s="1"/>
  <c r="F137" i="5"/>
  <c r="G137" i="5" s="1"/>
  <c r="F129" i="5"/>
  <c r="G129" i="5" s="1"/>
  <c r="F121" i="5"/>
  <c r="G121" i="5" s="1"/>
  <c r="F113" i="5"/>
  <c r="G113" i="5" s="1"/>
  <c r="F105" i="5"/>
  <c r="G105" i="5" s="1"/>
  <c r="F97" i="5"/>
  <c r="G97" i="5" s="1"/>
  <c r="F89" i="5"/>
  <c r="G89" i="5" s="1"/>
  <c r="F81" i="5"/>
  <c r="G81" i="5" s="1"/>
  <c r="F73" i="5"/>
  <c r="G73" i="5" s="1"/>
  <c r="F65" i="5"/>
  <c r="G65" i="5" s="1"/>
  <c r="F57" i="5"/>
  <c r="G57" i="5" s="1"/>
  <c r="F49" i="5"/>
  <c r="G49" i="5" s="1"/>
  <c r="F41" i="5"/>
  <c r="G41" i="5" s="1"/>
  <c r="F33" i="5"/>
  <c r="G33" i="5" s="1"/>
  <c r="F25" i="5"/>
  <c r="G25" i="5" s="1"/>
  <c r="F17" i="5"/>
  <c r="G17" i="5" s="1"/>
  <c r="F9" i="5"/>
  <c r="G9" i="5" s="1"/>
  <c r="F144" i="5"/>
  <c r="G144" i="5" s="1"/>
  <c r="F136" i="5"/>
  <c r="G136" i="5" s="1"/>
  <c r="F128" i="5"/>
  <c r="G128" i="5" s="1"/>
  <c r="F120" i="5"/>
  <c r="G120" i="5" s="1"/>
  <c r="F112" i="5"/>
  <c r="G112" i="5" s="1"/>
  <c r="F104" i="5"/>
  <c r="G104" i="5" s="1"/>
  <c r="F96" i="5"/>
  <c r="G96" i="5" s="1"/>
  <c r="F88" i="5"/>
  <c r="G88" i="5" s="1"/>
  <c r="F80" i="5"/>
  <c r="G80" i="5" s="1"/>
  <c r="F72" i="5"/>
  <c r="G72" i="5" s="1"/>
  <c r="F64" i="5"/>
  <c r="G64" i="5" s="1"/>
  <c r="F56" i="5"/>
  <c r="G56" i="5" s="1"/>
  <c r="F48" i="5"/>
  <c r="G48" i="5" s="1"/>
  <c r="F40" i="5"/>
  <c r="G40" i="5" s="1"/>
  <c r="F32" i="5"/>
  <c r="G32" i="5" s="1"/>
  <c r="F24" i="5"/>
  <c r="G24" i="5" s="1"/>
  <c r="F16" i="5"/>
  <c r="G16" i="5" s="1"/>
  <c r="F8" i="5"/>
  <c r="G8" i="5" s="1"/>
  <c r="F167" i="5"/>
  <c r="G167" i="5" s="1"/>
  <c r="F159" i="5"/>
  <c r="G159" i="5" s="1"/>
  <c r="F151" i="5"/>
  <c r="G151" i="5" s="1"/>
  <c r="F143" i="5"/>
  <c r="G143" i="5" s="1"/>
  <c r="F135" i="5"/>
  <c r="G135" i="5" s="1"/>
  <c r="F127" i="5"/>
  <c r="G127" i="5" s="1"/>
  <c r="F119" i="5"/>
  <c r="G119" i="5" s="1"/>
  <c r="F111" i="5"/>
  <c r="G111" i="5" s="1"/>
  <c r="F103" i="5"/>
  <c r="G103" i="5" s="1"/>
  <c r="F95" i="5"/>
  <c r="G95" i="5" s="1"/>
  <c r="F87" i="5"/>
  <c r="G87" i="5" s="1"/>
  <c r="F79" i="5"/>
  <c r="G79" i="5" s="1"/>
  <c r="F71" i="5"/>
  <c r="G71" i="5" s="1"/>
  <c r="F63" i="5"/>
  <c r="G63" i="5" s="1"/>
  <c r="F55" i="5"/>
  <c r="G55" i="5" s="1"/>
  <c r="F47" i="5"/>
  <c r="G47" i="5" s="1"/>
  <c r="F39" i="5"/>
  <c r="G39" i="5" s="1"/>
  <c r="F31" i="5"/>
  <c r="G31" i="5" s="1"/>
  <c r="F23" i="5"/>
  <c r="G23" i="5" s="1"/>
  <c r="F15" i="5"/>
  <c r="G15" i="5" s="1"/>
  <c r="F7" i="5"/>
  <c r="G7" i="5" s="1"/>
  <c r="F150" i="5"/>
  <c r="G150" i="5" s="1"/>
  <c r="F142" i="5"/>
  <c r="G142" i="5" s="1"/>
  <c r="F134" i="5"/>
  <c r="G134" i="5" s="1"/>
  <c r="F126" i="5"/>
  <c r="G126" i="5" s="1"/>
  <c r="F118" i="5"/>
  <c r="G118" i="5" s="1"/>
  <c r="F110" i="5"/>
  <c r="G110" i="5" s="1"/>
  <c r="F102" i="5"/>
  <c r="G102" i="5" s="1"/>
  <c r="F94" i="5"/>
  <c r="G94" i="5" s="1"/>
  <c r="F86" i="5"/>
  <c r="G86" i="5" s="1"/>
  <c r="F78" i="5"/>
  <c r="G78" i="5" s="1"/>
  <c r="F70" i="5"/>
  <c r="G70" i="5" s="1"/>
  <c r="F62" i="5"/>
  <c r="G62" i="5" s="1"/>
  <c r="F54" i="5"/>
  <c r="G54" i="5" s="1"/>
  <c r="F46" i="5"/>
  <c r="G46" i="5" s="1"/>
  <c r="F38" i="5"/>
  <c r="G38" i="5" s="1"/>
  <c r="F30" i="5"/>
  <c r="G30" i="5" s="1"/>
  <c r="F22" i="5"/>
  <c r="G22" i="5" s="1"/>
  <c r="F14" i="5"/>
  <c r="G14" i="5" s="1"/>
  <c r="F6" i="5"/>
  <c r="G6" i="5" s="1"/>
  <c r="C198" i="5"/>
  <c r="C158" i="5"/>
  <c r="C118" i="5"/>
  <c r="C78" i="5"/>
  <c r="C46" i="5"/>
  <c r="C14" i="5"/>
  <c r="C253" i="5"/>
  <c r="C213" i="5"/>
  <c r="C250" i="5"/>
  <c r="C242" i="5"/>
  <c r="C226" i="5"/>
  <c r="C202" i="5"/>
  <c r="C186" i="5"/>
  <c r="C178" i="5"/>
  <c r="C162" i="5"/>
  <c r="C146" i="5"/>
  <c r="C130" i="5"/>
  <c r="C114" i="5"/>
  <c r="C98" i="5"/>
  <c r="C82" i="5"/>
  <c r="C66" i="5"/>
  <c r="C50" i="5"/>
  <c r="C34" i="5"/>
  <c r="C26" i="5"/>
  <c r="C18" i="5"/>
  <c r="C193" i="5"/>
  <c r="C185" i="5"/>
  <c r="C169" i="5"/>
  <c r="C161" i="5"/>
  <c r="C153" i="5"/>
  <c r="C137" i="5"/>
  <c r="C129" i="5"/>
  <c r="C121" i="5"/>
  <c r="C105" i="5"/>
  <c r="C97" i="5"/>
  <c r="C89" i="5"/>
  <c r="C73" i="5"/>
  <c r="C65" i="5"/>
  <c r="C57" i="5"/>
  <c r="C41" i="5"/>
  <c r="C33" i="5"/>
  <c r="C25" i="5"/>
  <c r="C9" i="5"/>
  <c r="C174" i="5"/>
  <c r="C134" i="5"/>
  <c r="C102" i="5"/>
  <c r="C62" i="5"/>
  <c r="C38" i="5"/>
  <c r="C22" i="5"/>
  <c r="C190" i="5"/>
  <c r="C142" i="5"/>
  <c r="C86" i="5"/>
  <c r="C237" i="5"/>
  <c r="C197" i="5"/>
  <c r="C165" i="5"/>
  <c r="C182" i="5"/>
  <c r="C150" i="5"/>
  <c r="C110" i="5"/>
  <c r="C70" i="5"/>
  <c r="C30" i="5"/>
  <c r="C229" i="5"/>
  <c r="C189" i="5"/>
  <c r="C181" i="5"/>
  <c r="C173" i="5"/>
  <c r="C157" i="5"/>
  <c r="C2" i="5"/>
  <c r="C145" i="5"/>
  <c r="C49" i="5"/>
  <c r="C113" i="5"/>
  <c r="C17" i="5"/>
  <c r="C177" i="5"/>
  <c r="C81" i="5"/>
  <c r="C218" i="5"/>
  <c r="C206" i="5"/>
  <c r="C166" i="5"/>
  <c r="C126" i="5"/>
  <c r="C94" i="5"/>
  <c r="C54" i="5"/>
  <c r="C6" i="5"/>
  <c r="C245" i="5"/>
  <c r="C205" i="5"/>
  <c r="C221" i="5"/>
  <c r="C234" i="5"/>
  <c r="C210" i="5"/>
  <c r="C194" i="5"/>
  <c r="C170" i="5"/>
  <c r="C154" i="5"/>
  <c r="C138" i="5"/>
  <c r="C122" i="5"/>
  <c r="C106" i="5"/>
  <c r="C90" i="5"/>
  <c r="C74" i="5"/>
  <c r="C58" i="5"/>
  <c r="C42" i="5"/>
  <c r="C10" i="5"/>
  <c r="C117" i="5"/>
  <c r="C69" i="5"/>
  <c r="C252" i="5"/>
  <c r="C244" i="5"/>
  <c r="C236" i="5"/>
  <c r="C228" i="5"/>
  <c r="C220" i="5"/>
  <c r="C212" i="5"/>
  <c r="C204" i="5"/>
  <c r="C196" i="5"/>
  <c r="C188" i="5"/>
  <c r="C180" i="5"/>
  <c r="C172" i="5"/>
  <c r="C164" i="5"/>
  <c r="C156" i="5"/>
  <c r="C148" i="5"/>
  <c r="C140" i="5"/>
  <c r="C132" i="5"/>
  <c r="C124" i="5"/>
  <c r="C116" i="5"/>
  <c r="C108" i="5"/>
  <c r="C100" i="5"/>
  <c r="C92" i="5"/>
  <c r="C84" i="5"/>
  <c r="C76" i="5"/>
  <c r="C68" i="5"/>
  <c r="C60" i="5"/>
  <c r="C52" i="5"/>
  <c r="C44" i="5"/>
  <c r="C36" i="5"/>
  <c r="C28" i="5"/>
  <c r="C20" i="5"/>
  <c r="C12" i="5"/>
  <c r="C4" i="5"/>
  <c r="C133" i="5"/>
  <c r="C85" i="5"/>
  <c r="C45" i="5"/>
  <c r="C13" i="5"/>
  <c r="C251" i="5"/>
  <c r="C243" i="5"/>
  <c r="C235" i="5"/>
  <c r="C227" i="5"/>
  <c r="C219" i="5"/>
  <c r="C211" i="5"/>
  <c r="C203" i="5"/>
  <c r="C195" i="5"/>
  <c r="C187" i="5"/>
  <c r="C179" i="5"/>
  <c r="C171" i="5"/>
  <c r="C163" i="5"/>
  <c r="C155" i="5"/>
  <c r="C147" i="5"/>
  <c r="C139" i="5"/>
  <c r="C131" i="5"/>
  <c r="C123" i="5"/>
  <c r="C115" i="5"/>
  <c r="C107" i="5"/>
  <c r="C99" i="5"/>
  <c r="C91" i="5"/>
  <c r="C83" i="5"/>
  <c r="C75" i="5"/>
  <c r="C67" i="5"/>
  <c r="C59" i="5"/>
  <c r="C51" i="5"/>
  <c r="C43" i="5"/>
  <c r="C35" i="5"/>
  <c r="C27" i="5"/>
  <c r="C19" i="5"/>
  <c r="C11" i="5"/>
  <c r="C3" i="5"/>
  <c r="C149" i="5"/>
  <c r="C93" i="5"/>
  <c r="C37" i="5"/>
  <c r="C125" i="5"/>
  <c r="C77" i="5"/>
  <c r="C29" i="5"/>
  <c r="C5" i="5"/>
  <c r="C249" i="5"/>
  <c r="C241" i="5"/>
  <c r="C233" i="5"/>
  <c r="C225" i="5"/>
  <c r="C217" i="5"/>
  <c r="C209" i="5"/>
  <c r="C201" i="5"/>
  <c r="C109" i="5"/>
  <c r="C61" i="5"/>
  <c r="C248" i="5"/>
  <c r="C240" i="5"/>
  <c r="C232" i="5"/>
  <c r="C224" i="5"/>
  <c r="C216" i="5"/>
  <c r="C208" i="5"/>
  <c r="C200" i="5"/>
  <c r="C192" i="5"/>
  <c r="C184" i="5"/>
  <c r="C176" i="5"/>
  <c r="C168" i="5"/>
  <c r="C160" i="5"/>
  <c r="C152" i="5"/>
  <c r="C144" i="5"/>
  <c r="C136" i="5"/>
  <c r="C128" i="5"/>
  <c r="C120" i="5"/>
  <c r="C112" i="5"/>
  <c r="C104" i="5"/>
  <c r="C96" i="5"/>
  <c r="C88" i="5"/>
  <c r="C80" i="5"/>
  <c r="C72" i="5"/>
  <c r="C64" i="5"/>
  <c r="C56" i="5"/>
  <c r="C48" i="5"/>
  <c r="C40" i="5"/>
  <c r="C32" i="5"/>
  <c r="C24" i="5"/>
  <c r="C16" i="5"/>
  <c r="C8" i="5"/>
  <c r="C141" i="5"/>
  <c r="C101" i="5"/>
  <c r="C53" i="5"/>
  <c r="C21" i="5"/>
  <c r="C247" i="5"/>
  <c r="C239" i="5"/>
  <c r="C231" i="5"/>
  <c r="C223" i="5"/>
  <c r="C215" i="5"/>
  <c r="C207" i="5"/>
  <c r="C199" i="5"/>
  <c r="C191" i="5"/>
  <c r="C183" i="5"/>
  <c r="C175" i="5"/>
  <c r="C167" i="5"/>
  <c r="C159" i="5"/>
  <c r="C151" i="5"/>
  <c r="C143" i="5"/>
  <c r="C135" i="5"/>
  <c r="C127" i="5"/>
  <c r="C119" i="5"/>
  <c r="C111" i="5"/>
  <c r="C103" i="5"/>
  <c r="C95" i="5"/>
  <c r="C87" i="5"/>
  <c r="C79" i="5"/>
  <c r="C71" i="5"/>
  <c r="C63" i="5"/>
  <c r="C55" i="5"/>
  <c r="C47" i="5"/>
  <c r="C39" i="5"/>
  <c r="C31" i="5"/>
  <c r="C23" i="5"/>
  <c r="C15" i="5"/>
  <c r="C7" i="5"/>
  <c r="O129" i="5" l="1"/>
  <c r="O193" i="5"/>
  <c r="O54" i="5"/>
  <c r="O118" i="5"/>
  <c r="O182" i="5"/>
  <c r="O246" i="5"/>
  <c r="O55" i="5"/>
  <c r="O119" i="5"/>
  <c r="O128" i="5"/>
  <c r="O192" i="5"/>
  <c r="O73" i="5"/>
  <c r="O6" i="5"/>
  <c r="O62" i="5"/>
  <c r="O126" i="5"/>
  <c r="O2" i="5"/>
  <c r="P2" i="5" s="1"/>
  <c r="Q2" i="5" s="1"/>
  <c r="O26" i="5"/>
  <c r="O154" i="5"/>
  <c r="O218" i="5"/>
  <c r="O217" i="5"/>
  <c r="O97" i="5"/>
  <c r="O42" i="5"/>
  <c r="O106" i="5"/>
  <c r="O30" i="5"/>
  <c r="O158" i="5"/>
  <c r="O222" i="5"/>
  <c r="O31" i="5"/>
  <c r="O95" i="5"/>
  <c r="O223" i="5"/>
  <c r="O58" i="5"/>
  <c r="O122" i="5"/>
  <c r="O59" i="5"/>
  <c r="O166" i="5"/>
  <c r="O48" i="5"/>
  <c r="O112" i="5"/>
  <c r="O176" i="5"/>
  <c r="O240" i="5"/>
  <c r="O121" i="5"/>
  <c r="O185" i="5"/>
  <c r="O66" i="5"/>
  <c r="O130" i="5"/>
  <c r="O190" i="5"/>
  <c r="O72" i="5"/>
  <c r="O136" i="5"/>
  <c r="O234" i="5"/>
  <c r="O169" i="5"/>
  <c r="O123" i="5"/>
  <c r="O10" i="5"/>
  <c r="O8" i="5"/>
  <c r="O27" i="5"/>
  <c r="O91" i="5"/>
  <c r="O155" i="5"/>
  <c r="O219" i="5"/>
  <c r="O162" i="5"/>
  <c r="O33" i="5"/>
  <c r="O22" i="5"/>
  <c r="O86" i="5"/>
  <c r="O150" i="5"/>
  <c r="O214" i="5"/>
  <c r="O23" i="5"/>
  <c r="O87" i="5"/>
  <c r="O32" i="5"/>
  <c r="O96" i="5"/>
  <c r="O224" i="5"/>
  <c r="O41" i="5"/>
  <c r="O241" i="5"/>
  <c r="O102" i="5"/>
  <c r="O57" i="5"/>
  <c r="O249" i="5"/>
  <c r="O194" i="5"/>
  <c r="O151" i="5"/>
  <c r="O215" i="5"/>
  <c r="O160" i="5"/>
  <c r="O105" i="5"/>
  <c r="O51" i="5"/>
  <c r="O115" i="5"/>
  <c r="O40" i="5"/>
  <c r="O104" i="5"/>
  <c r="O168" i="5"/>
  <c r="O232" i="5"/>
  <c r="O177" i="5"/>
  <c r="O186" i="5"/>
  <c r="O45" i="5"/>
  <c r="O52" i="5"/>
  <c r="O53" i="5"/>
  <c r="O159" i="5"/>
  <c r="O230" i="5"/>
  <c r="O39" i="5"/>
  <c r="O103" i="5"/>
  <c r="O167" i="5"/>
  <c r="O231" i="5"/>
  <c r="O4" i="5"/>
  <c r="O94" i="5"/>
  <c r="O46" i="5"/>
  <c r="O110" i="5"/>
  <c r="O174" i="5"/>
  <c r="O238" i="5"/>
  <c r="O47" i="5"/>
  <c r="O111" i="5"/>
  <c r="O175" i="5"/>
  <c r="O239" i="5"/>
  <c r="O56" i="5"/>
  <c r="O120" i="5"/>
  <c r="O184" i="5"/>
  <c r="O248" i="5"/>
  <c r="O65" i="5"/>
  <c r="O74" i="5"/>
  <c r="O202" i="5"/>
  <c r="O64" i="5"/>
  <c r="O137" i="5"/>
  <c r="O156" i="5"/>
  <c r="O17" i="5"/>
  <c r="O81" i="5"/>
  <c r="O145" i="5"/>
  <c r="O209" i="5"/>
  <c r="O90" i="5"/>
  <c r="O89" i="5"/>
  <c r="O98" i="5"/>
  <c r="O250" i="5"/>
  <c r="O138" i="5"/>
  <c r="O11" i="5"/>
  <c r="O75" i="5"/>
  <c r="O139" i="5"/>
  <c r="O203" i="5"/>
  <c r="O108" i="5"/>
  <c r="O109" i="5"/>
  <c r="O116" i="5"/>
  <c r="O117" i="5"/>
  <c r="O124" i="5"/>
  <c r="O165" i="5"/>
  <c r="O201" i="5"/>
  <c r="O210" i="5"/>
  <c r="O133" i="5"/>
  <c r="O70" i="5"/>
  <c r="O134" i="5"/>
  <c r="O198" i="5"/>
  <c r="O7" i="5"/>
  <c r="O71" i="5"/>
  <c r="O135" i="5"/>
  <c r="O199" i="5"/>
  <c r="O16" i="5"/>
  <c r="O80" i="5"/>
  <c r="O208" i="5"/>
  <c r="O153" i="5"/>
  <c r="O34" i="5"/>
  <c r="O227" i="5"/>
  <c r="O212" i="5"/>
  <c r="O213" i="5"/>
  <c r="O36" i="5"/>
  <c r="O228" i="5"/>
  <c r="O161" i="5"/>
  <c r="O170" i="5"/>
  <c r="O38" i="5"/>
  <c r="O3" i="5"/>
  <c r="O67" i="5"/>
  <c r="O131" i="5"/>
  <c r="O195" i="5"/>
  <c r="O76" i="5"/>
  <c r="O77" i="5"/>
  <c r="O84" i="5"/>
  <c r="O85" i="5"/>
  <c r="O92" i="5"/>
  <c r="O93" i="5"/>
  <c r="O164" i="5"/>
  <c r="O69" i="5"/>
  <c r="O183" i="5"/>
  <c r="O247" i="5"/>
  <c r="O9" i="5"/>
  <c r="O18" i="5"/>
  <c r="O82" i="5"/>
  <c r="O146" i="5"/>
  <c r="O19" i="5"/>
  <c r="O83" i="5"/>
  <c r="O147" i="5"/>
  <c r="O211" i="5"/>
  <c r="O140" i="5"/>
  <c r="O141" i="5"/>
  <c r="O148" i="5"/>
  <c r="O149" i="5"/>
  <c r="O101" i="5"/>
  <c r="O125" i="5"/>
  <c r="O5" i="5"/>
  <c r="O63" i="5"/>
  <c r="O127" i="5"/>
  <c r="O191" i="5"/>
  <c r="O200" i="5"/>
  <c r="O172" i="5"/>
  <c r="O173" i="5"/>
  <c r="O180" i="5"/>
  <c r="O181" i="5"/>
  <c r="O188" i="5"/>
  <c r="O196" i="5"/>
  <c r="O197" i="5"/>
  <c r="O132" i="5"/>
  <c r="O37" i="5"/>
  <c r="O144" i="5"/>
  <c r="O25" i="5"/>
  <c r="O226" i="5"/>
  <c r="O35" i="5"/>
  <c r="O99" i="5"/>
  <c r="O163" i="5"/>
  <c r="O204" i="5"/>
  <c r="O205" i="5"/>
  <c r="O220" i="5"/>
  <c r="O221" i="5"/>
  <c r="O157" i="5"/>
  <c r="O14" i="5"/>
  <c r="O78" i="5"/>
  <c r="O142" i="5"/>
  <c r="O206" i="5"/>
  <c r="O15" i="5"/>
  <c r="O79" i="5"/>
  <c r="O143" i="5"/>
  <c r="O207" i="5"/>
  <c r="O24" i="5"/>
  <c r="O88" i="5"/>
  <c r="O152" i="5"/>
  <c r="O216" i="5"/>
  <c r="O225" i="5"/>
  <c r="O43" i="5"/>
  <c r="O107" i="5"/>
  <c r="O171" i="5"/>
  <c r="O235" i="5"/>
  <c r="O236" i="5"/>
  <c r="O237" i="5"/>
  <c r="O244" i="5"/>
  <c r="O245" i="5"/>
  <c r="O252" i="5"/>
  <c r="O100" i="5"/>
  <c r="O229" i="5"/>
  <c r="O233" i="5"/>
  <c r="O50" i="5"/>
  <c r="O114" i="5"/>
  <c r="O178" i="5"/>
  <c r="O242" i="5"/>
  <c r="O179" i="5"/>
  <c r="O243" i="5"/>
  <c r="O12" i="5"/>
  <c r="O13" i="5"/>
  <c r="O20" i="5"/>
  <c r="O21" i="5"/>
  <c r="O28" i="5"/>
  <c r="O29" i="5"/>
  <c r="O189" i="5"/>
  <c r="O253" i="5"/>
  <c r="O49" i="5"/>
  <c r="O113" i="5"/>
  <c r="O187" i="5"/>
  <c r="O251" i="5"/>
  <c r="O44" i="5"/>
  <c r="O60" i="5"/>
  <c r="O61" i="5"/>
  <c r="O68" i="5"/>
  <c r="P59" i="5" l="1"/>
  <c r="P200" i="5"/>
  <c r="P148" i="5"/>
  <c r="P237" i="5"/>
  <c r="P42" i="5"/>
  <c r="P93" i="5"/>
  <c r="P67" i="5"/>
  <c r="P44" i="5"/>
  <c r="P82" i="5"/>
  <c r="P105" i="5"/>
  <c r="P189" i="5"/>
  <c r="P179" i="5"/>
  <c r="Q179" i="5" s="1"/>
  <c r="P250" i="5"/>
  <c r="P185" i="5"/>
  <c r="P106" i="5"/>
  <c r="P58" i="5"/>
  <c r="Q59" i="5" s="1"/>
  <c r="P121" i="5"/>
  <c r="P143" i="5"/>
  <c r="P221" i="5"/>
  <c r="P25" i="5"/>
  <c r="P180" i="5"/>
  <c r="P45" i="5"/>
  <c r="P91" i="5"/>
  <c r="P192" i="5"/>
  <c r="P66" i="5"/>
  <c r="P60" i="5"/>
  <c r="Q60" i="5" s="1"/>
  <c r="P50" i="5"/>
  <c r="P88" i="5"/>
  <c r="P196" i="5"/>
  <c r="P183" i="5"/>
  <c r="P193" i="5"/>
  <c r="P201" i="5"/>
  <c r="P52" i="5"/>
  <c r="P12" i="5"/>
  <c r="P245" i="5"/>
  <c r="P234" i="5"/>
  <c r="P14" i="5"/>
  <c r="P188" i="5"/>
  <c r="P101" i="5"/>
  <c r="P243" i="5"/>
  <c r="P169" i="5"/>
  <c r="P244" i="5"/>
  <c r="P207" i="5"/>
  <c r="P157" i="5"/>
  <c r="P226" i="5"/>
  <c r="P181" i="5"/>
  <c r="P26" i="5"/>
  <c r="P149" i="5"/>
  <c r="P146" i="5"/>
  <c r="P124" i="5"/>
  <c r="P11" i="5"/>
  <c r="P177" i="5"/>
  <c r="P160" i="5"/>
  <c r="P115" i="5"/>
  <c r="P220" i="5"/>
  <c r="P141" i="5"/>
  <c r="P96" i="5"/>
  <c r="Q97" i="5" s="1"/>
  <c r="P33" i="5"/>
  <c r="P123" i="5"/>
  <c r="P246" i="5"/>
  <c r="P236" i="5"/>
  <c r="P144" i="5"/>
  <c r="P18" i="5"/>
  <c r="P28" i="5"/>
  <c r="P23" i="5"/>
  <c r="P15" i="5"/>
  <c r="P37" i="5"/>
  <c r="P9" i="5"/>
  <c r="P80" i="5"/>
  <c r="P98" i="5"/>
  <c r="P137" i="5"/>
  <c r="P56" i="5"/>
  <c r="P46" i="5"/>
  <c r="P194" i="5"/>
  <c r="P182" i="5"/>
  <c r="P251" i="5"/>
  <c r="P87" i="5"/>
  <c r="P79" i="5"/>
  <c r="P173" i="5"/>
  <c r="P92" i="5"/>
  <c r="Q93" i="5" s="1"/>
  <c r="P134" i="5"/>
  <c r="P187" i="5"/>
  <c r="P235" i="5"/>
  <c r="P205" i="5"/>
  <c r="P172" i="5"/>
  <c r="P228" i="5"/>
  <c r="P68" i="5"/>
  <c r="Q68" i="5" s="1"/>
  <c r="P21" i="5"/>
  <c r="P178" i="5"/>
  <c r="P229" i="5"/>
  <c r="P171" i="5"/>
  <c r="P216" i="5"/>
  <c r="P206" i="5"/>
  <c r="P204" i="5"/>
  <c r="P132" i="5"/>
  <c r="P155" i="5"/>
  <c r="P63" i="5"/>
  <c r="P211" i="5"/>
  <c r="P36" i="5"/>
  <c r="P108" i="5"/>
  <c r="P53" i="5"/>
  <c r="P40" i="5"/>
  <c r="P30" i="5"/>
  <c r="P29" i="5"/>
  <c r="Q29" i="5" s="1"/>
  <c r="P225" i="5"/>
  <c r="P191" i="5"/>
  <c r="P208" i="5"/>
  <c r="Q208" i="5" s="1"/>
  <c r="P230" i="5"/>
  <c r="P242" i="5"/>
  <c r="P97" i="5"/>
  <c r="P127" i="5"/>
  <c r="P61" i="5"/>
  <c r="P20" i="5"/>
  <c r="P114" i="5"/>
  <c r="P100" i="5"/>
  <c r="P107" i="5"/>
  <c r="P152" i="5"/>
  <c r="P142" i="5"/>
  <c r="P163" i="5"/>
  <c r="P197" i="5"/>
  <c r="P5" i="5"/>
  <c r="P147" i="5"/>
  <c r="Q148" i="5" s="1"/>
  <c r="P247" i="5"/>
  <c r="P77" i="5"/>
  <c r="P176" i="5"/>
  <c r="P95" i="5"/>
  <c r="P13" i="5"/>
  <c r="P43" i="5"/>
  <c r="Q44" i="5" s="1"/>
  <c r="P99" i="5"/>
  <c r="P27" i="5"/>
  <c r="P83" i="5"/>
  <c r="Q83" i="5" s="1"/>
  <c r="P135" i="5"/>
  <c r="P231" i="5"/>
  <c r="P51" i="5"/>
  <c r="P214" i="5"/>
  <c r="P72" i="5"/>
  <c r="P112" i="5"/>
  <c r="P218" i="5"/>
  <c r="P113" i="5"/>
  <c r="P252" i="5"/>
  <c r="Q252" i="5" s="1"/>
  <c r="P78" i="5"/>
  <c r="P125" i="5"/>
  <c r="P76" i="5"/>
  <c r="P49" i="5"/>
  <c r="P233" i="5"/>
  <c r="P24" i="5"/>
  <c r="P35" i="5"/>
  <c r="P154" i="5"/>
  <c r="P69" i="5"/>
  <c r="P129" i="5"/>
  <c r="P227" i="5"/>
  <c r="P145" i="5"/>
  <c r="P65" i="5"/>
  <c r="P47" i="5"/>
  <c r="P241" i="5"/>
  <c r="P150" i="5"/>
  <c r="P128" i="5"/>
  <c r="P55" i="5"/>
  <c r="F2" i="6"/>
  <c r="F3" i="6"/>
  <c r="P217" i="5"/>
  <c r="P73" i="5"/>
  <c r="P54" i="5"/>
  <c r="P140" i="5"/>
  <c r="P84" i="5"/>
  <c r="P38" i="5"/>
  <c r="P161" i="5"/>
  <c r="P153" i="5"/>
  <c r="P198" i="5"/>
  <c r="P165" i="5"/>
  <c r="P75" i="5"/>
  <c r="P209" i="5"/>
  <c r="P74" i="5"/>
  <c r="P111" i="5"/>
  <c r="P6" i="5"/>
  <c r="P159" i="5"/>
  <c r="P104" i="5"/>
  <c r="P151" i="5"/>
  <c r="P224" i="5"/>
  <c r="P22" i="5"/>
  <c r="P10" i="5"/>
  <c r="P158" i="5"/>
  <c r="P70" i="5"/>
  <c r="P117" i="5"/>
  <c r="P138" i="5"/>
  <c r="P81" i="5"/>
  <c r="Q82" i="5" s="1"/>
  <c r="P248" i="5"/>
  <c r="Q248" i="5" s="1"/>
  <c r="P238" i="5"/>
  <c r="Q238" i="5" s="1"/>
  <c r="P167" i="5"/>
  <c r="P223" i="5"/>
  <c r="P249" i="5"/>
  <c r="P32" i="5"/>
  <c r="P162" i="5"/>
  <c r="P126" i="5"/>
  <c r="P195" i="5"/>
  <c r="P240" i="5"/>
  <c r="P186" i="5"/>
  <c r="P213" i="5"/>
  <c r="P16" i="5"/>
  <c r="P133" i="5"/>
  <c r="P116" i="5"/>
  <c r="P174" i="5"/>
  <c r="P17" i="5"/>
  <c r="P184" i="5"/>
  <c r="P103" i="5"/>
  <c r="P57" i="5"/>
  <c r="P219" i="5"/>
  <c r="Q220" i="5" s="1"/>
  <c r="P62" i="5"/>
  <c r="P136" i="5"/>
  <c r="P156" i="5"/>
  <c r="P19" i="5"/>
  <c r="P64" i="5"/>
  <c r="P164" i="5"/>
  <c r="P131" i="5"/>
  <c r="P122" i="5"/>
  <c r="P212" i="5"/>
  <c r="P199" i="5"/>
  <c r="Q199" i="5" s="1"/>
  <c r="P210" i="5"/>
  <c r="P109" i="5"/>
  <c r="P120" i="5"/>
  <c r="P110" i="5"/>
  <c r="P3" i="5"/>
  <c r="Q3" i="5" s="1"/>
  <c r="P48" i="5"/>
  <c r="P34" i="5"/>
  <c r="P71" i="5"/>
  <c r="P118" i="5"/>
  <c r="P203" i="5"/>
  <c r="P89" i="5"/>
  <c r="P239" i="5"/>
  <c r="P94" i="5"/>
  <c r="Q94" i="5" s="1"/>
  <c r="P166" i="5"/>
  <c r="P232" i="5"/>
  <c r="P190" i="5"/>
  <c r="P119" i="5"/>
  <c r="P85" i="5"/>
  <c r="P130" i="5"/>
  <c r="P39" i="5"/>
  <c r="P170" i="5"/>
  <c r="P7" i="5"/>
  <c r="P139" i="5"/>
  <c r="P90" i="5"/>
  <c r="P202" i="5"/>
  <c r="P175" i="5"/>
  <c r="P4" i="5"/>
  <c r="P102" i="5"/>
  <c r="P168" i="5"/>
  <c r="P215" i="5"/>
  <c r="P41" i="5"/>
  <c r="P86" i="5"/>
  <c r="P8" i="5"/>
  <c r="P31" i="5"/>
  <c r="P222" i="5"/>
  <c r="P253" i="5"/>
  <c r="Q107" i="5" l="1"/>
  <c r="Q158" i="5"/>
  <c r="Q109" i="5"/>
  <c r="Q106" i="5"/>
  <c r="Q164" i="5"/>
  <c r="Q69" i="5"/>
  <c r="Q12" i="5"/>
  <c r="Q147" i="5"/>
  <c r="Q146" i="5"/>
  <c r="Q149" i="5"/>
  <c r="Q201" i="5"/>
  <c r="Q171" i="5"/>
  <c r="Q180" i="5"/>
  <c r="Q36" i="5"/>
  <c r="Q114" i="5"/>
  <c r="Q190" i="5"/>
  <c r="Q193" i="5"/>
  <c r="Q74" i="5"/>
  <c r="Q173" i="5"/>
  <c r="Q237" i="5"/>
  <c r="Q181" i="5"/>
  <c r="Q33" i="5"/>
  <c r="Q105" i="5"/>
  <c r="Q67" i="5"/>
  <c r="Q57" i="5"/>
  <c r="Q143" i="5"/>
  <c r="Q144" i="5"/>
  <c r="Q45" i="5"/>
  <c r="Q150" i="5"/>
  <c r="Q230" i="5"/>
  <c r="Q195" i="5"/>
  <c r="Q54" i="5"/>
  <c r="Q101" i="5"/>
  <c r="Q37" i="5"/>
  <c r="Q124" i="5"/>
  <c r="Q118" i="5"/>
  <c r="Q225" i="5"/>
  <c r="Q216" i="5"/>
  <c r="Q229" i="5"/>
  <c r="Q39" i="5"/>
  <c r="Q104" i="5"/>
  <c r="Q187" i="5"/>
  <c r="Q78" i="5"/>
  <c r="Q53" i="5"/>
  <c r="Q88" i="5"/>
  <c r="Q15" i="5"/>
  <c r="Q189" i="5"/>
  <c r="Q113" i="5"/>
  <c r="Q139" i="5"/>
  <c r="Q34" i="5"/>
  <c r="Q50" i="5"/>
  <c r="Q198" i="5"/>
  <c r="Q61" i="5"/>
  <c r="Q155" i="5"/>
  <c r="Q100" i="5"/>
  <c r="Q172" i="5"/>
  <c r="Q123" i="5"/>
  <c r="Q16" i="5"/>
  <c r="Q161" i="5"/>
  <c r="Q13" i="5"/>
  <c r="Q127" i="5"/>
  <c r="Q133" i="5"/>
  <c r="Q221" i="5"/>
  <c r="Q27" i="5"/>
  <c r="Q194" i="5"/>
  <c r="Q38" i="5"/>
  <c r="Q126" i="5"/>
  <c r="Q51" i="5"/>
  <c r="Q99" i="5"/>
  <c r="Q182" i="5"/>
  <c r="Q183" i="5"/>
  <c r="Q242" i="5"/>
  <c r="Q226" i="5"/>
  <c r="Q84" i="5"/>
  <c r="Q176" i="5"/>
  <c r="Q222" i="5"/>
  <c r="Q121" i="5"/>
  <c r="Q64" i="5"/>
  <c r="Q23" i="5"/>
  <c r="Q209" i="5"/>
  <c r="Q135" i="5"/>
  <c r="Q217" i="5"/>
  <c r="Q9" i="5"/>
  <c r="Q247" i="5"/>
  <c r="Q235" i="5"/>
  <c r="Q245" i="5"/>
  <c r="Q4" i="5"/>
  <c r="Q98" i="5"/>
  <c r="Q19" i="5"/>
  <c r="Q251" i="5"/>
  <c r="Q142" i="5"/>
  <c r="Q8" i="5"/>
  <c r="Q157" i="5"/>
  <c r="Q174" i="5"/>
  <c r="Q130" i="5"/>
  <c r="Q129" i="5"/>
  <c r="Q205" i="5"/>
  <c r="Q86" i="5"/>
  <c r="Q90" i="5"/>
  <c r="Q72" i="5"/>
  <c r="Q18" i="5"/>
  <c r="Q186" i="5"/>
  <c r="Q253" i="5"/>
  <c r="Q46" i="5"/>
  <c r="Q24" i="5"/>
  <c r="Q96" i="5"/>
  <c r="Q66" i="5"/>
  <c r="Q228" i="5"/>
  <c r="Q92" i="5"/>
  <c r="Q43" i="5"/>
  <c r="Q80" i="5"/>
  <c r="Q227" i="5"/>
  <c r="Q210" i="5"/>
  <c r="Q81" i="5"/>
  <c r="Q76" i="5"/>
  <c r="Q136" i="5"/>
  <c r="Q41" i="5"/>
  <c r="Q137" i="5"/>
  <c r="Q116" i="5"/>
  <c r="Q163" i="5"/>
  <c r="Q138" i="5"/>
  <c r="Q151" i="5"/>
  <c r="Q73" i="5"/>
  <c r="Q77" i="5"/>
  <c r="Q108" i="5"/>
  <c r="Q236" i="5"/>
  <c r="Q26" i="5"/>
  <c r="Q215" i="5"/>
  <c r="Q232" i="5"/>
  <c r="Q218" i="5"/>
  <c r="Q65" i="5"/>
  <c r="Q5" i="5"/>
  <c r="Q52" i="5"/>
  <c r="Q246" i="5"/>
  <c r="Q132" i="5"/>
  <c r="Q214" i="5"/>
  <c r="Q145" i="5"/>
  <c r="Q197" i="5"/>
  <c r="Q21" i="5"/>
  <c r="Q56" i="5"/>
  <c r="Q28" i="5"/>
  <c r="Q192" i="5"/>
  <c r="Q165" i="5"/>
  <c r="Q31" i="5"/>
  <c r="Q55" i="5"/>
  <c r="Q79" i="5"/>
  <c r="Q14" i="5"/>
  <c r="Q177" i="5"/>
  <c r="Q89" i="5"/>
  <c r="Q128" i="5"/>
  <c r="Q234" i="5"/>
  <c r="Q169" i="5"/>
  <c r="Q166" i="5"/>
  <c r="Q48" i="5"/>
  <c r="Q49" i="5"/>
  <c r="Q200" i="5"/>
  <c r="Q103" i="5"/>
  <c r="Q40" i="5"/>
  <c r="Q250" i="5"/>
  <c r="Q159" i="5"/>
  <c r="Q153" i="5"/>
  <c r="Q47" i="5"/>
  <c r="Q25" i="5"/>
  <c r="Q115" i="5"/>
  <c r="Q211" i="5"/>
  <c r="Q188" i="5"/>
  <c r="Q125" i="5"/>
  <c r="Q162" i="5"/>
  <c r="Q233" i="5"/>
  <c r="Q178" i="5"/>
  <c r="Q141" i="5"/>
  <c r="Q243" i="5"/>
  <c r="Q30" i="5"/>
  <c r="Q202" i="5"/>
  <c r="Q203" i="5"/>
  <c r="Q184" i="5"/>
  <c r="Q240" i="5"/>
  <c r="Q10" i="5"/>
  <c r="Q75" i="5"/>
  <c r="Q85" i="5"/>
  <c r="Q231" i="5"/>
  <c r="Q206" i="5"/>
  <c r="Q35" i="5"/>
  <c r="Q170" i="5"/>
  <c r="Q207" i="5"/>
  <c r="Q175" i="5"/>
  <c r="Q152" i="5"/>
  <c r="Q11" i="5"/>
  <c r="Q160" i="5"/>
  <c r="Q244" i="5"/>
  <c r="Q213" i="5"/>
  <c r="Q119" i="5"/>
  <c r="Q63" i="5"/>
  <c r="Q134" i="5"/>
  <c r="Q32" i="5"/>
  <c r="Q117" i="5"/>
  <c r="Q6" i="5"/>
  <c r="Q196" i="5"/>
  <c r="Q212" i="5"/>
  <c r="Q102" i="5"/>
  <c r="Q191" i="5"/>
  <c r="Q112" i="5"/>
  <c r="Q91" i="5"/>
  <c r="Q249" i="5"/>
  <c r="Q110" i="5"/>
  <c r="Q120" i="5"/>
  <c r="Q87" i="5"/>
  <c r="Q204" i="5"/>
  <c r="Q168" i="5"/>
  <c r="Q140" i="5"/>
  <c r="Q58" i="5"/>
  <c r="Q154" i="5"/>
  <c r="Q131" i="5"/>
  <c r="Q224" i="5"/>
  <c r="Q22" i="5"/>
  <c r="Q42" i="5"/>
  <c r="Q239" i="5"/>
  <c r="Q167" i="5"/>
  <c r="Q185" i="5"/>
  <c r="Q7" i="5"/>
  <c r="Q95" i="5"/>
  <c r="Q71" i="5"/>
  <c r="Q122" i="5"/>
  <c r="Q156" i="5"/>
  <c r="Q241" i="5"/>
  <c r="Q17" i="5"/>
  <c r="Q223" i="5"/>
  <c r="Q219" i="5"/>
  <c r="Q20" i="5"/>
  <c r="Q111" i="5"/>
  <c r="Q70" i="5"/>
  <c r="Q62" i="5"/>
  <c r="F4" i="6" l="1"/>
  <c r="F5" i="6"/>
  <c r="F6" i="6" l="1"/>
</calcChain>
</file>

<file path=xl/connections.xml><?xml version="1.0" encoding="utf-8"?>
<connections xmlns="http://schemas.openxmlformats.org/spreadsheetml/2006/main">
  <connection id="1" name="AAPL" type="6" refreshedVersion="5" background="1" saveData="1">
    <textPr codePage="437" sourceFile="C:\Python\Python27\Lib\site-packages\QSTK\QSData\Yahoo\AAPL.csv" comma="1">
      <textFields count="7">
        <textField/>
        <textField/>
        <textField/>
        <textField/>
        <textField/>
        <textField/>
        <textField/>
      </textFields>
    </textPr>
  </connection>
  <connection id="2" name="GLD" type="6" refreshedVersion="5" background="1" saveData="1">
    <textPr codePage="437" sourceFile="C:\Python\Python27\Lib\site-packages\QSTK\QSData\Yahoo\GLD.csv" comma="1">
      <textFields count="7">
        <textField/>
        <textField/>
        <textField/>
        <textField/>
        <textField/>
        <textField/>
        <textField/>
      </textFields>
    </textPr>
  </connection>
  <connection id="3" name="GOOG" type="6" refreshedVersion="5" background="1" saveData="1">
    <textPr codePage="437" sourceFile="C:\Python\Python27\Lib\site-packages\QSTK\QSData\Yahoo\GOOG.csv" comma="1">
      <textFields count="7">
        <textField/>
        <textField/>
        <textField/>
        <textField/>
        <textField/>
        <textField/>
        <textField/>
      </textFields>
    </textPr>
  </connection>
  <connection id="4" name="XOM" type="6" refreshedVersion="5" background="1" saveData="1">
    <textPr codePage="437" sourceFile="C:\Python\Python27\Lib\site-packages\QSTK\QSData\Yahoo\XOM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<sst xmlns="http://schemas.openxmlformats.org/spreadsheetml/2006/main" count="52" uniqueCount="26">
  <si>
    <t>Date</t>
  </si>
  <si>
    <t>Open</t>
  </si>
  <si>
    <t>High</t>
  </si>
  <si>
    <t>Low</t>
  </si>
  <si>
    <t>Close</t>
  </si>
  <si>
    <t>Volume</t>
  </si>
  <si>
    <t>Adj Close</t>
  </si>
  <si>
    <t>AAPL</t>
  </si>
  <si>
    <t>GLD</t>
  </si>
  <si>
    <t>GOOG</t>
  </si>
  <si>
    <t>XOM</t>
  </si>
  <si>
    <t>Equities</t>
  </si>
  <si>
    <t>Allocations</t>
  </si>
  <si>
    <t>Investment</t>
  </si>
  <si>
    <t>Performance</t>
  </si>
  <si>
    <t>Fund</t>
  </si>
  <si>
    <t>Benchmark</t>
  </si>
  <si>
    <t>Total</t>
  </si>
  <si>
    <t>Annual Return</t>
  </si>
  <si>
    <t>Average Daily Return</t>
  </si>
  <si>
    <t>STDEV Daily Return</t>
  </si>
  <si>
    <t>Sharpe Ratio</t>
  </si>
  <si>
    <t>Fund Investment</t>
  </si>
  <si>
    <t>Fund Cum Ret</t>
  </si>
  <si>
    <t>Fund Daily Ret</t>
  </si>
  <si>
    <t>Annual Cumulative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</si>
</sst>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0.000%"/>
    <numFmt numFmtId="165" formatCode="0.0000"/>
    <numFmt numFmtId="166" formatCode="0.00000000000"/>
    <numFmt numFmtId="167" formatCode="0.0000000000000"/>
    <numFmt numFmtId="168" formatCode="0.000000000000000"/>
    <numFmt numFmtId="169" formatCode="0.000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0" fillId="0" borderId="0" xfId="0" applyAlignment="1">
      <alignment vertical="top"/>
    </xf>
    <xf numFmtId="44" fontId="0" fillId="0" borderId="0" xfId="1" applyFont="1" applyAlignment="1">
      <alignment vertical="top"/>
    </xf>
    <xf numFmtId="2" fontId="0" fillId="0" borderId="0" xfId="0" applyNumberFormat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vertical="top"/>
    </xf>
    <xf numFmtId="0" fontId="3" fillId="0" borderId="0" xfId="0" applyFont="1"/>
    <xf numFmtId="14" fontId="3" fillId="0" borderId="0" xfId="0" applyNumberFormat="1" applyFont="1"/>
    <xf numFmtId="44" fontId="3" fillId="0" borderId="0" xfId="1" applyFont="1"/>
    <xf numFmtId="44" fontId="4" fillId="3" borderId="1" xfId="3" applyNumberFormat="1" applyFont="1" applyFill="1"/>
    <xf numFmtId="0" fontId="4" fillId="3" borderId="1" xfId="3" applyFont="1" applyFill="1"/>
    <xf numFmtId="10" fontId="3" fillId="2" borderId="0" xfId="4" applyNumberFormat="1" applyFont="1"/>
    <xf numFmtId="44" fontId="3" fillId="2" borderId="0" xfId="4" applyNumberFormat="1" applyFont="1"/>
    <xf numFmtId="0" fontId="4" fillId="0" borderId="0" xfId="0" applyFont="1" applyAlignment="1">
      <alignment horizontal="center" vertical="top"/>
    </xf>
    <xf numFmtId="0" fontId="4" fillId="0" borderId="0" xfId="0" applyFont="1"/>
    <xf numFmtId="44" fontId="4" fillId="0" borderId="0" xfId="1" applyFont="1" applyAlignment="1">
      <alignment horizontal="right" vertical="top"/>
    </xf>
    <xf numFmtId="44" fontId="4" fillId="2" borderId="0" xfId="4" applyNumberFormat="1" applyFont="1" applyAlignment="1">
      <alignment horizontal="right" vertical="top"/>
    </xf>
    <xf numFmtId="164" fontId="4" fillId="3" borderId="1" xfId="2" applyNumberFormat="1" applyFont="1" applyFill="1" applyBorder="1"/>
    <xf numFmtId="166" fontId="0" fillId="0" borderId="0" xfId="0" applyNumberFormat="1" applyAlignment="1">
      <alignment vertical="top"/>
    </xf>
    <xf numFmtId="167" fontId="0" fillId="0" borderId="0" xfId="0" applyNumberFormat="1" applyAlignment="1">
      <alignment vertical="top"/>
    </xf>
    <xf numFmtId="168" fontId="0" fillId="0" borderId="0" xfId="0" applyNumberFormat="1" applyAlignment="1">
      <alignment vertical="top"/>
    </xf>
    <xf numFmtId="0" fontId="4" fillId="3" borderId="1" xfId="3" applyFont="1" applyFill="1" applyAlignment="1">
      <alignment horizontal="right" vertical="top"/>
    </xf>
    <xf numFmtId="164" fontId="4" fillId="3" borderId="1" xfId="2" applyNumberFormat="1" applyFont="1" applyFill="1" applyBorder="1" applyAlignment="1">
      <alignment horizontal="right" vertical="top"/>
    </xf>
    <xf numFmtId="165" fontId="4" fillId="3" borderId="1" xfId="2" applyNumberFormat="1" applyFont="1" applyFill="1" applyBorder="1" applyAlignment="1">
      <alignment horizontal="right" vertical="top"/>
    </xf>
    <xf numFmtId="165" fontId="4" fillId="3" borderId="1" xfId="2" applyNumberFormat="1" applyFont="1" applyFill="1" applyBorder="1"/>
    <xf numFmtId="169" fontId="0" fillId="0" borderId="0" xfId="2" applyNumberFormat="1" applyFont="1" applyAlignment="1">
      <alignment vertical="top"/>
    </xf>
  </cellXfs>
  <cellStyles count="5">
    <cellStyle name="20% - Accent1" xfId="4" builtinId="30"/>
    <cellStyle name="Currency" xfId="1" builtinId="4"/>
    <cellStyle name="Normal" xfId="0" builtinId="0"/>
    <cellStyle name="Percent" xfId="2" builtinId="5"/>
    <cellStyle name="Total" xfId="3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APL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LD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OOG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XOM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F4" sqref="F4"/>
    </sheetView>
  </sheetViews>
  <sheetFormatPr defaultColWidth="16.7109375" defaultRowHeight="15" x14ac:dyDescent="0.25"/>
  <cols>
    <col min="1" max="1" width="14.7109375" style="2" customWidth="1"/>
    <col min="2" max="4" width="16.7109375" style="2"/>
    <col min="5" max="5" width="29" style="2" customWidth="1"/>
    <col min="6" max="6" width="25" style="2" bestFit="1" customWidth="1"/>
    <col min="7" max="16384" width="16.7109375" style="2"/>
  </cols>
  <sheetData>
    <row r="1" spans="1:7" x14ac:dyDescent="0.25">
      <c r="A1" s="5" t="s">
        <v>11</v>
      </c>
      <c r="B1" s="6" t="s">
        <v>12</v>
      </c>
      <c r="C1" s="6" t="s">
        <v>13</v>
      </c>
      <c r="D1" s="7"/>
      <c r="E1" s="5" t="s">
        <v>14</v>
      </c>
      <c r="F1" s="6" t="s">
        <v>15</v>
      </c>
      <c r="G1" s="6" t="s">
        <v>16</v>
      </c>
    </row>
    <row r="2" spans="1:7" x14ac:dyDescent="0.25">
      <c r="A2" s="2" t="s">
        <v>17</v>
      </c>
      <c r="B2" s="4">
        <f>SUM(B3:B6)</f>
        <v>1</v>
      </c>
      <c r="C2" s="3">
        <v>1000000</v>
      </c>
      <c r="E2" s="2" t="s">
        <v>18</v>
      </c>
      <c r="F2" s="27">
        <f>(Portfolio!O253/Portfolio!O2)-1</f>
        <v>0.16487261964506139</v>
      </c>
    </row>
    <row r="3" spans="1:7" x14ac:dyDescent="0.25">
      <c r="A3" s="2" t="s">
        <v>7</v>
      </c>
      <c r="B3" s="4">
        <v>0.4</v>
      </c>
      <c r="C3" s="3">
        <f>$C$2*B3</f>
        <v>400000</v>
      </c>
      <c r="E3" s="2" t="s">
        <v>25</v>
      </c>
      <c r="F3" s="27">
        <f>Portfolio!O253/Portfolio!O2</f>
        <v>1.1648726196450614</v>
      </c>
    </row>
    <row r="4" spans="1:7" x14ac:dyDescent="0.25">
      <c r="A4" s="2" t="s">
        <v>8</v>
      </c>
      <c r="B4" s="4">
        <v>0.4</v>
      </c>
      <c r="C4" s="3">
        <f>$C$2*B4</f>
        <v>400000</v>
      </c>
      <c r="E4" s="2" t="s">
        <v>19</v>
      </c>
      <c r="F4" s="22">
        <f>AVERAGE(Portfolio!Q2:Q253)</f>
        <v>6.572611020014287E-4</v>
      </c>
    </row>
    <row r="5" spans="1:7" x14ac:dyDescent="0.25">
      <c r="A5" s="2" t="s">
        <v>9</v>
      </c>
      <c r="B5" s="4">
        <v>0</v>
      </c>
      <c r="C5" s="3">
        <f>$C$2*B5</f>
        <v>0</v>
      </c>
      <c r="E5" s="2" t="s">
        <v>20</v>
      </c>
      <c r="F5" s="21">
        <f>_xlfn.STDEV.P(Portfolio!Q2:Q253)</f>
        <v>1.0146706765352457E-2</v>
      </c>
    </row>
    <row r="6" spans="1:7" x14ac:dyDescent="0.25">
      <c r="A6" s="2" t="s">
        <v>10</v>
      </c>
      <c r="B6" s="4">
        <v>0.2</v>
      </c>
      <c r="C6" s="3">
        <f>$C$2*B6</f>
        <v>200000</v>
      </c>
      <c r="E6" s="2" t="s">
        <v>21</v>
      </c>
      <c r="F6" s="20">
        <f>SQRT(252)*F4/F5</f>
        <v>1.028284030994149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zoomScale="80" zoomScaleNormal="80" workbookViewId="0">
      <selection activeCell="P253" sqref="P253"/>
    </sheetView>
  </sheetViews>
  <sheetFormatPr defaultColWidth="17.140625" defaultRowHeight="16.5" thickTop="1" thickBottom="1" x14ac:dyDescent="0.3"/>
  <cols>
    <col min="1" max="1" width="13.7109375" style="8" bestFit="1" customWidth="1"/>
    <col min="2" max="2" width="12.42578125" style="10" bestFit="1" customWidth="1"/>
    <col min="3" max="3" width="19.140625" style="14" bestFit="1" customWidth="1"/>
    <col min="4" max="4" width="22.85546875" style="14" bestFit="1" customWidth="1"/>
    <col min="5" max="5" width="12.42578125" style="10" bestFit="1" customWidth="1"/>
    <col min="6" max="6" width="17.7109375" style="14" bestFit="1" customWidth="1"/>
    <col min="7" max="7" width="21.5703125" style="14" bestFit="1" customWidth="1"/>
    <col min="8" max="8" width="12.42578125" style="10" bestFit="1" customWidth="1"/>
    <col min="9" max="9" width="19.140625" style="14" bestFit="1" customWidth="1"/>
    <col min="10" max="10" width="22.85546875" style="14" bestFit="1" customWidth="1"/>
    <col min="11" max="11" width="11.28515625" style="10" bestFit="1" customWidth="1"/>
    <col min="12" max="12" width="17.7109375" style="14" bestFit="1" customWidth="1"/>
    <col min="13" max="13" width="21.5703125" style="14" bestFit="1" customWidth="1"/>
    <col min="14" max="14" width="17.140625" style="8"/>
    <col min="15" max="15" width="23.7109375" style="12" customWidth="1"/>
    <col min="16" max="16" width="23.7109375" style="26" customWidth="1"/>
    <col min="17" max="17" width="23.7109375" style="19" customWidth="1"/>
    <col min="18" max="16384" width="17.140625" style="8"/>
  </cols>
  <sheetData>
    <row r="1" spans="1:17" ht="15.75" thickBot="1" x14ac:dyDescent="0.3">
      <c r="A1" s="15" t="s">
        <v>0</v>
      </c>
      <c r="B1" s="17" t="s">
        <v>7</v>
      </c>
      <c r="C1" s="18" t="str">
        <f>B1&amp;" Cum Ret"</f>
        <v>AAPL Cum Ret</v>
      </c>
      <c r="D1" s="18" t="str">
        <f>B1&amp;" Investment"</f>
        <v>AAPL Investment</v>
      </c>
      <c r="E1" s="17" t="s">
        <v>8</v>
      </c>
      <c r="F1" s="18" t="str">
        <f>E1&amp;" Cum Ret"</f>
        <v>GLD Cum Ret</v>
      </c>
      <c r="G1" s="18" t="str">
        <f>E1&amp;" Investment"</f>
        <v>GLD Investment</v>
      </c>
      <c r="H1" s="17" t="s">
        <v>9</v>
      </c>
      <c r="I1" s="18" t="str">
        <f>H1&amp;" Cum Ret"</f>
        <v>GOOG Cum Ret</v>
      </c>
      <c r="J1" s="18" t="str">
        <f>H1&amp;" Investment"</f>
        <v>GOOG Investment</v>
      </c>
      <c r="K1" s="17" t="s">
        <v>10</v>
      </c>
      <c r="L1" s="18" t="str">
        <f>K1&amp;" Cum Ret"</f>
        <v>XOM Cum Ret</v>
      </c>
      <c r="M1" s="18" t="str">
        <f>K1&amp;" Investment"</f>
        <v>XOM Investment</v>
      </c>
      <c r="N1" s="16"/>
      <c r="O1" s="23" t="s">
        <v>22</v>
      </c>
      <c r="P1" s="25" t="s">
        <v>23</v>
      </c>
      <c r="Q1" s="24" t="s">
        <v>24</v>
      </c>
    </row>
    <row r="2" spans="1:17" thickTop="1" thickBot="1" x14ac:dyDescent="0.3">
      <c r="A2" s="9">
        <v>40546</v>
      </c>
      <c r="B2" s="10">
        <f>VLOOKUP(A2, APPL!A:G,7,FALSE)</f>
        <v>328.16</v>
      </c>
      <c r="C2" s="13">
        <f>B2/$B$2</f>
        <v>1</v>
      </c>
      <c r="D2" s="14">
        <f>Dashboard!$C$3*Portfolio!C2</f>
        <v>400000</v>
      </c>
      <c r="E2" s="10">
        <f>VLOOKUP(A2, GLD!A:G,7,FALSE)</f>
        <v>138</v>
      </c>
      <c r="F2" s="13">
        <f>E2/$E$2</f>
        <v>1</v>
      </c>
      <c r="G2" s="14">
        <f>Dashboard!$C$4*Portfolio!F2</f>
        <v>400000</v>
      </c>
      <c r="H2" s="10">
        <f>VLOOKUP(A2, GOOG!A:G,7,FALSE)</f>
        <v>604.35</v>
      </c>
      <c r="I2" s="13">
        <f t="shared" ref="I2:I65" si="0">H2/$H$2</f>
        <v>1</v>
      </c>
      <c r="J2" s="14">
        <f>Dashboard!$C$5*Portfolio!I2</f>
        <v>0</v>
      </c>
      <c r="K2" s="10">
        <f>VLOOKUP(A2, XOM!A:G,7,FALSE)</f>
        <v>71.47</v>
      </c>
      <c r="L2" s="13">
        <f>K2/$K$2</f>
        <v>1</v>
      </c>
      <c r="M2" s="14">
        <f>Dashboard!$C$6*Portfolio!L2</f>
        <v>200000</v>
      </c>
      <c r="O2" s="11">
        <f>D2+G2+J2+M2</f>
        <v>1000000</v>
      </c>
      <c r="P2" s="26">
        <f>O2/$O$2</f>
        <v>1</v>
      </c>
      <c r="Q2" s="19">
        <f>(P2/P2)-1</f>
        <v>0</v>
      </c>
    </row>
    <row r="3" spans="1:17" thickTop="1" thickBot="1" x14ac:dyDescent="0.3">
      <c r="A3" s="9">
        <v>40547</v>
      </c>
      <c r="B3" s="10">
        <f>VLOOKUP(A3, APPL!A:G,7,FALSE)</f>
        <v>329.87</v>
      </c>
      <c r="C3" s="13">
        <f t="shared" ref="C3:C66" si="1">B3/$B$2</f>
        <v>1.0052108727450024</v>
      </c>
      <c r="D3" s="14">
        <f>Dashboard!$C$3*Portfolio!C3</f>
        <v>402084.34909800097</v>
      </c>
      <c r="E3" s="10">
        <f>VLOOKUP(A3, GLD!A:G,7,FALSE)</f>
        <v>134.75</v>
      </c>
      <c r="F3" s="13">
        <f t="shared" ref="F3:F66" si="2">E3/$E$2</f>
        <v>0.97644927536231885</v>
      </c>
      <c r="G3" s="14">
        <f>Dashboard!$C$4*Portfolio!F3</f>
        <v>390579.71014492755</v>
      </c>
      <c r="H3" s="10">
        <f>VLOOKUP(A3, GOOG!A:G,7,FALSE)</f>
        <v>602.12</v>
      </c>
      <c r="I3" s="13">
        <f t="shared" si="0"/>
        <v>0.99631008521552078</v>
      </c>
      <c r="J3" s="14">
        <f>Dashboard!$C$5*Portfolio!I3</f>
        <v>0</v>
      </c>
      <c r="K3" s="10">
        <f>VLOOKUP(A3, XOM!A:G,7,FALSE)</f>
        <v>71.8</v>
      </c>
      <c r="L3" s="13">
        <f t="shared" ref="L3:L66" si="3">K3/$K$2</f>
        <v>1.004617321953267</v>
      </c>
      <c r="M3" s="14">
        <f>Dashboard!$C$6*Portfolio!L3</f>
        <v>200923.46439065342</v>
      </c>
      <c r="O3" s="11">
        <f t="shared" ref="O3:O66" si="4">D3+G3+J3+M3</f>
        <v>993587.52363358194</v>
      </c>
      <c r="P3" s="26">
        <f t="shared" ref="P3:P66" si="5">O3/$O$2</f>
        <v>0.99358752363358194</v>
      </c>
      <c r="Q3" s="19">
        <f>(P3/P2)-1</f>
        <v>-6.4124763664180628E-3</v>
      </c>
    </row>
    <row r="4" spans="1:17" thickTop="1" thickBot="1" x14ac:dyDescent="0.3">
      <c r="A4" s="9">
        <v>40548</v>
      </c>
      <c r="B4" s="10">
        <f>VLOOKUP(A4, APPL!A:G,7,FALSE)</f>
        <v>332.57</v>
      </c>
      <c r="C4" s="13">
        <f t="shared" si="1"/>
        <v>1.0134385665529009</v>
      </c>
      <c r="D4" s="14">
        <f>Dashboard!$C$3*Portfolio!C4</f>
        <v>405375.42662116035</v>
      </c>
      <c r="E4" s="10">
        <f>VLOOKUP(A4, GLD!A:G,7,FALSE)</f>
        <v>134.37</v>
      </c>
      <c r="F4" s="13">
        <f t="shared" si="2"/>
        <v>0.97369565217391307</v>
      </c>
      <c r="G4" s="14">
        <f>Dashboard!$C$4*Portfolio!F4</f>
        <v>389478.26086956525</v>
      </c>
      <c r="H4" s="10">
        <f>VLOOKUP(A4, GOOG!A:G,7,FALSE)</f>
        <v>609.07000000000005</v>
      </c>
      <c r="I4" s="13">
        <f t="shared" si="0"/>
        <v>1.0078100438487632</v>
      </c>
      <c r="J4" s="14">
        <f>Dashboard!$C$5*Portfolio!I4</f>
        <v>0</v>
      </c>
      <c r="K4" s="10">
        <f>VLOOKUP(A4, XOM!A:G,7,FALSE)</f>
        <v>71.61</v>
      </c>
      <c r="L4" s="13">
        <f t="shared" si="3"/>
        <v>1.0019588638589618</v>
      </c>
      <c r="M4" s="14">
        <f>Dashboard!$C$6*Portfolio!L4</f>
        <v>200391.77277179237</v>
      </c>
      <c r="O4" s="11">
        <f t="shared" si="4"/>
        <v>995245.46026251803</v>
      </c>
      <c r="P4" s="26">
        <f t="shared" si="5"/>
        <v>0.99524546026251803</v>
      </c>
      <c r="Q4" s="19">
        <f t="shared" ref="Q4:Q67" si="6">(P4/P3)-1</f>
        <v>1.6686367224831855E-3</v>
      </c>
    </row>
    <row r="5" spans="1:17" thickTop="1" thickBot="1" x14ac:dyDescent="0.3">
      <c r="A5" s="9">
        <v>40549</v>
      </c>
      <c r="B5" s="10">
        <f>VLOOKUP(A5, APPL!A:G,7,FALSE)</f>
        <v>332.3</v>
      </c>
      <c r="C5" s="13">
        <f t="shared" si="1"/>
        <v>1.012615797172111</v>
      </c>
      <c r="D5" s="14">
        <f>Dashboard!$C$3*Portfolio!C5</f>
        <v>405046.31886884442</v>
      </c>
      <c r="E5" s="10">
        <f>VLOOKUP(A5, GLD!A:G,7,FALSE)</f>
        <v>133.83000000000001</v>
      </c>
      <c r="F5" s="13">
        <f t="shared" si="2"/>
        <v>0.96978260869565225</v>
      </c>
      <c r="G5" s="14">
        <f>Dashboard!$C$4*Portfolio!F5</f>
        <v>387913.04347826092</v>
      </c>
      <c r="H5" s="10">
        <f>VLOOKUP(A5, GOOG!A:G,7,FALSE)</f>
        <v>613.5</v>
      </c>
      <c r="I5" s="13">
        <f t="shared" si="0"/>
        <v>1.0151402333085133</v>
      </c>
      <c r="J5" s="14">
        <f>Dashboard!$C$5*Portfolio!I5</f>
        <v>0</v>
      </c>
      <c r="K5" s="10">
        <f>VLOOKUP(A5, XOM!A:G,7,FALSE)</f>
        <v>72.069999999999993</v>
      </c>
      <c r="L5" s="13">
        <f t="shared" si="3"/>
        <v>1.0083951308241219</v>
      </c>
      <c r="M5" s="14">
        <f>Dashboard!$C$6*Portfolio!L5</f>
        <v>201679.02616482438</v>
      </c>
      <c r="O5" s="11">
        <f t="shared" si="4"/>
        <v>994638.38851192966</v>
      </c>
      <c r="P5" s="26">
        <f t="shared" si="5"/>
        <v>0.99463838851192965</v>
      </c>
      <c r="Q5" s="19">
        <f t="shared" si="6"/>
        <v>-6.0997188615985465E-4</v>
      </c>
    </row>
    <row r="6" spans="1:17" thickTop="1" thickBot="1" x14ac:dyDescent="0.3">
      <c r="A6" s="9">
        <v>40550</v>
      </c>
      <c r="B6" s="10">
        <f>VLOOKUP(A6, APPL!A:G,7,FALSE)</f>
        <v>334.68</v>
      </c>
      <c r="C6" s="13">
        <f t="shared" si="1"/>
        <v>1.0198683568990736</v>
      </c>
      <c r="D6" s="14">
        <f>Dashboard!$C$3*Portfolio!C6</f>
        <v>407947.34275962948</v>
      </c>
      <c r="E6" s="10">
        <f>VLOOKUP(A6, GLD!A:G,7,FALSE)</f>
        <v>133.58000000000001</v>
      </c>
      <c r="F6" s="13">
        <f t="shared" si="2"/>
        <v>0.96797101449275369</v>
      </c>
      <c r="G6" s="14">
        <f>Dashboard!$C$4*Portfolio!F6</f>
        <v>387188.4057971015</v>
      </c>
      <c r="H6" s="10">
        <f>VLOOKUP(A6, GOOG!A:G,7,FALSE)</f>
        <v>616.44000000000005</v>
      </c>
      <c r="I6" s="13">
        <f t="shared" si="0"/>
        <v>1.0200049640109208</v>
      </c>
      <c r="J6" s="14">
        <f>Dashboard!$C$5*Portfolio!I6</f>
        <v>0</v>
      </c>
      <c r="K6" s="10">
        <f>VLOOKUP(A6, XOM!A:G,7,FALSE)</f>
        <v>72.459999999999994</v>
      </c>
      <c r="L6" s="13">
        <f t="shared" si="3"/>
        <v>1.0138519658598013</v>
      </c>
      <c r="M6" s="14">
        <f>Dashboard!$C$6*Portfolio!L6</f>
        <v>202770.39317196026</v>
      </c>
      <c r="O6" s="11">
        <f t="shared" si="4"/>
        <v>997906.14172869129</v>
      </c>
      <c r="P6" s="26">
        <f t="shared" si="5"/>
        <v>0.9979061417286913</v>
      </c>
      <c r="Q6" s="19">
        <f t="shared" si="6"/>
        <v>3.2853680840234656E-3</v>
      </c>
    </row>
    <row r="7" spans="1:17" thickTop="1" thickBot="1" x14ac:dyDescent="0.3">
      <c r="A7" s="9">
        <v>40553</v>
      </c>
      <c r="B7" s="10">
        <f>VLOOKUP(A7, APPL!A:G,7,FALSE)</f>
        <v>340.99</v>
      </c>
      <c r="C7" s="13">
        <f t="shared" si="1"/>
        <v>1.0390967820575328</v>
      </c>
      <c r="D7" s="14">
        <f>Dashboard!$C$3*Portfolio!C7</f>
        <v>415638.71282301308</v>
      </c>
      <c r="E7" s="10">
        <f>VLOOKUP(A7, GLD!A:G,7,FALSE)</f>
        <v>134.12</v>
      </c>
      <c r="F7" s="13">
        <f t="shared" si="2"/>
        <v>0.97188405797101451</v>
      </c>
      <c r="G7" s="14">
        <f>Dashboard!$C$4*Portfolio!F7</f>
        <v>388753.62318840582</v>
      </c>
      <c r="H7" s="10">
        <f>VLOOKUP(A7, GOOG!A:G,7,FALSE)</f>
        <v>614.21</v>
      </c>
      <c r="I7" s="13">
        <f t="shared" si="0"/>
        <v>1.0163150492264417</v>
      </c>
      <c r="J7" s="14">
        <f>Dashboard!$C$5*Portfolio!I7</f>
        <v>0</v>
      </c>
      <c r="K7" s="10">
        <f>VLOOKUP(A7, XOM!A:G,7,FALSE)</f>
        <v>72.02</v>
      </c>
      <c r="L7" s="13">
        <f t="shared" si="3"/>
        <v>1.0076955365887785</v>
      </c>
      <c r="M7" s="14">
        <f>Dashboard!$C$6*Portfolio!L7</f>
        <v>201539.1073177557</v>
      </c>
      <c r="O7" s="11">
        <f t="shared" si="4"/>
        <v>1005931.4433291745</v>
      </c>
      <c r="P7" s="26">
        <f t="shared" si="5"/>
        <v>1.0059314433291746</v>
      </c>
      <c r="Q7" s="19">
        <f t="shared" si="6"/>
        <v>8.0421407033139936E-3</v>
      </c>
    </row>
    <row r="8" spans="1:17" thickTop="1" thickBot="1" x14ac:dyDescent="0.3">
      <c r="A8" s="9">
        <v>40554</v>
      </c>
      <c r="B8" s="10">
        <f>VLOOKUP(A8, APPL!A:G,7,FALSE)</f>
        <v>340.18</v>
      </c>
      <c r="C8" s="13">
        <f t="shared" si="1"/>
        <v>1.0366284739151632</v>
      </c>
      <c r="D8" s="14">
        <f>Dashboard!$C$3*Portfolio!C8</f>
        <v>414651.38956606528</v>
      </c>
      <c r="E8" s="10">
        <f>VLOOKUP(A8, GLD!A:G,7,FALSE)</f>
        <v>134.91</v>
      </c>
      <c r="F8" s="13">
        <f t="shared" si="2"/>
        <v>0.9776086956521739</v>
      </c>
      <c r="G8" s="14">
        <f>Dashboard!$C$4*Portfolio!F8</f>
        <v>391043.47826086957</v>
      </c>
      <c r="H8" s="10">
        <f>VLOOKUP(A8, GOOG!A:G,7,FALSE)</f>
        <v>616.01</v>
      </c>
      <c r="I8" s="13">
        <f t="shared" si="0"/>
        <v>1.0192934557789359</v>
      </c>
      <c r="J8" s="14">
        <f>Dashboard!$C$5*Portfolio!I8</f>
        <v>0</v>
      </c>
      <c r="K8" s="10">
        <f>VLOOKUP(A8, XOM!A:G,7,FALSE)</f>
        <v>72.56</v>
      </c>
      <c r="L8" s="13">
        <f t="shared" si="3"/>
        <v>1.0152511543304883</v>
      </c>
      <c r="M8" s="14">
        <f>Dashboard!$C$6*Portfolio!L8</f>
        <v>203050.23086609767</v>
      </c>
      <c r="O8" s="11">
        <f t="shared" si="4"/>
        <v>1008745.0986930325</v>
      </c>
      <c r="P8" s="26">
        <f t="shared" si="5"/>
        <v>1.0087450986930324</v>
      </c>
      <c r="Q8" s="19">
        <f t="shared" si="6"/>
        <v>2.797064732906529E-3</v>
      </c>
    </row>
    <row r="9" spans="1:17" thickTop="1" thickBot="1" x14ac:dyDescent="0.3">
      <c r="A9" s="9">
        <v>40555</v>
      </c>
      <c r="B9" s="10">
        <f>VLOOKUP(A9, APPL!A:G,7,FALSE)</f>
        <v>342.95</v>
      </c>
      <c r="C9" s="13">
        <f t="shared" si="1"/>
        <v>1.0450694783032666</v>
      </c>
      <c r="D9" s="14">
        <f>Dashboard!$C$3*Portfolio!C9</f>
        <v>418027.79132130661</v>
      </c>
      <c r="E9" s="10">
        <f>VLOOKUP(A9, GLD!A:G,7,FALSE)</f>
        <v>135.46</v>
      </c>
      <c r="F9" s="13">
        <f t="shared" si="2"/>
        <v>0.98159420289855082</v>
      </c>
      <c r="G9" s="14">
        <f>Dashboard!$C$4*Portfolio!F9</f>
        <v>392637.68115942035</v>
      </c>
      <c r="H9" s="10">
        <f>VLOOKUP(A9, GOOG!A:G,7,FALSE)</f>
        <v>616.87</v>
      </c>
      <c r="I9" s="13">
        <f t="shared" si="0"/>
        <v>1.0207164722429056</v>
      </c>
      <c r="J9" s="14">
        <f>Dashboard!$C$5*Portfolio!I9</f>
        <v>0</v>
      </c>
      <c r="K9" s="10">
        <f>VLOOKUP(A9, XOM!A:G,7,FALSE)</f>
        <v>73.41</v>
      </c>
      <c r="L9" s="13">
        <f t="shared" si="3"/>
        <v>1.0271442563313278</v>
      </c>
      <c r="M9" s="14">
        <f>Dashboard!$C$6*Portfolio!L9</f>
        <v>205428.85126626556</v>
      </c>
      <c r="O9" s="11">
        <f t="shared" si="4"/>
        <v>1016094.3237469925</v>
      </c>
      <c r="P9" s="26">
        <f t="shared" si="5"/>
        <v>1.0160943237469926</v>
      </c>
      <c r="Q9" s="19">
        <f t="shared" si="6"/>
        <v>7.2855125278745714E-3</v>
      </c>
    </row>
    <row r="10" spans="1:17" thickTop="1" thickBot="1" x14ac:dyDescent="0.3">
      <c r="A10" s="9">
        <v>40556</v>
      </c>
      <c r="B10" s="10">
        <f>VLOOKUP(A10, APPL!A:G,7,FALSE)</f>
        <v>344.2</v>
      </c>
      <c r="C10" s="13">
        <f t="shared" si="1"/>
        <v>1.0488785958069233</v>
      </c>
      <c r="D10" s="14">
        <f>Dashboard!$C$3*Portfolio!C10</f>
        <v>419551.4383227693</v>
      </c>
      <c r="E10" s="10">
        <f>VLOOKUP(A10, GLD!A:G,7,FALSE)</f>
        <v>134.05000000000001</v>
      </c>
      <c r="F10" s="13">
        <f t="shared" si="2"/>
        <v>0.97137681159420297</v>
      </c>
      <c r="G10" s="14">
        <f>Dashboard!$C$4*Portfolio!F10</f>
        <v>388550.72463768121</v>
      </c>
      <c r="H10" s="10">
        <f>VLOOKUP(A10, GOOG!A:G,7,FALSE)</f>
        <v>616.69000000000005</v>
      </c>
      <c r="I10" s="13">
        <f t="shared" si="0"/>
        <v>1.0204186315876562</v>
      </c>
      <c r="J10" s="14">
        <f>Dashboard!$C$5*Portfolio!I10</f>
        <v>0</v>
      </c>
      <c r="K10" s="10">
        <f>VLOOKUP(A10, XOM!A:G,7,FALSE)</f>
        <v>73.540000000000006</v>
      </c>
      <c r="L10" s="13">
        <f t="shared" si="3"/>
        <v>1.0289632013432211</v>
      </c>
      <c r="M10" s="14">
        <f>Dashboard!$C$6*Portfolio!L10</f>
        <v>205792.6402686442</v>
      </c>
      <c r="O10" s="11">
        <f t="shared" si="4"/>
        <v>1013894.8032290947</v>
      </c>
      <c r="P10" s="26">
        <f t="shared" si="5"/>
        <v>1.0138948032290946</v>
      </c>
      <c r="Q10" s="19">
        <f t="shared" si="6"/>
        <v>-2.1646814340886555E-3</v>
      </c>
    </row>
    <row r="11" spans="1:17" thickTop="1" thickBot="1" x14ac:dyDescent="0.3">
      <c r="A11" s="9">
        <v>40557</v>
      </c>
      <c r="B11" s="10">
        <f>VLOOKUP(A11, APPL!A:G,7,FALSE)</f>
        <v>346.99</v>
      </c>
      <c r="C11" s="13">
        <f t="shared" si="1"/>
        <v>1.0573805460750854</v>
      </c>
      <c r="D11" s="14">
        <f>Dashboard!$C$3*Portfolio!C11</f>
        <v>422952.21843003412</v>
      </c>
      <c r="E11" s="10">
        <f>VLOOKUP(A11, GLD!A:G,7,FALSE)</f>
        <v>132.69</v>
      </c>
      <c r="F11" s="13">
        <f t="shared" si="2"/>
        <v>0.96152173913043482</v>
      </c>
      <c r="G11" s="14">
        <f>Dashboard!$C$4*Portfolio!F11</f>
        <v>384608.69565217395</v>
      </c>
      <c r="H11" s="10">
        <f>VLOOKUP(A11, GOOG!A:G,7,FALSE)</f>
        <v>624.17999999999995</v>
      </c>
      <c r="I11" s="13">
        <f t="shared" si="0"/>
        <v>1.0328121121866467</v>
      </c>
      <c r="J11" s="14">
        <f>Dashboard!$C$5*Portfolio!I11</f>
        <v>0</v>
      </c>
      <c r="K11" s="10">
        <f>VLOOKUP(A11, XOM!A:G,7,FALSE)</f>
        <v>74.62</v>
      </c>
      <c r="L11" s="13">
        <f t="shared" si="3"/>
        <v>1.0440744368266406</v>
      </c>
      <c r="M11" s="14">
        <f>Dashboard!$C$6*Portfolio!L11</f>
        <v>208814.88736532812</v>
      </c>
      <c r="O11" s="11">
        <f t="shared" si="4"/>
        <v>1016375.8014475362</v>
      </c>
      <c r="P11" s="26">
        <f t="shared" si="5"/>
        <v>1.0163758014475361</v>
      </c>
      <c r="Q11" s="19">
        <f t="shared" si="6"/>
        <v>2.4469976673515692E-3</v>
      </c>
    </row>
    <row r="12" spans="1:17" thickTop="1" thickBot="1" x14ac:dyDescent="0.3">
      <c r="A12" s="9">
        <v>40561</v>
      </c>
      <c r="B12" s="10">
        <f>VLOOKUP(A12, APPL!A:G,7,FALSE)</f>
        <v>339.19</v>
      </c>
      <c r="C12" s="13">
        <f t="shared" si="1"/>
        <v>1.0336116528522672</v>
      </c>
      <c r="D12" s="14">
        <f>Dashboard!$C$3*Portfolio!C12</f>
        <v>413444.66114090686</v>
      </c>
      <c r="E12" s="10">
        <f>VLOOKUP(A12, GLD!A:G,7,FALSE)</f>
        <v>133.43</v>
      </c>
      <c r="F12" s="13">
        <f t="shared" si="2"/>
        <v>0.96688405797101451</v>
      </c>
      <c r="G12" s="14">
        <f>Dashboard!$C$4*Portfolio!F12</f>
        <v>386753.62318840582</v>
      </c>
      <c r="H12" s="10">
        <f>VLOOKUP(A12, GOOG!A:G,7,FALSE)</f>
        <v>639.63</v>
      </c>
      <c r="I12" s="13">
        <f t="shared" si="0"/>
        <v>1.0583767684288905</v>
      </c>
      <c r="J12" s="14">
        <f>Dashboard!$C$5*Portfolio!I12</f>
        <v>0</v>
      </c>
      <c r="K12" s="10">
        <f>VLOOKUP(A12, XOM!A:G,7,FALSE)</f>
        <v>75.45</v>
      </c>
      <c r="L12" s="13">
        <f t="shared" si="3"/>
        <v>1.0556877011333428</v>
      </c>
      <c r="M12" s="14">
        <f>Dashboard!$C$6*Portfolio!L12</f>
        <v>211137.54022666856</v>
      </c>
      <c r="O12" s="11">
        <f t="shared" si="4"/>
        <v>1011335.8245559812</v>
      </c>
      <c r="P12" s="26">
        <f t="shared" si="5"/>
        <v>1.0113358245559811</v>
      </c>
      <c r="Q12" s="19">
        <f t="shared" si="6"/>
        <v>-4.9587730093307858E-3</v>
      </c>
    </row>
    <row r="13" spans="1:17" thickTop="1" thickBot="1" x14ac:dyDescent="0.3">
      <c r="A13" s="9">
        <v>40562</v>
      </c>
      <c r="B13" s="10">
        <f>VLOOKUP(A13, APPL!A:G,7,FALSE)</f>
        <v>337.39</v>
      </c>
      <c r="C13" s="13">
        <f t="shared" si="1"/>
        <v>1.0281265236470014</v>
      </c>
      <c r="D13" s="14">
        <f>Dashboard!$C$3*Portfolio!C13</f>
        <v>411250.60945880058</v>
      </c>
      <c r="E13" s="10">
        <f>VLOOKUP(A13, GLD!A:G,7,FALSE)</f>
        <v>133.72</v>
      </c>
      <c r="F13" s="13">
        <f t="shared" si="2"/>
        <v>0.96898550724637678</v>
      </c>
      <c r="G13" s="14">
        <f>Dashboard!$C$4*Portfolio!F13</f>
        <v>387594.20289855072</v>
      </c>
      <c r="H13" s="10">
        <f>VLOOKUP(A13, GOOG!A:G,7,FALSE)</f>
        <v>631.75</v>
      </c>
      <c r="I13" s="13">
        <f t="shared" si="0"/>
        <v>1.0453379664101927</v>
      </c>
      <c r="J13" s="14">
        <f>Dashboard!$C$5*Portfolio!I13</f>
        <v>0</v>
      </c>
      <c r="K13" s="10">
        <f>VLOOKUP(A13, XOM!A:G,7,FALSE)</f>
        <v>75</v>
      </c>
      <c r="L13" s="13">
        <f t="shared" si="3"/>
        <v>1.0493913530152512</v>
      </c>
      <c r="M13" s="14">
        <f>Dashboard!$C$6*Portfolio!L13</f>
        <v>209878.27060305024</v>
      </c>
      <c r="O13" s="11">
        <f t="shared" si="4"/>
        <v>1008723.0829604015</v>
      </c>
      <c r="P13" s="26">
        <f t="shared" si="5"/>
        <v>1.0087230829604015</v>
      </c>
      <c r="Q13" s="19">
        <f t="shared" si="6"/>
        <v>-2.5834559917095046E-3</v>
      </c>
    </row>
    <row r="14" spans="1:17" thickTop="1" thickBot="1" x14ac:dyDescent="0.3">
      <c r="A14" s="9">
        <v>40563</v>
      </c>
      <c r="B14" s="10">
        <f>VLOOKUP(A14, APPL!A:G,7,FALSE)</f>
        <v>331.26</v>
      </c>
      <c r="C14" s="13">
        <f t="shared" si="1"/>
        <v>1.0094466114090686</v>
      </c>
      <c r="D14" s="14">
        <f>Dashboard!$C$3*Portfolio!C14</f>
        <v>403778.64456362743</v>
      </c>
      <c r="E14" s="10">
        <f>VLOOKUP(A14, GLD!A:G,7,FALSE)</f>
        <v>131.19999999999999</v>
      </c>
      <c r="F14" s="13">
        <f t="shared" si="2"/>
        <v>0.95072463768115933</v>
      </c>
      <c r="G14" s="14">
        <f>Dashboard!$C$4*Portfolio!F14</f>
        <v>380289.85507246375</v>
      </c>
      <c r="H14" s="10">
        <f>VLOOKUP(A14, GOOG!A:G,7,FALSE)</f>
        <v>626.77</v>
      </c>
      <c r="I14" s="13">
        <f t="shared" si="0"/>
        <v>1.0370977082816248</v>
      </c>
      <c r="J14" s="14">
        <f>Dashboard!$C$5*Portfolio!I14</f>
        <v>0</v>
      </c>
      <c r="K14" s="10">
        <f>VLOOKUP(A14, XOM!A:G,7,FALSE)</f>
        <v>74.53</v>
      </c>
      <c r="L14" s="13">
        <f t="shared" si="3"/>
        <v>1.0428151672030224</v>
      </c>
      <c r="M14" s="14">
        <f>Dashboard!$C$6*Portfolio!L14</f>
        <v>208563.03344060449</v>
      </c>
      <c r="O14" s="11">
        <f t="shared" si="4"/>
        <v>992631.53307669563</v>
      </c>
      <c r="P14" s="26">
        <f t="shared" si="5"/>
        <v>0.9926315330766956</v>
      </c>
      <c r="Q14" s="19">
        <f t="shared" si="6"/>
        <v>-1.5952395811623887E-2</v>
      </c>
    </row>
    <row r="15" spans="1:17" thickTop="1" thickBot="1" x14ac:dyDescent="0.3">
      <c r="A15" s="9">
        <v>40564</v>
      </c>
      <c r="B15" s="10">
        <f>VLOOKUP(A15, APPL!A:G,7,FALSE)</f>
        <v>325.32</v>
      </c>
      <c r="C15" s="13">
        <f t="shared" si="1"/>
        <v>0.99134568503169174</v>
      </c>
      <c r="D15" s="14">
        <f>Dashboard!$C$3*Portfolio!C15</f>
        <v>396538.27401267667</v>
      </c>
      <c r="E15" s="10">
        <f>VLOOKUP(A15, GLD!A:G,7,FALSE)</f>
        <v>131.03</v>
      </c>
      <c r="F15" s="13">
        <f t="shared" si="2"/>
        <v>0.94949275362318841</v>
      </c>
      <c r="G15" s="14">
        <f>Dashboard!$C$4*Portfolio!F15</f>
        <v>379797.10144927539</v>
      </c>
      <c r="H15" s="10">
        <f>VLOOKUP(A15, GOOG!A:G,7,FALSE)</f>
        <v>611.83000000000004</v>
      </c>
      <c r="I15" s="13">
        <f t="shared" si="0"/>
        <v>1.0123769338959212</v>
      </c>
      <c r="J15" s="14">
        <f>Dashboard!$C$5*Portfolio!I15</f>
        <v>0</v>
      </c>
      <c r="K15" s="10">
        <f>VLOOKUP(A15, XOM!A:G,7,FALSE)</f>
        <v>75.709999999999994</v>
      </c>
      <c r="L15" s="13">
        <f t="shared" si="3"/>
        <v>1.0593255911571289</v>
      </c>
      <c r="M15" s="14">
        <f>Dashboard!$C$6*Portfolio!L15</f>
        <v>211865.11823142579</v>
      </c>
      <c r="O15" s="11">
        <f t="shared" si="4"/>
        <v>988200.49369337782</v>
      </c>
      <c r="P15" s="26">
        <f t="shared" si="5"/>
        <v>0.98820049369337781</v>
      </c>
      <c r="Q15" s="19">
        <f t="shared" si="6"/>
        <v>-4.4639317165188208E-3</v>
      </c>
    </row>
    <row r="16" spans="1:17" thickTop="1" thickBot="1" x14ac:dyDescent="0.3">
      <c r="A16" s="9">
        <v>40567</v>
      </c>
      <c r="B16" s="10">
        <f>VLOOKUP(A16, APPL!A:G,7,FALSE)</f>
        <v>336.01</v>
      </c>
      <c r="C16" s="13">
        <f t="shared" si="1"/>
        <v>1.0239212579229644</v>
      </c>
      <c r="D16" s="14">
        <f>Dashboard!$C$3*Portfolio!C16</f>
        <v>409568.50316918577</v>
      </c>
      <c r="E16" s="10">
        <f>VLOOKUP(A16, GLD!A:G,7,FALSE)</f>
        <v>130.36000000000001</v>
      </c>
      <c r="F16" s="13">
        <f t="shared" si="2"/>
        <v>0.94463768115942037</v>
      </c>
      <c r="G16" s="14">
        <f>Dashboard!$C$4*Portfolio!F16</f>
        <v>377855.07246376813</v>
      </c>
      <c r="H16" s="10">
        <f>VLOOKUP(A16, GOOG!A:G,7,FALSE)</f>
        <v>611.08000000000004</v>
      </c>
      <c r="I16" s="13">
        <f t="shared" si="0"/>
        <v>1.0111359311657153</v>
      </c>
      <c r="J16" s="14">
        <f>Dashboard!$C$5*Portfolio!I16</f>
        <v>0</v>
      </c>
      <c r="K16" s="10">
        <f>VLOOKUP(A16, XOM!A:G,7,FALSE)</f>
        <v>75.34</v>
      </c>
      <c r="L16" s="13">
        <f t="shared" si="3"/>
        <v>1.054148593815587</v>
      </c>
      <c r="M16" s="14">
        <f>Dashboard!$C$6*Portfolio!L16</f>
        <v>210829.71876311739</v>
      </c>
      <c r="O16" s="11">
        <f t="shared" si="4"/>
        <v>998253.29439607123</v>
      </c>
      <c r="P16" s="26">
        <f t="shared" si="5"/>
        <v>0.99825329439607124</v>
      </c>
      <c r="Q16" s="19">
        <f t="shared" si="6"/>
        <v>1.0172835135025426E-2</v>
      </c>
    </row>
    <row r="17" spans="1:17" thickTop="1" thickBot="1" x14ac:dyDescent="0.3">
      <c r="A17" s="9">
        <v>40568</v>
      </c>
      <c r="B17" s="10">
        <f>VLOOKUP(A17, APPL!A:G,7,FALSE)</f>
        <v>339.94</v>
      </c>
      <c r="C17" s="13">
        <f t="shared" si="1"/>
        <v>1.0358971233544612</v>
      </c>
      <c r="D17" s="14">
        <f>Dashboard!$C$3*Portfolio!C17</f>
        <v>414358.84934178449</v>
      </c>
      <c r="E17" s="10">
        <f>VLOOKUP(A17, GLD!A:G,7,FALSE)</f>
        <v>130.1</v>
      </c>
      <c r="F17" s="13">
        <f t="shared" si="2"/>
        <v>0.94275362318840572</v>
      </c>
      <c r="G17" s="14">
        <f>Dashboard!$C$4*Portfolio!F17</f>
        <v>377101.44927536231</v>
      </c>
      <c r="H17" s="10">
        <f>VLOOKUP(A17, GOOG!A:G,7,FALSE)</f>
        <v>619.91</v>
      </c>
      <c r="I17" s="13">
        <f t="shared" si="0"/>
        <v>1.0257466699760072</v>
      </c>
      <c r="J17" s="14">
        <f>Dashboard!$C$5*Portfolio!I17</f>
        <v>0</v>
      </c>
      <c r="K17" s="10">
        <f>VLOOKUP(A17, XOM!A:G,7,FALSE)</f>
        <v>75.430000000000007</v>
      </c>
      <c r="L17" s="13">
        <f t="shared" si="3"/>
        <v>1.0554078634392055</v>
      </c>
      <c r="M17" s="14">
        <f>Dashboard!$C$6*Portfolio!L17</f>
        <v>211081.57268784108</v>
      </c>
      <c r="O17" s="11">
        <f t="shared" si="4"/>
        <v>1002541.8713049879</v>
      </c>
      <c r="P17" s="26">
        <f t="shared" si="5"/>
        <v>1.0025418713049878</v>
      </c>
      <c r="Q17" s="19">
        <f t="shared" si="6"/>
        <v>4.2960808974952247E-3</v>
      </c>
    </row>
    <row r="18" spans="1:17" thickTop="1" thickBot="1" x14ac:dyDescent="0.3">
      <c r="A18" s="9">
        <v>40569</v>
      </c>
      <c r="B18" s="10">
        <f>VLOOKUP(A18, APPL!A:G,7,FALSE)</f>
        <v>342.38</v>
      </c>
      <c r="C18" s="13">
        <f t="shared" si="1"/>
        <v>1.0433325207215991</v>
      </c>
      <c r="D18" s="14">
        <f>Dashboard!$C$3*Portfolio!C18</f>
        <v>417333.00828863966</v>
      </c>
      <c r="E18" s="10">
        <f>VLOOKUP(A18, GLD!A:G,7,FALSE)</f>
        <v>131.16</v>
      </c>
      <c r="F18" s="13">
        <f t="shared" si="2"/>
        <v>0.95043478260869563</v>
      </c>
      <c r="G18" s="14">
        <f>Dashboard!$C$4*Portfolio!F18</f>
        <v>380173.91304347827</v>
      </c>
      <c r="H18" s="10">
        <f>VLOOKUP(A18, GOOG!A:G,7,FALSE)</f>
        <v>616.5</v>
      </c>
      <c r="I18" s="13">
        <f t="shared" si="0"/>
        <v>1.0201042442293373</v>
      </c>
      <c r="J18" s="14">
        <f>Dashboard!$C$5*Portfolio!I18</f>
        <v>0</v>
      </c>
      <c r="K18" s="10">
        <f>VLOOKUP(A18, XOM!A:G,7,FALSE)</f>
        <v>76.37</v>
      </c>
      <c r="L18" s="13">
        <f t="shared" si="3"/>
        <v>1.0685602350636632</v>
      </c>
      <c r="M18" s="14">
        <f>Dashboard!$C$6*Portfolio!L18</f>
        <v>213712.04701273263</v>
      </c>
      <c r="O18" s="11">
        <f t="shared" si="4"/>
        <v>1011218.9683448505</v>
      </c>
      <c r="P18" s="26">
        <f t="shared" si="5"/>
        <v>1.0112189683448505</v>
      </c>
      <c r="Q18" s="19">
        <f t="shared" si="6"/>
        <v>8.6550968974172804E-3</v>
      </c>
    </row>
    <row r="19" spans="1:17" thickTop="1" thickBot="1" x14ac:dyDescent="0.3">
      <c r="A19" s="9">
        <v>40570</v>
      </c>
      <c r="B19" s="10">
        <f>VLOOKUP(A19, APPL!A:G,7,FALSE)</f>
        <v>341.74</v>
      </c>
      <c r="C19" s="13">
        <f t="shared" si="1"/>
        <v>1.0413822525597269</v>
      </c>
      <c r="D19" s="14">
        <f>Dashboard!$C$3*Portfolio!C19</f>
        <v>416552.90102389076</v>
      </c>
      <c r="E19" s="10">
        <f>VLOOKUP(A19, GLD!A:G,7,FALSE)</f>
        <v>127.93</v>
      </c>
      <c r="F19" s="13">
        <f t="shared" si="2"/>
        <v>0.92702898550724644</v>
      </c>
      <c r="G19" s="14">
        <f>Dashboard!$C$4*Portfolio!F19</f>
        <v>370811.59420289856</v>
      </c>
      <c r="H19" s="10">
        <f>VLOOKUP(A19, GOOG!A:G,7,FALSE)</f>
        <v>616.79</v>
      </c>
      <c r="I19" s="13">
        <f t="shared" si="0"/>
        <v>1.0205840986183501</v>
      </c>
      <c r="J19" s="14">
        <f>Dashboard!$C$5*Portfolio!I19</f>
        <v>0</v>
      </c>
      <c r="K19" s="10">
        <f>VLOOKUP(A19, XOM!A:G,7,FALSE)</f>
        <v>76.58</v>
      </c>
      <c r="L19" s="13">
        <f t="shared" si="3"/>
        <v>1.0714985308521057</v>
      </c>
      <c r="M19" s="14">
        <f>Dashboard!$C$6*Portfolio!L19</f>
        <v>214299.70617042112</v>
      </c>
      <c r="O19" s="11">
        <f t="shared" si="4"/>
        <v>1001664.2013972104</v>
      </c>
      <c r="P19" s="26">
        <f t="shared" si="5"/>
        <v>1.0016642013972104</v>
      </c>
      <c r="Q19" s="19">
        <f t="shared" si="6"/>
        <v>-9.4487615904587097E-3</v>
      </c>
    </row>
    <row r="20" spans="1:17" thickTop="1" thickBot="1" x14ac:dyDescent="0.3">
      <c r="A20" s="9">
        <v>40571</v>
      </c>
      <c r="B20" s="10">
        <f>VLOOKUP(A20, APPL!A:G,7,FALSE)</f>
        <v>334.66</v>
      </c>
      <c r="C20" s="13">
        <f t="shared" si="1"/>
        <v>1.0198074110190152</v>
      </c>
      <c r="D20" s="14">
        <f>Dashboard!$C$3*Portfolio!C20</f>
        <v>407922.96440760605</v>
      </c>
      <c r="E20" s="10">
        <f>VLOOKUP(A20, GLD!A:G,7,FALSE)</f>
        <v>130.28</v>
      </c>
      <c r="F20" s="13">
        <f t="shared" si="2"/>
        <v>0.94405797101449274</v>
      </c>
      <c r="G20" s="14">
        <f>Dashboard!$C$4*Portfolio!F20</f>
        <v>377623.18840579712</v>
      </c>
      <c r="H20" s="10">
        <f>VLOOKUP(A20, GOOG!A:G,7,FALSE)</f>
        <v>600.99</v>
      </c>
      <c r="I20" s="13">
        <f t="shared" si="0"/>
        <v>0.99444030776867709</v>
      </c>
      <c r="J20" s="14">
        <f>Dashboard!$C$5*Portfolio!I20</f>
        <v>0</v>
      </c>
      <c r="K20" s="10">
        <f>VLOOKUP(A20, XOM!A:G,7,FALSE)</f>
        <v>75.72</v>
      </c>
      <c r="L20" s="13">
        <f t="shared" si="3"/>
        <v>1.0594655100041976</v>
      </c>
      <c r="M20" s="14">
        <f>Dashboard!$C$6*Portfolio!L20</f>
        <v>211893.10200083954</v>
      </c>
      <c r="O20" s="11">
        <f t="shared" si="4"/>
        <v>997439.25481424271</v>
      </c>
      <c r="P20" s="26">
        <f t="shared" si="5"/>
        <v>0.99743925481424267</v>
      </c>
      <c r="Q20" s="19">
        <f t="shared" si="6"/>
        <v>-4.2179271027898979E-3</v>
      </c>
    </row>
    <row r="21" spans="1:17" thickTop="1" thickBot="1" x14ac:dyDescent="0.3">
      <c r="A21" s="9">
        <v>40574</v>
      </c>
      <c r="B21" s="10">
        <f>VLOOKUP(A21, APPL!A:G,7,FALSE)</f>
        <v>337.87</v>
      </c>
      <c r="C21" s="13">
        <f t="shared" si="1"/>
        <v>1.0295892247684055</v>
      </c>
      <c r="D21" s="14">
        <f>Dashboard!$C$3*Portfolio!C21</f>
        <v>411835.68990736222</v>
      </c>
      <c r="E21" s="10">
        <f>VLOOKUP(A21, GLD!A:G,7,FALSE)</f>
        <v>129.87</v>
      </c>
      <c r="F21" s="13">
        <f t="shared" si="2"/>
        <v>0.94108695652173913</v>
      </c>
      <c r="G21" s="14">
        <f>Dashboard!$C$4*Portfolio!F21</f>
        <v>376434.78260869568</v>
      </c>
      <c r="H21" s="10">
        <f>VLOOKUP(A21, GOOG!A:G,7,FALSE)</f>
        <v>600.36</v>
      </c>
      <c r="I21" s="13">
        <f t="shared" si="0"/>
        <v>0.99339786547530406</v>
      </c>
      <c r="J21" s="14">
        <f>Dashboard!$C$5*Portfolio!I21</f>
        <v>0</v>
      </c>
      <c r="K21" s="10">
        <f>VLOOKUP(A21, XOM!A:G,7,FALSE)</f>
        <v>77.34</v>
      </c>
      <c r="L21" s="13">
        <f t="shared" si="3"/>
        <v>1.0821323632293272</v>
      </c>
      <c r="M21" s="14">
        <f>Dashboard!$C$6*Portfolio!L21</f>
        <v>216426.47264586543</v>
      </c>
      <c r="O21" s="11">
        <f t="shared" si="4"/>
        <v>1004696.9451619233</v>
      </c>
      <c r="P21" s="26">
        <f t="shared" si="5"/>
        <v>1.0046969451619232</v>
      </c>
      <c r="Q21" s="19">
        <f t="shared" si="6"/>
        <v>7.2763231571753018E-3</v>
      </c>
    </row>
    <row r="22" spans="1:17" thickTop="1" thickBot="1" x14ac:dyDescent="0.3">
      <c r="A22" s="9">
        <v>40575</v>
      </c>
      <c r="B22" s="10">
        <f>VLOOKUP(A22, APPL!A:G,7,FALSE)</f>
        <v>343.55</v>
      </c>
      <c r="C22" s="13">
        <f t="shared" si="1"/>
        <v>1.0468978547050218</v>
      </c>
      <c r="D22" s="14">
        <f>Dashboard!$C$3*Portfolio!C22</f>
        <v>418759.14188200876</v>
      </c>
      <c r="E22" s="10">
        <f>VLOOKUP(A22, GLD!A:G,7,FALSE)</f>
        <v>130.80000000000001</v>
      </c>
      <c r="F22" s="13">
        <f t="shared" si="2"/>
        <v>0.94782608695652182</v>
      </c>
      <c r="G22" s="14">
        <f>Dashboard!$C$4*Portfolio!F22</f>
        <v>379130.4347826087</v>
      </c>
      <c r="H22" s="10">
        <f>VLOOKUP(A22, GOOG!A:G,7,FALSE)</f>
        <v>611.04</v>
      </c>
      <c r="I22" s="13">
        <f t="shared" si="0"/>
        <v>1.0110697443534375</v>
      </c>
      <c r="J22" s="14">
        <f>Dashboard!$C$5*Portfolio!I22</f>
        <v>0</v>
      </c>
      <c r="K22" s="10">
        <f>VLOOKUP(A22, XOM!A:G,7,FALSE)</f>
        <v>80.44</v>
      </c>
      <c r="L22" s="13">
        <f t="shared" si="3"/>
        <v>1.1255072058206241</v>
      </c>
      <c r="M22" s="14">
        <f>Dashboard!$C$6*Portfolio!L22</f>
        <v>225101.44116412482</v>
      </c>
      <c r="O22" s="11">
        <f t="shared" si="4"/>
        <v>1022991.0178287423</v>
      </c>
      <c r="P22" s="26">
        <f t="shared" si="5"/>
        <v>1.0229910178287422</v>
      </c>
      <c r="Q22" s="19">
        <f t="shared" si="6"/>
        <v>1.8208548114845291E-2</v>
      </c>
    </row>
    <row r="23" spans="1:17" thickTop="1" thickBot="1" x14ac:dyDescent="0.3">
      <c r="A23" s="9">
        <v>40576</v>
      </c>
      <c r="B23" s="10">
        <f>VLOOKUP(A23, APPL!A:G,7,FALSE)</f>
        <v>342.85</v>
      </c>
      <c r="C23" s="13">
        <f t="shared" si="1"/>
        <v>1.0447647489029741</v>
      </c>
      <c r="D23" s="14">
        <f>Dashboard!$C$3*Portfolio!C23</f>
        <v>417905.89956118964</v>
      </c>
      <c r="E23" s="10">
        <f>VLOOKUP(A23, GLD!A:G,7,FALSE)</f>
        <v>130.44999999999999</v>
      </c>
      <c r="F23" s="13">
        <f t="shared" si="2"/>
        <v>0.94528985507246366</v>
      </c>
      <c r="G23" s="14">
        <f>Dashboard!$C$4*Portfolio!F23</f>
        <v>378115.94202898548</v>
      </c>
      <c r="H23" s="10">
        <f>VLOOKUP(A23, GOOG!A:G,7,FALSE)</f>
        <v>612</v>
      </c>
      <c r="I23" s="13">
        <f t="shared" si="0"/>
        <v>1.0126582278481013</v>
      </c>
      <c r="J23" s="14">
        <f>Dashboard!$C$5*Portfolio!I23</f>
        <v>0</v>
      </c>
      <c r="K23" s="10">
        <f>VLOOKUP(A23, XOM!A:G,7,FALSE)</f>
        <v>79.959999999999994</v>
      </c>
      <c r="L23" s="13">
        <f t="shared" si="3"/>
        <v>1.1187911011613263</v>
      </c>
      <c r="M23" s="14">
        <f>Dashboard!$C$6*Portfolio!L23</f>
        <v>223758.22023226524</v>
      </c>
      <c r="O23" s="11">
        <f t="shared" si="4"/>
        <v>1019780.0618224405</v>
      </c>
      <c r="P23" s="26">
        <f t="shared" si="5"/>
        <v>1.0197800618224404</v>
      </c>
      <c r="Q23" s="19">
        <f t="shared" si="6"/>
        <v>-3.1387919838405942E-3</v>
      </c>
    </row>
    <row r="24" spans="1:17" thickTop="1" thickBot="1" x14ac:dyDescent="0.3">
      <c r="A24" s="9">
        <v>40577</v>
      </c>
      <c r="B24" s="10">
        <f>VLOOKUP(A24, APPL!A:G,7,FALSE)</f>
        <v>341.97</v>
      </c>
      <c r="C24" s="13">
        <f t="shared" si="1"/>
        <v>1.0420831301803999</v>
      </c>
      <c r="D24" s="14">
        <f>Dashboard!$C$3*Portfolio!C24</f>
        <v>416833.25207215996</v>
      </c>
      <c r="E24" s="10">
        <f>VLOOKUP(A24, GLD!A:G,7,FALSE)</f>
        <v>132.19999999999999</v>
      </c>
      <c r="F24" s="13">
        <f t="shared" si="2"/>
        <v>0.95797101449275357</v>
      </c>
      <c r="G24" s="14">
        <f>Dashboard!$C$4*Portfolio!F24</f>
        <v>383188.40579710144</v>
      </c>
      <c r="H24" s="10">
        <f>VLOOKUP(A24, GOOG!A:G,7,FALSE)</f>
        <v>610.15</v>
      </c>
      <c r="I24" s="13">
        <f t="shared" si="0"/>
        <v>1.0095970877802598</v>
      </c>
      <c r="J24" s="14">
        <f>Dashboard!$C$5*Portfolio!I24</f>
        <v>0</v>
      </c>
      <c r="K24" s="10">
        <f>VLOOKUP(A24, XOM!A:G,7,FALSE)</f>
        <v>79.989999999999995</v>
      </c>
      <c r="L24" s="13">
        <f t="shared" si="3"/>
        <v>1.1192108577025324</v>
      </c>
      <c r="M24" s="14">
        <f>Dashboard!$C$6*Portfolio!L24</f>
        <v>223842.17154050648</v>
      </c>
      <c r="O24" s="11">
        <f t="shared" si="4"/>
        <v>1023863.8294097679</v>
      </c>
      <c r="P24" s="26">
        <f t="shared" si="5"/>
        <v>1.0238638294097679</v>
      </c>
      <c r="Q24" s="19">
        <f t="shared" si="6"/>
        <v>4.0045571983722272E-3</v>
      </c>
    </row>
    <row r="25" spans="1:17" thickTop="1" thickBot="1" x14ac:dyDescent="0.3">
      <c r="A25" s="9">
        <v>40578</v>
      </c>
      <c r="B25" s="10">
        <f>VLOOKUP(A25, APPL!A:G,7,FALSE)</f>
        <v>345.02</v>
      </c>
      <c r="C25" s="13">
        <f t="shared" si="1"/>
        <v>1.0513773768893222</v>
      </c>
      <c r="D25" s="14">
        <f>Dashboard!$C$3*Portfolio!C25</f>
        <v>420550.95075572887</v>
      </c>
      <c r="E25" s="10">
        <f>VLOOKUP(A25, GLD!A:G,7,FALSE)</f>
        <v>131.66</v>
      </c>
      <c r="F25" s="13">
        <f t="shared" si="2"/>
        <v>0.95405797101449274</v>
      </c>
      <c r="G25" s="14">
        <f>Dashboard!$C$4*Portfolio!F25</f>
        <v>381623.18840579712</v>
      </c>
      <c r="H25" s="10">
        <f>VLOOKUP(A25, GOOG!A:G,7,FALSE)</f>
        <v>610.98</v>
      </c>
      <c r="I25" s="13">
        <f t="shared" si="0"/>
        <v>1.010970464135021</v>
      </c>
      <c r="J25" s="14">
        <f>Dashboard!$C$5*Portfolio!I25</f>
        <v>0</v>
      </c>
      <c r="K25" s="10">
        <f>VLOOKUP(A25, XOM!A:G,7,FALSE)</f>
        <v>79.84</v>
      </c>
      <c r="L25" s="13">
        <f t="shared" si="3"/>
        <v>1.117112074996502</v>
      </c>
      <c r="M25" s="14">
        <f>Dashboard!$C$6*Portfolio!L25</f>
        <v>223422.41499930041</v>
      </c>
      <c r="O25" s="11">
        <f t="shared" si="4"/>
        <v>1025596.5541608264</v>
      </c>
      <c r="P25" s="26">
        <f t="shared" si="5"/>
        <v>1.0255965541608263</v>
      </c>
      <c r="Q25" s="19">
        <f t="shared" si="6"/>
        <v>1.6923390604171029E-3</v>
      </c>
    </row>
    <row r="26" spans="1:17" thickTop="1" thickBot="1" x14ac:dyDescent="0.3">
      <c r="A26" s="9">
        <v>40581</v>
      </c>
      <c r="B26" s="10">
        <f>VLOOKUP(A26, APPL!A:G,7,FALSE)</f>
        <v>350.38</v>
      </c>
      <c r="C26" s="13">
        <f t="shared" si="1"/>
        <v>1.0677108727450024</v>
      </c>
      <c r="D26" s="14">
        <f>Dashboard!$C$3*Portfolio!C26</f>
        <v>427084.34909800097</v>
      </c>
      <c r="E26" s="10">
        <f>VLOOKUP(A26, GLD!A:G,7,FALSE)</f>
        <v>131.68</v>
      </c>
      <c r="F26" s="13">
        <f t="shared" si="2"/>
        <v>0.95420289855072471</v>
      </c>
      <c r="G26" s="14">
        <f>Dashboard!$C$4*Portfolio!F26</f>
        <v>381681.15942028986</v>
      </c>
      <c r="H26" s="10">
        <f>VLOOKUP(A26, GOOG!A:G,7,FALSE)</f>
        <v>614.29</v>
      </c>
      <c r="I26" s="13">
        <f t="shared" si="0"/>
        <v>1.0164474228509968</v>
      </c>
      <c r="J26" s="14">
        <f>Dashboard!$C$5*Portfolio!I26</f>
        <v>0</v>
      </c>
      <c r="K26" s="10">
        <f>VLOOKUP(A26, XOM!A:G,7,FALSE)</f>
        <v>80.459999999999994</v>
      </c>
      <c r="L26" s="13">
        <f t="shared" si="3"/>
        <v>1.1257870435147614</v>
      </c>
      <c r="M26" s="14">
        <f>Dashboard!$C$6*Portfolio!L26</f>
        <v>225157.40870295229</v>
      </c>
      <c r="O26" s="11">
        <f t="shared" si="4"/>
        <v>1033922.9172212431</v>
      </c>
      <c r="P26" s="26">
        <f t="shared" si="5"/>
        <v>1.0339229172212432</v>
      </c>
      <c r="Q26" s="19">
        <f t="shared" si="6"/>
        <v>8.1185560020038405E-3</v>
      </c>
    </row>
    <row r="27" spans="1:17" thickTop="1" thickBot="1" x14ac:dyDescent="0.3">
      <c r="A27" s="9">
        <v>40582</v>
      </c>
      <c r="B27" s="10">
        <f>VLOOKUP(A27, APPL!A:G,7,FALSE)</f>
        <v>353.68</v>
      </c>
      <c r="C27" s="13">
        <f t="shared" si="1"/>
        <v>1.0777669429546561</v>
      </c>
      <c r="D27" s="14">
        <f>Dashboard!$C$3*Portfolio!C27</f>
        <v>431106.77718186245</v>
      </c>
      <c r="E27" s="10">
        <f>VLOOKUP(A27, GLD!A:G,7,FALSE)</f>
        <v>133.13999999999999</v>
      </c>
      <c r="F27" s="13">
        <f t="shared" si="2"/>
        <v>0.96478260869565202</v>
      </c>
      <c r="G27" s="14">
        <f>Dashboard!$C$4*Portfolio!F27</f>
        <v>385913.04347826081</v>
      </c>
      <c r="H27" s="10">
        <f>VLOOKUP(A27, GOOG!A:G,7,FALSE)</f>
        <v>618.38</v>
      </c>
      <c r="I27" s="13">
        <f t="shared" si="0"/>
        <v>1.0232150244063869</v>
      </c>
      <c r="J27" s="14">
        <f>Dashboard!$C$5*Portfolio!I27</f>
        <v>0</v>
      </c>
      <c r="K27" s="10">
        <f>VLOOKUP(A27, XOM!A:G,7,FALSE)</f>
        <v>79.97</v>
      </c>
      <c r="L27" s="13">
        <f t="shared" si="3"/>
        <v>1.1189310200083951</v>
      </c>
      <c r="M27" s="14">
        <f>Dashboard!$C$6*Portfolio!L27</f>
        <v>223786.204001679</v>
      </c>
      <c r="O27" s="11">
        <f t="shared" si="4"/>
        <v>1040806.0246618022</v>
      </c>
      <c r="P27" s="26">
        <f t="shared" si="5"/>
        <v>1.0408060246618023</v>
      </c>
      <c r="Q27" s="19">
        <f t="shared" si="6"/>
        <v>6.6572733091727621E-3</v>
      </c>
    </row>
    <row r="28" spans="1:17" thickTop="1" thickBot="1" x14ac:dyDescent="0.3">
      <c r="A28" s="9">
        <v>40583</v>
      </c>
      <c r="B28" s="10">
        <f>VLOOKUP(A28, APPL!A:G,7,FALSE)</f>
        <v>356.63</v>
      </c>
      <c r="C28" s="13">
        <f t="shared" si="1"/>
        <v>1.0867564602632862</v>
      </c>
      <c r="D28" s="14">
        <f>Dashboard!$C$3*Portfolio!C28</f>
        <v>434702.58410531445</v>
      </c>
      <c r="E28" s="10">
        <f>VLOOKUP(A28, GLD!A:G,7,FALSE)</f>
        <v>133.07</v>
      </c>
      <c r="F28" s="13">
        <f t="shared" si="2"/>
        <v>0.96427536231884048</v>
      </c>
      <c r="G28" s="14">
        <f>Dashboard!$C$4*Portfolio!F28</f>
        <v>385710.1449275362</v>
      </c>
      <c r="H28" s="10">
        <f>VLOOKUP(A28, GOOG!A:G,7,FALSE)</f>
        <v>616.5</v>
      </c>
      <c r="I28" s="13">
        <f t="shared" si="0"/>
        <v>1.0201042442293373</v>
      </c>
      <c r="J28" s="14">
        <f>Dashboard!$C$5*Portfolio!I28</f>
        <v>0</v>
      </c>
      <c r="K28" s="10">
        <f>VLOOKUP(A28, XOM!A:G,7,FALSE)</f>
        <v>79.55</v>
      </c>
      <c r="L28" s="13">
        <f t="shared" si="3"/>
        <v>1.1130544284315098</v>
      </c>
      <c r="M28" s="14">
        <f>Dashboard!$C$6*Portfolio!L28</f>
        <v>222610.88568630198</v>
      </c>
      <c r="O28" s="11">
        <f t="shared" si="4"/>
        <v>1043023.6147191526</v>
      </c>
      <c r="P28" s="26">
        <f t="shared" si="5"/>
        <v>1.0430236147191525</v>
      </c>
      <c r="Q28" s="19">
        <f t="shared" si="6"/>
        <v>2.1306468302495496E-3</v>
      </c>
    </row>
    <row r="29" spans="1:17" thickTop="1" thickBot="1" x14ac:dyDescent="0.3">
      <c r="A29" s="9">
        <v>40584</v>
      </c>
      <c r="B29" s="10">
        <f>VLOOKUP(A29, APPL!A:G,7,FALSE)</f>
        <v>353.02</v>
      </c>
      <c r="C29" s="13">
        <f t="shared" si="1"/>
        <v>1.0757557289127253</v>
      </c>
      <c r="D29" s="14">
        <f>Dashboard!$C$3*Portfolio!C29</f>
        <v>430302.29156509013</v>
      </c>
      <c r="E29" s="10">
        <f>VLOOKUP(A29, GLD!A:G,7,FALSE)</f>
        <v>132.85</v>
      </c>
      <c r="F29" s="13">
        <f t="shared" si="2"/>
        <v>0.96268115942028987</v>
      </c>
      <c r="G29" s="14">
        <f>Dashboard!$C$4*Portfolio!F29</f>
        <v>385072.46376811597</v>
      </c>
      <c r="H29" s="10">
        <f>VLOOKUP(A29, GOOG!A:G,7,FALSE)</f>
        <v>616.44000000000005</v>
      </c>
      <c r="I29" s="13">
        <f t="shared" si="0"/>
        <v>1.0200049640109208</v>
      </c>
      <c r="J29" s="14">
        <f>Dashboard!$C$5*Portfolio!I29</f>
        <v>0</v>
      </c>
      <c r="K29" s="10">
        <f>VLOOKUP(A29, XOM!A:G,7,FALSE)</f>
        <v>80.180000000000007</v>
      </c>
      <c r="L29" s="13">
        <f t="shared" si="3"/>
        <v>1.121869315796838</v>
      </c>
      <c r="M29" s="14">
        <f>Dashboard!$C$6*Portfolio!L29</f>
        <v>224373.86315936761</v>
      </c>
      <c r="O29" s="11">
        <f t="shared" si="4"/>
        <v>1039748.6184925737</v>
      </c>
      <c r="P29" s="26">
        <f t="shared" si="5"/>
        <v>1.0397486184925737</v>
      </c>
      <c r="Q29" s="19">
        <f t="shared" si="6"/>
        <v>-3.139906115606661E-3</v>
      </c>
    </row>
    <row r="30" spans="1:17" thickTop="1" thickBot="1" x14ac:dyDescent="0.3">
      <c r="A30" s="9">
        <v>40585</v>
      </c>
      <c r="B30" s="10">
        <f>VLOOKUP(A30, APPL!A:G,7,FALSE)</f>
        <v>355.32</v>
      </c>
      <c r="C30" s="13">
        <f t="shared" si="1"/>
        <v>1.0827645051194539</v>
      </c>
      <c r="D30" s="14">
        <f>Dashboard!$C$3*Portfolio!C30</f>
        <v>433105.80204778153</v>
      </c>
      <c r="E30" s="10">
        <f>VLOOKUP(A30, GLD!A:G,7,FALSE)</f>
        <v>132.32</v>
      </c>
      <c r="F30" s="13">
        <f t="shared" si="2"/>
        <v>0.95884057971014491</v>
      </c>
      <c r="G30" s="14">
        <f>Dashboard!$C$4*Portfolio!F30</f>
        <v>383536.23188405798</v>
      </c>
      <c r="H30" s="10">
        <f>VLOOKUP(A30, GOOG!A:G,7,FALSE)</f>
        <v>624.5</v>
      </c>
      <c r="I30" s="13">
        <f t="shared" si="0"/>
        <v>1.033341606684868</v>
      </c>
      <c r="J30" s="14">
        <f>Dashboard!$C$5*Portfolio!I30</f>
        <v>0</v>
      </c>
      <c r="K30" s="10">
        <f>VLOOKUP(A30, XOM!A:G,7,FALSE)</f>
        <v>79.81</v>
      </c>
      <c r="L30" s="13">
        <f t="shared" si="3"/>
        <v>1.1166923184552959</v>
      </c>
      <c r="M30" s="14">
        <f>Dashboard!$C$6*Portfolio!L30</f>
        <v>223338.46369105918</v>
      </c>
      <c r="O30" s="11">
        <f t="shared" si="4"/>
        <v>1039980.4976228987</v>
      </c>
      <c r="P30" s="26">
        <f t="shared" si="5"/>
        <v>1.0399804976228986</v>
      </c>
      <c r="Q30" s="19">
        <f t="shared" si="6"/>
        <v>2.2301460776263937E-4</v>
      </c>
    </row>
    <row r="31" spans="1:17" thickTop="1" thickBot="1" x14ac:dyDescent="0.3">
      <c r="A31" s="9">
        <v>40588</v>
      </c>
      <c r="B31" s="10">
        <f>VLOOKUP(A31, APPL!A:G,7,FALSE)</f>
        <v>357.64</v>
      </c>
      <c r="C31" s="13">
        <f t="shared" si="1"/>
        <v>1.0898342272062407</v>
      </c>
      <c r="D31" s="14">
        <f>Dashboard!$C$3*Portfolio!C31</f>
        <v>435933.69088249624</v>
      </c>
      <c r="E31" s="10">
        <f>VLOOKUP(A31, GLD!A:G,7,FALSE)</f>
        <v>132.94999999999999</v>
      </c>
      <c r="F31" s="13">
        <f t="shared" si="2"/>
        <v>0.96340579710144925</v>
      </c>
      <c r="G31" s="14">
        <f>Dashboard!$C$4*Portfolio!F31</f>
        <v>385362.31884057971</v>
      </c>
      <c r="H31" s="10">
        <f>VLOOKUP(A31, GOOG!A:G,7,FALSE)</f>
        <v>628.15</v>
      </c>
      <c r="I31" s="13">
        <f t="shared" si="0"/>
        <v>1.0393811533052038</v>
      </c>
      <c r="J31" s="14">
        <f>Dashboard!$C$5*Portfolio!I31</f>
        <v>0</v>
      </c>
      <c r="K31" s="10">
        <f>VLOOKUP(A31, XOM!A:G,7,FALSE)</f>
        <v>81.83</v>
      </c>
      <c r="L31" s="13">
        <f t="shared" si="3"/>
        <v>1.1449559255631734</v>
      </c>
      <c r="M31" s="14">
        <f>Dashboard!$C$6*Portfolio!L31</f>
        <v>228991.18511263467</v>
      </c>
      <c r="O31" s="11">
        <f t="shared" si="4"/>
        <v>1050287.1948357106</v>
      </c>
      <c r="P31" s="26">
        <f t="shared" si="5"/>
        <v>1.0502871948357106</v>
      </c>
      <c r="Q31" s="19">
        <f t="shared" si="6"/>
        <v>9.9104716255451475E-3</v>
      </c>
    </row>
    <row r="32" spans="1:17" thickTop="1" thickBot="1" x14ac:dyDescent="0.3">
      <c r="A32" s="9">
        <v>40589</v>
      </c>
      <c r="B32" s="10">
        <f>VLOOKUP(A32, APPL!A:G,7,FALSE)</f>
        <v>358.36</v>
      </c>
      <c r="C32" s="13">
        <f t="shared" si="1"/>
        <v>1.0920282788883471</v>
      </c>
      <c r="D32" s="14">
        <f>Dashboard!$C$3*Portfolio!C32</f>
        <v>436811.31155533885</v>
      </c>
      <c r="E32" s="10">
        <f>VLOOKUP(A32, GLD!A:G,7,FALSE)</f>
        <v>133.97</v>
      </c>
      <c r="F32" s="13">
        <f t="shared" si="2"/>
        <v>0.97079710144927533</v>
      </c>
      <c r="G32" s="14">
        <f>Dashboard!$C$4*Portfolio!F32</f>
        <v>388318.84057971014</v>
      </c>
      <c r="H32" s="10">
        <f>VLOOKUP(A32, GOOG!A:G,7,FALSE)</f>
        <v>624.15</v>
      </c>
      <c r="I32" s="13">
        <f t="shared" si="0"/>
        <v>1.0327624720774384</v>
      </c>
      <c r="J32" s="14">
        <f>Dashboard!$C$5*Portfolio!I32</f>
        <v>0</v>
      </c>
      <c r="K32" s="10">
        <f>VLOOKUP(A32, XOM!A:G,7,FALSE)</f>
        <v>79.959999999999994</v>
      </c>
      <c r="L32" s="13">
        <f t="shared" si="3"/>
        <v>1.1187911011613263</v>
      </c>
      <c r="M32" s="14">
        <f>Dashboard!$C$6*Portfolio!L32</f>
        <v>223758.22023226524</v>
      </c>
      <c r="O32" s="11">
        <f t="shared" si="4"/>
        <v>1048888.3723673143</v>
      </c>
      <c r="P32" s="26">
        <f t="shared" si="5"/>
        <v>1.0488883723673144</v>
      </c>
      <c r="Q32" s="19">
        <f t="shared" si="6"/>
        <v>-1.3318475891873627E-3</v>
      </c>
    </row>
    <row r="33" spans="1:17" thickTop="1" thickBot="1" x14ac:dyDescent="0.3">
      <c r="A33" s="9">
        <v>40590</v>
      </c>
      <c r="B33" s="10">
        <f>VLOOKUP(A33, APPL!A:G,7,FALSE)</f>
        <v>361.58</v>
      </c>
      <c r="C33" s="13">
        <f t="shared" si="1"/>
        <v>1.1018405655777668</v>
      </c>
      <c r="D33" s="14">
        <f>Dashboard!$C$3*Portfolio!C33</f>
        <v>440736.22623110673</v>
      </c>
      <c r="E33" s="10">
        <f>VLOOKUP(A33, GLD!A:G,7,FALSE)</f>
        <v>134.1</v>
      </c>
      <c r="F33" s="13">
        <f t="shared" si="2"/>
        <v>0.97173913043478255</v>
      </c>
      <c r="G33" s="14">
        <f>Dashboard!$C$4*Portfolio!F33</f>
        <v>388695.65217391303</v>
      </c>
      <c r="H33" s="10">
        <f>VLOOKUP(A33, GOOG!A:G,7,FALSE)</f>
        <v>624.22</v>
      </c>
      <c r="I33" s="13">
        <f t="shared" si="0"/>
        <v>1.0328782989989245</v>
      </c>
      <c r="J33" s="14">
        <f>Dashboard!$C$5*Portfolio!I33</f>
        <v>0</v>
      </c>
      <c r="K33" s="10">
        <f>VLOOKUP(A33, XOM!A:G,7,FALSE)</f>
        <v>80.650000000000006</v>
      </c>
      <c r="L33" s="13">
        <f t="shared" si="3"/>
        <v>1.1284455016090669</v>
      </c>
      <c r="M33" s="14">
        <f>Dashboard!$C$6*Portfolio!L33</f>
        <v>225689.10032181337</v>
      </c>
      <c r="O33" s="11">
        <f t="shared" si="4"/>
        <v>1055120.9787268331</v>
      </c>
      <c r="P33" s="26">
        <f t="shared" si="5"/>
        <v>1.0551209787268332</v>
      </c>
      <c r="Q33" s="19">
        <f t="shared" si="6"/>
        <v>5.9421064468967444E-3</v>
      </c>
    </row>
    <row r="34" spans="1:17" thickTop="1" thickBot="1" x14ac:dyDescent="0.3">
      <c r="A34" s="9">
        <v>40591</v>
      </c>
      <c r="B34" s="10">
        <f>VLOOKUP(A34, APPL!A:G,7,FALSE)</f>
        <v>356.77</v>
      </c>
      <c r="C34" s="13">
        <f t="shared" si="1"/>
        <v>1.0871830814236956</v>
      </c>
      <c r="D34" s="14">
        <f>Dashboard!$C$3*Portfolio!C34</f>
        <v>434873.23256947822</v>
      </c>
      <c r="E34" s="10">
        <f>VLOOKUP(A34, GLD!A:G,7,FALSE)</f>
        <v>135.04</v>
      </c>
      <c r="F34" s="13">
        <f t="shared" si="2"/>
        <v>0.97855072463768111</v>
      </c>
      <c r="G34" s="14">
        <f>Dashboard!$C$4*Portfolio!F34</f>
        <v>391420.28985507245</v>
      </c>
      <c r="H34" s="10">
        <f>VLOOKUP(A34, GOOG!A:G,7,FALSE)</f>
        <v>625.26</v>
      </c>
      <c r="I34" s="13">
        <f t="shared" si="0"/>
        <v>1.0345991561181433</v>
      </c>
      <c r="J34" s="14">
        <f>Dashboard!$C$5*Portfolio!I34</f>
        <v>0</v>
      </c>
      <c r="K34" s="10">
        <f>VLOOKUP(A34, XOM!A:G,7,FALSE)</f>
        <v>80.83</v>
      </c>
      <c r="L34" s="13">
        <f t="shared" si="3"/>
        <v>1.1309640408563033</v>
      </c>
      <c r="M34" s="14">
        <f>Dashboard!$C$6*Portfolio!L34</f>
        <v>226192.80817126067</v>
      </c>
      <c r="O34" s="11">
        <f t="shared" si="4"/>
        <v>1052486.3305958114</v>
      </c>
      <c r="P34" s="26">
        <f t="shared" si="5"/>
        <v>1.0524863305958114</v>
      </c>
      <c r="Q34" s="19">
        <f t="shared" si="6"/>
        <v>-2.4970104700229312E-3</v>
      </c>
    </row>
    <row r="35" spans="1:17" thickTop="1" thickBot="1" x14ac:dyDescent="0.3">
      <c r="A35" s="9">
        <v>40592</v>
      </c>
      <c r="B35" s="10">
        <f>VLOOKUP(A35, APPL!A:G,7,FALSE)</f>
        <v>349.06</v>
      </c>
      <c r="C35" s="13">
        <f t="shared" si="1"/>
        <v>1.0636884446611408</v>
      </c>
      <c r="D35" s="14">
        <f>Dashboard!$C$3*Portfolio!C35</f>
        <v>425475.37786445633</v>
      </c>
      <c r="E35" s="10">
        <f>VLOOKUP(A35, GLD!A:G,7,FALSE)</f>
        <v>135.41</v>
      </c>
      <c r="F35" s="13">
        <f t="shared" si="2"/>
        <v>0.98123188405797102</v>
      </c>
      <c r="G35" s="14">
        <f>Dashboard!$C$4*Portfolio!F35</f>
        <v>392492.75362318842</v>
      </c>
      <c r="H35" s="10">
        <f>VLOOKUP(A35, GOOG!A:G,7,FALSE)</f>
        <v>630.08000000000004</v>
      </c>
      <c r="I35" s="13">
        <f t="shared" si="0"/>
        <v>1.0425746669976008</v>
      </c>
      <c r="J35" s="14">
        <f>Dashboard!$C$5*Portfolio!I35</f>
        <v>0</v>
      </c>
      <c r="K35" s="10">
        <f>VLOOKUP(A35, XOM!A:G,7,FALSE)</f>
        <v>81.430000000000007</v>
      </c>
      <c r="L35" s="13">
        <f t="shared" si="3"/>
        <v>1.1393591716804254</v>
      </c>
      <c r="M35" s="14">
        <f>Dashboard!$C$6*Portfolio!L35</f>
        <v>227871.8343360851</v>
      </c>
      <c r="O35" s="11">
        <f t="shared" si="4"/>
        <v>1045839.9658237299</v>
      </c>
      <c r="P35" s="26">
        <f t="shared" si="5"/>
        <v>1.0458399658237298</v>
      </c>
      <c r="Q35" s="19">
        <f t="shared" si="6"/>
        <v>-6.3149179033223923E-3</v>
      </c>
    </row>
    <row r="36" spans="1:17" thickTop="1" thickBot="1" x14ac:dyDescent="0.3">
      <c r="A36" s="9">
        <v>40596</v>
      </c>
      <c r="B36" s="10">
        <f>VLOOKUP(A36, APPL!A:G,7,FALSE)</f>
        <v>337.16</v>
      </c>
      <c r="C36" s="13">
        <f t="shared" si="1"/>
        <v>1.0274256460263287</v>
      </c>
      <c r="D36" s="14">
        <f>Dashboard!$C$3*Portfolio!C36</f>
        <v>410970.2584105315</v>
      </c>
      <c r="E36" s="10">
        <f>VLOOKUP(A36, GLD!A:G,7,FALSE)</f>
        <v>136.29</v>
      </c>
      <c r="F36" s="13">
        <f t="shared" si="2"/>
        <v>0.98760869565217391</v>
      </c>
      <c r="G36" s="14">
        <f>Dashboard!$C$4*Portfolio!F36</f>
        <v>395043.47826086957</v>
      </c>
      <c r="H36" s="10">
        <f>VLOOKUP(A36, GOOG!A:G,7,FALSE)</f>
        <v>610.21</v>
      </c>
      <c r="I36" s="13">
        <f t="shared" si="0"/>
        <v>1.0096963679986763</v>
      </c>
      <c r="J36" s="14">
        <f>Dashboard!$C$5*Portfolio!I36</f>
        <v>0</v>
      </c>
      <c r="K36" s="10">
        <f>VLOOKUP(A36, XOM!A:G,7,FALSE)</f>
        <v>82.34</v>
      </c>
      <c r="L36" s="13">
        <f t="shared" si="3"/>
        <v>1.1520917867636771</v>
      </c>
      <c r="M36" s="14">
        <f>Dashboard!$C$6*Portfolio!L36</f>
        <v>230418.35735273542</v>
      </c>
      <c r="O36" s="11">
        <f t="shared" si="4"/>
        <v>1036432.0940241364</v>
      </c>
      <c r="P36" s="26">
        <f t="shared" si="5"/>
        <v>1.0364320940241365</v>
      </c>
      <c r="Q36" s="19">
        <f t="shared" si="6"/>
        <v>-8.9955175811086141E-3</v>
      </c>
    </row>
    <row r="37" spans="1:17" thickTop="1" thickBot="1" x14ac:dyDescent="0.3">
      <c r="A37" s="9">
        <v>40597</v>
      </c>
      <c r="B37" s="10">
        <f>VLOOKUP(A37, APPL!A:G,7,FALSE)</f>
        <v>341.16</v>
      </c>
      <c r="C37" s="13">
        <f t="shared" si="1"/>
        <v>1.0396148220380301</v>
      </c>
      <c r="D37" s="14">
        <f>Dashboard!$C$3*Portfolio!C37</f>
        <v>415845.92881521204</v>
      </c>
      <c r="E37" s="10">
        <f>VLOOKUP(A37, GLD!A:G,7,FALSE)</f>
        <v>137.51</v>
      </c>
      <c r="F37" s="13">
        <f t="shared" si="2"/>
        <v>0.99644927536231875</v>
      </c>
      <c r="G37" s="14">
        <f>Dashboard!$C$4*Portfolio!F37</f>
        <v>398579.71014492749</v>
      </c>
      <c r="H37" s="10">
        <f>VLOOKUP(A37, GOOG!A:G,7,FALSE)</f>
        <v>611.32000000000005</v>
      </c>
      <c r="I37" s="13">
        <f t="shared" si="0"/>
        <v>1.0115330520393813</v>
      </c>
      <c r="J37" s="14">
        <f>Dashboard!$C$5*Portfolio!I37</f>
        <v>0</v>
      </c>
      <c r="K37" s="10">
        <f>VLOOKUP(A37, XOM!A:G,7,FALSE)</f>
        <v>83.91</v>
      </c>
      <c r="L37" s="13">
        <f t="shared" si="3"/>
        <v>1.174059045753463</v>
      </c>
      <c r="M37" s="14">
        <f>Dashboard!$C$6*Portfolio!L37</f>
        <v>234811.8091506926</v>
      </c>
      <c r="O37" s="11">
        <f t="shared" si="4"/>
        <v>1049237.4481108321</v>
      </c>
      <c r="P37" s="26">
        <f t="shared" si="5"/>
        <v>1.0492374481108322</v>
      </c>
      <c r="Q37" s="19">
        <f t="shared" si="6"/>
        <v>1.235522728457461E-2</v>
      </c>
    </row>
    <row r="38" spans="1:17" thickTop="1" thickBot="1" x14ac:dyDescent="0.3">
      <c r="A38" s="9">
        <v>40598</v>
      </c>
      <c r="B38" s="10">
        <f>VLOOKUP(A38, APPL!A:G,7,FALSE)</f>
        <v>341.41</v>
      </c>
      <c r="C38" s="13">
        <f t="shared" si="1"/>
        <v>1.0403766455387615</v>
      </c>
      <c r="D38" s="14">
        <f>Dashboard!$C$3*Portfolio!C38</f>
        <v>416150.65821550461</v>
      </c>
      <c r="E38" s="10">
        <f>VLOOKUP(A38, GLD!A:G,7,FALSE)</f>
        <v>136.47999999999999</v>
      </c>
      <c r="F38" s="13">
        <f t="shared" si="2"/>
        <v>0.98898550724637668</v>
      </c>
      <c r="G38" s="14">
        <f>Dashboard!$C$4*Portfolio!F38</f>
        <v>395594.20289855066</v>
      </c>
      <c r="H38" s="10">
        <f>VLOOKUP(A38, GOOG!A:G,7,FALSE)</f>
        <v>608.82000000000005</v>
      </c>
      <c r="I38" s="13">
        <f t="shared" si="0"/>
        <v>1.0073963762720279</v>
      </c>
      <c r="J38" s="14">
        <f>Dashboard!$C$5*Portfolio!I38</f>
        <v>0</v>
      </c>
      <c r="K38" s="10">
        <f>VLOOKUP(A38, XOM!A:G,7,FALSE)</f>
        <v>82.85</v>
      </c>
      <c r="L38" s="13">
        <f t="shared" si="3"/>
        <v>1.1592276479641808</v>
      </c>
      <c r="M38" s="14">
        <f>Dashboard!$C$6*Portfolio!L38</f>
        <v>231845.52959283616</v>
      </c>
      <c r="O38" s="11">
        <f t="shared" si="4"/>
        <v>1043590.3907068914</v>
      </c>
      <c r="P38" s="26">
        <f t="shared" si="5"/>
        <v>1.0435903907068915</v>
      </c>
      <c r="Q38" s="19">
        <f t="shared" si="6"/>
        <v>-5.3820585741657379E-3</v>
      </c>
    </row>
    <row r="39" spans="1:17" thickTop="1" thickBot="1" x14ac:dyDescent="0.3">
      <c r="A39" s="9">
        <v>40599</v>
      </c>
      <c r="B39" s="10">
        <f>VLOOKUP(A39, APPL!A:G,7,FALSE)</f>
        <v>346.67</v>
      </c>
      <c r="C39" s="13">
        <f t="shared" si="1"/>
        <v>1.0564054119941491</v>
      </c>
      <c r="D39" s="14">
        <f>Dashboard!$C$3*Portfolio!C39</f>
        <v>422562.16479765961</v>
      </c>
      <c r="E39" s="10">
        <f>VLOOKUP(A39, GLD!A:G,7,FALSE)</f>
        <v>137.38</v>
      </c>
      <c r="F39" s="13">
        <f t="shared" si="2"/>
        <v>0.99550724637681154</v>
      </c>
      <c r="G39" s="14">
        <f>Dashboard!$C$4*Portfolio!F39</f>
        <v>398202.89855072461</v>
      </c>
      <c r="H39" s="10">
        <f>VLOOKUP(A39, GOOG!A:G,7,FALSE)</f>
        <v>610.04</v>
      </c>
      <c r="I39" s="13">
        <f t="shared" si="0"/>
        <v>1.0094150740464962</v>
      </c>
      <c r="J39" s="14">
        <f>Dashboard!$C$5*Portfolio!I39</f>
        <v>0</v>
      </c>
      <c r="K39" s="10">
        <f>VLOOKUP(A39, XOM!A:G,7,FALSE)</f>
        <v>82.24</v>
      </c>
      <c r="L39" s="13">
        <f t="shared" si="3"/>
        <v>1.1506925982929901</v>
      </c>
      <c r="M39" s="14">
        <f>Dashboard!$C$6*Portfolio!L39</f>
        <v>230138.51965859803</v>
      </c>
      <c r="O39" s="11">
        <f t="shared" si="4"/>
        <v>1050903.5830069822</v>
      </c>
      <c r="P39" s="26">
        <f t="shared" si="5"/>
        <v>1.0509035830069822</v>
      </c>
      <c r="Q39" s="19">
        <f t="shared" si="6"/>
        <v>7.0077229200404823E-3</v>
      </c>
    </row>
    <row r="40" spans="1:17" thickTop="1" thickBot="1" x14ac:dyDescent="0.3">
      <c r="A40" s="9">
        <v>40602</v>
      </c>
      <c r="B40" s="10">
        <f>VLOOKUP(A40, APPL!A:G,7,FALSE)</f>
        <v>351.7</v>
      </c>
      <c r="C40" s="13">
        <f t="shared" si="1"/>
        <v>1.0717333008288639</v>
      </c>
      <c r="D40" s="14">
        <f>Dashboard!$C$3*Portfolio!C40</f>
        <v>428693.32033154555</v>
      </c>
      <c r="E40" s="10">
        <f>VLOOKUP(A40, GLD!A:G,7,FALSE)</f>
        <v>137.66</v>
      </c>
      <c r="F40" s="13">
        <f t="shared" si="2"/>
        <v>0.99753623188405793</v>
      </c>
      <c r="G40" s="14">
        <f>Dashboard!$C$4*Portfolio!F40</f>
        <v>399014.49275362317</v>
      </c>
      <c r="H40" s="10">
        <f>VLOOKUP(A40, GOOG!A:G,7,FALSE)</f>
        <v>613.4</v>
      </c>
      <c r="I40" s="13">
        <f t="shared" si="0"/>
        <v>1.014974766277819</v>
      </c>
      <c r="J40" s="14">
        <f>Dashboard!$C$5*Portfolio!I40</f>
        <v>0</v>
      </c>
      <c r="K40" s="10">
        <f>VLOOKUP(A40, XOM!A:G,7,FALSE)</f>
        <v>82.42</v>
      </c>
      <c r="L40" s="13">
        <f t="shared" si="3"/>
        <v>1.1532111375402267</v>
      </c>
      <c r="M40" s="14">
        <f>Dashboard!$C$6*Portfolio!L40</f>
        <v>230642.22750804535</v>
      </c>
      <c r="O40" s="11">
        <f t="shared" si="4"/>
        <v>1058350.0405932141</v>
      </c>
      <c r="P40" s="26">
        <f t="shared" si="5"/>
        <v>1.058350040593214</v>
      </c>
      <c r="Q40" s="19">
        <f t="shared" si="6"/>
        <v>7.0857666741652725E-3</v>
      </c>
    </row>
    <row r="41" spans="1:17" thickTop="1" thickBot="1" x14ac:dyDescent="0.3">
      <c r="A41" s="9">
        <v>40603</v>
      </c>
      <c r="B41" s="10">
        <f>VLOOKUP(A41, APPL!A:G,7,FALSE)</f>
        <v>347.82</v>
      </c>
      <c r="C41" s="13">
        <f t="shared" si="1"/>
        <v>1.0599098000975133</v>
      </c>
      <c r="D41" s="14">
        <f>Dashboard!$C$3*Portfolio!C41</f>
        <v>423963.92003900534</v>
      </c>
      <c r="E41" s="10">
        <f>VLOOKUP(A41, GLD!A:G,7,FALSE)</f>
        <v>140.03</v>
      </c>
      <c r="F41" s="13">
        <f t="shared" si="2"/>
        <v>1.0147101449275362</v>
      </c>
      <c r="G41" s="14">
        <f>Dashboard!$C$4*Portfolio!F41</f>
        <v>405884.05797101447</v>
      </c>
      <c r="H41" s="10">
        <f>VLOOKUP(A41, GOOG!A:G,7,FALSE)</f>
        <v>600.76</v>
      </c>
      <c r="I41" s="13">
        <f t="shared" si="0"/>
        <v>0.99405973359808053</v>
      </c>
      <c r="J41" s="14">
        <f>Dashboard!$C$5*Portfolio!I41</f>
        <v>0</v>
      </c>
      <c r="K41" s="10">
        <f>VLOOKUP(A41, XOM!A:G,7,FALSE)</f>
        <v>81.72</v>
      </c>
      <c r="L41" s="13">
        <f t="shared" si="3"/>
        <v>1.1434168182454176</v>
      </c>
      <c r="M41" s="14">
        <f>Dashboard!$C$6*Portfolio!L41</f>
        <v>228683.36364908353</v>
      </c>
      <c r="O41" s="11">
        <f t="shared" si="4"/>
        <v>1058531.3416591033</v>
      </c>
      <c r="P41" s="26">
        <f t="shared" si="5"/>
        <v>1.0585313416591033</v>
      </c>
      <c r="Q41" s="19">
        <f t="shared" si="6"/>
        <v>1.7130538946052987E-4</v>
      </c>
    </row>
    <row r="42" spans="1:17" thickTop="1" thickBot="1" x14ac:dyDescent="0.3">
      <c r="A42" s="9">
        <v>40604</v>
      </c>
      <c r="B42" s="10">
        <f>VLOOKUP(A42, APPL!A:G,7,FALSE)</f>
        <v>350.61</v>
      </c>
      <c r="C42" s="13">
        <f t="shared" si="1"/>
        <v>1.0684117503656752</v>
      </c>
      <c r="D42" s="14">
        <f>Dashboard!$C$3*Portfolio!C42</f>
        <v>427364.70014627004</v>
      </c>
      <c r="E42" s="10">
        <f>VLOOKUP(A42, GLD!A:G,7,FALSE)</f>
        <v>139.91999999999999</v>
      </c>
      <c r="F42" s="13">
        <f t="shared" si="2"/>
        <v>1.0139130434782608</v>
      </c>
      <c r="G42" s="14">
        <f>Dashboard!$C$4*Portfolio!F42</f>
        <v>405565.21739130432</v>
      </c>
      <c r="H42" s="10">
        <f>VLOOKUP(A42, GOOG!A:G,7,FALSE)</f>
        <v>600.79</v>
      </c>
      <c r="I42" s="13">
        <f t="shared" si="0"/>
        <v>0.99410937370728869</v>
      </c>
      <c r="J42" s="14">
        <f>Dashboard!$C$5*Portfolio!I42</f>
        <v>0</v>
      </c>
      <c r="K42" s="10">
        <f>VLOOKUP(A42, XOM!A:G,7,FALSE)</f>
        <v>81.99</v>
      </c>
      <c r="L42" s="13">
        <f t="shared" si="3"/>
        <v>1.1471946271162725</v>
      </c>
      <c r="M42" s="14">
        <f>Dashboard!$C$6*Portfolio!L42</f>
        <v>229438.92542325449</v>
      </c>
      <c r="O42" s="11">
        <f t="shared" si="4"/>
        <v>1062368.8429608289</v>
      </c>
      <c r="P42" s="26">
        <f t="shared" si="5"/>
        <v>1.0623688429608289</v>
      </c>
      <c r="Q42" s="19">
        <f t="shared" si="6"/>
        <v>3.6253072069749592E-3</v>
      </c>
    </row>
    <row r="43" spans="1:17" thickTop="1" thickBot="1" x14ac:dyDescent="0.3">
      <c r="A43" s="9">
        <v>40605</v>
      </c>
      <c r="B43" s="10">
        <f>VLOOKUP(A43, APPL!A:G,7,FALSE)</f>
        <v>358.02</v>
      </c>
      <c r="C43" s="13">
        <f t="shared" si="1"/>
        <v>1.0909921989273523</v>
      </c>
      <c r="D43" s="14">
        <f>Dashboard!$C$3*Portfolio!C43</f>
        <v>436396.87957094092</v>
      </c>
      <c r="E43" s="10">
        <f>VLOOKUP(A43, GLD!A:G,7,FALSE)</f>
        <v>138.09</v>
      </c>
      <c r="F43" s="13">
        <f t="shared" si="2"/>
        <v>1.0006521739130434</v>
      </c>
      <c r="G43" s="14">
        <f>Dashboard!$C$4*Portfolio!F43</f>
        <v>400260.86956521735</v>
      </c>
      <c r="H43" s="10">
        <f>VLOOKUP(A43, GOOG!A:G,7,FALSE)</f>
        <v>609.55999999999995</v>
      </c>
      <c r="I43" s="13">
        <f t="shared" si="0"/>
        <v>1.0086208322991643</v>
      </c>
      <c r="J43" s="14">
        <f>Dashboard!$C$5*Portfolio!I43</f>
        <v>0</v>
      </c>
      <c r="K43" s="10">
        <f>VLOOKUP(A43, XOM!A:G,7,FALSE)</f>
        <v>82.7</v>
      </c>
      <c r="L43" s="13">
        <f t="shared" si="3"/>
        <v>1.1571288652581504</v>
      </c>
      <c r="M43" s="14">
        <f>Dashboard!$C$6*Portfolio!L43</f>
        <v>231425.77305163007</v>
      </c>
      <c r="O43" s="11">
        <f t="shared" si="4"/>
        <v>1068083.5221877883</v>
      </c>
      <c r="P43" s="26">
        <f t="shared" si="5"/>
        <v>1.0680835221877882</v>
      </c>
      <c r="Q43" s="19">
        <f t="shared" si="6"/>
        <v>5.3791856423730522E-3</v>
      </c>
    </row>
    <row r="44" spans="1:17" thickTop="1" thickBot="1" x14ac:dyDescent="0.3">
      <c r="A44" s="9">
        <v>40606</v>
      </c>
      <c r="B44" s="10">
        <f>VLOOKUP(A44, APPL!A:G,7,FALSE)</f>
        <v>358.46</v>
      </c>
      <c r="C44" s="13">
        <f t="shared" si="1"/>
        <v>1.0923330082886396</v>
      </c>
      <c r="D44" s="14">
        <f>Dashboard!$C$3*Portfolio!C44</f>
        <v>436933.20331545582</v>
      </c>
      <c r="E44" s="10">
        <f>VLOOKUP(A44, GLD!A:G,7,FALSE)</f>
        <v>139.35</v>
      </c>
      <c r="F44" s="13">
        <f t="shared" si="2"/>
        <v>1.0097826086956521</v>
      </c>
      <c r="G44" s="14">
        <f>Dashboard!$C$4*Portfolio!F44</f>
        <v>403913.04347826081</v>
      </c>
      <c r="H44" s="10">
        <f>VLOOKUP(A44, GOOG!A:G,7,FALSE)</f>
        <v>600.62</v>
      </c>
      <c r="I44" s="13">
        <f t="shared" si="0"/>
        <v>0.99382807975510878</v>
      </c>
      <c r="J44" s="14">
        <f>Dashboard!$C$5*Portfolio!I44</f>
        <v>0</v>
      </c>
      <c r="K44" s="10">
        <f>VLOOKUP(A44, XOM!A:G,7,FALSE)</f>
        <v>81.99</v>
      </c>
      <c r="L44" s="13">
        <f t="shared" si="3"/>
        <v>1.1471946271162725</v>
      </c>
      <c r="M44" s="14">
        <f>Dashboard!$C$6*Portfolio!L44</f>
        <v>229438.92542325449</v>
      </c>
      <c r="O44" s="11">
        <f t="shared" si="4"/>
        <v>1070285.1722169712</v>
      </c>
      <c r="P44" s="26">
        <f t="shared" si="5"/>
        <v>1.0702851722169713</v>
      </c>
      <c r="Q44" s="19">
        <f t="shared" si="6"/>
        <v>2.06130886157041E-3</v>
      </c>
    </row>
    <row r="45" spans="1:17" thickTop="1" thickBot="1" x14ac:dyDescent="0.3">
      <c r="A45" s="9">
        <v>40609</v>
      </c>
      <c r="B45" s="10">
        <f>VLOOKUP(A45, APPL!A:G,7,FALSE)</f>
        <v>353.84</v>
      </c>
      <c r="C45" s="13">
        <f t="shared" si="1"/>
        <v>1.0782545099951242</v>
      </c>
      <c r="D45" s="14">
        <f>Dashboard!$C$3*Portfolio!C45</f>
        <v>431301.8039980497</v>
      </c>
      <c r="E45" s="10">
        <f>VLOOKUP(A45, GLD!A:G,7,FALSE)</f>
        <v>139.72</v>
      </c>
      <c r="F45" s="13">
        <f t="shared" si="2"/>
        <v>1.0124637681159421</v>
      </c>
      <c r="G45" s="14">
        <f>Dashboard!$C$4*Portfolio!F45</f>
        <v>404985.50724637683</v>
      </c>
      <c r="H45" s="10">
        <f>VLOOKUP(A45, GOOG!A:G,7,FALSE)</f>
        <v>591.66</v>
      </c>
      <c r="I45" s="13">
        <f t="shared" si="0"/>
        <v>0.97900223380491425</v>
      </c>
      <c r="J45" s="14">
        <f>Dashboard!$C$5*Portfolio!I45</f>
        <v>0</v>
      </c>
      <c r="K45" s="10">
        <f>VLOOKUP(A45, XOM!A:G,7,FALSE)</f>
        <v>81.64</v>
      </c>
      <c r="L45" s="13">
        <f t="shared" si="3"/>
        <v>1.1422974674688682</v>
      </c>
      <c r="M45" s="14">
        <f>Dashboard!$C$6*Portfolio!L45</f>
        <v>228459.49349377363</v>
      </c>
      <c r="O45" s="11">
        <f t="shared" si="4"/>
        <v>1064746.8047382003</v>
      </c>
      <c r="P45" s="26">
        <f t="shared" si="5"/>
        <v>1.0647468047382003</v>
      </c>
      <c r="Q45" s="19">
        <f t="shared" si="6"/>
        <v>-5.1746652411328586E-3</v>
      </c>
    </row>
    <row r="46" spans="1:17" thickTop="1" thickBot="1" x14ac:dyDescent="0.3">
      <c r="A46" s="9">
        <v>40610</v>
      </c>
      <c r="B46" s="10">
        <f>VLOOKUP(A46, APPL!A:G,7,FALSE)</f>
        <v>354.24</v>
      </c>
      <c r="C46" s="13">
        <f t="shared" si="1"/>
        <v>1.0794734275962945</v>
      </c>
      <c r="D46" s="14">
        <f>Dashboard!$C$3*Portfolio!C46</f>
        <v>431789.3710385178</v>
      </c>
      <c r="E46" s="10">
        <f>VLOOKUP(A46, GLD!A:G,7,FALSE)</f>
        <v>139.36000000000001</v>
      </c>
      <c r="F46" s="13">
        <f t="shared" si="2"/>
        <v>1.0098550724637683</v>
      </c>
      <c r="G46" s="14">
        <f>Dashboard!$C$4*Portfolio!F46</f>
        <v>403942.02898550732</v>
      </c>
      <c r="H46" s="10">
        <f>VLOOKUP(A46, GOOG!A:G,7,FALSE)</f>
        <v>592.30999999999995</v>
      </c>
      <c r="I46" s="13">
        <f t="shared" si="0"/>
        <v>0.98007776950442616</v>
      </c>
      <c r="J46" s="14">
        <f>Dashboard!$C$5*Portfolio!I46</f>
        <v>0</v>
      </c>
      <c r="K46" s="10">
        <f>VLOOKUP(A46, XOM!A:G,7,FALSE)</f>
        <v>81.53</v>
      </c>
      <c r="L46" s="13">
        <f t="shared" si="3"/>
        <v>1.1407583601511124</v>
      </c>
      <c r="M46" s="14">
        <f>Dashboard!$C$6*Portfolio!L46</f>
        <v>228151.67203022249</v>
      </c>
      <c r="O46" s="11">
        <f t="shared" si="4"/>
        <v>1063883.0720542476</v>
      </c>
      <c r="P46" s="26">
        <f t="shared" si="5"/>
        <v>1.0638830720542476</v>
      </c>
      <c r="Q46" s="19">
        <f t="shared" si="6"/>
        <v>-8.1120946323487431E-4</v>
      </c>
    </row>
    <row r="47" spans="1:17" thickTop="1" thickBot="1" x14ac:dyDescent="0.3">
      <c r="A47" s="9">
        <v>40611</v>
      </c>
      <c r="B47" s="10">
        <f>VLOOKUP(A47, APPL!A:G,7,FALSE)</f>
        <v>350.96</v>
      </c>
      <c r="C47" s="13">
        <f t="shared" si="1"/>
        <v>1.069478303266699</v>
      </c>
      <c r="D47" s="14">
        <f>Dashboard!$C$3*Portfolio!C47</f>
        <v>427791.32130667963</v>
      </c>
      <c r="E47" s="10">
        <f>VLOOKUP(A47, GLD!A:G,7,FALSE)</f>
        <v>139.41</v>
      </c>
      <c r="F47" s="13">
        <f t="shared" si="2"/>
        <v>1.0102173913043477</v>
      </c>
      <c r="G47" s="14">
        <f>Dashboard!$C$4*Portfolio!F47</f>
        <v>404086.95652173908</v>
      </c>
      <c r="H47" s="10">
        <f>VLOOKUP(A47, GOOG!A:G,7,FALSE)</f>
        <v>591.77</v>
      </c>
      <c r="I47" s="13">
        <f t="shared" si="0"/>
        <v>0.97918424753867783</v>
      </c>
      <c r="J47" s="14">
        <f>Dashboard!$C$5*Portfolio!I47</f>
        <v>0</v>
      </c>
      <c r="K47" s="10">
        <f>VLOOKUP(A47, XOM!A:G,7,FALSE)</f>
        <v>81.319999999999993</v>
      </c>
      <c r="L47" s="13">
        <f t="shared" si="3"/>
        <v>1.1378200643626695</v>
      </c>
      <c r="M47" s="14">
        <f>Dashboard!$C$6*Portfolio!L47</f>
        <v>227564.0128725339</v>
      </c>
      <c r="O47" s="11">
        <f t="shared" si="4"/>
        <v>1059442.2907009525</v>
      </c>
      <c r="P47" s="26">
        <f t="shared" si="5"/>
        <v>1.0594422907009524</v>
      </c>
      <c r="Q47" s="19">
        <f t="shared" si="6"/>
        <v>-4.1741253996273597E-3</v>
      </c>
    </row>
    <row r="48" spans="1:17" thickTop="1" thickBot="1" x14ac:dyDescent="0.3">
      <c r="A48" s="9">
        <v>40612</v>
      </c>
      <c r="B48" s="10">
        <f>VLOOKUP(A48, APPL!A:G,7,FALSE)</f>
        <v>345.19</v>
      </c>
      <c r="C48" s="13">
        <f t="shared" si="1"/>
        <v>1.0518954168698196</v>
      </c>
      <c r="D48" s="14">
        <f>Dashboard!$C$3*Portfolio!C48</f>
        <v>420758.16674792784</v>
      </c>
      <c r="E48" s="10">
        <f>VLOOKUP(A48, GLD!A:G,7,FALSE)</f>
        <v>137.77000000000001</v>
      </c>
      <c r="F48" s="13">
        <f t="shared" si="2"/>
        <v>0.99833333333333341</v>
      </c>
      <c r="G48" s="14">
        <f>Dashboard!$C$4*Portfolio!F48</f>
        <v>399333.33333333337</v>
      </c>
      <c r="H48" s="10">
        <f>VLOOKUP(A48, GOOG!A:G,7,FALSE)</f>
        <v>580.29999999999995</v>
      </c>
      <c r="I48" s="13">
        <f t="shared" si="0"/>
        <v>0.96020517911806058</v>
      </c>
      <c r="J48" s="14">
        <f>Dashboard!$C$5*Portfolio!I48</f>
        <v>0</v>
      </c>
      <c r="K48" s="10">
        <f>VLOOKUP(A48, XOM!A:G,7,FALSE)</f>
        <v>78.430000000000007</v>
      </c>
      <c r="L48" s="13">
        <f t="shared" si="3"/>
        <v>1.0973835175598154</v>
      </c>
      <c r="M48" s="14">
        <f>Dashboard!$C$6*Portfolio!L48</f>
        <v>219476.7035119631</v>
      </c>
      <c r="O48" s="11">
        <f t="shared" si="4"/>
        <v>1039568.2035932243</v>
      </c>
      <c r="P48" s="26">
        <f t="shared" si="5"/>
        <v>1.0395682035932243</v>
      </c>
      <c r="Q48" s="19">
        <f t="shared" si="6"/>
        <v>-1.8759008661603405E-2</v>
      </c>
    </row>
    <row r="49" spans="1:17" thickTop="1" thickBot="1" x14ac:dyDescent="0.3">
      <c r="A49" s="9">
        <v>40613</v>
      </c>
      <c r="B49" s="10">
        <f>VLOOKUP(A49, APPL!A:G,7,FALSE)</f>
        <v>350.49</v>
      </c>
      <c r="C49" s="13">
        <f t="shared" si="1"/>
        <v>1.0680460750853242</v>
      </c>
      <c r="D49" s="14">
        <f>Dashboard!$C$3*Portfolio!C49</f>
        <v>427218.43003412971</v>
      </c>
      <c r="E49" s="10">
        <f>VLOOKUP(A49, GLD!A:G,7,FALSE)</f>
        <v>138.22</v>
      </c>
      <c r="F49" s="13">
        <f t="shared" si="2"/>
        <v>1.0015942028985507</v>
      </c>
      <c r="G49" s="14">
        <f>Dashboard!$C$4*Portfolio!F49</f>
        <v>400637.68115942029</v>
      </c>
      <c r="H49" s="10">
        <f>VLOOKUP(A49, GOOG!A:G,7,FALSE)</f>
        <v>576.71</v>
      </c>
      <c r="I49" s="13">
        <f t="shared" si="0"/>
        <v>0.95426491271614133</v>
      </c>
      <c r="J49" s="14">
        <f>Dashboard!$C$5*Portfolio!I49</f>
        <v>0</v>
      </c>
      <c r="K49" s="10">
        <f>VLOOKUP(A49, XOM!A:G,7,FALSE)</f>
        <v>79.14</v>
      </c>
      <c r="L49" s="13">
        <f t="shared" si="3"/>
        <v>1.1073177557016931</v>
      </c>
      <c r="M49" s="14">
        <f>Dashboard!$C$6*Portfolio!L49</f>
        <v>221463.55114033862</v>
      </c>
      <c r="O49" s="11">
        <f t="shared" si="4"/>
        <v>1049319.6623338887</v>
      </c>
      <c r="P49" s="26">
        <f t="shared" si="5"/>
        <v>1.0493196623338887</v>
      </c>
      <c r="Q49" s="19">
        <f t="shared" si="6"/>
        <v>9.3802972300989218E-3</v>
      </c>
    </row>
    <row r="50" spans="1:17" thickTop="1" thickBot="1" x14ac:dyDescent="0.3">
      <c r="A50" s="9">
        <v>40616</v>
      </c>
      <c r="B50" s="10">
        <f>VLOOKUP(A50, APPL!A:G,7,FALSE)</f>
        <v>352.05</v>
      </c>
      <c r="C50" s="13">
        <f t="shared" si="1"/>
        <v>1.0727998537298877</v>
      </c>
      <c r="D50" s="14">
        <f>Dashboard!$C$3*Portfolio!C50</f>
        <v>429119.94149195508</v>
      </c>
      <c r="E50" s="10">
        <f>VLOOKUP(A50, GLD!A:G,7,FALSE)</f>
        <v>138.86000000000001</v>
      </c>
      <c r="F50" s="13">
        <f t="shared" si="2"/>
        <v>1.0062318840579711</v>
      </c>
      <c r="G50" s="14">
        <f>Dashboard!$C$4*Portfolio!F50</f>
        <v>402492.75362318847</v>
      </c>
      <c r="H50" s="10">
        <f>VLOOKUP(A50, GOOG!A:G,7,FALSE)</f>
        <v>569.99</v>
      </c>
      <c r="I50" s="13">
        <f t="shared" si="0"/>
        <v>0.94314552825349551</v>
      </c>
      <c r="J50" s="14">
        <f>Dashboard!$C$5*Portfolio!I50</f>
        <v>0</v>
      </c>
      <c r="K50" s="10">
        <f>VLOOKUP(A50, XOM!A:G,7,FALSE)</f>
        <v>79.39</v>
      </c>
      <c r="L50" s="13">
        <f t="shared" si="3"/>
        <v>1.1108157268784105</v>
      </c>
      <c r="M50" s="14">
        <f>Dashboard!$C$6*Portfolio!L50</f>
        <v>222163.1453756821</v>
      </c>
      <c r="O50" s="11">
        <f t="shared" si="4"/>
        <v>1053775.8404908257</v>
      </c>
      <c r="P50" s="26">
        <f t="shared" si="5"/>
        <v>1.0537758404908257</v>
      </c>
      <c r="Q50" s="19">
        <f t="shared" si="6"/>
        <v>4.2467308265488057E-3</v>
      </c>
    </row>
    <row r="51" spans="1:17" thickTop="1" thickBot="1" x14ac:dyDescent="0.3">
      <c r="A51" s="9">
        <v>40617</v>
      </c>
      <c r="B51" s="10">
        <f>VLOOKUP(A51, APPL!A:G,7,FALSE)</f>
        <v>343.95</v>
      </c>
      <c r="C51" s="13">
        <f t="shared" si="1"/>
        <v>1.0481167723061919</v>
      </c>
      <c r="D51" s="14">
        <f>Dashboard!$C$3*Portfolio!C51</f>
        <v>419246.7089224768</v>
      </c>
      <c r="E51" s="10">
        <f>VLOOKUP(A51, GLD!A:G,7,FALSE)</f>
        <v>136.27000000000001</v>
      </c>
      <c r="F51" s="13">
        <f t="shared" si="2"/>
        <v>0.98746376811594205</v>
      </c>
      <c r="G51" s="14">
        <f>Dashboard!$C$4*Portfolio!F51</f>
        <v>394985.50724637683</v>
      </c>
      <c r="H51" s="10">
        <f>VLOOKUP(A51, GOOG!A:G,7,FALSE)</f>
        <v>569.55999999999995</v>
      </c>
      <c r="I51" s="13">
        <f t="shared" si="0"/>
        <v>0.94243402002151055</v>
      </c>
      <c r="J51" s="14">
        <f>Dashboard!$C$5*Portfolio!I51</f>
        <v>0</v>
      </c>
      <c r="K51" s="10">
        <f>VLOOKUP(A51, XOM!A:G,7,FALSE)</f>
        <v>78.44</v>
      </c>
      <c r="L51" s="13">
        <f t="shared" si="3"/>
        <v>1.097523436406884</v>
      </c>
      <c r="M51" s="14">
        <f>Dashboard!$C$6*Portfolio!L51</f>
        <v>219504.6872813768</v>
      </c>
      <c r="O51" s="11">
        <f t="shared" si="4"/>
        <v>1033736.9034502305</v>
      </c>
      <c r="P51" s="26">
        <f t="shared" si="5"/>
        <v>1.0337369034502304</v>
      </c>
      <c r="Q51" s="19">
        <f t="shared" si="6"/>
        <v>-1.9016318528674581E-2</v>
      </c>
    </row>
    <row r="52" spans="1:17" thickTop="1" thickBot="1" x14ac:dyDescent="0.3">
      <c r="A52" s="9">
        <v>40618</v>
      </c>
      <c r="B52" s="10">
        <f>VLOOKUP(A52, APPL!A:G,7,FALSE)</f>
        <v>328.6</v>
      </c>
      <c r="C52" s="13">
        <f t="shared" si="1"/>
        <v>1.0013408093612872</v>
      </c>
      <c r="D52" s="14">
        <f>Dashboard!$C$3*Portfolio!C52</f>
        <v>400536.3237445149</v>
      </c>
      <c r="E52" s="10">
        <f>VLOOKUP(A52, GLD!A:G,7,FALSE)</f>
        <v>136.24</v>
      </c>
      <c r="F52" s="13">
        <f t="shared" si="2"/>
        <v>0.98724637681159422</v>
      </c>
      <c r="G52" s="14">
        <f>Dashboard!$C$4*Portfolio!F52</f>
        <v>394898.55072463769</v>
      </c>
      <c r="H52" s="10">
        <f>VLOOKUP(A52, GOOG!A:G,7,FALSE)</f>
        <v>557.1</v>
      </c>
      <c r="I52" s="13">
        <f t="shared" si="0"/>
        <v>0.92181682799702158</v>
      </c>
      <c r="J52" s="14">
        <f>Dashboard!$C$5*Portfolio!I52</f>
        <v>0</v>
      </c>
      <c r="K52" s="10">
        <f>VLOOKUP(A52, XOM!A:G,7,FALSE)</f>
        <v>76.430000000000007</v>
      </c>
      <c r="L52" s="13">
        <f t="shared" si="3"/>
        <v>1.0693997481460753</v>
      </c>
      <c r="M52" s="14">
        <f>Dashboard!$C$6*Portfolio!L52</f>
        <v>213879.94962921506</v>
      </c>
      <c r="O52" s="11">
        <f t="shared" si="4"/>
        <v>1009314.8240983677</v>
      </c>
      <c r="P52" s="26">
        <f t="shared" si="5"/>
        <v>1.0093148240983678</v>
      </c>
      <c r="Q52" s="19">
        <f t="shared" si="6"/>
        <v>-2.3625043538980539E-2</v>
      </c>
    </row>
    <row r="53" spans="1:17" thickTop="1" thickBot="1" x14ac:dyDescent="0.3">
      <c r="A53" s="9">
        <v>40619</v>
      </c>
      <c r="B53" s="10">
        <f>VLOOKUP(A53, APPL!A:G,7,FALSE)</f>
        <v>333.21</v>
      </c>
      <c r="C53" s="13">
        <f t="shared" si="1"/>
        <v>1.015388834714773</v>
      </c>
      <c r="D53" s="14">
        <f>Dashboard!$C$3*Portfolio!C53</f>
        <v>406155.53388590919</v>
      </c>
      <c r="E53" s="10">
        <f>VLOOKUP(A53, GLD!A:G,7,FALSE)</f>
        <v>136.97</v>
      </c>
      <c r="F53" s="13">
        <f t="shared" si="2"/>
        <v>0.99253623188405793</v>
      </c>
      <c r="G53" s="14">
        <f>Dashboard!$C$4*Portfolio!F53</f>
        <v>397014.49275362317</v>
      </c>
      <c r="H53" s="10">
        <f>VLOOKUP(A53, GOOG!A:G,7,FALSE)</f>
        <v>561.36</v>
      </c>
      <c r="I53" s="13">
        <f t="shared" si="0"/>
        <v>0.92886572350459173</v>
      </c>
      <c r="J53" s="14">
        <f>Dashboard!$C$5*Portfolio!I53</f>
        <v>0</v>
      </c>
      <c r="K53" s="10">
        <f>VLOOKUP(A53, XOM!A:G,7,FALSE)</f>
        <v>78.209999999999994</v>
      </c>
      <c r="L53" s="13">
        <f t="shared" si="3"/>
        <v>1.0943053029243037</v>
      </c>
      <c r="M53" s="14">
        <f>Dashboard!$C$6*Portfolio!L53</f>
        <v>218861.06058486074</v>
      </c>
      <c r="O53" s="11">
        <f t="shared" si="4"/>
        <v>1022031.087224393</v>
      </c>
      <c r="P53" s="26">
        <f t="shared" si="5"/>
        <v>1.022031087224393</v>
      </c>
      <c r="Q53" s="19">
        <f t="shared" si="6"/>
        <v>1.25989065278862E-2</v>
      </c>
    </row>
    <row r="54" spans="1:17" thickTop="1" thickBot="1" x14ac:dyDescent="0.3">
      <c r="A54" s="9">
        <v>40620</v>
      </c>
      <c r="B54" s="10">
        <f>VLOOKUP(A54, APPL!A:G,7,FALSE)</f>
        <v>329.26</v>
      </c>
      <c r="C54" s="13">
        <f t="shared" si="1"/>
        <v>1.0033520234032178</v>
      </c>
      <c r="D54" s="14">
        <f>Dashboard!$C$3*Portfolio!C54</f>
        <v>401340.80936128716</v>
      </c>
      <c r="E54" s="10">
        <f>VLOOKUP(A54, GLD!A:G,7,FALSE)</f>
        <v>138.37</v>
      </c>
      <c r="F54" s="13">
        <f t="shared" si="2"/>
        <v>1.0026811594202898</v>
      </c>
      <c r="G54" s="14">
        <f>Dashboard!$C$4*Portfolio!F54</f>
        <v>401072.46376811591</v>
      </c>
      <c r="H54" s="10">
        <f>VLOOKUP(A54, GOOG!A:G,7,FALSE)</f>
        <v>561.05999999999995</v>
      </c>
      <c r="I54" s="13">
        <f t="shared" si="0"/>
        <v>0.92836932241250913</v>
      </c>
      <c r="J54" s="14">
        <f>Dashboard!$C$5*Portfolio!I54</f>
        <v>0</v>
      </c>
      <c r="K54" s="10">
        <f>VLOOKUP(A54, XOM!A:G,7,FALSE)</f>
        <v>77.91</v>
      </c>
      <c r="L54" s="13">
        <f t="shared" si="3"/>
        <v>1.0901077375122428</v>
      </c>
      <c r="M54" s="14">
        <f>Dashboard!$C$6*Portfolio!L54</f>
        <v>218021.54750244855</v>
      </c>
      <c r="O54" s="11">
        <f t="shared" si="4"/>
        <v>1020434.8206318517</v>
      </c>
      <c r="P54" s="26">
        <f t="shared" si="5"/>
        <v>1.0204348206318516</v>
      </c>
      <c r="Q54" s="19">
        <f t="shared" si="6"/>
        <v>-1.5618571807599624E-3</v>
      </c>
    </row>
    <row r="55" spans="1:17" thickTop="1" thickBot="1" x14ac:dyDescent="0.3">
      <c r="A55" s="9">
        <v>40623</v>
      </c>
      <c r="B55" s="10">
        <f>VLOOKUP(A55, APPL!A:G,7,FALSE)</f>
        <v>337.85</v>
      </c>
      <c r="C55" s="13">
        <f t="shared" si="1"/>
        <v>1.0295282788883471</v>
      </c>
      <c r="D55" s="14">
        <f>Dashboard!$C$3*Portfolio!C55</f>
        <v>411811.31155533885</v>
      </c>
      <c r="E55" s="10">
        <f>VLOOKUP(A55, GLD!A:G,7,FALSE)</f>
        <v>139.13999999999999</v>
      </c>
      <c r="F55" s="13">
        <f t="shared" si="2"/>
        <v>1.0082608695652173</v>
      </c>
      <c r="G55" s="14">
        <f>Dashboard!$C$4*Portfolio!F55</f>
        <v>403304.34782608692</v>
      </c>
      <c r="H55" s="10">
        <f>VLOOKUP(A55, GOOG!A:G,7,FALSE)</f>
        <v>576.5</v>
      </c>
      <c r="I55" s="13">
        <f t="shared" si="0"/>
        <v>0.95391743195168355</v>
      </c>
      <c r="J55" s="14">
        <f>Dashboard!$C$5*Portfolio!I55</f>
        <v>0</v>
      </c>
      <c r="K55" s="10">
        <f>VLOOKUP(A55, XOM!A:G,7,FALSE)</f>
        <v>79.83</v>
      </c>
      <c r="L55" s="13">
        <f t="shared" si="3"/>
        <v>1.1169721561494332</v>
      </c>
      <c r="M55" s="14">
        <f>Dashboard!$C$6*Portfolio!L55</f>
        <v>223394.43122988666</v>
      </c>
      <c r="O55" s="11">
        <f t="shared" si="4"/>
        <v>1038510.0906113123</v>
      </c>
      <c r="P55" s="26">
        <f t="shared" si="5"/>
        <v>1.0385100906113123</v>
      </c>
      <c r="Q55" s="19">
        <f t="shared" si="6"/>
        <v>1.7713301833691242E-2</v>
      </c>
    </row>
    <row r="56" spans="1:17" thickTop="1" thickBot="1" x14ac:dyDescent="0.3">
      <c r="A56" s="9">
        <v>40624</v>
      </c>
      <c r="B56" s="10">
        <f>VLOOKUP(A56, APPL!A:G,7,FALSE)</f>
        <v>339.74</v>
      </c>
      <c r="C56" s="13">
        <f t="shared" si="1"/>
        <v>1.035287664553876</v>
      </c>
      <c r="D56" s="14">
        <f>Dashboard!$C$3*Portfolio!C56</f>
        <v>414115.06582155038</v>
      </c>
      <c r="E56" s="10">
        <f>VLOOKUP(A56, GLD!A:G,7,FALSE)</f>
        <v>139.05000000000001</v>
      </c>
      <c r="F56" s="13">
        <f t="shared" si="2"/>
        <v>1.0076086956521739</v>
      </c>
      <c r="G56" s="14">
        <f>Dashboard!$C$4*Portfolio!F56</f>
        <v>403043.47826086957</v>
      </c>
      <c r="H56" s="10">
        <f>VLOOKUP(A56, GOOG!A:G,7,FALSE)</f>
        <v>577.32000000000005</v>
      </c>
      <c r="I56" s="13">
        <f t="shared" si="0"/>
        <v>0.95527426160337559</v>
      </c>
      <c r="J56" s="14">
        <f>Dashboard!$C$5*Portfolio!I56</f>
        <v>0</v>
      </c>
      <c r="K56" s="10">
        <f>VLOOKUP(A56, XOM!A:G,7,FALSE)</f>
        <v>79.56</v>
      </c>
      <c r="L56" s="13">
        <f t="shared" si="3"/>
        <v>1.1131943472785786</v>
      </c>
      <c r="M56" s="14">
        <f>Dashboard!$C$6*Portfolio!L56</f>
        <v>222638.86945571573</v>
      </c>
      <c r="O56" s="11">
        <f t="shared" si="4"/>
        <v>1039797.4135381357</v>
      </c>
      <c r="P56" s="26">
        <f t="shared" si="5"/>
        <v>1.0397974135381356</v>
      </c>
      <c r="Q56" s="19">
        <f t="shared" si="6"/>
        <v>1.2395863443805943E-3</v>
      </c>
    </row>
    <row r="57" spans="1:17" thickTop="1" thickBot="1" x14ac:dyDescent="0.3">
      <c r="A57" s="9">
        <v>40625</v>
      </c>
      <c r="B57" s="10">
        <f>VLOOKUP(A57, APPL!A:G,7,FALSE)</f>
        <v>337.74</v>
      </c>
      <c r="C57" s="13">
        <f t="shared" si="1"/>
        <v>1.0291930765480253</v>
      </c>
      <c r="D57" s="14">
        <f>Dashboard!$C$3*Portfolio!C57</f>
        <v>411677.23061921011</v>
      </c>
      <c r="E57" s="10">
        <f>VLOOKUP(A57, GLD!A:G,7,FALSE)</f>
        <v>140.34</v>
      </c>
      <c r="F57" s="13">
        <f t="shared" si="2"/>
        <v>1.0169565217391305</v>
      </c>
      <c r="G57" s="14">
        <f>Dashboard!$C$4*Portfolio!F57</f>
        <v>406782.60869565222</v>
      </c>
      <c r="H57" s="10">
        <f>VLOOKUP(A57, GOOG!A:G,7,FALSE)</f>
        <v>582.16</v>
      </c>
      <c r="I57" s="13">
        <f t="shared" si="0"/>
        <v>0.9632828658889715</v>
      </c>
      <c r="J57" s="14">
        <f>Dashboard!$C$5*Portfolio!I57</f>
        <v>0</v>
      </c>
      <c r="K57" s="10">
        <f>VLOOKUP(A57, XOM!A:G,7,FALSE)</f>
        <v>79.599999999999994</v>
      </c>
      <c r="L57" s="13">
        <f t="shared" si="3"/>
        <v>1.1137540226668532</v>
      </c>
      <c r="M57" s="14">
        <f>Dashboard!$C$6*Portfolio!L57</f>
        <v>222750.80453337062</v>
      </c>
      <c r="O57" s="11">
        <f t="shared" si="4"/>
        <v>1041210.643848233</v>
      </c>
      <c r="P57" s="26">
        <f t="shared" si="5"/>
        <v>1.0412106438482331</v>
      </c>
      <c r="Q57" s="19">
        <f t="shared" si="6"/>
        <v>1.3591400514152419E-3</v>
      </c>
    </row>
    <row r="58" spans="1:17" thickTop="1" thickBot="1" x14ac:dyDescent="0.3">
      <c r="A58" s="9">
        <v>40626</v>
      </c>
      <c r="B58" s="10">
        <f>VLOOKUP(A58, APPL!A:G,7,FALSE)</f>
        <v>343.5</v>
      </c>
      <c r="C58" s="13">
        <f t="shared" si="1"/>
        <v>1.0467454900048756</v>
      </c>
      <c r="D58" s="14">
        <f>Dashboard!$C$3*Portfolio!C58</f>
        <v>418698.19600195024</v>
      </c>
      <c r="E58" s="10">
        <f>VLOOKUP(A58, GLD!A:G,7,FALSE)</f>
        <v>139.22</v>
      </c>
      <c r="F58" s="13">
        <f t="shared" si="2"/>
        <v>1.008840579710145</v>
      </c>
      <c r="G58" s="14">
        <f>Dashboard!$C$4*Portfolio!F58</f>
        <v>403536.23188405798</v>
      </c>
      <c r="H58" s="10">
        <f>VLOOKUP(A58, GOOG!A:G,7,FALSE)</f>
        <v>586.89</v>
      </c>
      <c r="I58" s="13">
        <f t="shared" si="0"/>
        <v>0.97110945644080415</v>
      </c>
      <c r="J58" s="14">
        <f>Dashboard!$C$5*Portfolio!I58</f>
        <v>0</v>
      </c>
      <c r="K58" s="10">
        <f>VLOOKUP(A58, XOM!A:G,7,FALSE)</f>
        <v>79.73</v>
      </c>
      <c r="L58" s="13">
        <f t="shared" si="3"/>
        <v>1.1155729676787465</v>
      </c>
      <c r="M58" s="14">
        <f>Dashboard!$C$6*Portfolio!L58</f>
        <v>223114.5935357493</v>
      </c>
      <c r="O58" s="11">
        <f t="shared" si="4"/>
        <v>1045349.0214217575</v>
      </c>
      <c r="P58" s="26">
        <f t="shared" si="5"/>
        <v>1.0453490214217576</v>
      </c>
      <c r="Q58" s="19">
        <f t="shared" si="6"/>
        <v>3.9745824708719013E-3</v>
      </c>
    </row>
    <row r="59" spans="1:17" thickTop="1" thickBot="1" x14ac:dyDescent="0.3">
      <c r="A59" s="9">
        <v>40627</v>
      </c>
      <c r="B59" s="10">
        <f>VLOOKUP(A59, APPL!A:G,7,FALSE)</f>
        <v>350.04</v>
      </c>
      <c r="C59" s="13">
        <f t="shared" si="1"/>
        <v>1.0666747927840077</v>
      </c>
      <c r="D59" s="14">
        <f>Dashboard!$C$3*Portfolio!C59</f>
        <v>426669.91711360309</v>
      </c>
      <c r="E59" s="10">
        <f>VLOOKUP(A59, GLD!A:G,7,FALSE)</f>
        <v>139.26</v>
      </c>
      <c r="F59" s="13">
        <f t="shared" si="2"/>
        <v>1.0091304347826087</v>
      </c>
      <c r="G59" s="14">
        <f>Dashboard!$C$4*Portfolio!F59</f>
        <v>403652.17391304346</v>
      </c>
      <c r="H59" s="10">
        <f>VLOOKUP(A59, GOOG!A:G,7,FALSE)</f>
        <v>579.74</v>
      </c>
      <c r="I59" s="13">
        <f t="shared" si="0"/>
        <v>0.9592785637461736</v>
      </c>
      <c r="J59" s="14">
        <f>Dashboard!$C$5*Portfolio!I59</f>
        <v>0</v>
      </c>
      <c r="K59" s="10">
        <f>VLOOKUP(A59, XOM!A:G,7,FALSE)</f>
        <v>80.58</v>
      </c>
      <c r="L59" s="13">
        <f t="shared" si="3"/>
        <v>1.1274660696795857</v>
      </c>
      <c r="M59" s="14">
        <f>Dashboard!$C$6*Portfolio!L59</f>
        <v>225493.21393591716</v>
      </c>
      <c r="O59" s="11">
        <f t="shared" si="4"/>
        <v>1055815.3049625638</v>
      </c>
      <c r="P59" s="26">
        <f t="shared" si="5"/>
        <v>1.0558153049625638</v>
      </c>
      <c r="Q59" s="19">
        <f t="shared" si="6"/>
        <v>1.0012238330286305E-2</v>
      </c>
    </row>
    <row r="60" spans="1:17" thickTop="1" thickBot="1" x14ac:dyDescent="0.3">
      <c r="A60" s="9">
        <v>40630</v>
      </c>
      <c r="B60" s="10">
        <f>VLOOKUP(A60, APPL!A:G,7,FALSE)</f>
        <v>348.94</v>
      </c>
      <c r="C60" s="13">
        <f t="shared" si="1"/>
        <v>1.0633227693807898</v>
      </c>
      <c r="D60" s="14">
        <f>Dashboard!$C$3*Portfolio!C60</f>
        <v>425329.10775231593</v>
      </c>
      <c r="E60" s="10">
        <f>VLOOKUP(A60, GLD!A:G,7,FALSE)</f>
        <v>138.54</v>
      </c>
      <c r="F60" s="13">
        <f t="shared" si="2"/>
        <v>1.0039130434782608</v>
      </c>
      <c r="G60" s="14">
        <f>Dashboard!$C$4*Portfolio!F60</f>
        <v>401565.21739130432</v>
      </c>
      <c r="H60" s="10">
        <f>VLOOKUP(A60, GOOG!A:G,7,FALSE)</f>
        <v>575.36</v>
      </c>
      <c r="I60" s="13">
        <f t="shared" si="0"/>
        <v>0.95203110780177047</v>
      </c>
      <c r="J60" s="14">
        <f>Dashboard!$C$5*Portfolio!I60</f>
        <v>0</v>
      </c>
      <c r="K60" s="10">
        <f>VLOOKUP(A60, XOM!A:G,7,FALSE)</f>
        <v>80.44</v>
      </c>
      <c r="L60" s="13">
        <f t="shared" si="3"/>
        <v>1.1255072058206241</v>
      </c>
      <c r="M60" s="14">
        <f>Dashboard!$C$6*Portfolio!L60</f>
        <v>225101.44116412482</v>
      </c>
      <c r="O60" s="11">
        <f t="shared" si="4"/>
        <v>1051995.7663077451</v>
      </c>
      <c r="P60" s="26">
        <f t="shared" si="5"/>
        <v>1.0519957663077451</v>
      </c>
      <c r="Q60" s="19">
        <f t="shared" si="6"/>
        <v>-3.6176200864546093E-3</v>
      </c>
    </row>
    <row r="61" spans="1:17" thickTop="1" thickBot="1" x14ac:dyDescent="0.3">
      <c r="A61" s="9">
        <v>40631</v>
      </c>
      <c r="B61" s="10">
        <f>VLOOKUP(A61, APPL!A:G,7,FALSE)</f>
        <v>349.46</v>
      </c>
      <c r="C61" s="13">
        <f t="shared" si="1"/>
        <v>1.0649073622623109</v>
      </c>
      <c r="D61" s="14">
        <f>Dashboard!$C$3*Portfolio!C61</f>
        <v>425962.94490492437</v>
      </c>
      <c r="E61" s="10">
        <f>VLOOKUP(A61, GLD!A:G,7,FALSE)</f>
        <v>138.21</v>
      </c>
      <c r="F61" s="13">
        <f t="shared" si="2"/>
        <v>1.0015217391304347</v>
      </c>
      <c r="G61" s="14">
        <f>Dashboard!$C$4*Portfolio!F61</f>
        <v>400608.69565217389</v>
      </c>
      <c r="H61" s="10">
        <f>VLOOKUP(A61, GOOG!A:G,7,FALSE)</f>
        <v>581.73</v>
      </c>
      <c r="I61" s="13">
        <f t="shared" si="0"/>
        <v>0.96257135765698687</v>
      </c>
      <c r="J61" s="14">
        <f>Dashboard!$C$5*Portfolio!I61</f>
        <v>0</v>
      </c>
      <c r="K61" s="10">
        <f>VLOOKUP(A61, XOM!A:G,7,FALSE)</f>
        <v>80.23</v>
      </c>
      <c r="L61" s="13">
        <f t="shared" si="3"/>
        <v>1.1225689100321814</v>
      </c>
      <c r="M61" s="14">
        <f>Dashboard!$C$6*Portfolio!L61</f>
        <v>224513.78200643629</v>
      </c>
      <c r="O61" s="11">
        <f t="shared" si="4"/>
        <v>1051085.4225635345</v>
      </c>
      <c r="P61" s="26">
        <f t="shared" si="5"/>
        <v>1.0510854225635344</v>
      </c>
      <c r="Q61" s="19">
        <f t="shared" si="6"/>
        <v>-8.6534924698955518E-4</v>
      </c>
    </row>
    <row r="62" spans="1:17" thickTop="1" thickBot="1" x14ac:dyDescent="0.3">
      <c r="A62" s="9">
        <v>40632</v>
      </c>
      <c r="B62" s="10">
        <f>VLOOKUP(A62, APPL!A:G,7,FALSE)</f>
        <v>347.14</v>
      </c>
      <c r="C62" s="13">
        <f t="shared" si="1"/>
        <v>1.0578376401755241</v>
      </c>
      <c r="D62" s="14">
        <f>Dashboard!$C$3*Portfolio!C62</f>
        <v>423135.0560702096</v>
      </c>
      <c r="E62" s="10">
        <f>VLOOKUP(A62, GLD!A:G,7,FALSE)</f>
        <v>138.66999999999999</v>
      </c>
      <c r="F62" s="13">
        <f t="shared" si="2"/>
        <v>1.0048550724637679</v>
      </c>
      <c r="G62" s="14">
        <f>Dashboard!$C$4*Portfolio!F62</f>
        <v>401942.02898550715</v>
      </c>
      <c r="H62" s="10">
        <f>VLOOKUP(A62, GOOG!A:G,7,FALSE)</f>
        <v>581.84</v>
      </c>
      <c r="I62" s="13">
        <f t="shared" si="0"/>
        <v>0.96275337139075046</v>
      </c>
      <c r="J62" s="14">
        <f>Dashboard!$C$5*Portfolio!I62</f>
        <v>0</v>
      </c>
      <c r="K62" s="10">
        <f>VLOOKUP(A62, XOM!A:G,7,FALSE)</f>
        <v>81.42</v>
      </c>
      <c r="L62" s="13">
        <f t="shared" si="3"/>
        <v>1.1392192528333567</v>
      </c>
      <c r="M62" s="14">
        <f>Dashboard!$C$6*Portfolio!L62</f>
        <v>227843.85056667135</v>
      </c>
      <c r="O62" s="11">
        <f t="shared" si="4"/>
        <v>1052920.935622388</v>
      </c>
      <c r="P62" s="26">
        <f t="shared" si="5"/>
        <v>1.0529209356223881</v>
      </c>
      <c r="Q62" s="19">
        <f t="shared" si="6"/>
        <v>1.7463024597723642E-3</v>
      </c>
    </row>
    <row r="63" spans="1:17" thickTop="1" thickBot="1" x14ac:dyDescent="0.3">
      <c r="A63" s="9">
        <v>40633</v>
      </c>
      <c r="B63" s="10">
        <f>VLOOKUP(A63, APPL!A:G,7,FALSE)</f>
        <v>347.02</v>
      </c>
      <c r="C63" s="13">
        <f t="shared" si="1"/>
        <v>1.0574719648951729</v>
      </c>
      <c r="D63" s="14">
        <f>Dashboard!$C$3*Portfolio!C63</f>
        <v>422988.78595806914</v>
      </c>
      <c r="E63" s="10">
        <f>VLOOKUP(A63, GLD!A:G,7,FALSE)</f>
        <v>139.86000000000001</v>
      </c>
      <c r="F63" s="13">
        <f t="shared" si="2"/>
        <v>1.0134782608695654</v>
      </c>
      <c r="G63" s="14">
        <f>Dashboard!$C$4*Portfolio!F63</f>
        <v>405391.30434782617</v>
      </c>
      <c r="H63" s="10">
        <f>VLOOKUP(A63, GOOG!A:G,7,FALSE)</f>
        <v>586.76</v>
      </c>
      <c r="I63" s="13">
        <f t="shared" si="0"/>
        <v>0.97089434930090179</v>
      </c>
      <c r="J63" s="14">
        <f>Dashboard!$C$5*Portfolio!I63</f>
        <v>0</v>
      </c>
      <c r="K63" s="10">
        <f>VLOOKUP(A63, XOM!A:G,7,FALSE)</f>
        <v>81.08</v>
      </c>
      <c r="L63" s="13">
        <f t="shared" si="3"/>
        <v>1.1344620120330209</v>
      </c>
      <c r="M63" s="14">
        <f>Dashboard!$C$6*Portfolio!L63</f>
        <v>226892.40240660417</v>
      </c>
      <c r="O63" s="11">
        <f t="shared" si="4"/>
        <v>1055272.4927124996</v>
      </c>
      <c r="P63" s="26">
        <f t="shared" si="5"/>
        <v>1.0552724927124997</v>
      </c>
      <c r="Q63" s="19">
        <f t="shared" si="6"/>
        <v>2.2333653084043448E-3</v>
      </c>
    </row>
    <row r="64" spans="1:17" thickTop="1" thickBot="1" x14ac:dyDescent="0.3">
      <c r="A64" s="9">
        <v>40634</v>
      </c>
      <c r="B64" s="10">
        <f>VLOOKUP(A64, APPL!A:G,7,FALSE)</f>
        <v>343.09</v>
      </c>
      <c r="C64" s="13">
        <f t="shared" si="1"/>
        <v>1.0454960994636762</v>
      </c>
      <c r="D64" s="14">
        <f>Dashboard!$C$3*Portfolio!C64</f>
        <v>418198.43978547049</v>
      </c>
      <c r="E64" s="10">
        <f>VLOOKUP(A64, GLD!A:G,7,FALSE)</f>
        <v>139.19999999999999</v>
      </c>
      <c r="F64" s="13">
        <f t="shared" si="2"/>
        <v>1.008695652173913</v>
      </c>
      <c r="G64" s="14">
        <f>Dashboard!$C$4*Portfolio!F64</f>
        <v>403478.26086956519</v>
      </c>
      <c r="H64" s="10">
        <f>VLOOKUP(A64, GOOG!A:G,7,FALSE)</f>
        <v>591.79999999999995</v>
      </c>
      <c r="I64" s="13">
        <f t="shared" si="0"/>
        <v>0.97923388764788599</v>
      </c>
      <c r="J64" s="14">
        <f>Dashboard!$C$5*Portfolio!I64</f>
        <v>0</v>
      </c>
      <c r="K64" s="10">
        <f>VLOOKUP(A64, XOM!A:G,7,FALSE)</f>
        <v>81.61</v>
      </c>
      <c r="L64" s="13">
        <f t="shared" si="3"/>
        <v>1.1418777109276619</v>
      </c>
      <c r="M64" s="14">
        <f>Dashboard!$C$6*Portfolio!L64</f>
        <v>228375.54218553237</v>
      </c>
      <c r="O64" s="11">
        <f t="shared" si="4"/>
        <v>1050052.2428405681</v>
      </c>
      <c r="P64" s="26">
        <f t="shared" si="5"/>
        <v>1.0500522428405681</v>
      </c>
      <c r="Q64" s="19">
        <f t="shared" si="6"/>
        <v>-4.946826443389396E-3</v>
      </c>
    </row>
    <row r="65" spans="1:17" thickTop="1" thickBot="1" x14ac:dyDescent="0.3">
      <c r="A65" s="9">
        <v>40637</v>
      </c>
      <c r="B65" s="10">
        <f>VLOOKUP(A65, APPL!A:G,7,FALSE)</f>
        <v>339.73</v>
      </c>
      <c r="C65" s="13">
        <f t="shared" si="1"/>
        <v>1.0352571916138469</v>
      </c>
      <c r="D65" s="14">
        <f>Dashboard!$C$3*Portfolio!C65</f>
        <v>414102.87664553878</v>
      </c>
      <c r="E65" s="10">
        <f>VLOOKUP(A65, GLD!A:G,7,FALSE)</f>
        <v>139.84</v>
      </c>
      <c r="F65" s="13">
        <f t="shared" si="2"/>
        <v>1.0133333333333334</v>
      </c>
      <c r="G65" s="14">
        <f>Dashboard!$C$4*Portfolio!F65</f>
        <v>405333.33333333337</v>
      </c>
      <c r="H65" s="10">
        <f>VLOOKUP(A65, GOOG!A:G,7,FALSE)</f>
        <v>587.67999999999995</v>
      </c>
      <c r="I65" s="13">
        <f t="shared" si="0"/>
        <v>0.9724166459832877</v>
      </c>
      <c r="J65" s="14">
        <f>Dashboard!$C$5*Portfolio!I65</f>
        <v>0</v>
      </c>
      <c r="K65" s="10">
        <f>VLOOKUP(A65, XOM!A:G,7,FALSE)</f>
        <v>81.790000000000006</v>
      </c>
      <c r="L65" s="13">
        <f t="shared" si="3"/>
        <v>1.1443962501748988</v>
      </c>
      <c r="M65" s="14">
        <f>Dashboard!$C$6*Portfolio!L65</f>
        <v>228879.25003497975</v>
      </c>
      <c r="O65" s="11">
        <f t="shared" si="4"/>
        <v>1048315.460013852</v>
      </c>
      <c r="P65" s="26">
        <f t="shared" si="5"/>
        <v>1.048315460013852</v>
      </c>
      <c r="Q65" s="19">
        <f t="shared" si="6"/>
        <v>-1.6539965878438201E-3</v>
      </c>
    </row>
    <row r="66" spans="1:17" thickTop="1" thickBot="1" x14ac:dyDescent="0.3">
      <c r="A66" s="9">
        <v>40638</v>
      </c>
      <c r="B66" s="10">
        <f>VLOOKUP(A66, APPL!A:G,7,FALSE)</f>
        <v>337.44</v>
      </c>
      <c r="C66" s="13">
        <f t="shared" si="1"/>
        <v>1.0282788883471476</v>
      </c>
      <c r="D66" s="14">
        <f>Dashboard!$C$3*Portfolio!C66</f>
        <v>411311.55533885903</v>
      </c>
      <c r="E66" s="10">
        <f>VLOOKUP(A66, GLD!A:G,7,FALSE)</f>
        <v>142.05000000000001</v>
      </c>
      <c r="F66" s="13">
        <f t="shared" si="2"/>
        <v>1.0293478260869566</v>
      </c>
      <c r="G66" s="14">
        <f>Dashboard!$C$4*Portfolio!F66</f>
        <v>411739.13043478265</v>
      </c>
      <c r="H66" s="10">
        <f>VLOOKUP(A66, GOOG!A:G,7,FALSE)</f>
        <v>569.09</v>
      </c>
      <c r="I66" s="13">
        <f t="shared" ref="I66:I129" si="7">H66/$H$2</f>
        <v>0.94165632497724827</v>
      </c>
      <c r="J66" s="14">
        <f>Dashboard!$C$5*Portfolio!I66</f>
        <v>0</v>
      </c>
      <c r="K66" s="10">
        <f>VLOOKUP(A66, XOM!A:G,7,FALSE)</f>
        <v>82.32</v>
      </c>
      <c r="L66" s="13">
        <f t="shared" si="3"/>
        <v>1.1518119490695395</v>
      </c>
      <c r="M66" s="14">
        <f>Dashboard!$C$6*Portfolio!L66</f>
        <v>230362.38981390791</v>
      </c>
      <c r="O66" s="11">
        <f t="shared" si="4"/>
        <v>1053413.0755875497</v>
      </c>
      <c r="P66" s="26">
        <f t="shared" si="5"/>
        <v>1.0534130755875497</v>
      </c>
      <c r="Q66" s="19">
        <f t="shared" si="6"/>
        <v>4.8626732774028625E-3</v>
      </c>
    </row>
    <row r="67" spans="1:17" thickTop="1" thickBot="1" x14ac:dyDescent="0.3">
      <c r="A67" s="9">
        <v>40639</v>
      </c>
      <c r="B67" s="10">
        <f>VLOOKUP(A67, APPL!A:G,7,FALSE)</f>
        <v>336.59</v>
      </c>
      <c r="C67" s="13">
        <f t="shared" ref="C67:C130" si="8">B67/$B$2</f>
        <v>1.025688688444661</v>
      </c>
      <c r="D67" s="14">
        <f>Dashboard!$C$3*Portfolio!C67</f>
        <v>410275.47537786438</v>
      </c>
      <c r="E67" s="10">
        <f>VLOOKUP(A67, GLD!A:G,7,FALSE)</f>
        <v>142.38</v>
      </c>
      <c r="F67" s="13">
        <f t="shared" ref="F67:F130" si="9">E67/$E$2</f>
        <v>1.0317391304347825</v>
      </c>
      <c r="G67" s="14">
        <f>Dashboard!$C$4*Portfolio!F67</f>
        <v>412695.65217391303</v>
      </c>
      <c r="H67" s="10">
        <f>VLOOKUP(A67, GOOG!A:G,7,FALSE)</f>
        <v>574.17999999999995</v>
      </c>
      <c r="I67" s="13">
        <f t="shared" si="7"/>
        <v>0.95007859683957963</v>
      </c>
      <c r="J67" s="14">
        <f>Dashboard!$C$5*Portfolio!I67</f>
        <v>0</v>
      </c>
      <c r="K67" s="10">
        <f>VLOOKUP(A67, XOM!A:G,7,FALSE)</f>
        <v>82.09</v>
      </c>
      <c r="L67" s="13">
        <f t="shared" ref="L67:L130" si="10">K67/$K$2</f>
        <v>1.1485938155869597</v>
      </c>
      <c r="M67" s="14">
        <f>Dashboard!$C$6*Portfolio!L67</f>
        <v>229718.76311739194</v>
      </c>
      <c r="O67" s="11">
        <f t="shared" ref="O67:O130" si="11">D67+G67+J67+M67</f>
        <v>1052689.8906691694</v>
      </c>
      <c r="P67" s="26">
        <f t="shared" ref="P67:P130" si="12">O67/$O$2</f>
        <v>1.0526898906691693</v>
      </c>
      <c r="Q67" s="19">
        <f t="shared" si="6"/>
        <v>-6.8651598802027536E-4</v>
      </c>
    </row>
    <row r="68" spans="1:17" thickTop="1" thickBot="1" x14ac:dyDescent="0.3">
      <c r="A68" s="9">
        <v>40640</v>
      </c>
      <c r="B68" s="10">
        <f>VLOOKUP(A68, APPL!A:G,7,FALSE)</f>
        <v>336.63</v>
      </c>
      <c r="C68" s="13">
        <f t="shared" si="8"/>
        <v>1.0258105802047781</v>
      </c>
      <c r="D68" s="14">
        <f>Dashboard!$C$3*Portfolio!C68</f>
        <v>410324.23208191124</v>
      </c>
      <c r="E68" s="10">
        <f>VLOOKUP(A68, GLD!A:G,7,FALSE)</f>
        <v>142.51</v>
      </c>
      <c r="F68" s="13">
        <f t="shared" si="9"/>
        <v>1.0326811594202898</v>
      </c>
      <c r="G68" s="14">
        <f>Dashboard!$C$4*Portfolio!F68</f>
        <v>413072.46376811591</v>
      </c>
      <c r="H68" s="10">
        <f>VLOOKUP(A68, GOOG!A:G,7,FALSE)</f>
        <v>580</v>
      </c>
      <c r="I68" s="13">
        <f t="shared" si="7"/>
        <v>0.95970877802597832</v>
      </c>
      <c r="J68" s="14">
        <f>Dashboard!$C$5*Portfolio!I68</f>
        <v>0</v>
      </c>
      <c r="K68" s="10">
        <f>VLOOKUP(A68, XOM!A:G,7,FALSE)</f>
        <v>82.65</v>
      </c>
      <c r="L68" s="13">
        <f t="shared" si="10"/>
        <v>1.1564292710228068</v>
      </c>
      <c r="M68" s="14">
        <f>Dashboard!$C$6*Portfolio!L68</f>
        <v>231285.85420456136</v>
      </c>
      <c r="O68" s="11">
        <f t="shared" si="11"/>
        <v>1054682.5500545886</v>
      </c>
      <c r="P68" s="26">
        <f t="shared" si="12"/>
        <v>1.0546825500545887</v>
      </c>
      <c r="Q68" s="19">
        <f t="shared" ref="Q68:Q131" si="13">(P68/P67)-1</f>
        <v>1.8929215556089396E-3</v>
      </c>
    </row>
    <row r="69" spans="1:17" thickTop="1" thickBot="1" x14ac:dyDescent="0.3">
      <c r="A69" s="9">
        <v>40641</v>
      </c>
      <c r="B69" s="10">
        <f>VLOOKUP(A69, APPL!A:G,7,FALSE)</f>
        <v>333.63</v>
      </c>
      <c r="C69" s="13">
        <f t="shared" si="8"/>
        <v>1.0166686981960018</v>
      </c>
      <c r="D69" s="14">
        <f>Dashboard!$C$3*Portfolio!C69</f>
        <v>406667.47927840071</v>
      </c>
      <c r="E69" s="10">
        <f>VLOOKUP(A69, GLD!A:G,7,FALSE)</f>
        <v>143.66</v>
      </c>
      <c r="F69" s="13">
        <f t="shared" si="9"/>
        <v>1.0410144927536231</v>
      </c>
      <c r="G69" s="14">
        <f>Dashboard!$C$4*Portfolio!F69</f>
        <v>416405.79710144922</v>
      </c>
      <c r="H69" s="10">
        <f>VLOOKUP(A69, GOOG!A:G,7,FALSE)</f>
        <v>578.16</v>
      </c>
      <c r="I69" s="13">
        <f t="shared" si="7"/>
        <v>0.95666418466120617</v>
      </c>
      <c r="J69" s="14">
        <f>Dashboard!$C$5*Portfolio!I69</f>
        <v>0</v>
      </c>
      <c r="K69" s="10">
        <f>VLOOKUP(A69, XOM!A:G,7,FALSE)</f>
        <v>82.83</v>
      </c>
      <c r="L69" s="13">
        <f t="shared" si="10"/>
        <v>1.1589478102700435</v>
      </c>
      <c r="M69" s="14">
        <f>Dashboard!$C$6*Portfolio!L69</f>
        <v>231789.56205400868</v>
      </c>
      <c r="O69" s="11">
        <f t="shared" si="11"/>
        <v>1054862.8384338587</v>
      </c>
      <c r="P69" s="26">
        <f t="shared" si="12"/>
        <v>1.0548628384338588</v>
      </c>
      <c r="Q69" s="19">
        <f t="shared" si="13"/>
        <v>1.7094089521130229E-4</v>
      </c>
    </row>
    <row r="70" spans="1:17" thickTop="1" thickBot="1" x14ac:dyDescent="0.3">
      <c r="A70" s="9">
        <v>40644</v>
      </c>
      <c r="B70" s="10">
        <f>VLOOKUP(A70, APPL!A:G,7,FALSE)</f>
        <v>329.39</v>
      </c>
      <c r="C70" s="13">
        <f t="shared" si="8"/>
        <v>1.0037481716235981</v>
      </c>
      <c r="D70" s="14">
        <f>Dashboard!$C$3*Portfolio!C70</f>
        <v>401499.26864943921</v>
      </c>
      <c r="E70" s="10">
        <f>VLOOKUP(A70, GLD!A:G,7,FALSE)</f>
        <v>142.63999999999999</v>
      </c>
      <c r="F70" s="13">
        <f t="shared" si="9"/>
        <v>1.0336231884057969</v>
      </c>
      <c r="G70" s="14">
        <f>Dashboard!$C$4*Portfolio!F70</f>
        <v>413449.27536231879</v>
      </c>
      <c r="H70" s="10">
        <f>VLOOKUP(A70, GOOG!A:G,7,FALSE)</f>
        <v>577.37</v>
      </c>
      <c r="I70" s="13">
        <f t="shared" si="7"/>
        <v>0.95535699511872252</v>
      </c>
      <c r="J70" s="14">
        <f>Dashboard!$C$5*Portfolio!I70</f>
        <v>0</v>
      </c>
      <c r="K70" s="10">
        <f>VLOOKUP(A70, XOM!A:G,7,FALSE)</f>
        <v>82.07</v>
      </c>
      <c r="L70" s="13">
        <f t="shared" si="10"/>
        <v>1.1483139778928222</v>
      </c>
      <c r="M70" s="14">
        <f>Dashboard!$C$6*Portfolio!L70</f>
        <v>229662.79557856443</v>
      </c>
      <c r="O70" s="11">
        <f t="shared" si="11"/>
        <v>1044611.3395903223</v>
      </c>
      <c r="P70" s="26">
        <f t="shared" si="12"/>
        <v>1.0446113395903223</v>
      </c>
      <c r="Q70" s="19">
        <f t="shared" si="13"/>
        <v>-9.7183240038645202E-3</v>
      </c>
    </row>
    <row r="71" spans="1:17" thickTop="1" thickBot="1" x14ac:dyDescent="0.3">
      <c r="A71" s="9">
        <v>40645</v>
      </c>
      <c r="B71" s="10">
        <f>VLOOKUP(A71, APPL!A:G,7,FALSE)</f>
        <v>330.98</v>
      </c>
      <c r="C71" s="13">
        <f t="shared" si="8"/>
        <v>1.0085933690882496</v>
      </c>
      <c r="D71" s="14">
        <f>Dashboard!$C$3*Portfolio!C71</f>
        <v>403437.34763529984</v>
      </c>
      <c r="E71" s="10">
        <f>VLOOKUP(A71, GLD!A:G,7,FALSE)</f>
        <v>141.61000000000001</v>
      </c>
      <c r="F71" s="13">
        <f t="shared" si="9"/>
        <v>1.0261594202898552</v>
      </c>
      <c r="G71" s="14">
        <f>Dashboard!$C$4*Portfolio!F71</f>
        <v>410463.76811594208</v>
      </c>
      <c r="H71" s="10">
        <f>VLOOKUP(A71, GOOG!A:G,7,FALSE)</f>
        <v>570.61</v>
      </c>
      <c r="I71" s="13">
        <f t="shared" si="7"/>
        <v>0.94417142384379915</v>
      </c>
      <c r="J71" s="14">
        <f>Dashboard!$C$5*Portfolio!I71</f>
        <v>0</v>
      </c>
      <c r="K71" s="10">
        <f>VLOOKUP(A71, XOM!A:G,7,FALSE)</f>
        <v>80.16</v>
      </c>
      <c r="L71" s="13">
        <f t="shared" si="10"/>
        <v>1.1215894781027005</v>
      </c>
      <c r="M71" s="14">
        <f>Dashboard!$C$6*Portfolio!L71</f>
        <v>224317.8956205401</v>
      </c>
      <c r="O71" s="11">
        <f t="shared" si="11"/>
        <v>1038219.011371782</v>
      </c>
      <c r="P71" s="26">
        <f t="shared" si="12"/>
        <v>1.038219011371782</v>
      </c>
      <c r="Q71" s="19">
        <f t="shared" si="13"/>
        <v>-6.1193364232933201E-3</v>
      </c>
    </row>
    <row r="72" spans="1:17" thickTop="1" thickBot="1" x14ac:dyDescent="0.3">
      <c r="A72" s="9">
        <v>40646</v>
      </c>
      <c r="B72" s="10">
        <f>VLOOKUP(A72, APPL!A:G,7,FALSE)</f>
        <v>334.69</v>
      </c>
      <c r="C72" s="13">
        <f t="shared" si="8"/>
        <v>1.0198988298391027</v>
      </c>
      <c r="D72" s="14">
        <f>Dashboard!$C$3*Portfolio!C72</f>
        <v>407959.53193564108</v>
      </c>
      <c r="E72" s="10">
        <f>VLOOKUP(A72, GLD!A:G,7,FALSE)</f>
        <v>141.9</v>
      </c>
      <c r="F72" s="13">
        <f t="shared" si="9"/>
        <v>1.0282608695652173</v>
      </c>
      <c r="G72" s="14">
        <f>Dashboard!$C$4*Portfolio!F72</f>
        <v>411304.34782608692</v>
      </c>
      <c r="H72" s="10">
        <f>VLOOKUP(A72, GOOG!A:G,7,FALSE)</f>
        <v>576.28</v>
      </c>
      <c r="I72" s="13">
        <f t="shared" si="7"/>
        <v>0.95355340448415649</v>
      </c>
      <c r="J72" s="14">
        <f>Dashboard!$C$5*Portfolio!I72</f>
        <v>0</v>
      </c>
      <c r="K72" s="10">
        <f>VLOOKUP(A72, XOM!A:G,7,FALSE)</f>
        <v>80.14</v>
      </c>
      <c r="L72" s="13">
        <f t="shared" si="10"/>
        <v>1.121309640408563</v>
      </c>
      <c r="M72" s="14">
        <f>Dashboard!$C$6*Portfolio!L72</f>
        <v>224261.9280817126</v>
      </c>
      <c r="O72" s="11">
        <f t="shared" si="11"/>
        <v>1043525.8078434406</v>
      </c>
      <c r="P72" s="26">
        <f t="shared" si="12"/>
        <v>1.0435258078434406</v>
      </c>
      <c r="Q72" s="19">
        <f t="shared" si="13"/>
        <v>5.1114422039399976E-3</v>
      </c>
    </row>
    <row r="73" spans="1:17" thickTop="1" thickBot="1" x14ac:dyDescent="0.3">
      <c r="A73" s="9">
        <v>40647</v>
      </c>
      <c r="B73" s="10">
        <f>VLOOKUP(A73, APPL!A:G,7,FALSE)</f>
        <v>331</v>
      </c>
      <c r="C73" s="13">
        <f t="shared" si="8"/>
        <v>1.008654314968308</v>
      </c>
      <c r="D73" s="14">
        <f>Dashboard!$C$3*Portfolio!C73</f>
        <v>403461.72598732321</v>
      </c>
      <c r="E73" s="10">
        <f>VLOOKUP(A73, GLD!A:G,7,FALSE)</f>
        <v>143.81</v>
      </c>
      <c r="F73" s="13">
        <f t="shared" si="9"/>
        <v>1.0421014492753624</v>
      </c>
      <c r="G73" s="14">
        <f>Dashboard!$C$4*Portfolio!F73</f>
        <v>416840.57971014496</v>
      </c>
      <c r="H73" s="10">
        <f>VLOOKUP(A73, GOOG!A:G,7,FALSE)</f>
        <v>578.51</v>
      </c>
      <c r="I73" s="13">
        <f t="shared" si="7"/>
        <v>0.95724331926863571</v>
      </c>
      <c r="J73" s="14">
        <f>Dashboard!$C$5*Portfolio!I73</f>
        <v>0</v>
      </c>
      <c r="K73" s="10">
        <f>VLOOKUP(A73, XOM!A:G,7,FALSE)</f>
        <v>80.41</v>
      </c>
      <c r="L73" s="13">
        <f t="shared" si="10"/>
        <v>1.1250874492794178</v>
      </c>
      <c r="M73" s="14">
        <f>Dashboard!$C$6*Portfolio!L73</f>
        <v>225017.48985588356</v>
      </c>
      <c r="O73" s="11">
        <f t="shared" si="11"/>
        <v>1045319.7955533516</v>
      </c>
      <c r="P73" s="26">
        <f t="shared" si="12"/>
        <v>1.0453197955533515</v>
      </c>
      <c r="Q73" s="19">
        <f t="shared" si="13"/>
        <v>1.7191598870165414E-3</v>
      </c>
    </row>
    <row r="74" spans="1:17" thickTop="1" thickBot="1" x14ac:dyDescent="0.3">
      <c r="A74" s="9">
        <v>40648</v>
      </c>
      <c r="B74" s="10">
        <f>VLOOKUP(A74, APPL!A:G,7,FALSE)</f>
        <v>326.06</v>
      </c>
      <c r="C74" s="13">
        <f t="shared" si="8"/>
        <v>0.99360068259385659</v>
      </c>
      <c r="D74" s="14">
        <f>Dashboard!$C$3*Portfolio!C74</f>
        <v>397440.27303754265</v>
      </c>
      <c r="E74" s="10">
        <f>VLOOKUP(A74, GLD!A:G,7,FALSE)</f>
        <v>145.05000000000001</v>
      </c>
      <c r="F74" s="13">
        <f t="shared" si="9"/>
        <v>1.0510869565217391</v>
      </c>
      <c r="G74" s="14">
        <f>Dashboard!$C$4*Portfolio!F74</f>
        <v>420434.78260869562</v>
      </c>
      <c r="H74" s="10">
        <f>VLOOKUP(A74, GOOG!A:G,7,FALSE)</f>
        <v>530.70000000000005</v>
      </c>
      <c r="I74" s="13">
        <f t="shared" si="7"/>
        <v>0.87813353189377019</v>
      </c>
      <c r="J74" s="14">
        <f>Dashboard!$C$5*Portfolio!I74</f>
        <v>0</v>
      </c>
      <c r="K74" s="10">
        <f>VLOOKUP(A74, XOM!A:G,7,FALSE)</f>
        <v>81.23</v>
      </c>
      <c r="L74" s="13">
        <f t="shared" si="10"/>
        <v>1.1365607947390515</v>
      </c>
      <c r="M74" s="14">
        <f>Dashboard!$C$6*Portfolio!L74</f>
        <v>227312.1589478103</v>
      </c>
      <c r="O74" s="11">
        <f t="shared" si="11"/>
        <v>1045187.2145940486</v>
      </c>
      <c r="P74" s="26">
        <f t="shared" si="12"/>
        <v>1.0451872145940486</v>
      </c>
      <c r="Q74" s="19">
        <f t="shared" si="13"/>
        <v>-1.2683291741621971E-4</v>
      </c>
    </row>
    <row r="75" spans="1:17" thickTop="1" thickBot="1" x14ac:dyDescent="0.3">
      <c r="A75" s="9">
        <v>40651</v>
      </c>
      <c r="B75" s="10">
        <f>VLOOKUP(A75, APPL!A:G,7,FALSE)</f>
        <v>330.43</v>
      </c>
      <c r="C75" s="13">
        <f t="shared" si="8"/>
        <v>1.0069173573866406</v>
      </c>
      <c r="D75" s="14">
        <f>Dashboard!$C$3*Portfolio!C75</f>
        <v>402766.9429546562</v>
      </c>
      <c r="E75" s="10">
        <f>VLOOKUP(A75, GLD!A:G,7,FALSE)</f>
        <v>145.93</v>
      </c>
      <c r="F75" s="13">
        <f t="shared" si="9"/>
        <v>1.057463768115942</v>
      </c>
      <c r="G75" s="14">
        <f>Dashboard!$C$4*Portfolio!F75</f>
        <v>422985.50724637683</v>
      </c>
      <c r="H75" s="10">
        <f>VLOOKUP(A75, GOOG!A:G,7,FALSE)</f>
        <v>526.84</v>
      </c>
      <c r="I75" s="13">
        <f t="shared" si="7"/>
        <v>0.87174650450897662</v>
      </c>
      <c r="J75" s="14">
        <f>Dashboard!$C$5*Portfolio!I75</f>
        <v>0</v>
      </c>
      <c r="K75" s="10">
        <f>VLOOKUP(A75, XOM!A:G,7,FALSE)</f>
        <v>80.08</v>
      </c>
      <c r="L75" s="13">
        <f t="shared" si="10"/>
        <v>1.1204701273261508</v>
      </c>
      <c r="M75" s="14">
        <f>Dashboard!$C$6*Portfolio!L75</f>
        <v>224094.02546523017</v>
      </c>
      <c r="O75" s="11">
        <f t="shared" si="11"/>
        <v>1049846.4756662631</v>
      </c>
      <c r="P75" s="26">
        <f t="shared" si="12"/>
        <v>1.0498464756662631</v>
      </c>
      <c r="Q75" s="19">
        <f t="shared" si="13"/>
        <v>4.457824404237698E-3</v>
      </c>
    </row>
    <row r="76" spans="1:17" thickTop="1" thickBot="1" x14ac:dyDescent="0.3">
      <c r="A76" s="9">
        <v>40652</v>
      </c>
      <c r="B76" s="10">
        <f>VLOOKUP(A76, APPL!A:G,7,FALSE)</f>
        <v>336.42</v>
      </c>
      <c r="C76" s="13">
        <f t="shared" si="8"/>
        <v>1.0251706484641638</v>
      </c>
      <c r="D76" s="14">
        <f>Dashboard!$C$3*Portfolio!C76</f>
        <v>410068.25938566553</v>
      </c>
      <c r="E76" s="10">
        <f>VLOOKUP(A76, GLD!A:G,7,FALSE)</f>
        <v>145.93</v>
      </c>
      <c r="F76" s="13">
        <f t="shared" si="9"/>
        <v>1.057463768115942</v>
      </c>
      <c r="G76" s="14">
        <f>Dashboard!$C$4*Portfolio!F76</f>
        <v>422985.50724637683</v>
      </c>
      <c r="H76" s="10">
        <f>VLOOKUP(A76, GOOG!A:G,7,FALSE)</f>
        <v>521.53</v>
      </c>
      <c r="I76" s="13">
        <f t="shared" si="7"/>
        <v>0.86296020517911798</v>
      </c>
      <c r="J76" s="14">
        <f>Dashboard!$C$5*Portfolio!I76</f>
        <v>0</v>
      </c>
      <c r="K76" s="10">
        <f>VLOOKUP(A76, XOM!A:G,7,FALSE)</f>
        <v>80.760000000000005</v>
      </c>
      <c r="L76" s="13">
        <f t="shared" si="10"/>
        <v>1.1299846089268226</v>
      </c>
      <c r="M76" s="14">
        <f>Dashboard!$C$6*Portfolio!L76</f>
        <v>225996.92178536451</v>
      </c>
      <c r="O76" s="11">
        <f t="shared" si="11"/>
        <v>1059050.6884174068</v>
      </c>
      <c r="P76" s="26">
        <f t="shared" si="12"/>
        <v>1.0590506884174067</v>
      </c>
      <c r="Q76" s="19">
        <f t="shared" si="13"/>
        <v>8.7671987899966553E-3</v>
      </c>
    </row>
    <row r="77" spans="1:17" thickTop="1" thickBot="1" x14ac:dyDescent="0.3">
      <c r="A77" s="9">
        <v>40653</v>
      </c>
      <c r="B77" s="10">
        <f>VLOOKUP(A77, APPL!A:G,7,FALSE)</f>
        <v>340.95</v>
      </c>
      <c r="C77" s="13">
        <f t="shared" si="8"/>
        <v>1.0389748902974159</v>
      </c>
      <c r="D77" s="14">
        <f>Dashboard!$C$3*Portfolio!C77</f>
        <v>415589.95611896634</v>
      </c>
      <c r="E77" s="10">
        <f>VLOOKUP(A77, GLD!A:G,7,FALSE)</f>
        <v>146.5</v>
      </c>
      <c r="F77" s="13">
        <f t="shared" si="9"/>
        <v>1.0615942028985508</v>
      </c>
      <c r="G77" s="14">
        <f>Dashboard!$C$4*Portfolio!F77</f>
        <v>424637.68115942029</v>
      </c>
      <c r="H77" s="10">
        <f>VLOOKUP(A77, GOOG!A:G,7,FALSE)</f>
        <v>525.73</v>
      </c>
      <c r="I77" s="13">
        <f t="shared" si="7"/>
        <v>0.8699098204682717</v>
      </c>
      <c r="J77" s="14">
        <f>Dashboard!$C$5*Portfolio!I77</f>
        <v>0</v>
      </c>
      <c r="K77" s="10">
        <f>VLOOKUP(A77, XOM!A:G,7,FALSE)</f>
        <v>82.54</v>
      </c>
      <c r="L77" s="13">
        <f t="shared" si="10"/>
        <v>1.1548901637050513</v>
      </c>
      <c r="M77" s="14">
        <f>Dashboard!$C$6*Portfolio!L77</f>
        <v>230978.03274101025</v>
      </c>
      <c r="O77" s="11">
        <f t="shared" si="11"/>
        <v>1071205.6700193968</v>
      </c>
      <c r="P77" s="26">
        <f t="shared" si="12"/>
        <v>1.0712056700193968</v>
      </c>
      <c r="Q77" s="19">
        <f t="shared" si="13"/>
        <v>1.1477242529490228E-2</v>
      </c>
    </row>
    <row r="78" spans="1:17" thickTop="1" thickBot="1" x14ac:dyDescent="0.3">
      <c r="A78" s="9">
        <v>40654</v>
      </c>
      <c r="B78" s="10">
        <f>VLOOKUP(A78, APPL!A:G,7,FALSE)</f>
        <v>349.2</v>
      </c>
      <c r="C78" s="13">
        <f t="shared" si="8"/>
        <v>1.0641150658215504</v>
      </c>
      <c r="D78" s="14">
        <f>Dashboard!$C$3*Portfolio!C78</f>
        <v>425646.02632862015</v>
      </c>
      <c r="E78" s="10">
        <f>VLOOKUP(A78, GLD!A:G,7,FALSE)</f>
        <v>146.74</v>
      </c>
      <c r="F78" s="13">
        <f t="shared" si="9"/>
        <v>1.0633333333333335</v>
      </c>
      <c r="G78" s="14">
        <f>Dashboard!$C$4*Portfolio!F78</f>
        <v>425333.33333333337</v>
      </c>
      <c r="H78" s="10">
        <f>VLOOKUP(A78, GOOG!A:G,7,FALSE)</f>
        <v>525.1</v>
      </c>
      <c r="I78" s="13">
        <f t="shared" si="7"/>
        <v>0.86886737817489867</v>
      </c>
      <c r="J78" s="14">
        <f>Dashboard!$C$5*Portfolio!I78</f>
        <v>0</v>
      </c>
      <c r="K78" s="10">
        <f>VLOOKUP(A78, XOM!A:G,7,FALSE)</f>
        <v>83.22</v>
      </c>
      <c r="L78" s="13">
        <f t="shared" si="10"/>
        <v>1.1644046453057226</v>
      </c>
      <c r="M78" s="14">
        <f>Dashboard!$C$6*Portfolio!L78</f>
        <v>232880.92906114453</v>
      </c>
      <c r="O78" s="11">
        <f t="shared" si="11"/>
        <v>1083860.2887230981</v>
      </c>
      <c r="P78" s="26">
        <f t="shared" si="12"/>
        <v>1.0838602887230981</v>
      </c>
      <c r="Q78" s="19">
        <f t="shared" si="13"/>
        <v>1.181343513937172E-2</v>
      </c>
    </row>
    <row r="79" spans="1:17" thickTop="1" thickBot="1" x14ac:dyDescent="0.3">
      <c r="A79" s="9">
        <v>40658</v>
      </c>
      <c r="B79" s="10">
        <f>VLOOKUP(A79, APPL!A:G,7,FALSE)</f>
        <v>351.5</v>
      </c>
      <c r="C79" s="13">
        <f t="shared" si="8"/>
        <v>1.0711238420282787</v>
      </c>
      <c r="D79" s="14">
        <f>Dashboard!$C$3*Portfolio!C79</f>
        <v>428449.5368113115</v>
      </c>
      <c r="E79" s="10">
        <f>VLOOKUP(A79, GLD!A:G,7,FALSE)</f>
        <v>146.87</v>
      </c>
      <c r="F79" s="13">
        <f t="shared" si="9"/>
        <v>1.0642753623188406</v>
      </c>
      <c r="G79" s="14">
        <f>Dashboard!$C$4*Portfolio!F79</f>
        <v>425710.14492753625</v>
      </c>
      <c r="H79" s="10">
        <f>VLOOKUP(A79, GOOG!A:G,7,FALSE)</f>
        <v>525.04999999999995</v>
      </c>
      <c r="I79" s="13">
        <f t="shared" si="7"/>
        <v>0.86878464465955152</v>
      </c>
      <c r="J79" s="14">
        <f>Dashboard!$C$5*Portfolio!I79</f>
        <v>0</v>
      </c>
      <c r="K79" s="10">
        <f>VLOOKUP(A79, XOM!A:G,7,FALSE)</f>
        <v>83.09</v>
      </c>
      <c r="L79" s="13">
        <f t="shared" si="10"/>
        <v>1.1625857002938296</v>
      </c>
      <c r="M79" s="14">
        <f>Dashboard!$C$6*Portfolio!L79</f>
        <v>232517.14005876592</v>
      </c>
      <c r="O79" s="11">
        <f t="shared" si="11"/>
        <v>1086676.8217976138</v>
      </c>
      <c r="P79" s="26">
        <f t="shared" si="12"/>
        <v>1.0866768217976137</v>
      </c>
      <c r="Q79" s="19">
        <f t="shared" si="13"/>
        <v>2.5986126660602071E-3</v>
      </c>
    </row>
    <row r="80" spans="1:17" thickTop="1" thickBot="1" x14ac:dyDescent="0.3">
      <c r="A80" s="9">
        <v>40659</v>
      </c>
      <c r="B80" s="10">
        <f>VLOOKUP(A80, APPL!A:G,7,FALSE)</f>
        <v>348.92</v>
      </c>
      <c r="C80" s="13">
        <f t="shared" si="8"/>
        <v>1.0632618235007314</v>
      </c>
      <c r="D80" s="14">
        <f>Dashboard!$C$3*Portfolio!C80</f>
        <v>425304.72940029256</v>
      </c>
      <c r="E80" s="10">
        <f>VLOOKUP(A80, GLD!A:G,7,FALSE)</f>
        <v>146.38</v>
      </c>
      <c r="F80" s="13">
        <f t="shared" si="9"/>
        <v>1.0607246376811594</v>
      </c>
      <c r="G80" s="14">
        <f>Dashboard!$C$4*Portfolio!F80</f>
        <v>424289.85507246375</v>
      </c>
      <c r="H80" s="10">
        <f>VLOOKUP(A80, GOOG!A:G,7,FALSE)</f>
        <v>532.82000000000005</v>
      </c>
      <c r="I80" s="13">
        <f t="shared" si="7"/>
        <v>0.88164143294448583</v>
      </c>
      <c r="J80" s="14">
        <f>Dashboard!$C$5*Portfolio!I80</f>
        <v>0</v>
      </c>
      <c r="K80" s="10">
        <f>VLOOKUP(A80, XOM!A:G,7,FALSE)</f>
        <v>84.25</v>
      </c>
      <c r="L80" s="13">
        <f t="shared" si="10"/>
        <v>1.1788162865537988</v>
      </c>
      <c r="M80" s="14">
        <f>Dashboard!$C$6*Portfolio!L80</f>
        <v>235763.25731075974</v>
      </c>
      <c r="O80" s="11">
        <f t="shared" si="11"/>
        <v>1085357.8417835161</v>
      </c>
      <c r="P80" s="26">
        <f t="shared" si="12"/>
        <v>1.0853578417835161</v>
      </c>
      <c r="Q80" s="19">
        <f t="shared" si="13"/>
        <v>-1.2137739460713615E-3</v>
      </c>
    </row>
    <row r="81" spans="1:17" thickTop="1" thickBot="1" x14ac:dyDescent="0.3">
      <c r="A81" s="9">
        <v>40660</v>
      </c>
      <c r="B81" s="10">
        <f>VLOOKUP(A81, APPL!A:G,7,FALSE)</f>
        <v>348.65</v>
      </c>
      <c r="C81" s="13">
        <f t="shared" si="8"/>
        <v>1.0624390541199413</v>
      </c>
      <c r="D81" s="14">
        <f>Dashboard!$C$3*Portfolio!C81</f>
        <v>424975.62164797651</v>
      </c>
      <c r="E81" s="10">
        <f>VLOOKUP(A81, GLD!A:G,7,FALSE)</f>
        <v>149.19999999999999</v>
      </c>
      <c r="F81" s="13">
        <f t="shared" si="9"/>
        <v>1.0811594202898549</v>
      </c>
      <c r="G81" s="14">
        <f>Dashboard!$C$4*Portfolio!F81</f>
        <v>432463.76811594196</v>
      </c>
      <c r="H81" s="10">
        <f>VLOOKUP(A81, GOOG!A:G,7,FALSE)</f>
        <v>537.76</v>
      </c>
      <c r="I81" s="13">
        <f t="shared" si="7"/>
        <v>0.88981550426077605</v>
      </c>
      <c r="J81" s="14">
        <f>Dashboard!$C$5*Portfolio!I81</f>
        <v>0</v>
      </c>
      <c r="K81" s="10">
        <f>VLOOKUP(A81, XOM!A:G,7,FALSE)</f>
        <v>84.59</v>
      </c>
      <c r="L81" s="13">
        <f t="shared" si="10"/>
        <v>1.1835735273541346</v>
      </c>
      <c r="M81" s="14">
        <f>Dashboard!$C$6*Portfolio!L81</f>
        <v>236714.70547082691</v>
      </c>
      <c r="O81" s="11">
        <f t="shared" si="11"/>
        <v>1094154.0952347454</v>
      </c>
      <c r="P81" s="26">
        <f t="shared" si="12"/>
        <v>1.0941540952347455</v>
      </c>
      <c r="Q81" s="19">
        <f t="shared" si="13"/>
        <v>8.1044731171564521E-3</v>
      </c>
    </row>
    <row r="82" spans="1:17" thickTop="1" thickBot="1" x14ac:dyDescent="0.3">
      <c r="A82" s="9">
        <v>40661</v>
      </c>
      <c r="B82" s="10">
        <f>VLOOKUP(A82, APPL!A:G,7,FALSE)</f>
        <v>345.27</v>
      </c>
      <c r="C82" s="13">
        <f t="shared" si="8"/>
        <v>1.0521392003900536</v>
      </c>
      <c r="D82" s="14">
        <f>Dashboard!$C$3*Portfolio!C82</f>
        <v>420855.68015602144</v>
      </c>
      <c r="E82" s="10">
        <f>VLOOKUP(A82, GLD!A:G,7,FALSE)</f>
        <v>149.82</v>
      </c>
      <c r="F82" s="13">
        <f t="shared" si="9"/>
        <v>1.0856521739130434</v>
      </c>
      <c r="G82" s="14">
        <f>Dashboard!$C$4*Portfolio!F82</f>
        <v>434260.86956521735</v>
      </c>
      <c r="H82" s="10">
        <f>VLOOKUP(A82, GOOG!A:G,7,FALSE)</f>
        <v>537.97</v>
      </c>
      <c r="I82" s="13">
        <f t="shared" si="7"/>
        <v>0.89016298502523372</v>
      </c>
      <c r="J82" s="14">
        <f>Dashboard!$C$5*Portfolio!I82</f>
        <v>0</v>
      </c>
      <c r="K82" s="10">
        <f>VLOOKUP(A82, XOM!A:G,7,FALSE)</f>
        <v>84.17</v>
      </c>
      <c r="L82" s="13">
        <f t="shared" si="10"/>
        <v>1.1776969357772493</v>
      </c>
      <c r="M82" s="14">
        <f>Dashboard!$C$6*Portfolio!L82</f>
        <v>235539.38715544986</v>
      </c>
      <c r="O82" s="11">
        <f t="shared" si="11"/>
        <v>1090655.9368766886</v>
      </c>
      <c r="P82" s="26">
        <f t="shared" si="12"/>
        <v>1.0906559368766886</v>
      </c>
      <c r="Q82" s="19">
        <f t="shared" si="13"/>
        <v>-3.1971350043764613E-3</v>
      </c>
    </row>
    <row r="83" spans="1:17" thickTop="1" thickBot="1" x14ac:dyDescent="0.3">
      <c r="A83" s="9">
        <v>40662</v>
      </c>
      <c r="B83" s="10">
        <f>VLOOKUP(A83, APPL!A:G,7,FALSE)</f>
        <v>348.63</v>
      </c>
      <c r="C83" s="13">
        <f t="shared" si="8"/>
        <v>1.0623781082398829</v>
      </c>
      <c r="D83" s="14">
        <f>Dashboard!$C$3*Portfolio!C83</f>
        <v>424951.24329595314</v>
      </c>
      <c r="E83" s="10">
        <f>VLOOKUP(A83, GLD!A:G,7,FALSE)</f>
        <v>152.37</v>
      </c>
      <c r="F83" s="13">
        <f t="shared" si="9"/>
        <v>1.1041304347826086</v>
      </c>
      <c r="G83" s="14">
        <f>Dashboard!$C$4*Portfolio!F83</f>
        <v>441652.17391304346</v>
      </c>
      <c r="H83" s="10">
        <f>VLOOKUP(A83, GOOG!A:G,7,FALSE)</f>
        <v>544.1</v>
      </c>
      <c r="I83" s="13">
        <f t="shared" si="7"/>
        <v>0.90030611400678417</v>
      </c>
      <c r="J83" s="14">
        <f>Dashboard!$C$5*Portfolio!I83</f>
        <v>0</v>
      </c>
      <c r="K83" s="10">
        <f>VLOOKUP(A83, XOM!A:G,7,FALSE)</f>
        <v>84.79</v>
      </c>
      <c r="L83" s="13">
        <f t="shared" si="10"/>
        <v>1.1863719042955088</v>
      </c>
      <c r="M83" s="14">
        <f>Dashboard!$C$6*Portfolio!L83</f>
        <v>237274.38085910174</v>
      </c>
      <c r="O83" s="11">
        <f t="shared" si="11"/>
        <v>1103877.7980680983</v>
      </c>
      <c r="P83" s="26">
        <f t="shared" si="12"/>
        <v>1.1038777980680983</v>
      </c>
      <c r="Q83" s="19">
        <f t="shared" si="13"/>
        <v>1.2122852628733805E-2</v>
      </c>
    </row>
    <row r="84" spans="1:17" thickTop="1" thickBot="1" x14ac:dyDescent="0.3">
      <c r="A84" s="9">
        <v>40665</v>
      </c>
      <c r="B84" s="10">
        <f>VLOOKUP(A84, APPL!A:G,7,FALSE)</f>
        <v>344.8</v>
      </c>
      <c r="C84" s="13">
        <f t="shared" si="8"/>
        <v>1.0507069722086786</v>
      </c>
      <c r="D84" s="14">
        <f>Dashboard!$C$3*Portfolio!C84</f>
        <v>420282.78888347145</v>
      </c>
      <c r="E84" s="10">
        <f>VLOOKUP(A84, GLD!A:G,7,FALSE)</f>
        <v>150.41</v>
      </c>
      <c r="F84" s="13">
        <f t="shared" si="9"/>
        <v>1.0899275362318841</v>
      </c>
      <c r="G84" s="14">
        <f>Dashboard!$C$4*Portfolio!F84</f>
        <v>435971.01449275366</v>
      </c>
      <c r="H84" s="10">
        <f>VLOOKUP(A84, GOOG!A:G,7,FALSE)</f>
        <v>538.55999999999995</v>
      </c>
      <c r="I84" s="13">
        <f t="shared" si="7"/>
        <v>0.89113924050632898</v>
      </c>
      <c r="J84" s="14">
        <f>Dashboard!$C$5*Portfolio!I84</f>
        <v>0</v>
      </c>
      <c r="K84" s="10">
        <f>VLOOKUP(A84, XOM!A:G,7,FALSE)</f>
        <v>83.81</v>
      </c>
      <c r="L84" s="13">
        <f t="shared" si="10"/>
        <v>1.172659857282776</v>
      </c>
      <c r="M84" s="14">
        <f>Dashboard!$C$6*Portfolio!L84</f>
        <v>234531.97145655521</v>
      </c>
      <c r="O84" s="11">
        <f t="shared" si="11"/>
        <v>1090785.7748327802</v>
      </c>
      <c r="P84" s="26">
        <f t="shared" si="12"/>
        <v>1.0907857748327803</v>
      </c>
      <c r="Q84" s="19">
        <f t="shared" si="13"/>
        <v>-1.1860029487168244E-2</v>
      </c>
    </row>
    <row r="85" spans="1:17" thickTop="1" thickBot="1" x14ac:dyDescent="0.3">
      <c r="A85" s="9">
        <v>40666</v>
      </c>
      <c r="B85" s="10">
        <f>VLOOKUP(A85, APPL!A:G,7,FALSE)</f>
        <v>346.71</v>
      </c>
      <c r="C85" s="13">
        <f t="shared" si="8"/>
        <v>1.0565273037542662</v>
      </c>
      <c r="D85" s="14">
        <f>Dashboard!$C$3*Portfolio!C85</f>
        <v>422610.92150170647</v>
      </c>
      <c r="E85" s="10">
        <f>VLOOKUP(A85, GLD!A:G,7,FALSE)</f>
        <v>149.88</v>
      </c>
      <c r="F85" s="13">
        <f t="shared" si="9"/>
        <v>1.086086956521739</v>
      </c>
      <c r="G85" s="14">
        <f>Dashboard!$C$4*Portfolio!F85</f>
        <v>434434.78260869562</v>
      </c>
      <c r="H85" s="10">
        <f>VLOOKUP(A85, GOOG!A:G,7,FALSE)</f>
        <v>533.89</v>
      </c>
      <c r="I85" s="13">
        <f t="shared" si="7"/>
        <v>0.88341193017291297</v>
      </c>
      <c r="J85" s="14">
        <f>Dashboard!$C$5*Portfolio!I85</f>
        <v>0</v>
      </c>
      <c r="K85" s="10">
        <f>VLOOKUP(A85, XOM!A:G,7,FALSE)</f>
        <v>82.51</v>
      </c>
      <c r="L85" s="13">
        <f t="shared" si="10"/>
        <v>1.154470407163845</v>
      </c>
      <c r="M85" s="14">
        <f>Dashboard!$C$6*Portfolio!L85</f>
        <v>230894.08143276899</v>
      </c>
      <c r="O85" s="11">
        <f t="shared" si="11"/>
        <v>1087939.7855431712</v>
      </c>
      <c r="P85" s="26">
        <f t="shared" si="12"/>
        <v>1.0879397855431712</v>
      </c>
      <c r="Q85" s="19">
        <f t="shared" si="13"/>
        <v>-2.6091184495373732E-3</v>
      </c>
    </row>
    <row r="86" spans="1:17" thickTop="1" thickBot="1" x14ac:dyDescent="0.3">
      <c r="A86" s="9">
        <v>40667</v>
      </c>
      <c r="B86" s="10">
        <f>VLOOKUP(A86, APPL!A:G,7,FALSE)</f>
        <v>348.08</v>
      </c>
      <c r="C86" s="13">
        <f t="shared" si="8"/>
        <v>1.0607020965382739</v>
      </c>
      <c r="D86" s="14">
        <f>Dashboard!$C$3*Portfolio!C86</f>
        <v>424280.83861530956</v>
      </c>
      <c r="E86" s="10">
        <f>VLOOKUP(A86, GLD!A:G,7,FALSE)</f>
        <v>147.72999999999999</v>
      </c>
      <c r="F86" s="13">
        <f t="shared" si="9"/>
        <v>1.0705072463768115</v>
      </c>
      <c r="G86" s="14">
        <f>Dashboard!$C$4*Portfolio!F86</f>
        <v>428202.89855072461</v>
      </c>
      <c r="H86" s="10">
        <f>VLOOKUP(A86, GOOG!A:G,7,FALSE)</f>
        <v>535.79</v>
      </c>
      <c r="I86" s="13">
        <f t="shared" si="7"/>
        <v>0.88655580375610155</v>
      </c>
      <c r="J86" s="14">
        <f>Dashboard!$C$5*Portfolio!I86</f>
        <v>0</v>
      </c>
      <c r="K86" s="10">
        <f>VLOOKUP(A86, XOM!A:G,7,FALSE)</f>
        <v>81.73</v>
      </c>
      <c r="L86" s="13">
        <f t="shared" si="10"/>
        <v>1.1435567370924864</v>
      </c>
      <c r="M86" s="14">
        <f>Dashboard!$C$6*Portfolio!L86</f>
        <v>228711.34741849729</v>
      </c>
      <c r="O86" s="11">
        <f t="shared" si="11"/>
        <v>1081195.0845845314</v>
      </c>
      <c r="P86" s="26">
        <f t="shared" si="12"/>
        <v>1.0811950845845313</v>
      </c>
      <c r="Q86" s="19">
        <f t="shared" si="13"/>
        <v>-6.1995167823304387E-3</v>
      </c>
    </row>
    <row r="87" spans="1:17" thickTop="1" thickBot="1" x14ac:dyDescent="0.3">
      <c r="A87" s="9">
        <v>40668</v>
      </c>
      <c r="B87" s="10">
        <f>VLOOKUP(A87, APPL!A:G,7,FALSE)</f>
        <v>345.27</v>
      </c>
      <c r="C87" s="13">
        <f t="shared" si="8"/>
        <v>1.0521392003900536</v>
      </c>
      <c r="D87" s="14">
        <f>Dashboard!$C$3*Portfolio!C87</f>
        <v>420855.68015602144</v>
      </c>
      <c r="E87" s="10">
        <f>VLOOKUP(A87, GLD!A:G,7,FALSE)</f>
        <v>143.47</v>
      </c>
      <c r="F87" s="13">
        <f t="shared" si="9"/>
        <v>1.0396376811594203</v>
      </c>
      <c r="G87" s="14">
        <f>Dashboard!$C$4*Portfolio!F87</f>
        <v>415855.07246376813</v>
      </c>
      <c r="H87" s="10">
        <f>VLOOKUP(A87, GOOG!A:G,7,FALSE)</f>
        <v>534.27</v>
      </c>
      <c r="I87" s="13">
        <f t="shared" si="7"/>
        <v>0.88404070488955067</v>
      </c>
      <c r="J87" s="14">
        <f>Dashboard!$C$5*Portfolio!I87</f>
        <v>0</v>
      </c>
      <c r="K87" s="10">
        <f>VLOOKUP(A87, XOM!A:G,7,FALSE)</f>
        <v>79.62</v>
      </c>
      <c r="L87" s="13">
        <f t="shared" si="10"/>
        <v>1.1140338603609907</v>
      </c>
      <c r="M87" s="14">
        <f>Dashboard!$C$6*Portfolio!L87</f>
        <v>222806.77207219813</v>
      </c>
      <c r="O87" s="11">
        <f t="shared" si="11"/>
        <v>1059517.5246919878</v>
      </c>
      <c r="P87" s="26">
        <f t="shared" si="12"/>
        <v>1.0595175246919877</v>
      </c>
      <c r="Q87" s="19">
        <f t="shared" si="13"/>
        <v>-2.0049628602292091E-2</v>
      </c>
    </row>
    <row r="88" spans="1:17" thickTop="1" thickBot="1" x14ac:dyDescent="0.3">
      <c r="A88" s="9">
        <v>40669</v>
      </c>
      <c r="B88" s="10">
        <f>VLOOKUP(A88, APPL!A:G,7,FALSE)</f>
        <v>345.18</v>
      </c>
      <c r="C88" s="13">
        <f t="shared" si="8"/>
        <v>1.0518649439297902</v>
      </c>
      <c r="D88" s="14">
        <f>Dashboard!$C$3*Portfolio!C88</f>
        <v>420745.97757191607</v>
      </c>
      <c r="E88" s="10">
        <f>VLOOKUP(A88, GLD!A:G,7,FALSE)</f>
        <v>145.30000000000001</v>
      </c>
      <c r="F88" s="13">
        <f t="shared" si="9"/>
        <v>1.0528985507246378</v>
      </c>
      <c r="G88" s="14">
        <f>Dashboard!$C$4*Portfolio!F88</f>
        <v>421159.4202898551</v>
      </c>
      <c r="H88" s="10">
        <f>VLOOKUP(A88, GOOG!A:G,7,FALSE)</f>
        <v>535.29999999999995</v>
      </c>
      <c r="I88" s="13">
        <f t="shared" si="7"/>
        <v>0.88574501530570027</v>
      </c>
      <c r="J88" s="14">
        <f>Dashboard!$C$5*Portfolio!I88</f>
        <v>0</v>
      </c>
      <c r="K88" s="10">
        <f>VLOOKUP(A88, XOM!A:G,7,FALSE)</f>
        <v>79.69</v>
      </c>
      <c r="L88" s="13">
        <f t="shared" si="10"/>
        <v>1.1150132922904714</v>
      </c>
      <c r="M88" s="14">
        <f>Dashboard!$C$6*Portfolio!L88</f>
        <v>223002.65845809429</v>
      </c>
      <c r="O88" s="11">
        <f t="shared" si="11"/>
        <v>1064908.0563198654</v>
      </c>
      <c r="P88" s="26">
        <f t="shared" si="12"/>
        <v>1.0649080563198654</v>
      </c>
      <c r="Q88" s="19">
        <f t="shared" si="13"/>
        <v>5.0877229514865174E-3</v>
      </c>
    </row>
    <row r="89" spans="1:17" thickTop="1" thickBot="1" x14ac:dyDescent="0.3">
      <c r="A89" s="9">
        <v>40672</v>
      </c>
      <c r="B89" s="10">
        <f>VLOOKUP(A89, APPL!A:G,7,FALSE)</f>
        <v>346.11</v>
      </c>
      <c r="C89" s="13">
        <f t="shared" si="8"/>
        <v>1.0546989273525109</v>
      </c>
      <c r="D89" s="14">
        <f>Dashboard!$C$3*Portfolio!C89</f>
        <v>421879.57094100438</v>
      </c>
      <c r="E89" s="10">
        <f>VLOOKUP(A89, GLD!A:G,7,FALSE)</f>
        <v>147.38</v>
      </c>
      <c r="F89" s="13">
        <f t="shared" si="9"/>
        <v>1.0679710144927537</v>
      </c>
      <c r="G89" s="14">
        <f>Dashboard!$C$4*Portfolio!F89</f>
        <v>427188.40579710144</v>
      </c>
      <c r="H89" s="10">
        <f>VLOOKUP(A89, GOOG!A:G,7,FALSE)</f>
        <v>537.67999999999995</v>
      </c>
      <c r="I89" s="13">
        <f t="shared" si="7"/>
        <v>0.88968313063622062</v>
      </c>
      <c r="J89" s="14">
        <f>Dashboard!$C$5*Portfolio!I89</f>
        <v>0</v>
      </c>
      <c r="K89" s="10">
        <f>VLOOKUP(A89, XOM!A:G,7,FALSE)</f>
        <v>80.16</v>
      </c>
      <c r="L89" s="13">
        <f t="shared" si="10"/>
        <v>1.1215894781027005</v>
      </c>
      <c r="M89" s="14">
        <f>Dashboard!$C$6*Portfolio!L89</f>
        <v>224317.8956205401</v>
      </c>
      <c r="O89" s="11">
        <f t="shared" si="11"/>
        <v>1073385.8723586458</v>
      </c>
      <c r="P89" s="26">
        <f t="shared" si="12"/>
        <v>1.0733858723586458</v>
      </c>
      <c r="Q89" s="19">
        <f t="shared" si="13"/>
        <v>7.9610779432717216E-3</v>
      </c>
    </row>
    <row r="90" spans="1:17" thickTop="1" thickBot="1" x14ac:dyDescent="0.3">
      <c r="A90" s="9">
        <v>40673</v>
      </c>
      <c r="B90" s="10">
        <f>VLOOKUP(A90, APPL!A:G,7,FALSE)</f>
        <v>347.96</v>
      </c>
      <c r="C90" s="13">
        <f t="shared" si="8"/>
        <v>1.0603364212579227</v>
      </c>
      <c r="D90" s="14">
        <f>Dashboard!$C$3*Portfolio!C90</f>
        <v>424134.56850316911</v>
      </c>
      <c r="E90" s="10">
        <f>VLOOKUP(A90, GLD!A:G,7,FALSE)</f>
        <v>147.9</v>
      </c>
      <c r="F90" s="13">
        <f t="shared" si="9"/>
        <v>1.0717391304347827</v>
      </c>
      <c r="G90" s="14">
        <f>Dashboard!$C$4*Portfolio!F90</f>
        <v>428695.65217391308</v>
      </c>
      <c r="H90" s="10">
        <f>VLOOKUP(A90, GOOG!A:G,7,FALSE)</f>
        <v>542.66</v>
      </c>
      <c r="I90" s="13">
        <f t="shared" si="7"/>
        <v>0.8979233887647885</v>
      </c>
      <c r="J90" s="14">
        <f>Dashboard!$C$5*Portfolio!I90</f>
        <v>0</v>
      </c>
      <c r="K90" s="10">
        <f>VLOOKUP(A90, XOM!A:G,7,FALSE)</f>
        <v>80.31</v>
      </c>
      <c r="L90" s="13">
        <f t="shared" si="10"/>
        <v>1.1236882608087311</v>
      </c>
      <c r="M90" s="14">
        <f>Dashboard!$C$6*Portfolio!L90</f>
        <v>224737.65216174623</v>
      </c>
      <c r="O90" s="11">
        <f t="shared" si="11"/>
        <v>1077567.8728388285</v>
      </c>
      <c r="P90" s="26">
        <f t="shared" si="12"/>
        <v>1.0775678728388285</v>
      </c>
      <c r="Q90" s="19">
        <f t="shared" si="13"/>
        <v>3.8960830283645276E-3</v>
      </c>
    </row>
    <row r="91" spans="1:17" thickTop="1" thickBot="1" x14ac:dyDescent="0.3">
      <c r="A91" s="9">
        <v>40674</v>
      </c>
      <c r="B91" s="10">
        <f>VLOOKUP(A91, APPL!A:G,7,FALSE)</f>
        <v>345.75</v>
      </c>
      <c r="C91" s="13">
        <f t="shared" si="8"/>
        <v>1.0536019015114577</v>
      </c>
      <c r="D91" s="14">
        <f>Dashboard!$C$3*Portfolio!C91</f>
        <v>421440.76060458308</v>
      </c>
      <c r="E91" s="10">
        <f>VLOOKUP(A91, GLD!A:G,7,FALSE)</f>
        <v>146.54</v>
      </c>
      <c r="F91" s="13">
        <f t="shared" si="9"/>
        <v>1.0618840579710145</v>
      </c>
      <c r="G91" s="14">
        <f>Dashboard!$C$4*Portfolio!F91</f>
        <v>424753.62318840582</v>
      </c>
      <c r="H91" s="10">
        <f>VLOOKUP(A91, GOOG!A:G,7,FALSE)</f>
        <v>535.45000000000005</v>
      </c>
      <c r="I91" s="13">
        <f t="shared" si="7"/>
        <v>0.88599321585174162</v>
      </c>
      <c r="J91" s="14">
        <f>Dashboard!$C$5*Portfolio!I91</f>
        <v>0</v>
      </c>
      <c r="K91" s="10">
        <f>VLOOKUP(A91, XOM!A:G,7,FALSE)</f>
        <v>78.62</v>
      </c>
      <c r="L91" s="13">
        <f t="shared" si="10"/>
        <v>1.1000419756541207</v>
      </c>
      <c r="M91" s="14">
        <f>Dashboard!$C$6*Portfolio!L91</f>
        <v>220008.39513082412</v>
      </c>
      <c r="O91" s="11">
        <f t="shared" si="11"/>
        <v>1066202.778923813</v>
      </c>
      <c r="P91" s="26">
        <f t="shared" si="12"/>
        <v>1.0662027789238131</v>
      </c>
      <c r="Q91" s="19">
        <f t="shared" si="13"/>
        <v>-1.0546986599623054E-2</v>
      </c>
    </row>
    <row r="92" spans="1:17" thickTop="1" thickBot="1" x14ac:dyDescent="0.3">
      <c r="A92" s="9">
        <v>40675</v>
      </c>
      <c r="B92" s="10">
        <f>VLOOKUP(A92, APPL!A:G,7,FALSE)</f>
        <v>345.09</v>
      </c>
      <c r="C92" s="13">
        <f t="shared" si="8"/>
        <v>1.0515906874695269</v>
      </c>
      <c r="D92" s="14">
        <f>Dashboard!$C$3*Portfolio!C92</f>
        <v>420636.27498781076</v>
      </c>
      <c r="E92" s="10">
        <f>VLOOKUP(A92, GLD!A:G,7,FALSE)</f>
        <v>146.59</v>
      </c>
      <c r="F92" s="13">
        <f t="shared" si="9"/>
        <v>1.0622463768115942</v>
      </c>
      <c r="G92" s="14">
        <f>Dashboard!$C$4*Portfolio!F92</f>
        <v>424898.55072463769</v>
      </c>
      <c r="H92" s="10">
        <f>VLOOKUP(A92, GOOG!A:G,7,FALSE)</f>
        <v>535.04999999999995</v>
      </c>
      <c r="I92" s="13">
        <f t="shared" si="7"/>
        <v>0.88533134772896493</v>
      </c>
      <c r="J92" s="14">
        <f>Dashboard!$C$5*Portfolio!I92</f>
        <v>0</v>
      </c>
      <c r="K92" s="10">
        <f>VLOOKUP(A92, XOM!A:G,7,FALSE)</f>
        <v>78.55</v>
      </c>
      <c r="L92" s="13">
        <f t="shared" si="10"/>
        <v>1.0990625437246397</v>
      </c>
      <c r="M92" s="14">
        <f>Dashboard!$C$6*Portfolio!L92</f>
        <v>219812.50874492794</v>
      </c>
      <c r="O92" s="11">
        <f t="shared" si="11"/>
        <v>1065347.3344573765</v>
      </c>
      <c r="P92" s="26">
        <f t="shared" si="12"/>
        <v>1.0653473344573765</v>
      </c>
      <c r="Q92" s="19">
        <f t="shared" si="13"/>
        <v>-8.0232811557667816E-4</v>
      </c>
    </row>
    <row r="93" spans="1:17" thickTop="1" thickBot="1" x14ac:dyDescent="0.3">
      <c r="A93" s="9">
        <v>40676</v>
      </c>
      <c r="B93" s="10">
        <f>VLOOKUP(A93, APPL!A:G,7,FALSE)</f>
        <v>339.04</v>
      </c>
      <c r="C93" s="13">
        <f t="shared" si="8"/>
        <v>1.0331545587518283</v>
      </c>
      <c r="D93" s="14">
        <f>Dashboard!$C$3*Portfolio!C93</f>
        <v>413261.82350073132</v>
      </c>
      <c r="E93" s="10">
        <f>VLOOKUP(A93, GLD!A:G,7,FALSE)</f>
        <v>145.63</v>
      </c>
      <c r="F93" s="13">
        <f t="shared" si="9"/>
        <v>1.0552898550724636</v>
      </c>
      <c r="G93" s="14">
        <f>Dashboard!$C$4*Portfolio!F93</f>
        <v>422115.94202898548</v>
      </c>
      <c r="H93" s="10">
        <f>VLOOKUP(A93, GOOG!A:G,7,FALSE)</f>
        <v>529.54999999999995</v>
      </c>
      <c r="I93" s="13">
        <f t="shared" si="7"/>
        <v>0.87623066104078751</v>
      </c>
      <c r="J93" s="14">
        <f>Dashboard!$C$5*Portfolio!I93</f>
        <v>0</v>
      </c>
      <c r="K93" s="10">
        <f>VLOOKUP(A93, XOM!A:G,7,FALSE)</f>
        <v>78.38</v>
      </c>
      <c r="L93" s="13">
        <f t="shared" si="10"/>
        <v>1.0966839233244718</v>
      </c>
      <c r="M93" s="14">
        <f>Dashboard!$C$6*Portfolio!L93</f>
        <v>219336.78466489437</v>
      </c>
      <c r="O93" s="11">
        <f t="shared" si="11"/>
        <v>1054714.5501946113</v>
      </c>
      <c r="P93" s="26">
        <f t="shared" si="12"/>
        <v>1.0547145501946114</v>
      </c>
      <c r="Q93" s="19">
        <f t="shared" si="13"/>
        <v>-9.9805799656699223E-3</v>
      </c>
    </row>
    <row r="94" spans="1:17" thickTop="1" thickBot="1" x14ac:dyDescent="0.3">
      <c r="A94" s="9">
        <v>40679</v>
      </c>
      <c r="B94" s="10">
        <f>VLOOKUP(A94, APPL!A:G,7,FALSE)</f>
        <v>331.88</v>
      </c>
      <c r="C94" s="13">
        <f t="shared" si="8"/>
        <v>1.0113359336908825</v>
      </c>
      <c r="D94" s="14">
        <f>Dashboard!$C$3*Portfolio!C94</f>
        <v>404534.37347635301</v>
      </c>
      <c r="E94" s="10">
        <f>VLOOKUP(A94, GLD!A:G,7,FALSE)</f>
        <v>145.37</v>
      </c>
      <c r="F94" s="13">
        <f t="shared" si="9"/>
        <v>1.0534057971014492</v>
      </c>
      <c r="G94" s="14">
        <f>Dashboard!$C$4*Portfolio!F94</f>
        <v>421362.31884057971</v>
      </c>
      <c r="H94" s="10">
        <f>VLOOKUP(A94, GOOG!A:G,7,FALSE)</f>
        <v>518.41999999999996</v>
      </c>
      <c r="I94" s="13">
        <f t="shared" si="7"/>
        <v>0.8578141805245304</v>
      </c>
      <c r="J94" s="14">
        <f>Dashboard!$C$5*Portfolio!I94</f>
        <v>0</v>
      </c>
      <c r="K94" s="10">
        <f>VLOOKUP(A94, XOM!A:G,7,FALSE)</f>
        <v>77.77</v>
      </c>
      <c r="L94" s="13">
        <f t="shared" si="10"/>
        <v>1.0881488736532812</v>
      </c>
      <c r="M94" s="14">
        <f>Dashboard!$C$6*Portfolio!L94</f>
        <v>217629.77473065624</v>
      </c>
      <c r="O94" s="11">
        <f t="shared" si="11"/>
        <v>1043526.4670475889</v>
      </c>
      <c r="P94" s="26">
        <f t="shared" si="12"/>
        <v>1.043526467047589</v>
      </c>
      <c r="Q94" s="19">
        <f t="shared" si="13"/>
        <v>-1.0607688255517056E-2</v>
      </c>
    </row>
    <row r="95" spans="1:17" thickTop="1" thickBot="1" x14ac:dyDescent="0.3">
      <c r="A95" s="9">
        <v>40680</v>
      </c>
      <c r="B95" s="10">
        <f>VLOOKUP(A95, APPL!A:G,7,FALSE)</f>
        <v>334.7</v>
      </c>
      <c r="C95" s="13">
        <f t="shared" si="8"/>
        <v>1.0199293027791321</v>
      </c>
      <c r="D95" s="14">
        <f>Dashboard!$C$3*Portfolio!C95</f>
        <v>407971.72111165285</v>
      </c>
      <c r="E95" s="10">
        <f>VLOOKUP(A95, GLD!A:G,7,FALSE)</f>
        <v>144.74</v>
      </c>
      <c r="F95" s="13">
        <f t="shared" si="9"/>
        <v>1.048840579710145</v>
      </c>
      <c r="G95" s="14">
        <f>Dashboard!$C$4*Portfolio!F95</f>
        <v>419536.23188405798</v>
      </c>
      <c r="H95" s="10">
        <f>VLOOKUP(A95, GOOG!A:G,7,FALSE)</f>
        <v>530.46</v>
      </c>
      <c r="I95" s="13">
        <f t="shared" si="7"/>
        <v>0.87773641102010425</v>
      </c>
      <c r="J95" s="14">
        <f>Dashboard!$C$5*Portfolio!I95</f>
        <v>0</v>
      </c>
      <c r="K95" s="10">
        <f>VLOOKUP(A95, XOM!A:G,7,FALSE)</f>
        <v>77.930000000000007</v>
      </c>
      <c r="L95" s="13">
        <f t="shared" si="10"/>
        <v>1.0903875752063805</v>
      </c>
      <c r="M95" s="14">
        <f>Dashboard!$C$6*Portfolio!L95</f>
        <v>218077.51504127611</v>
      </c>
      <c r="O95" s="11">
        <f t="shared" si="11"/>
        <v>1045585.4680369869</v>
      </c>
      <c r="P95" s="26">
        <f t="shared" si="12"/>
        <v>1.0455854680369869</v>
      </c>
      <c r="Q95" s="19">
        <f t="shared" si="13"/>
        <v>1.973118128209439E-3</v>
      </c>
    </row>
    <row r="96" spans="1:17" thickTop="1" thickBot="1" x14ac:dyDescent="0.3">
      <c r="A96" s="9">
        <v>40681</v>
      </c>
      <c r="B96" s="10">
        <f>VLOOKUP(A96, APPL!A:G,7,FALSE)</f>
        <v>338.42</v>
      </c>
      <c r="C96" s="13">
        <f t="shared" si="8"/>
        <v>1.0312652364700146</v>
      </c>
      <c r="D96" s="14">
        <f>Dashboard!$C$3*Portfolio!C96</f>
        <v>412506.0945880058</v>
      </c>
      <c r="E96" s="10">
        <f>VLOOKUP(A96, GLD!A:G,7,FALSE)</f>
        <v>145.6</v>
      </c>
      <c r="F96" s="13">
        <f t="shared" si="9"/>
        <v>1.0550724637681159</v>
      </c>
      <c r="G96" s="14">
        <f>Dashboard!$C$4*Portfolio!F96</f>
        <v>422028.98550724634</v>
      </c>
      <c r="H96" s="10">
        <f>VLOOKUP(A96, GOOG!A:G,7,FALSE)</f>
        <v>529.80999999999995</v>
      </c>
      <c r="I96" s="13">
        <f t="shared" si="7"/>
        <v>0.87666087532059223</v>
      </c>
      <c r="J96" s="14">
        <f>Dashboard!$C$5*Portfolio!I96</f>
        <v>0</v>
      </c>
      <c r="K96" s="10">
        <f>VLOOKUP(A96, XOM!A:G,7,FALSE)</f>
        <v>79.22</v>
      </c>
      <c r="L96" s="13">
        <f t="shared" si="10"/>
        <v>1.1084371064782426</v>
      </c>
      <c r="M96" s="14">
        <f>Dashboard!$C$6*Portfolio!L96</f>
        <v>221687.4212956485</v>
      </c>
      <c r="O96" s="11">
        <f t="shared" si="11"/>
        <v>1056222.5013909007</v>
      </c>
      <c r="P96" s="26">
        <f t="shared" si="12"/>
        <v>1.0562225013909008</v>
      </c>
      <c r="Q96" s="19">
        <f t="shared" si="13"/>
        <v>1.0173279640050881E-2</v>
      </c>
    </row>
    <row r="97" spans="1:17" thickTop="1" thickBot="1" x14ac:dyDescent="0.3">
      <c r="A97" s="9">
        <v>40682</v>
      </c>
      <c r="B97" s="10">
        <f>VLOOKUP(A97, APPL!A:G,7,FALSE)</f>
        <v>339.07</v>
      </c>
      <c r="C97" s="13">
        <f t="shared" si="8"/>
        <v>1.0332459775719161</v>
      </c>
      <c r="D97" s="14">
        <f>Dashboard!$C$3*Portfolio!C97</f>
        <v>413298.3910287664</v>
      </c>
      <c r="E97" s="10">
        <f>VLOOKUP(A97, GLD!A:G,7,FALSE)</f>
        <v>145.65</v>
      </c>
      <c r="F97" s="13">
        <f t="shared" si="9"/>
        <v>1.0554347826086956</v>
      </c>
      <c r="G97" s="14">
        <f>Dashboard!$C$4*Portfolio!F97</f>
        <v>422173.91304347827</v>
      </c>
      <c r="H97" s="10">
        <f>VLOOKUP(A97, GOOG!A:G,7,FALSE)</f>
        <v>531.25</v>
      </c>
      <c r="I97" s="13">
        <f t="shared" si="7"/>
        <v>0.8790436005625879</v>
      </c>
      <c r="J97" s="14">
        <f>Dashboard!$C$5*Portfolio!I97</f>
        <v>0</v>
      </c>
      <c r="K97" s="10">
        <f>VLOOKUP(A97, XOM!A:G,7,FALSE)</f>
        <v>79.790000000000006</v>
      </c>
      <c r="L97" s="13">
        <f t="shared" si="10"/>
        <v>1.1164124807611586</v>
      </c>
      <c r="M97" s="14">
        <f>Dashboard!$C$6*Portfolio!L97</f>
        <v>223282.49615223173</v>
      </c>
      <c r="O97" s="11">
        <f t="shared" si="11"/>
        <v>1058754.8002244765</v>
      </c>
      <c r="P97" s="26">
        <f t="shared" si="12"/>
        <v>1.0587548002244764</v>
      </c>
      <c r="Q97" s="19">
        <f t="shared" si="13"/>
        <v>2.3975050997691039E-3</v>
      </c>
    </row>
    <row r="98" spans="1:17" thickTop="1" thickBot="1" x14ac:dyDescent="0.3">
      <c r="A98" s="9">
        <v>40683</v>
      </c>
      <c r="B98" s="10">
        <f>VLOOKUP(A98, APPL!A:G,7,FALSE)</f>
        <v>333.79</v>
      </c>
      <c r="C98" s="13">
        <f t="shared" si="8"/>
        <v>1.0171562652364701</v>
      </c>
      <c r="D98" s="14">
        <f>Dashboard!$C$3*Portfolio!C98</f>
        <v>406862.50609458803</v>
      </c>
      <c r="E98" s="10">
        <f>VLOOKUP(A98, GLD!A:G,7,FALSE)</f>
        <v>147.49</v>
      </c>
      <c r="F98" s="13">
        <f t="shared" si="9"/>
        <v>1.068768115942029</v>
      </c>
      <c r="G98" s="14">
        <f>Dashboard!$C$4*Portfolio!F98</f>
        <v>427507.24637681158</v>
      </c>
      <c r="H98" s="10">
        <f>VLOOKUP(A98, GOOG!A:G,7,FALSE)</f>
        <v>524.03</v>
      </c>
      <c r="I98" s="13">
        <f t="shared" si="7"/>
        <v>0.8670968809464713</v>
      </c>
      <c r="J98" s="14">
        <f>Dashboard!$C$5*Portfolio!I98</f>
        <v>0</v>
      </c>
      <c r="K98" s="10">
        <f>VLOOKUP(A98, XOM!A:G,7,FALSE)</f>
        <v>79.05</v>
      </c>
      <c r="L98" s="13">
        <f t="shared" si="10"/>
        <v>1.1060584860780747</v>
      </c>
      <c r="M98" s="14">
        <f>Dashboard!$C$6*Portfolio!L98</f>
        <v>221211.69721561493</v>
      </c>
      <c r="O98" s="11">
        <f t="shared" si="11"/>
        <v>1055581.4496870146</v>
      </c>
      <c r="P98" s="26">
        <f t="shared" si="12"/>
        <v>1.0555814496870146</v>
      </c>
      <c r="Q98" s="19">
        <f t="shared" si="13"/>
        <v>-2.9972478394326707E-3</v>
      </c>
    </row>
    <row r="99" spans="1:17" thickTop="1" thickBot="1" x14ac:dyDescent="0.3">
      <c r="A99" s="9">
        <v>40686</v>
      </c>
      <c r="B99" s="10">
        <f>VLOOKUP(A99, APPL!A:G,7,FALSE)</f>
        <v>332.97</v>
      </c>
      <c r="C99" s="13">
        <f t="shared" si="8"/>
        <v>1.0146574841540712</v>
      </c>
      <c r="D99" s="14">
        <f>Dashboard!$C$3*Portfolio!C99</f>
        <v>405862.99366162845</v>
      </c>
      <c r="E99" s="10">
        <f>VLOOKUP(A99, GLD!A:G,7,FALSE)</f>
        <v>147.83000000000001</v>
      </c>
      <c r="F99" s="13">
        <f t="shared" si="9"/>
        <v>1.0712318840579711</v>
      </c>
      <c r="G99" s="14">
        <f>Dashboard!$C$4*Portfolio!F99</f>
        <v>428492.75362318842</v>
      </c>
      <c r="H99" s="10">
        <f>VLOOKUP(A99, GOOG!A:G,7,FALSE)</f>
        <v>518.39</v>
      </c>
      <c r="I99" s="13">
        <f t="shared" si="7"/>
        <v>0.85776454041532224</v>
      </c>
      <c r="J99" s="14">
        <f>Dashboard!$C$5*Portfolio!I99</f>
        <v>0</v>
      </c>
      <c r="K99" s="10">
        <f>VLOOKUP(A99, XOM!A:G,7,FALSE)</f>
        <v>78.180000000000007</v>
      </c>
      <c r="L99" s="13">
        <f t="shared" si="10"/>
        <v>1.0938855463830979</v>
      </c>
      <c r="M99" s="14">
        <f>Dashboard!$C$6*Portfolio!L99</f>
        <v>218777.10927661957</v>
      </c>
      <c r="O99" s="11">
        <f t="shared" si="11"/>
        <v>1053132.8565614363</v>
      </c>
      <c r="P99" s="26">
        <f t="shared" si="12"/>
        <v>1.0531328565614364</v>
      </c>
      <c r="Q99" s="19">
        <f t="shared" si="13"/>
        <v>-2.3196628988736423E-3</v>
      </c>
    </row>
    <row r="100" spans="1:17" thickTop="1" thickBot="1" x14ac:dyDescent="0.3">
      <c r="A100" s="9">
        <v>40687</v>
      </c>
      <c r="B100" s="10">
        <f>VLOOKUP(A100, APPL!A:G,7,FALSE)</f>
        <v>330.77</v>
      </c>
      <c r="C100" s="13">
        <f t="shared" si="8"/>
        <v>1.0079534373476351</v>
      </c>
      <c r="D100" s="14">
        <f>Dashboard!$C$3*Portfolio!C100</f>
        <v>403181.37493905402</v>
      </c>
      <c r="E100" s="10">
        <f>VLOOKUP(A100, GLD!A:G,7,FALSE)</f>
        <v>148.59</v>
      </c>
      <c r="F100" s="13">
        <f t="shared" si="9"/>
        <v>1.0767391304347826</v>
      </c>
      <c r="G100" s="14">
        <f>Dashboard!$C$4*Portfolio!F100</f>
        <v>430695.65217391308</v>
      </c>
      <c r="H100" s="10">
        <f>VLOOKUP(A100, GOOG!A:G,7,FALSE)</f>
        <v>518.26</v>
      </c>
      <c r="I100" s="13">
        <f t="shared" si="7"/>
        <v>0.85754943327541977</v>
      </c>
      <c r="J100" s="14">
        <f>Dashboard!$C$5*Portfolio!I100</f>
        <v>0</v>
      </c>
      <c r="K100" s="10">
        <f>VLOOKUP(A100, XOM!A:G,7,FALSE)</f>
        <v>78.78</v>
      </c>
      <c r="L100" s="13">
        <f t="shared" si="10"/>
        <v>1.1022806772072198</v>
      </c>
      <c r="M100" s="14">
        <f>Dashboard!$C$6*Portfolio!L100</f>
        <v>220456.13544144397</v>
      </c>
      <c r="O100" s="11">
        <f t="shared" si="11"/>
        <v>1054333.162554411</v>
      </c>
      <c r="P100" s="26">
        <f t="shared" si="12"/>
        <v>1.054333162554411</v>
      </c>
      <c r="Q100" s="19">
        <f t="shared" si="13"/>
        <v>1.1397479297092783E-3</v>
      </c>
    </row>
    <row r="101" spans="1:17" thickTop="1" thickBot="1" x14ac:dyDescent="0.3">
      <c r="A101" s="9">
        <v>40688</v>
      </c>
      <c r="B101" s="10">
        <f>VLOOKUP(A101, APPL!A:G,7,FALSE)</f>
        <v>335.34</v>
      </c>
      <c r="C101" s="13">
        <f t="shared" si="8"/>
        <v>1.0218795709410042</v>
      </c>
      <c r="D101" s="14">
        <f>Dashboard!$C$3*Portfolio!C101</f>
        <v>408751.82837640168</v>
      </c>
      <c r="E101" s="10">
        <f>VLOOKUP(A101, GLD!A:G,7,FALSE)</f>
        <v>148.58000000000001</v>
      </c>
      <c r="F101" s="13">
        <f t="shared" si="9"/>
        <v>1.0766666666666667</v>
      </c>
      <c r="G101" s="14">
        <f>Dashboard!$C$4*Portfolio!F101</f>
        <v>430666.66666666669</v>
      </c>
      <c r="H101" s="10">
        <f>VLOOKUP(A101, GOOG!A:G,7,FALSE)</f>
        <v>519.66999999999996</v>
      </c>
      <c r="I101" s="13">
        <f t="shared" si="7"/>
        <v>0.85988251840820706</v>
      </c>
      <c r="J101" s="14">
        <f>Dashboard!$C$5*Portfolio!I101</f>
        <v>0</v>
      </c>
      <c r="K101" s="10">
        <f>VLOOKUP(A101, XOM!A:G,7,FALSE)</f>
        <v>79.430000000000007</v>
      </c>
      <c r="L101" s="13">
        <f t="shared" si="10"/>
        <v>1.1113754022666855</v>
      </c>
      <c r="M101" s="14">
        <f>Dashboard!$C$6*Portfolio!L101</f>
        <v>222275.08045333711</v>
      </c>
      <c r="O101" s="11">
        <f t="shared" si="11"/>
        <v>1061693.5754964056</v>
      </c>
      <c r="P101" s="26">
        <f t="shared" si="12"/>
        <v>1.0616935754964056</v>
      </c>
      <c r="Q101" s="19">
        <f t="shared" si="13"/>
        <v>6.9811073040346727E-3</v>
      </c>
    </row>
    <row r="102" spans="1:17" thickTop="1" thickBot="1" x14ac:dyDescent="0.3">
      <c r="A102" s="9">
        <v>40689</v>
      </c>
      <c r="B102" s="10">
        <f>VLOOKUP(A102, APPL!A:G,7,FALSE)</f>
        <v>333.57</v>
      </c>
      <c r="C102" s="13">
        <f t="shared" si="8"/>
        <v>1.0164858605558262</v>
      </c>
      <c r="D102" s="14">
        <f>Dashboard!$C$3*Portfolio!C102</f>
        <v>406594.34422233049</v>
      </c>
      <c r="E102" s="10">
        <f>VLOOKUP(A102, GLD!A:G,7,FALSE)</f>
        <v>148.22</v>
      </c>
      <c r="F102" s="13">
        <f t="shared" si="9"/>
        <v>1.0740579710144929</v>
      </c>
      <c r="G102" s="14">
        <f>Dashboard!$C$4*Portfolio!F102</f>
        <v>429623.18840579712</v>
      </c>
      <c r="H102" s="10">
        <f>VLOOKUP(A102, GOOG!A:G,7,FALSE)</f>
        <v>518.13</v>
      </c>
      <c r="I102" s="13">
        <f t="shared" si="7"/>
        <v>0.85733432613551741</v>
      </c>
      <c r="J102" s="14">
        <f>Dashboard!$C$5*Portfolio!I102</f>
        <v>0</v>
      </c>
      <c r="K102" s="10">
        <f>VLOOKUP(A102, XOM!A:G,7,FALSE)</f>
        <v>79.849999999999994</v>
      </c>
      <c r="L102" s="13">
        <f t="shared" si="10"/>
        <v>1.1172519938435708</v>
      </c>
      <c r="M102" s="14">
        <f>Dashboard!$C$6*Portfolio!L102</f>
        <v>223450.39876871416</v>
      </c>
      <c r="O102" s="11">
        <f t="shared" si="11"/>
        <v>1059667.9313968418</v>
      </c>
      <c r="P102" s="26">
        <f t="shared" si="12"/>
        <v>1.0596679313968418</v>
      </c>
      <c r="Q102" s="19">
        <f t="shared" si="13"/>
        <v>-1.9079366648863116E-3</v>
      </c>
    </row>
    <row r="103" spans="1:17" thickTop="1" thickBot="1" x14ac:dyDescent="0.3">
      <c r="A103" s="9">
        <v>40690</v>
      </c>
      <c r="B103" s="10">
        <f>VLOOKUP(A103, APPL!A:G,7,FALSE)</f>
        <v>335.97</v>
      </c>
      <c r="C103" s="13">
        <f t="shared" si="8"/>
        <v>1.0237993661628475</v>
      </c>
      <c r="D103" s="14">
        <f>Dashboard!$C$3*Portfolio!C103</f>
        <v>409519.74646513897</v>
      </c>
      <c r="E103" s="10">
        <f>VLOOKUP(A103, GLD!A:G,7,FALSE)</f>
        <v>149.69999999999999</v>
      </c>
      <c r="F103" s="13">
        <f t="shared" si="9"/>
        <v>1.084782608695652</v>
      </c>
      <c r="G103" s="14">
        <f>Dashboard!$C$4*Portfolio!F103</f>
        <v>433913.04347826081</v>
      </c>
      <c r="H103" s="10">
        <f>VLOOKUP(A103, GOOG!A:G,7,FALSE)</f>
        <v>520.9</v>
      </c>
      <c r="I103" s="13">
        <f t="shared" si="7"/>
        <v>0.86191776288574495</v>
      </c>
      <c r="J103" s="14">
        <f>Dashboard!$C$5*Portfolio!I103</f>
        <v>0</v>
      </c>
      <c r="K103" s="10">
        <f>VLOOKUP(A103, XOM!A:G,7,FALSE)</f>
        <v>80.08</v>
      </c>
      <c r="L103" s="13">
        <f t="shared" si="10"/>
        <v>1.1204701273261508</v>
      </c>
      <c r="M103" s="14">
        <f>Dashboard!$C$6*Portfolio!L103</f>
        <v>224094.02546523017</v>
      </c>
      <c r="O103" s="11">
        <f t="shared" si="11"/>
        <v>1067526.8154086301</v>
      </c>
      <c r="P103" s="26">
        <f t="shared" si="12"/>
        <v>1.0675268154086301</v>
      </c>
      <c r="Q103" s="19">
        <f t="shared" si="13"/>
        <v>7.4163648619891553E-3</v>
      </c>
    </row>
    <row r="104" spans="1:17" thickTop="1" thickBot="1" x14ac:dyDescent="0.3">
      <c r="A104" s="9">
        <v>40694</v>
      </c>
      <c r="B104" s="10">
        <f>VLOOKUP(A104, APPL!A:G,7,FALSE)</f>
        <v>346.34</v>
      </c>
      <c r="C104" s="13">
        <f t="shared" si="8"/>
        <v>1.0553998049731836</v>
      </c>
      <c r="D104" s="14">
        <f>Dashboard!$C$3*Portfolio!C104</f>
        <v>422159.92198927345</v>
      </c>
      <c r="E104" s="10">
        <f>VLOOKUP(A104, GLD!A:G,7,FALSE)</f>
        <v>149.63999999999999</v>
      </c>
      <c r="F104" s="13">
        <f t="shared" si="9"/>
        <v>1.0843478260869563</v>
      </c>
      <c r="G104" s="14">
        <f>Dashboard!$C$4*Portfolio!F104</f>
        <v>433739.13043478254</v>
      </c>
      <c r="H104" s="10">
        <f>VLOOKUP(A104, GOOG!A:G,7,FALSE)</f>
        <v>529.02</v>
      </c>
      <c r="I104" s="13">
        <f t="shared" si="7"/>
        <v>0.87535368577810868</v>
      </c>
      <c r="J104" s="14">
        <f>Dashboard!$C$5*Portfolio!I104</f>
        <v>0</v>
      </c>
      <c r="K104" s="10">
        <f>VLOOKUP(A104, XOM!A:G,7,FALSE)</f>
        <v>80.900000000000006</v>
      </c>
      <c r="L104" s="13">
        <f t="shared" si="10"/>
        <v>1.1319434727857844</v>
      </c>
      <c r="M104" s="14">
        <f>Dashboard!$C$6*Portfolio!L104</f>
        <v>226388.69455715688</v>
      </c>
      <c r="O104" s="11">
        <f t="shared" si="11"/>
        <v>1082287.7469812129</v>
      </c>
      <c r="P104" s="26">
        <f t="shared" si="12"/>
        <v>1.0822877469812129</v>
      </c>
      <c r="Q104" s="19">
        <f t="shared" si="13"/>
        <v>1.3827223222427909E-2</v>
      </c>
    </row>
    <row r="105" spans="1:17" thickTop="1" thickBot="1" x14ac:dyDescent="0.3">
      <c r="A105" s="9">
        <v>40695</v>
      </c>
      <c r="B105" s="10">
        <f>VLOOKUP(A105, APPL!A:G,7,FALSE)</f>
        <v>344.03</v>
      </c>
      <c r="C105" s="13">
        <f t="shared" si="8"/>
        <v>1.048360555826426</v>
      </c>
      <c r="D105" s="14">
        <f>Dashboard!$C$3*Portfolio!C105</f>
        <v>419344.2223305704</v>
      </c>
      <c r="E105" s="10">
        <f>VLOOKUP(A105, GLD!A:G,7,FALSE)</f>
        <v>149.91</v>
      </c>
      <c r="F105" s="13">
        <f t="shared" si="9"/>
        <v>1.086304347826087</v>
      </c>
      <c r="G105" s="14">
        <f>Dashboard!$C$4*Portfolio!F105</f>
        <v>434521.73913043481</v>
      </c>
      <c r="H105" s="10">
        <f>VLOOKUP(A105, GOOG!A:G,7,FALSE)</f>
        <v>525.6</v>
      </c>
      <c r="I105" s="13">
        <f t="shared" si="7"/>
        <v>0.86969471332836934</v>
      </c>
      <c r="J105" s="14">
        <f>Dashboard!$C$5*Portfolio!I105</f>
        <v>0</v>
      </c>
      <c r="K105" s="10">
        <f>VLOOKUP(A105, XOM!A:G,7,FALSE)</f>
        <v>79.5</v>
      </c>
      <c r="L105" s="13">
        <f t="shared" si="10"/>
        <v>1.1123548341961662</v>
      </c>
      <c r="M105" s="14">
        <f>Dashboard!$C$6*Portfolio!L105</f>
        <v>222470.96683923324</v>
      </c>
      <c r="O105" s="11">
        <f t="shared" si="11"/>
        <v>1076336.9283002384</v>
      </c>
      <c r="P105" s="26">
        <f t="shared" si="12"/>
        <v>1.0763369283002384</v>
      </c>
      <c r="Q105" s="19">
        <f t="shared" si="13"/>
        <v>-5.4983701862770795E-3</v>
      </c>
    </row>
    <row r="106" spans="1:17" thickTop="1" thickBot="1" x14ac:dyDescent="0.3">
      <c r="A106" s="9">
        <v>40696</v>
      </c>
      <c r="B106" s="10">
        <f>VLOOKUP(A106, APPL!A:G,7,FALSE)</f>
        <v>344.62</v>
      </c>
      <c r="C106" s="13">
        <f t="shared" si="8"/>
        <v>1.0501584592881521</v>
      </c>
      <c r="D106" s="14">
        <f>Dashboard!$C$3*Portfolio!C106</f>
        <v>420063.38371526083</v>
      </c>
      <c r="E106" s="10">
        <f>VLOOKUP(A106, GLD!A:G,7,FALSE)</f>
        <v>149.5</v>
      </c>
      <c r="F106" s="13">
        <f t="shared" si="9"/>
        <v>1.0833333333333333</v>
      </c>
      <c r="G106" s="14">
        <f>Dashboard!$C$4*Portfolio!F106</f>
        <v>433333.33333333331</v>
      </c>
      <c r="H106" s="10">
        <f>VLOOKUP(A106, GOOG!A:G,7,FALSE)</f>
        <v>528.05999999999995</v>
      </c>
      <c r="I106" s="13">
        <f t="shared" si="7"/>
        <v>0.8737652022834449</v>
      </c>
      <c r="J106" s="14">
        <f>Dashboard!$C$5*Portfolio!I106</f>
        <v>0</v>
      </c>
      <c r="K106" s="10">
        <f>VLOOKUP(A106, XOM!A:G,7,FALSE)</f>
        <v>78.819999999999993</v>
      </c>
      <c r="L106" s="13">
        <f t="shared" si="10"/>
        <v>1.1028403525954946</v>
      </c>
      <c r="M106" s="14">
        <f>Dashboard!$C$6*Portfolio!L106</f>
        <v>220568.07051909892</v>
      </c>
      <c r="O106" s="11">
        <f t="shared" si="11"/>
        <v>1073964.787567693</v>
      </c>
      <c r="P106" s="26">
        <f t="shared" si="12"/>
        <v>1.073964787567693</v>
      </c>
      <c r="Q106" s="19">
        <f t="shared" si="13"/>
        <v>-2.2039016502867215E-3</v>
      </c>
    </row>
    <row r="107" spans="1:17" thickTop="1" thickBot="1" x14ac:dyDescent="0.3">
      <c r="A107" s="9">
        <v>40697</v>
      </c>
      <c r="B107" s="10">
        <f>VLOOKUP(A107, APPL!A:G,7,FALSE)</f>
        <v>341.97</v>
      </c>
      <c r="C107" s="13">
        <f t="shared" si="8"/>
        <v>1.0420831301803999</v>
      </c>
      <c r="D107" s="14">
        <f>Dashboard!$C$3*Portfolio!C107</f>
        <v>416833.25207215996</v>
      </c>
      <c r="E107" s="10">
        <f>VLOOKUP(A107, GLD!A:G,7,FALSE)</f>
        <v>150.22</v>
      </c>
      <c r="F107" s="13">
        <f t="shared" si="9"/>
        <v>1.0885507246376811</v>
      </c>
      <c r="G107" s="14">
        <f>Dashboard!$C$4*Portfolio!F107</f>
        <v>435420.28985507245</v>
      </c>
      <c r="H107" s="10">
        <f>VLOOKUP(A107, GOOG!A:G,7,FALSE)</f>
        <v>523.08000000000004</v>
      </c>
      <c r="I107" s="13">
        <f t="shared" si="7"/>
        <v>0.86552494415487713</v>
      </c>
      <c r="J107" s="14">
        <f>Dashboard!$C$5*Portfolio!I107</f>
        <v>0</v>
      </c>
      <c r="K107" s="10">
        <f>VLOOKUP(A107, XOM!A:G,7,FALSE)</f>
        <v>78.680000000000007</v>
      </c>
      <c r="L107" s="13">
        <f t="shared" si="10"/>
        <v>1.100881488736533</v>
      </c>
      <c r="M107" s="14">
        <f>Dashboard!$C$6*Portfolio!L107</f>
        <v>220176.29774730661</v>
      </c>
      <c r="O107" s="11">
        <f t="shared" si="11"/>
        <v>1072429.8396745389</v>
      </c>
      <c r="P107" s="26">
        <f t="shared" si="12"/>
        <v>1.0724298396745389</v>
      </c>
      <c r="Q107" s="19">
        <f t="shared" si="13"/>
        <v>-1.4292348417032086E-3</v>
      </c>
    </row>
    <row r="108" spans="1:17" thickTop="1" thickBot="1" x14ac:dyDescent="0.3">
      <c r="A108" s="9">
        <v>40700</v>
      </c>
      <c r="B108" s="10">
        <f>VLOOKUP(A108, APPL!A:G,7,FALSE)</f>
        <v>336.59</v>
      </c>
      <c r="C108" s="13">
        <f t="shared" si="8"/>
        <v>1.025688688444661</v>
      </c>
      <c r="D108" s="14">
        <f>Dashboard!$C$3*Portfolio!C108</f>
        <v>410275.47537786438</v>
      </c>
      <c r="E108" s="10">
        <f>VLOOKUP(A108, GLD!A:G,7,FALSE)</f>
        <v>150.47999999999999</v>
      </c>
      <c r="F108" s="13">
        <f t="shared" si="9"/>
        <v>1.0904347826086955</v>
      </c>
      <c r="G108" s="14">
        <f>Dashboard!$C$4*Portfolio!F108</f>
        <v>436173.91304347821</v>
      </c>
      <c r="H108" s="10">
        <f>VLOOKUP(A108, GOOG!A:G,7,FALSE)</f>
        <v>521.05999999999995</v>
      </c>
      <c r="I108" s="13">
        <f t="shared" si="7"/>
        <v>0.86218251013485547</v>
      </c>
      <c r="J108" s="14">
        <f>Dashboard!$C$5*Portfolio!I108</f>
        <v>0</v>
      </c>
      <c r="K108" s="10">
        <f>VLOOKUP(A108, XOM!A:G,7,FALSE)</f>
        <v>77.81</v>
      </c>
      <c r="L108" s="13">
        <f t="shared" si="10"/>
        <v>1.088708549041556</v>
      </c>
      <c r="M108" s="14">
        <f>Dashboard!$C$6*Portfolio!L108</f>
        <v>217741.70980831119</v>
      </c>
      <c r="O108" s="11">
        <f t="shared" si="11"/>
        <v>1064191.0982296537</v>
      </c>
      <c r="P108" s="26">
        <f t="shared" si="12"/>
        <v>1.0641910982296536</v>
      </c>
      <c r="Q108" s="19">
        <f t="shared" si="13"/>
        <v>-7.6823127631225896E-3</v>
      </c>
    </row>
    <row r="109" spans="1:17" thickTop="1" thickBot="1" x14ac:dyDescent="0.3">
      <c r="A109" s="9">
        <v>40701</v>
      </c>
      <c r="B109" s="10">
        <f>VLOOKUP(A109, APPL!A:G,7,FALSE)</f>
        <v>330.62</v>
      </c>
      <c r="C109" s="13">
        <f t="shared" si="8"/>
        <v>1.0074963432471964</v>
      </c>
      <c r="D109" s="14">
        <f>Dashboard!$C$3*Portfolio!C109</f>
        <v>402998.53729887854</v>
      </c>
      <c r="E109" s="10">
        <f>VLOOKUP(A109, GLD!A:G,7,FALSE)</f>
        <v>150.41999999999999</v>
      </c>
      <c r="F109" s="13">
        <f t="shared" si="9"/>
        <v>1.0899999999999999</v>
      </c>
      <c r="G109" s="14">
        <f>Dashboard!$C$4*Portfolio!F109</f>
        <v>435999.99999999994</v>
      </c>
      <c r="H109" s="10">
        <f>VLOOKUP(A109, GOOG!A:G,7,FALSE)</f>
        <v>519.03</v>
      </c>
      <c r="I109" s="13">
        <f t="shared" si="7"/>
        <v>0.85882352941176465</v>
      </c>
      <c r="J109" s="14">
        <f>Dashboard!$C$5*Portfolio!I109</f>
        <v>0</v>
      </c>
      <c r="K109" s="10">
        <f>VLOOKUP(A109, XOM!A:G,7,FALSE)</f>
        <v>77.53</v>
      </c>
      <c r="L109" s="13">
        <f t="shared" si="10"/>
        <v>1.0847908213236324</v>
      </c>
      <c r="M109" s="14">
        <f>Dashboard!$C$6*Portfolio!L109</f>
        <v>216958.16426472648</v>
      </c>
      <c r="O109" s="11">
        <f t="shared" si="11"/>
        <v>1055956.7015636049</v>
      </c>
      <c r="P109" s="26">
        <f t="shared" si="12"/>
        <v>1.0559567015636049</v>
      </c>
      <c r="Q109" s="19">
        <f t="shared" si="13"/>
        <v>-7.737704891299324E-3</v>
      </c>
    </row>
    <row r="110" spans="1:17" thickTop="1" thickBot="1" x14ac:dyDescent="0.3">
      <c r="A110" s="9">
        <v>40702</v>
      </c>
      <c r="B110" s="10">
        <f>VLOOKUP(A110, APPL!A:G,7,FALSE)</f>
        <v>330.82</v>
      </c>
      <c r="C110" s="13">
        <f t="shared" si="8"/>
        <v>1.0081058020477816</v>
      </c>
      <c r="D110" s="14">
        <f>Dashboard!$C$3*Portfolio!C110</f>
        <v>403242.32081911265</v>
      </c>
      <c r="E110" s="10">
        <f>VLOOKUP(A110, GLD!A:G,7,FALSE)</f>
        <v>149.81</v>
      </c>
      <c r="F110" s="13">
        <f t="shared" si="9"/>
        <v>1.0855797101449276</v>
      </c>
      <c r="G110" s="14">
        <f>Dashboard!$C$4*Portfolio!F110</f>
        <v>434231.88405797107</v>
      </c>
      <c r="H110" s="10">
        <f>VLOOKUP(A110, GOOG!A:G,7,FALSE)</f>
        <v>519.16999999999996</v>
      </c>
      <c r="I110" s="13">
        <f t="shared" si="7"/>
        <v>0.8590551832547364</v>
      </c>
      <c r="J110" s="14">
        <f>Dashboard!$C$5*Portfolio!I110</f>
        <v>0</v>
      </c>
      <c r="K110" s="10">
        <f>VLOOKUP(A110, XOM!A:G,7,FALSE)</f>
        <v>78.27</v>
      </c>
      <c r="L110" s="13">
        <f t="shared" si="10"/>
        <v>1.0951448160067161</v>
      </c>
      <c r="M110" s="14">
        <f>Dashboard!$C$6*Portfolio!L110</f>
        <v>219028.96320134323</v>
      </c>
      <c r="O110" s="11">
        <f t="shared" si="11"/>
        <v>1056503.168078427</v>
      </c>
      <c r="P110" s="26">
        <f t="shared" si="12"/>
        <v>1.0565031680784269</v>
      </c>
      <c r="Q110" s="19">
        <f t="shared" si="13"/>
        <v>5.1750844898545978E-4</v>
      </c>
    </row>
    <row r="111" spans="1:17" thickTop="1" thickBot="1" x14ac:dyDescent="0.3">
      <c r="A111" s="9">
        <v>40703</v>
      </c>
      <c r="B111" s="10">
        <f>VLOOKUP(A111, APPL!A:G,7,FALSE)</f>
        <v>330.07</v>
      </c>
      <c r="C111" s="13">
        <f t="shared" si="8"/>
        <v>1.0058203315455874</v>
      </c>
      <c r="D111" s="14">
        <f>Dashboard!$C$3*Portfolio!C111</f>
        <v>402328.13261823496</v>
      </c>
      <c r="E111" s="10">
        <f>VLOOKUP(A111, GLD!A:G,7,FALSE)</f>
        <v>150.56</v>
      </c>
      <c r="F111" s="13">
        <f t="shared" si="9"/>
        <v>1.0910144927536232</v>
      </c>
      <c r="G111" s="14">
        <f>Dashboard!$C$4*Portfolio!F111</f>
        <v>436405.79710144928</v>
      </c>
      <c r="H111" s="10">
        <f>VLOOKUP(A111, GOOG!A:G,7,FALSE)</f>
        <v>516.73</v>
      </c>
      <c r="I111" s="13">
        <f t="shared" si="7"/>
        <v>0.85501778770579961</v>
      </c>
      <c r="J111" s="14">
        <f>Dashboard!$C$5*Portfolio!I111</f>
        <v>0</v>
      </c>
      <c r="K111" s="10">
        <f>VLOOKUP(A111, XOM!A:G,7,FALSE)</f>
        <v>78.680000000000007</v>
      </c>
      <c r="L111" s="13">
        <f t="shared" si="10"/>
        <v>1.100881488736533</v>
      </c>
      <c r="M111" s="14">
        <f>Dashboard!$C$6*Portfolio!L111</f>
        <v>220176.29774730661</v>
      </c>
      <c r="O111" s="11">
        <f t="shared" si="11"/>
        <v>1058910.2274669907</v>
      </c>
      <c r="P111" s="26">
        <f t="shared" si="12"/>
        <v>1.0589102274669906</v>
      </c>
      <c r="Q111" s="19">
        <f t="shared" si="13"/>
        <v>2.278326711449008E-3</v>
      </c>
    </row>
    <row r="112" spans="1:17" thickTop="1" thickBot="1" x14ac:dyDescent="0.3">
      <c r="A112" s="9">
        <v>40704</v>
      </c>
      <c r="B112" s="10">
        <f>VLOOKUP(A112, APPL!A:G,7,FALSE)</f>
        <v>324.51</v>
      </c>
      <c r="C112" s="13">
        <f t="shared" si="8"/>
        <v>0.9888773768893222</v>
      </c>
      <c r="D112" s="14">
        <f>Dashboard!$C$3*Portfolio!C112</f>
        <v>395550.95075572887</v>
      </c>
      <c r="E112" s="10">
        <f>VLOOKUP(A112, GLD!A:G,7,FALSE)</f>
        <v>149.24</v>
      </c>
      <c r="F112" s="13">
        <f t="shared" si="9"/>
        <v>1.0814492753623188</v>
      </c>
      <c r="G112" s="14">
        <f>Dashboard!$C$4*Portfolio!F112</f>
        <v>432579.71014492755</v>
      </c>
      <c r="H112" s="10">
        <f>VLOOKUP(A112, GOOG!A:G,7,FALSE)</f>
        <v>509.51</v>
      </c>
      <c r="I112" s="13">
        <f t="shared" si="7"/>
        <v>0.84307106808968313</v>
      </c>
      <c r="J112" s="14">
        <f>Dashboard!$C$5*Portfolio!I112</f>
        <v>0</v>
      </c>
      <c r="K112" s="10">
        <f>VLOOKUP(A112, XOM!A:G,7,FALSE)</f>
        <v>77.319999999999993</v>
      </c>
      <c r="L112" s="13">
        <f t="shared" si="10"/>
        <v>1.0818525255351894</v>
      </c>
      <c r="M112" s="14">
        <f>Dashboard!$C$6*Portfolio!L112</f>
        <v>216370.50510703787</v>
      </c>
      <c r="O112" s="11">
        <f t="shared" si="11"/>
        <v>1044501.1660076942</v>
      </c>
      <c r="P112" s="26">
        <f t="shared" si="12"/>
        <v>1.0445011660076942</v>
      </c>
      <c r="Q112" s="19">
        <f t="shared" si="13"/>
        <v>-1.3607443847023948E-2</v>
      </c>
    </row>
    <row r="113" spans="1:17" thickTop="1" thickBot="1" x14ac:dyDescent="0.3">
      <c r="A113" s="9">
        <v>40707</v>
      </c>
      <c r="B113" s="10">
        <f>VLOOKUP(A113, APPL!A:G,7,FALSE)</f>
        <v>325.2</v>
      </c>
      <c r="C113" s="13">
        <f t="shared" si="8"/>
        <v>0.99098000975134071</v>
      </c>
      <c r="D113" s="14">
        <f>Dashboard!$C$3*Portfolio!C113</f>
        <v>396392.00390053628</v>
      </c>
      <c r="E113" s="10">
        <f>VLOOKUP(A113, GLD!A:G,7,FALSE)</f>
        <v>147.77000000000001</v>
      </c>
      <c r="F113" s="13">
        <f t="shared" si="9"/>
        <v>1.0707971014492754</v>
      </c>
      <c r="G113" s="14">
        <f>Dashboard!$C$4*Portfolio!F113</f>
        <v>428318.84057971014</v>
      </c>
      <c r="H113" s="10">
        <f>VLOOKUP(A113, GOOG!A:G,7,FALSE)</f>
        <v>504.73</v>
      </c>
      <c r="I113" s="13">
        <f t="shared" si="7"/>
        <v>0.83516174402250354</v>
      </c>
      <c r="J113" s="14">
        <f>Dashboard!$C$5*Portfolio!I113</f>
        <v>0</v>
      </c>
      <c r="K113" s="10">
        <f>VLOOKUP(A113, XOM!A:G,7,FALSE)</f>
        <v>76.790000000000006</v>
      </c>
      <c r="L113" s="13">
        <f t="shared" si="10"/>
        <v>1.0744368266405486</v>
      </c>
      <c r="M113" s="14">
        <f>Dashboard!$C$6*Portfolio!L113</f>
        <v>214887.36532810974</v>
      </c>
      <c r="O113" s="11">
        <f t="shared" si="11"/>
        <v>1039598.2098083561</v>
      </c>
      <c r="P113" s="26">
        <f t="shared" si="12"/>
        <v>1.039598209808356</v>
      </c>
      <c r="Q113" s="19">
        <f t="shared" si="13"/>
        <v>-4.6940648406150753E-3</v>
      </c>
    </row>
    <row r="114" spans="1:17" thickTop="1" thickBot="1" x14ac:dyDescent="0.3">
      <c r="A114" s="9">
        <v>40708</v>
      </c>
      <c r="B114" s="10">
        <f>VLOOKUP(A114, APPL!A:G,7,FALSE)</f>
        <v>331.02</v>
      </c>
      <c r="C114" s="13">
        <f t="shared" si="8"/>
        <v>1.0087152608483665</v>
      </c>
      <c r="D114" s="14">
        <f>Dashboard!$C$3*Portfolio!C114</f>
        <v>403486.10433934658</v>
      </c>
      <c r="E114" s="10">
        <f>VLOOKUP(A114, GLD!A:G,7,FALSE)</f>
        <v>148.66999999999999</v>
      </c>
      <c r="F114" s="13">
        <f t="shared" si="9"/>
        <v>1.0773188405797101</v>
      </c>
      <c r="G114" s="14">
        <f>Dashboard!$C$4*Portfolio!F114</f>
        <v>430927.53623188403</v>
      </c>
      <c r="H114" s="10">
        <f>VLOOKUP(A114, GOOG!A:G,7,FALSE)</f>
        <v>508.37</v>
      </c>
      <c r="I114" s="13">
        <f t="shared" si="7"/>
        <v>0.84118474393976994</v>
      </c>
      <c r="J114" s="14">
        <f>Dashboard!$C$5*Portfolio!I114</f>
        <v>0</v>
      </c>
      <c r="K114" s="10">
        <f>VLOOKUP(A114, XOM!A:G,7,FALSE)</f>
        <v>77.900000000000006</v>
      </c>
      <c r="L114" s="13">
        <f t="shared" si="10"/>
        <v>1.0899678186651742</v>
      </c>
      <c r="M114" s="14">
        <f>Dashboard!$C$6*Portfolio!L114</f>
        <v>217993.56373303485</v>
      </c>
      <c r="O114" s="11">
        <f t="shared" si="11"/>
        <v>1052407.2043042653</v>
      </c>
      <c r="P114" s="26">
        <f t="shared" si="12"/>
        <v>1.0524072043042654</v>
      </c>
      <c r="Q114" s="19">
        <f t="shared" si="13"/>
        <v>1.2321100955214881E-2</v>
      </c>
    </row>
    <row r="115" spans="1:17" thickTop="1" thickBot="1" x14ac:dyDescent="0.3">
      <c r="A115" s="9">
        <v>40709</v>
      </c>
      <c r="B115" s="10">
        <f>VLOOKUP(A115, APPL!A:G,7,FALSE)</f>
        <v>325.35000000000002</v>
      </c>
      <c r="C115" s="13">
        <f t="shared" si="8"/>
        <v>0.99143710385177963</v>
      </c>
      <c r="D115" s="14">
        <f>Dashboard!$C$3*Portfolio!C115</f>
        <v>396574.84154071187</v>
      </c>
      <c r="E115" s="10">
        <f>VLOOKUP(A115, GLD!A:G,7,FALSE)</f>
        <v>149.12</v>
      </c>
      <c r="F115" s="13">
        <f t="shared" si="9"/>
        <v>1.0805797101449275</v>
      </c>
      <c r="G115" s="14">
        <f>Dashboard!$C$4*Portfolio!F115</f>
        <v>432231.88405797101</v>
      </c>
      <c r="H115" s="10">
        <f>VLOOKUP(A115, GOOG!A:G,7,FALSE)</f>
        <v>502.95</v>
      </c>
      <c r="I115" s="13">
        <f t="shared" si="7"/>
        <v>0.83221643087614783</v>
      </c>
      <c r="J115" s="14">
        <f>Dashboard!$C$5*Portfolio!I115</f>
        <v>0</v>
      </c>
      <c r="K115" s="10">
        <f>VLOOKUP(A115, XOM!A:G,7,FALSE)</f>
        <v>76.23</v>
      </c>
      <c r="L115" s="13">
        <f t="shared" si="10"/>
        <v>1.0666013712047013</v>
      </c>
      <c r="M115" s="14">
        <f>Dashboard!$C$6*Portfolio!L115</f>
        <v>213320.27424094026</v>
      </c>
      <c r="O115" s="11">
        <f t="shared" si="11"/>
        <v>1042126.9998396231</v>
      </c>
      <c r="P115" s="26">
        <f t="shared" si="12"/>
        <v>1.0421269998396232</v>
      </c>
      <c r="Q115" s="19">
        <f t="shared" si="13"/>
        <v>-9.7682764072660744E-3</v>
      </c>
    </row>
    <row r="116" spans="1:17" thickTop="1" thickBot="1" x14ac:dyDescent="0.3">
      <c r="A116" s="9">
        <v>40710</v>
      </c>
      <c r="B116" s="10">
        <f>VLOOKUP(A116, APPL!A:G,7,FALSE)</f>
        <v>323.77</v>
      </c>
      <c r="C116" s="13">
        <f t="shared" si="8"/>
        <v>0.98662237932715735</v>
      </c>
      <c r="D116" s="14">
        <f>Dashboard!$C$3*Portfolio!C116</f>
        <v>394648.95173086296</v>
      </c>
      <c r="E116" s="10">
        <f>VLOOKUP(A116, GLD!A:G,7,FALSE)</f>
        <v>148.97</v>
      </c>
      <c r="F116" s="13">
        <f t="shared" si="9"/>
        <v>1.0794927536231884</v>
      </c>
      <c r="G116" s="14">
        <f>Dashboard!$C$4*Portfolio!F116</f>
        <v>431797.10144927539</v>
      </c>
      <c r="H116" s="10">
        <f>VLOOKUP(A116, GOOG!A:G,7,FALSE)</f>
        <v>500.37</v>
      </c>
      <c r="I116" s="13">
        <f t="shared" si="7"/>
        <v>0.82794738148423919</v>
      </c>
      <c r="J116" s="14">
        <f>Dashboard!$C$5*Portfolio!I116</f>
        <v>0</v>
      </c>
      <c r="K116" s="10">
        <f>VLOOKUP(A116, XOM!A:G,7,FALSE)</f>
        <v>76.78</v>
      </c>
      <c r="L116" s="13">
        <f t="shared" si="10"/>
        <v>1.0742969077934799</v>
      </c>
      <c r="M116" s="14">
        <f>Dashboard!$C$6*Portfolio!L116</f>
        <v>214859.38155869598</v>
      </c>
      <c r="O116" s="11">
        <f t="shared" si="11"/>
        <v>1041305.4347388344</v>
      </c>
      <c r="P116" s="26">
        <f t="shared" si="12"/>
        <v>1.0413054347388344</v>
      </c>
      <c r="Q116" s="19">
        <f t="shared" si="13"/>
        <v>-7.8835410743149925E-4</v>
      </c>
    </row>
    <row r="117" spans="1:17" thickTop="1" thickBot="1" x14ac:dyDescent="0.3">
      <c r="A117" s="9">
        <v>40711</v>
      </c>
      <c r="B117" s="10">
        <f>VLOOKUP(A117, APPL!A:G,7,FALSE)</f>
        <v>318.89</v>
      </c>
      <c r="C117" s="13">
        <f t="shared" si="8"/>
        <v>0.97175158459288136</v>
      </c>
      <c r="D117" s="14">
        <f>Dashboard!$C$3*Portfolio!C117</f>
        <v>388700.63383715256</v>
      </c>
      <c r="E117" s="10">
        <f>VLOOKUP(A117, GLD!A:G,7,FALSE)</f>
        <v>149.94</v>
      </c>
      <c r="F117" s="13">
        <f t="shared" si="9"/>
        <v>1.0865217391304347</v>
      </c>
      <c r="G117" s="14">
        <f>Dashboard!$C$4*Portfolio!F117</f>
        <v>434608.69565217389</v>
      </c>
      <c r="H117" s="10">
        <f>VLOOKUP(A117, GOOG!A:G,7,FALSE)</f>
        <v>485.02</v>
      </c>
      <c r="I117" s="13">
        <f t="shared" si="7"/>
        <v>0.80254819227268959</v>
      </c>
      <c r="J117" s="14">
        <f>Dashboard!$C$5*Portfolio!I117</f>
        <v>0</v>
      </c>
      <c r="K117" s="10">
        <f>VLOOKUP(A117, XOM!A:G,7,FALSE)</f>
        <v>76.58</v>
      </c>
      <c r="L117" s="13">
        <f t="shared" si="10"/>
        <v>1.0714985308521057</v>
      </c>
      <c r="M117" s="14">
        <f>Dashboard!$C$6*Portfolio!L117</f>
        <v>214299.70617042112</v>
      </c>
      <c r="O117" s="11">
        <f t="shared" si="11"/>
        <v>1037609.0356597475</v>
      </c>
      <c r="P117" s="26">
        <f t="shared" si="12"/>
        <v>1.0376090356597476</v>
      </c>
      <c r="Q117" s="19">
        <f t="shared" si="13"/>
        <v>-3.5497741160007701E-3</v>
      </c>
    </row>
    <row r="118" spans="1:17" thickTop="1" thickBot="1" x14ac:dyDescent="0.3">
      <c r="A118" s="9">
        <v>40714</v>
      </c>
      <c r="B118" s="10">
        <f>VLOOKUP(A118, APPL!A:G,7,FALSE)</f>
        <v>313.97000000000003</v>
      </c>
      <c r="C118" s="13">
        <f t="shared" si="8"/>
        <v>0.95675889809848857</v>
      </c>
      <c r="D118" s="14">
        <f>Dashboard!$C$3*Portfolio!C118</f>
        <v>382703.55923939543</v>
      </c>
      <c r="E118" s="10">
        <f>VLOOKUP(A118, GLD!A:G,7,FALSE)</f>
        <v>150.03</v>
      </c>
      <c r="F118" s="13">
        <f t="shared" si="9"/>
        <v>1.0871739130434783</v>
      </c>
      <c r="G118" s="14">
        <f>Dashboard!$C$4*Portfolio!F118</f>
        <v>434869.56521739135</v>
      </c>
      <c r="H118" s="10">
        <f>VLOOKUP(A118, GOOG!A:G,7,FALSE)</f>
        <v>484.58</v>
      </c>
      <c r="I118" s="13">
        <f t="shared" si="7"/>
        <v>0.80182013733763546</v>
      </c>
      <c r="J118" s="14">
        <f>Dashboard!$C$5*Portfolio!I118</f>
        <v>0</v>
      </c>
      <c r="K118" s="10">
        <f>VLOOKUP(A118, XOM!A:G,7,FALSE)</f>
        <v>77.25</v>
      </c>
      <c r="L118" s="13">
        <f t="shared" si="10"/>
        <v>1.0808730936057087</v>
      </c>
      <c r="M118" s="14">
        <f>Dashboard!$C$6*Portfolio!L118</f>
        <v>216174.61872114174</v>
      </c>
      <c r="O118" s="11">
        <f t="shared" si="11"/>
        <v>1033747.7431779285</v>
      </c>
      <c r="P118" s="26">
        <f t="shared" si="12"/>
        <v>1.0337477431779285</v>
      </c>
      <c r="Q118" s="19">
        <f t="shared" si="13"/>
        <v>-3.7213366008941318E-3</v>
      </c>
    </row>
    <row r="119" spans="1:17" thickTop="1" thickBot="1" x14ac:dyDescent="0.3">
      <c r="A119" s="9">
        <v>40715</v>
      </c>
      <c r="B119" s="10">
        <f>VLOOKUP(A119, APPL!A:G,7,FALSE)</f>
        <v>323.91000000000003</v>
      </c>
      <c r="C119" s="13">
        <f t="shared" si="8"/>
        <v>0.98704900048756705</v>
      </c>
      <c r="D119" s="14">
        <f>Dashboard!$C$3*Portfolio!C119</f>
        <v>394819.60019502684</v>
      </c>
      <c r="E119" s="10">
        <f>VLOOKUP(A119, GLD!A:G,7,FALSE)</f>
        <v>150.76</v>
      </c>
      <c r="F119" s="13">
        <f t="shared" si="9"/>
        <v>1.0924637681159419</v>
      </c>
      <c r="G119" s="14">
        <f>Dashboard!$C$4*Portfolio!F119</f>
        <v>436985.50724637677</v>
      </c>
      <c r="H119" s="10">
        <f>VLOOKUP(A119, GOOG!A:G,7,FALSE)</f>
        <v>493</v>
      </c>
      <c r="I119" s="13">
        <f t="shared" si="7"/>
        <v>0.81575246132208157</v>
      </c>
      <c r="J119" s="14">
        <f>Dashboard!$C$5*Portfolio!I119</f>
        <v>0</v>
      </c>
      <c r="K119" s="10">
        <f>VLOOKUP(A119, XOM!A:G,7,FALSE)</f>
        <v>78.09</v>
      </c>
      <c r="L119" s="13">
        <f t="shared" si="10"/>
        <v>1.0926262767594797</v>
      </c>
      <c r="M119" s="14">
        <f>Dashboard!$C$6*Portfolio!L119</f>
        <v>218525.25535189593</v>
      </c>
      <c r="O119" s="11">
        <f t="shared" si="11"/>
        <v>1050330.3627932996</v>
      </c>
      <c r="P119" s="26">
        <f t="shared" si="12"/>
        <v>1.0503303627932996</v>
      </c>
      <c r="Q119" s="19">
        <f t="shared" si="13"/>
        <v>1.6041263185149202E-2</v>
      </c>
    </row>
    <row r="120" spans="1:17" thickTop="1" thickBot="1" x14ac:dyDescent="0.3">
      <c r="A120" s="9">
        <v>40716</v>
      </c>
      <c r="B120" s="10">
        <f>VLOOKUP(A120, APPL!A:G,7,FALSE)</f>
        <v>321.23</v>
      </c>
      <c r="C120" s="13">
        <f t="shared" si="8"/>
        <v>0.97888225255972694</v>
      </c>
      <c r="D120" s="14">
        <f>Dashboard!$C$3*Portfolio!C120</f>
        <v>391552.90102389076</v>
      </c>
      <c r="E120" s="10">
        <f>VLOOKUP(A120, GLD!A:G,7,FALSE)</f>
        <v>150.99</v>
      </c>
      <c r="F120" s="13">
        <f t="shared" si="9"/>
        <v>1.0941304347826089</v>
      </c>
      <c r="G120" s="14">
        <f>Dashboard!$C$4*Portfolio!F120</f>
        <v>437652.17391304352</v>
      </c>
      <c r="H120" s="10">
        <f>VLOOKUP(A120, GOOG!A:G,7,FALSE)</f>
        <v>487.01</v>
      </c>
      <c r="I120" s="13">
        <f t="shared" si="7"/>
        <v>0.80584098618350286</v>
      </c>
      <c r="J120" s="14">
        <f>Dashboard!$C$5*Portfolio!I120</f>
        <v>0</v>
      </c>
      <c r="K120" s="10">
        <f>VLOOKUP(A120, XOM!A:G,7,FALSE)</f>
        <v>77.36</v>
      </c>
      <c r="L120" s="13">
        <f t="shared" si="10"/>
        <v>1.0824122009234645</v>
      </c>
      <c r="M120" s="14">
        <f>Dashboard!$C$6*Portfolio!L120</f>
        <v>216482.44018469288</v>
      </c>
      <c r="O120" s="11">
        <f t="shared" si="11"/>
        <v>1045687.5151216271</v>
      </c>
      <c r="P120" s="26">
        <f t="shared" si="12"/>
        <v>1.0456875151216272</v>
      </c>
      <c r="Q120" s="19">
        <f t="shared" si="13"/>
        <v>-4.4203689011951264E-3</v>
      </c>
    </row>
    <row r="121" spans="1:17" thickTop="1" thickBot="1" x14ac:dyDescent="0.3">
      <c r="A121" s="9">
        <v>40717</v>
      </c>
      <c r="B121" s="10">
        <f>VLOOKUP(A121, APPL!A:G,7,FALSE)</f>
        <v>329.81</v>
      </c>
      <c r="C121" s="13">
        <f t="shared" si="8"/>
        <v>1.0050280351048269</v>
      </c>
      <c r="D121" s="14">
        <f>Dashboard!$C$3*Portfolio!C121</f>
        <v>402011.21404193074</v>
      </c>
      <c r="E121" s="10">
        <f>VLOOKUP(A121, GLD!A:G,7,FALSE)</f>
        <v>148.34</v>
      </c>
      <c r="F121" s="13">
        <f t="shared" si="9"/>
        <v>1.074927536231884</v>
      </c>
      <c r="G121" s="14">
        <f>Dashboard!$C$4*Portfolio!F121</f>
        <v>429971.0144927536</v>
      </c>
      <c r="H121" s="10">
        <f>VLOOKUP(A121, GOOG!A:G,7,FALSE)</f>
        <v>480.22</v>
      </c>
      <c r="I121" s="13">
        <f t="shared" si="7"/>
        <v>0.79460577479937122</v>
      </c>
      <c r="J121" s="14">
        <f>Dashboard!$C$5*Portfolio!I121</f>
        <v>0</v>
      </c>
      <c r="K121" s="10">
        <f>VLOOKUP(A121, XOM!A:G,7,FALSE)</f>
        <v>76.02</v>
      </c>
      <c r="L121" s="13">
        <f t="shared" si="10"/>
        <v>1.0636630754162586</v>
      </c>
      <c r="M121" s="14">
        <f>Dashboard!$C$6*Portfolio!L121</f>
        <v>212732.61508325173</v>
      </c>
      <c r="O121" s="11">
        <f t="shared" si="11"/>
        <v>1044714.843617936</v>
      </c>
      <c r="P121" s="26">
        <f t="shared" si="12"/>
        <v>1.0447148436179361</v>
      </c>
      <c r="Q121" s="19">
        <f t="shared" si="13"/>
        <v>-9.3017415779128587E-4</v>
      </c>
    </row>
    <row r="122" spans="1:17" thickTop="1" thickBot="1" x14ac:dyDescent="0.3">
      <c r="A122" s="9">
        <v>40718</v>
      </c>
      <c r="B122" s="10">
        <f>VLOOKUP(A122, APPL!A:G,7,FALSE)</f>
        <v>324.95</v>
      </c>
      <c r="C122" s="13">
        <f t="shared" si="8"/>
        <v>0.99021818625060931</v>
      </c>
      <c r="D122" s="14">
        <f>Dashboard!$C$3*Portfolio!C122</f>
        <v>396087.27450024372</v>
      </c>
      <c r="E122" s="10">
        <f>VLOOKUP(A122, GLD!A:G,7,FALSE)</f>
        <v>146.26</v>
      </c>
      <c r="F122" s="13">
        <f t="shared" si="9"/>
        <v>1.0598550724637681</v>
      </c>
      <c r="G122" s="14">
        <f>Dashboard!$C$4*Portfolio!F122</f>
        <v>423942.02898550726</v>
      </c>
      <c r="H122" s="10">
        <f>VLOOKUP(A122, GOOG!A:G,7,FALSE)</f>
        <v>474.88</v>
      </c>
      <c r="I122" s="13">
        <f t="shared" si="7"/>
        <v>0.78576983536030443</v>
      </c>
      <c r="J122" s="14">
        <f>Dashboard!$C$5*Portfolio!I122</f>
        <v>0</v>
      </c>
      <c r="K122" s="10">
        <f>VLOOKUP(A122, XOM!A:G,7,FALSE)</f>
        <v>74.41</v>
      </c>
      <c r="L122" s="13">
        <f t="shared" si="10"/>
        <v>1.0411361410381978</v>
      </c>
      <c r="M122" s="14">
        <f>Dashboard!$C$6*Portfolio!L122</f>
        <v>208227.22820763956</v>
      </c>
      <c r="O122" s="11">
        <f t="shared" si="11"/>
        <v>1028256.5316933905</v>
      </c>
      <c r="P122" s="26">
        <f t="shared" si="12"/>
        <v>1.0282565316933905</v>
      </c>
      <c r="Q122" s="19">
        <f t="shared" si="13"/>
        <v>-1.5753879659208381E-2</v>
      </c>
    </row>
    <row r="123" spans="1:17" thickTop="1" thickBot="1" x14ac:dyDescent="0.3">
      <c r="A123" s="9">
        <v>40721</v>
      </c>
      <c r="B123" s="10">
        <f>VLOOKUP(A123, APPL!A:G,7,FALSE)</f>
        <v>330.62</v>
      </c>
      <c r="C123" s="13">
        <f t="shared" si="8"/>
        <v>1.0074963432471964</v>
      </c>
      <c r="D123" s="14">
        <f>Dashboard!$C$3*Portfolio!C123</f>
        <v>402998.53729887854</v>
      </c>
      <c r="E123" s="10">
        <f>VLOOKUP(A123, GLD!A:G,7,FALSE)</f>
        <v>145.72999999999999</v>
      </c>
      <c r="F123" s="13">
        <f t="shared" si="9"/>
        <v>1.056014492753623</v>
      </c>
      <c r="G123" s="14">
        <f>Dashboard!$C$4*Portfolio!F123</f>
        <v>422405.79710144922</v>
      </c>
      <c r="H123" s="10">
        <f>VLOOKUP(A123, GOOG!A:G,7,FALSE)</f>
        <v>482.8</v>
      </c>
      <c r="I123" s="13">
        <f t="shared" si="7"/>
        <v>0.79887482419127986</v>
      </c>
      <c r="J123" s="14">
        <f>Dashboard!$C$5*Portfolio!I123</f>
        <v>0</v>
      </c>
      <c r="K123" s="10">
        <f>VLOOKUP(A123, XOM!A:G,7,FALSE)</f>
        <v>75.52</v>
      </c>
      <c r="L123" s="13">
        <f t="shared" si="10"/>
        <v>1.0566671330628234</v>
      </c>
      <c r="M123" s="14">
        <f>Dashboard!$C$6*Portfolio!L123</f>
        <v>211333.42661256468</v>
      </c>
      <c r="O123" s="11">
        <f t="shared" si="11"/>
        <v>1036737.7610128925</v>
      </c>
      <c r="P123" s="26">
        <f t="shared" si="12"/>
        <v>1.0367377610128925</v>
      </c>
      <c r="Q123" s="19">
        <f t="shared" si="13"/>
        <v>8.2481647897092447E-3</v>
      </c>
    </row>
    <row r="124" spans="1:17" thickTop="1" thickBot="1" x14ac:dyDescent="0.3">
      <c r="A124" s="9">
        <v>40722</v>
      </c>
      <c r="B124" s="10">
        <f>VLOOKUP(A124, APPL!A:G,7,FALSE)</f>
        <v>333.83</v>
      </c>
      <c r="C124" s="13">
        <f t="shared" si="8"/>
        <v>1.017278156996587</v>
      </c>
      <c r="D124" s="14">
        <f>Dashboard!$C$3*Portfolio!C124</f>
        <v>406911.26279863477</v>
      </c>
      <c r="E124" s="10">
        <f>VLOOKUP(A124, GLD!A:G,7,FALSE)</f>
        <v>146.24</v>
      </c>
      <c r="F124" s="13">
        <f t="shared" si="9"/>
        <v>1.0597101449275363</v>
      </c>
      <c r="G124" s="14">
        <f>Dashboard!$C$4*Portfolio!F124</f>
        <v>423884.05797101452</v>
      </c>
      <c r="H124" s="10">
        <f>VLOOKUP(A124, GOOG!A:G,7,FALSE)</f>
        <v>493.65</v>
      </c>
      <c r="I124" s="13">
        <f t="shared" si="7"/>
        <v>0.81682799702159337</v>
      </c>
      <c r="J124" s="14">
        <f>Dashboard!$C$5*Portfolio!I124</f>
        <v>0</v>
      </c>
      <c r="K124" s="10">
        <f>VLOOKUP(A124, XOM!A:G,7,FALSE)</f>
        <v>77.17</v>
      </c>
      <c r="L124" s="13">
        <f t="shared" si="10"/>
        <v>1.079753742829159</v>
      </c>
      <c r="M124" s="14">
        <f>Dashboard!$C$6*Portfolio!L124</f>
        <v>215950.7485658318</v>
      </c>
      <c r="O124" s="11">
        <f t="shared" si="11"/>
        <v>1046746.069335481</v>
      </c>
      <c r="P124" s="26">
        <f t="shared" si="12"/>
        <v>1.0467460693354811</v>
      </c>
      <c r="Q124" s="19">
        <f t="shared" si="13"/>
        <v>9.6536546646188715E-3</v>
      </c>
    </row>
    <row r="125" spans="1:17" thickTop="1" thickBot="1" x14ac:dyDescent="0.3">
      <c r="A125" s="9">
        <v>40723</v>
      </c>
      <c r="B125" s="10">
        <f>VLOOKUP(A125, APPL!A:G,7,FALSE)</f>
        <v>332.61</v>
      </c>
      <c r="C125" s="13">
        <f t="shared" si="8"/>
        <v>1.013560458313018</v>
      </c>
      <c r="D125" s="14">
        <f>Dashboard!$C$3*Portfolio!C125</f>
        <v>405424.18332520721</v>
      </c>
      <c r="E125" s="10">
        <f>VLOOKUP(A125, GLD!A:G,7,FALSE)</f>
        <v>147.18</v>
      </c>
      <c r="F125" s="13">
        <f t="shared" si="9"/>
        <v>1.0665217391304349</v>
      </c>
      <c r="G125" s="14">
        <f>Dashboard!$C$4*Portfolio!F125</f>
        <v>426608.69565217395</v>
      </c>
      <c r="H125" s="10">
        <f>VLOOKUP(A125, GOOG!A:G,7,FALSE)</f>
        <v>497.57</v>
      </c>
      <c r="I125" s="13">
        <f t="shared" si="7"/>
        <v>0.82331430462480348</v>
      </c>
      <c r="J125" s="14">
        <f>Dashboard!$C$5*Portfolio!I125</f>
        <v>0</v>
      </c>
      <c r="K125" s="10">
        <f>VLOOKUP(A125, XOM!A:G,7,FALSE)</f>
        <v>77.78</v>
      </c>
      <c r="L125" s="13">
        <f t="shared" si="10"/>
        <v>1.0882887925003499</v>
      </c>
      <c r="M125" s="14">
        <f>Dashboard!$C$6*Portfolio!L125</f>
        <v>217657.75850006999</v>
      </c>
      <c r="O125" s="11">
        <f t="shared" si="11"/>
        <v>1049690.6374774512</v>
      </c>
      <c r="P125" s="26">
        <f t="shared" si="12"/>
        <v>1.0496906374774513</v>
      </c>
      <c r="Q125" s="19">
        <f t="shared" si="13"/>
        <v>2.8130682581302136E-3</v>
      </c>
    </row>
    <row r="126" spans="1:17" thickTop="1" thickBot="1" x14ac:dyDescent="0.3">
      <c r="A126" s="9">
        <v>40724</v>
      </c>
      <c r="B126" s="10">
        <f>VLOOKUP(A126, APPL!A:G,7,FALSE)</f>
        <v>334.23</v>
      </c>
      <c r="C126" s="13">
        <f t="shared" si="8"/>
        <v>1.0184970745977571</v>
      </c>
      <c r="D126" s="14">
        <f>Dashboard!$C$3*Portfolio!C126</f>
        <v>407398.82983910281</v>
      </c>
      <c r="E126" s="10">
        <f>VLOOKUP(A126, GLD!A:G,7,FALSE)</f>
        <v>146</v>
      </c>
      <c r="F126" s="13">
        <f t="shared" si="9"/>
        <v>1.0579710144927537</v>
      </c>
      <c r="G126" s="14">
        <f>Dashboard!$C$4*Portfolio!F126</f>
        <v>423188.40579710144</v>
      </c>
      <c r="H126" s="10">
        <f>VLOOKUP(A126, GOOG!A:G,7,FALSE)</f>
        <v>506.38</v>
      </c>
      <c r="I126" s="13">
        <f t="shared" si="7"/>
        <v>0.83789195002895667</v>
      </c>
      <c r="J126" s="14">
        <f>Dashboard!$C$5*Portfolio!I126</f>
        <v>0</v>
      </c>
      <c r="K126" s="10">
        <f>VLOOKUP(A126, XOM!A:G,7,FALSE)</f>
        <v>78.87</v>
      </c>
      <c r="L126" s="13">
        <f t="shared" si="10"/>
        <v>1.1035399468308382</v>
      </c>
      <c r="M126" s="14">
        <f>Dashboard!$C$6*Portfolio!L126</f>
        <v>220707.98936616763</v>
      </c>
      <c r="O126" s="11">
        <f t="shared" si="11"/>
        <v>1051295.2250023719</v>
      </c>
      <c r="P126" s="26">
        <f t="shared" si="12"/>
        <v>1.0512952250023719</v>
      </c>
      <c r="Q126" s="19">
        <f t="shared" si="13"/>
        <v>1.5286289766065497E-3</v>
      </c>
    </row>
    <row r="127" spans="1:17" thickTop="1" thickBot="1" x14ac:dyDescent="0.3">
      <c r="A127" s="9">
        <v>40725</v>
      </c>
      <c r="B127" s="10">
        <f>VLOOKUP(A127, APPL!A:G,7,FALSE)</f>
        <v>341.79</v>
      </c>
      <c r="C127" s="13">
        <f t="shared" si="8"/>
        <v>1.0415346172598732</v>
      </c>
      <c r="D127" s="14">
        <f>Dashboard!$C$3*Portfolio!C127</f>
        <v>416613.84690394928</v>
      </c>
      <c r="E127" s="10">
        <f>VLOOKUP(A127, GLD!A:G,7,FALSE)</f>
        <v>144.93</v>
      </c>
      <c r="F127" s="13">
        <f t="shared" si="9"/>
        <v>1.0502173913043478</v>
      </c>
      <c r="G127" s="14">
        <f>Dashboard!$C$4*Portfolio!F127</f>
        <v>420086.95652173914</v>
      </c>
      <c r="H127" s="10">
        <f>VLOOKUP(A127, GOOG!A:G,7,FALSE)</f>
        <v>521.03</v>
      </c>
      <c r="I127" s="13">
        <f t="shared" si="7"/>
        <v>0.86213287002564731</v>
      </c>
      <c r="J127" s="14">
        <f>Dashboard!$C$5*Portfolio!I127</f>
        <v>0</v>
      </c>
      <c r="K127" s="10">
        <f>VLOOKUP(A127, XOM!A:G,7,FALSE)</f>
        <v>79.48</v>
      </c>
      <c r="L127" s="13">
        <f t="shared" si="10"/>
        <v>1.1120749965020289</v>
      </c>
      <c r="M127" s="14">
        <f>Dashboard!$C$6*Portfolio!L127</f>
        <v>222414.99930040579</v>
      </c>
      <c r="O127" s="11">
        <f t="shared" si="11"/>
        <v>1059115.8027260941</v>
      </c>
      <c r="P127" s="26">
        <f t="shared" si="12"/>
        <v>1.0591158027260941</v>
      </c>
      <c r="Q127" s="19">
        <f t="shared" si="13"/>
        <v>7.4389929086802198E-3</v>
      </c>
    </row>
    <row r="128" spans="1:17" thickTop="1" thickBot="1" x14ac:dyDescent="0.3">
      <c r="A128" s="9">
        <v>40729</v>
      </c>
      <c r="B128" s="10">
        <f>VLOOKUP(A128, APPL!A:G,7,FALSE)</f>
        <v>347.94</v>
      </c>
      <c r="C128" s="13">
        <f t="shared" si="8"/>
        <v>1.0602754753778643</v>
      </c>
      <c r="D128" s="14">
        <f>Dashboard!$C$3*Portfolio!C128</f>
        <v>424110.19015114568</v>
      </c>
      <c r="E128" s="10">
        <f>VLOOKUP(A128, GLD!A:G,7,FALSE)</f>
        <v>147.63</v>
      </c>
      <c r="F128" s="13">
        <f t="shared" si="9"/>
        <v>1.0697826086956521</v>
      </c>
      <c r="G128" s="14">
        <f>Dashboard!$C$4*Portfolio!F128</f>
        <v>427913.04347826086</v>
      </c>
      <c r="H128" s="10">
        <f>VLOOKUP(A128, GOOG!A:G,7,FALSE)</f>
        <v>532.44000000000005</v>
      </c>
      <c r="I128" s="13">
        <f t="shared" si="7"/>
        <v>0.88101265822784813</v>
      </c>
      <c r="J128" s="14">
        <f>Dashboard!$C$5*Portfolio!I128</f>
        <v>0</v>
      </c>
      <c r="K128" s="10">
        <f>VLOOKUP(A128, XOM!A:G,7,FALSE)</f>
        <v>79.08</v>
      </c>
      <c r="L128" s="13">
        <f t="shared" si="10"/>
        <v>1.1064782426192807</v>
      </c>
      <c r="M128" s="14">
        <f>Dashboard!$C$6*Portfolio!L128</f>
        <v>221295.64852385616</v>
      </c>
      <c r="O128" s="11">
        <f t="shared" si="11"/>
        <v>1073318.8821532626</v>
      </c>
      <c r="P128" s="26">
        <f t="shared" si="12"/>
        <v>1.0733188821532627</v>
      </c>
      <c r="Q128" s="19">
        <f t="shared" si="13"/>
        <v>1.3410317729761756E-2</v>
      </c>
    </row>
    <row r="129" spans="1:17" thickTop="1" thickBot="1" x14ac:dyDescent="0.3">
      <c r="A129" s="9">
        <v>40730</v>
      </c>
      <c r="B129" s="10">
        <f>VLOOKUP(A129, APPL!A:G,7,FALSE)</f>
        <v>350.26</v>
      </c>
      <c r="C129" s="13">
        <f t="shared" si="8"/>
        <v>1.0673451974646513</v>
      </c>
      <c r="D129" s="14">
        <f>Dashboard!$C$3*Portfolio!C129</f>
        <v>426938.07898586051</v>
      </c>
      <c r="E129" s="10">
        <f>VLOOKUP(A129, GLD!A:G,7,FALSE)</f>
        <v>148.91</v>
      </c>
      <c r="F129" s="13">
        <f t="shared" si="9"/>
        <v>1.0790579710144927</v>
      </c>
      <c r="G129" s="14">
        <f>Dashboard!$C$4*Portfolio!F129</f>
        <v>431623.18840579712</v>
      </c>
      <c r="H129" s="10">
        <f>VLOOKUP(A129, GOOG!A:G,7,FALSE)</f>
        <v>535.36</v>
      </c>
      <c r="I129" s="13">
        <f t="shared" si="7"/>
        <v>0.88584429552411681</v>
      </c>
      <c r="J129" s="14">
        <f>Dashboard!$C$5*Portfolio!I129</f>
        <v>0</v>
      </c>
      <c r="K129" s="10">
        <f>VLOOKUP(A129, XOM!A:G,7,FALSE)</f>
        <v>79.05</v>
      </c>
      <c r="L129" s="13">
        <f t="shared" si="10"/>
        <v>1.1060584860780747</v>
      </c>
      <c r="M129" s="14">
        <f>Dashboard!$C$6*Portfolio!L129</f>
        <v>221211.69721561493</v>
      </c>
      <c r="O129" s="11">
        <f t="shared" si="11"/>
        <v>1079772.9646072725</v>
      </c>
      <c r="P129" s="26">
        <f t="shared" si="12"/>
        <v>1.0797729646072725</v>
      </c>
      <c r="Q129" s="19">
        <f t="shared" si="13"/>
        <v>6.0132012595006668E-3</v>
      </c>
    </row>
    <row r="130" spans="1:17" thickTop="1" thickBot="1" x14ac:dyDescent="0.3">
      <c r="A130" s="9">
        <v>40731</v>
      </c>
      <c r="B130" s="10">
        <f>VLOOKUP(A130, APPL!A:G,7,FALSE)</f>
        <v>355.67</v>
      </c>
      <c r="C130" s="13">
        <f t="shared" si="8"/>
        <v>1.0838310580204777</v>
      </c>
      <c r="D130" s="14">
        <f>Dashboard!$C$3*Portfolio!C130</f>
        <v>433532.42320819112</v>
      </c>
      <c r="E130" s="10">
        <f>VLOOKUP(A130, GLD!A:G,7,FALSE)</f>
        <v>149.15</v>
      </c>
      <c r="F130" s="13">
        <f t="shared" si="9"/>
        <v>1.0807971014492754</v>
      </c>
      <c r="G130" s="14">
        <f>Dashboard!$C$4*Portfolio!F130</f>
        <v>432318.84057971014</v>
      </c>
      <c r="H130" s="10">
        <f>VLOOKUP(A130, GOOG!A:G,7,FALSE)</f>
        <v>546.6</v>
      </c>
      <c r="I130" s="13">
        <f t="shared" ref="I130:I193" si="14">H130/$H$2</f>
        <v>0.9044427897741375</v>
      </c>
      <c r="J130" s="14">
        <f>Dashboard!$C$5*Portfolio!I130</f>
        <v>0</v>
      </c>
      <c r="K130" s="10">
        <f>VLOOKUP(A130, XOM!A:G,7,FALSE)</f>
        <v>79.819999999999993</v>
      </c>
      <c r="L130" s="13">
        <f t="shared" si="10"/>
        <v>1.1168322373023645</v>
      </c>
      <c r="M130" s="14">
        <f>Dashboard!$C$6*Portfolio!L130</f>
        <v>223366.4474604729</v>
      </c>
      <c r="O130" s="11">
        <f t="shared" si="11"/>
        <v>1089217.7112483741</v>
      </c>
      <c r="P130" s="26">
        <f t="shared" si="12"/>
        <v>1.0892177112483741</v>
      </c>
      <c r="Q130" s="19">
        <f t="shared" si="13"/>
        <v>8.7469745499109131E-3</v>
      </c>
    </row>
    <row r="131" spans="1:17" thickTop="1" thickBot="1" x14ac:dyDescent="0.3">
      <c r="A131" s="9">
        <v>40732</v>
      </c>
      <c r="B131" s="10">
        <f>VLOOKUP(A131, APPL!A:G,7,FALSE)</f>
        <v>358.17</v>
      </c>
      <c r="C131" s="13">
        <f t="shared" ref="C131:C194" si="15">B131/$B$2</f>
        <v>1.0914492930277913</v>
      </c>
      <c r="D131" s="14">
        <f>Dashboard!$C$3*Portfolio!C131</f>
        <v>436579.71721111651</v>
      </c>
      <c r="E131" s="10">
        <f>VLOOKUP(A131, GLD!A:G,7,FALSE)</f>
        <v>150.25</v>
      </c>
      <c r="F131" s="13">
        <f t="shared" ref="F131:F194" si="16">E131/$E$2</f>
        <v>1.088768115942029</v>
      </c>
      <c r="G131" s="14">
        <f>Dashboard!$C$4*Portfolio!F131</f>
        <v>435507.24637681164</v>
      </c>
      <c r="H131" s="10">
        <f>VLOOKUP(A131, GOOG!A:G,7,FALSE)</f>
        <v>531.99</v>
      </c>
      <c r="I131" s="13">
        <f t="shared" si="14"/>
        <v>0.88026805658972451</v>
      </c>
      <c r="J131" s="14">
        <f>Dashboard!$C$5*Portfolio!I131</f>
        <v>0</v>
      </c>
      <c r="K131" s="10">
        <f>VLOOKUP(A131, XOM!A:G,7,FALSE)</f>
        <v>79.88</v>
      </c>
      <c r="L131" s="13">
        <f t="shared" ref="L131:L194" si="17">K131/$K$2</f>
        <v>1.1176717503847768</v>
      </c>
      <c r="M131" s="14">
        <f>Dashboard!$C$6*Portfolio!L131</f>
        <v>223534.35007695536</v>
      </c>
      <c r="O131" s="11">
        <f t="shared" ref="O131:O194" si="18">D131+G131+J131+M131</f>
        <v>1095621.3136648834</v>
      </c>
      <c r="P131" s="26">
        <f t="shared" ref="P131:P194" si="19">O131/$O$2</f>
        <v>1.0956213136648834</v>
      </c>
      <c r="Q131" s="19">
        <f t="shared" si="13"/>
        <v>5.8790839979732112E-3</v>
      </c>
    </row>
    <row r="132" spans="1:17" thickTop="1" thickBot="1" x14ac:dyDescent="0.3">
      <c r="A132" s="9">
        <v>40735</v>
      </c>
      <c r="B132" s="10">
        <f>VLOOKUP(A132, APPL!A:G,7,FALSE)</f>
        <v>352.49</v>
      </c>
      <c r="C132" s="13">
        <f t="shared" si="15"/>
        <v>1.074140663091175</v>
      </c>
      <c r="D132" s="14">
        <f>Dashboard!$C$3*Portfolio!C132</f>
        <v>429656.26523646998</v>
      </c>
      <c r="E132" s="10">
        <f>VLOOKUP(A132, GLD!A:G,7,FALSE)</f>
        <v>151.59</v>
      </c>
      <c r="F132" s="13">
        <f t="shared" si="16"/>
        <v>1.0984782608695653</v>
      </c>
      <c r="G132" s="14">
        <f>Dashboard!$C$4*Portfolio!F132</f>
        <v>439391.30434782617</v>
      </c>
      <c r="H132" s="10">
        <f>VLOOKUP(A132, GOOG!A:G,7,FALSE)</f>
        <v>527.28</v>
      </c>
      <c r="I132" s="13">
        <f t="shared" si="14"/>
        <v>0.87247455944403074</v>
      </c>
      <c r="J132" s="14">
        <f>Dashboard!$C$5*Portfolio!I132</f>
        <v>0</v>
      </c>
      <c r="K132" s="10">
        <f>VLOOKUP(A132, XOM!A:G,7,FALSE)</f>
        <v>79.37</v>
      </c>
      <c r="L132" s="13">
        <f t="shared" si="17"/>
        <v>1.1105358891842732</v>
      </c>
      <c r="M132" s="14">
        <f>Dashboard!$C$6*Portfolio!L132</f>
        <v>222107.17783685462</v>
      </c>
      <c r="O132" s="11">
        <f t="shared" si="18"/>
        <v>1091154.7474211508</v>
      </c>
      <c r="P132" s="26">
        <f t="shared" si="19"/>
        <v>1.0911547474211507</v>
      </c>
      <c r="Q132" s="19">
        <f t="shared" ref="Q132:Q195" si="20">(P132/P131)-1</f>
        <v>-4.0767427468090256E-3</v>
      </c>
    </row>
    <row r="133" spans="1:17" thickTop="1" thickBot="1" x14ac:dyDescent="0.3">
      <c r="A133" s="9">
        <v>40736</v>
      </c>
      <c r="B133" s="10">
        <f>VLOOKUP(A133, APPL!A:G,7,FALSE)</f>
        <v>352.24</v>
      </c>
      <c r="C133" s="13">
        <f t="shared" si="15"/>
        <v>1.0733788395904436</v>
      </c>
      <c r="D133" s="14">
        <f>Dashboard!$C$3*Portfolio!C133</f>
        <v>429351.53583617741</v>
      </c>
      <c r="E133" s="10">
        <f>VLOOKUP(A133, GLD!A:G,7,FALSE)</f>
        <v>152.77000000000001</v>
      </c>
      <c r="F133" s="13">
        <f t="shared" si="16"/>
        <v>1.1070289855072464</v>
      </c>
      <c r="G133" s="14">
        <f>Dashboard!$C$4*Portfolio!F133</f>
        <v>442811.59420289856</v>
      </c>
      <c r="H133" s="10">
        <f>VLOOKUP(A133, GOOG!A:G,7,FALSE)</f>
        <v>534.01</v>
      </c>
      <c r="I133" s="13">
        <f t="shared" si="14"/>
        <v>0.88361049060974595</v>
      </c>
      <c r="J133" s="14">
        <f>Dashboard!$C$5*Portfolio!I133</f>
        <v>0</v>
      </c>
      <c r="K133" s="10">
        <f>VLOOKUP(A133, XOM!A:G,7,FALSE)</f>
        <v>79.36</v>
      </c>
      <c r="L133" s="13">
        <f t="shared" si="17"/>
        <v>1.1103959703372044</v>
      </c>
      <c r="M133" s="14">
        <f>Dashboard!$C$6*Portfolio!L133</f>
        <v>222079.19406744087</v>
      </c>
      <c r="O133" s="11">
        <f t="shared" si="18"/>
        <v>1094242.3241065168</v>
      </c>
      <c r="P133" s="26">
        <f t="shared" si="19"/>
        <v>1.0942423241065167</v>
      </c>
      <c r="Q133" s="19">
        <f t="shared" si="20"/>
        <v>2.8296414350605925E-3</v>
      </c>
    </row>
    <row r="134" spans="1:17" thickTop="1" thickBot="1" x14ac:dyDescent="0.3">
      <c r="A134" s="9">
        <v>40737</v>
      </c>
      <c r="B134" s="10">
        <f>VLOOKUP(A134, APPL!A:G,7,FALSE)</f>
        <v>356.49</v>
      </c>
      <c r="C134" s="13">
        <f t="shared" si="15"/>
        <v>1.0863298391028766</v>
      </c>
      <c r="D134" s="14">
        <f>Dashboard!$C$3*Portfolio!C134</f>
        <v>434531.93564115063</v>
      </c>
      <c r="E134" s="10">
        <f>VLOOKUP(A134, GLD!A:G,7,FALSE)</f>
        <v>154.13999999999999</v>
      </c>
      <c r="F134" s="13">
        <f t="shared" si="16"/>
        <v>1.1169565217391304</v>
      </c>
      <c r="G134" s="14">
        <f>Dashboard!$C$4*Portfolio!F134</f>
        <v>446782.60869565216</v>
      </c>
      <c r="H134" s="10">
        <f>VLOOKUP(A134, GOOG!A:G,7,FALSE)</f>
        <v>538.26</v>
      </c>
      <c r="I134" s="13">
        <f t="shared" si="14"/>
        <v>0.89064283941424671</v>
      </c>
      <c r="J134" s="14">
        <f>Dashboard!$C$5*Portfolio!I134</f>
        <v>0</v>
      </c>
      <c r="K134" s="10">
        <f>VLOOKUP(A134, XOM!A:G,7,FALSE)</f>
        <v>79.94</v>
      </c>
      <c r="L134" s="13">
        <f t="shared" si="17"/>
        <v>1.118511263467189</v>
      </c>
      <c r="M134" s="14">
        <f>Dashboard!$C$6*Portfolio!L134</f>
        <v>223702.2526934378</v>
      </c>
      <c r="O134" s="11">
        <f t="shared" si="18"/>
        <v>1105016.7970302405</v>
      </c>
      <c r="P134" s="26">
        <f t="shared" si="19"/>
        <v>1.1050167970302405</v>
      </c>
      <c r="Q134" s="19">
        <f t="shared" si="20"/>
        <v>9.8465145117847541E-3</v>
      </c>
    </row>
    <row r="135" spans="1:17" thickTop="1" thickBot="1" x14ac:dyDescent="0.3">
      <c r="A135" s="9">
        <v>40738</v>
      </c>
      <c r="B135" s="10">
        <f>VLOOKUP(A135, APPL!A:G,7,FALSE)</f>
        <v>356.24</v>
      </c>
      <c r="C135" s="13">
        <f t="shared" si="15"/>
        <v>1.0855680156021452</v>
      </c>
      <c r="D135" s="14">
        <f>Dashboard!$C$3*Portfolio!C135</f>
        <v>434227.20624085807</v>
      </c>
      <c r="E135" s="10">
        <f>VLOOKUP(A135, GLD!A:G,7,FALSE)</f>
        <v>154.54</v>
      </c>
      <c r="F135" s="13">
        <f t="shared" si="16"/>
        <v>1.1198550724637681</v>
      </c>
      <c r="G135" s="14">
        <f>Dashboard!$C$4*Portfolio!F135</f>
        <v>447942.02898550726</v>
      </c>
      <c r="H135" s="10">
        <f>VLOOKUP(A135, GOOG!A:G,7,FALSE)</f>
        <v>528.94000000000005</v>
      </c>
      <c r="I135" s="13">
        <f t="shared" si="14"/>
        <v>0.87522131215355348</v>
      </c>
      <c r="J135" s="14">
        <f>Dashboard!$C$5*Portfolio!I135</f>
        <v>0</v>
      </c>
      <c r="K135" s="10">
        <f>VLOOKUP(A135, XOM!A:G,7,FALSE)</f>
        <v>79.7</v>
      </c>
      <c r="L135" s="13">
        <f t="shared" si="17"/>
        <v>1.1151532111375402</v>
      </c>
      <c r="M135" s="14">
        <f>Dashboard!$C$6*Portfolio!L135</f>
        <v>223030.64222750804</v>
      </c>
      <c r="O135" s="11">
        <f t="shared" si="18"/>
        <v>1105199.8774538734</v>
      </c>
      <c r="P135" s="26">
        <f t="shared" si="19"/>
        <v>1.1051998774538734</v>
      </c>
      <c r="Q135" s="19">
        <f t="shared" si="20"/>
        <v>1.6568112278925184E-4</v>
      </c>
    </row>
    <row r="136" spans="1:17" thickTop="1" thickBot="1" x14ac:dyDescent="0.3">
      <c r="A136" s="9">
        <v>40739</v>
      </c>
      <c r="B136" s="10">
        <f>VLOOKUP(A136, APPL!A:G,7,FALSE)</f>
        <v>363.36</v>
      </c>
      <c r="C136" s="13">
        <f t="shared" si="15"/>
        <v>1.1072647489029741</v>
      </c>
      <c r="D136" s="14">
        <f>Dashboard!$C$3*Portfolio!C136</f>
        <v>442905.89956118964</v>
      </c>
      <c r="E136" s="10">
        <f>VLOOKUP(A136, GLD!A:G,7,FALSE)</f>
        <v>155.19999999999999</v>
      </c>
      <c r="F136" s="13">
        <f t="shared" si="16"/>
        <v>1.1246376811594203</v>
      </c>
      <c r="G136" s="14">
        <f>Dashboard!$C$4*Portfolio!F136</f>
        <v>449855.07246376813</v>
      </c>
      <c r="H136" s="10">
        <f>VLOOKUP(A136, GOOG!A:G,7,FALSE)</f>
        <v>597.62</v>
      </c>
      <c r="I136" s="13">
        <f t="shared" si="14"/>
        <v>0.98886406883428479</v>
      </c>
      <c r="J136" s="14">
        <f>Dashboard!$C$5*Portfolio!I136</f>
        <v>0</v>
      </c>
      <c r="K136" s="10">
        <f>VLOOKUP(A136, XOM!A:G,7,FALSE)</f>
        <v>80.44</v>
      </c>
      <c r="L136" s="13">
        <f t="shared" si="17"/>
        <v>1.1255072058206241</v>
      </c>
      <c r="M136" s="14">
        <f>Dashboard!$C$6*Portfolio!L136</f>
        <v>225101.44116412482</v>
      </c>
      <c r="O136" s="11">
        <f t="shared" si="18"/>
        <v>1117862.4131890826</v>
      </c>
      <c r="P136" s="26">
        <f t="shared" si="19"/>
        <v>1.1178624131890826</v>
      </c>
      <c r="Q136" s="19">
        <f t="shared" si="20"/>
        <v>1.1457235920420805E-2</v>
      </c>
    </row>
    <row r="137" spans="1:17" thickTop="1" thickBot="1" x14ac:dyDescent="0.3">
      <c r="A137" s="9">
        <v>40742</v>
      </c>
      <c r="B137" s="10">
        <f>VLOOKUP(A137, APPL!A:G,7,FALSE)</f>
        <v>372.2</v>
      </c>
      <c r="C137" s="13">
        <f t="shared" si="15"/>
        <v>1.1342028278888345</v>
      </c>
      <c r="D137" s="14">
        <f>Dashboard!$C$3*Portfolio!C137</f>
        <v>453681.13115553383</v>
      </c>
      <c r="E137" s="10">
        <f>VLOOKUP(A137, GLD!A:G,7,FALSE)</f>
        <v>156.57</v>
      </c>
      <c r="F137" s="13">
        <f t="shared" si="16"/>
        <v>1.1345652173913043</v>
      </c>
      <c r="G137" s="14">
        <f>Dashboard!$C$4*Portfolio!F137</f>
        <v>453826.08695652173</v>
      </c>
      <c r="H137" s="10">
        <f>VLOOKUP(A137, GOOG!A:G,7,FALSE)</f>
        <v>594.94000000000005</v>
      </c>
      <c r="I137" s="13">
        <f t="shared" si="14"/>
        <v>0.98442955241168206</v>
      </c>
      <c r="J137" s="14">
        <f>Dashboard!$C$5*Portfolio!I137</f>
        <v>0</v>
      </c>
      <c r="K137" s="10">
        <f>VLOOKUP(A137, XOM!A:G,7,FALSE)</f>
        <v>80.099999999999994</v>
      </c>
      <c r="L137" s="13">
        <f t="shared" si="17"/>
        <v>1.1207499650202881</v>
      </c>
      <c r="M137" s="14">
        <f>Dashboard!$C$6*Portfolio!L137</f>
        <v>224149.99300405761</v>
      </c>
      <c r="O137" s="11">
        <f t="shared" si="18"/>
        <v>1131657.2111161132</v>
      </c>
      <c r="P137" s="26">
        <f t="shared" si="19"/>
        <v>1.1316572111161132</v>
      </c>
      <c r="Q137" s="19">
        <f t="shared" si="20"/>
        <v>1.2340336131059448E-2</v>
      </c>
    </row>
    <row r="138" spans="1:17" thickTop="1" thickBot="1" x14ac:dyDescent="0.3">
      <c r="A138" s="9">
        <v>40743</v>
      </c>
      <c r="B138" s="10">
        <f>VLOOKUP(A138, APPL!A:G,7,FALSE)</f>
        <v>375.24</v>
      </c>
      <c r="C138" s="13">
        <f t="shared" si="15"/>
        <v>1.143466601657728</v>
      </c>
      <c r="D138" s="14">
        <f>Dashboard!$C$3*Portfolio!C138</f>
        <v>457386.64066309121</v>
      </c>
      <c r="E138" s="10">
        <f>VLOOKUP(A138, GLD!A:G,7,FALSE)</f>
        <v>154.66</v>
      </c>
      <c r="F138" s="13">
        <f t="shared" si="16"/>
        <v>1.1207246376811595</v>
      </c>
      <c r="G138" s="14">
        <f>Dashboard!$C$4*Portfolio!F138</f>
        <v>448289.8550724638</v>
      </c>
      <c r="H138" s="10">
        <f>VLOOKUP(A138, GOOG!A:G,7,FALSE)</f>
        <v>602.54999999999995</v>
      </c>
      <c r="I138" s="13">
        <f t="shared" si="14"/>
        <v>0.99702159344750552</v>
      </c>
      <c r="J138" s="14">
        <f>Dashboard!$C$5*Portfolio!I138</f>
        <v>0</v>
      </c>
      <c r="K138" s="10">
        <f>VLOOKUP(A138, XOM!A:G,7,FALSE)</f>
        <v>81.05</v>
      </c>
      <c r="L138" s="13">
        <f t="shared" si="17"/>
        <v>1.1340422554918148</v>
      </c>
      <c r="M138" s="14">
        <f>Dashboard!$C$6*Portfolio!L138</f>
        <v>226808.45109836297</v>
      </c>
      <c r="O138" s="11">
        <f t="shared" si="18"/>
        <v>1132484.9468339179</v>
      </c>
      <c r="P138" s="26">
        <f t="shared" si="19"/>
        <v>1.1324849468339178</v>
      </c>
      <c r="Q138" s="19">
        <f t="shared" si="20"/>
        <v>7.3143678993403682E-4</v>
      </c>
    </row>
    <row r="139" spans="1:17" thickTop="1" thickBot="1" x14ac:dyDescent="0.3">
      <c r="A139" s="9">
        <v>40744</v>
      </c>
      <c r="B139" s="10">
        <f>VLOOKUP(A139, APPL!A:G,7,FALSE)</f>
        <v>385.25</v>
      </c>
      <c r="C139" s="13">
        <f t="shared" si="15"/>
        <v>1.1739700146270111</v>
      </c>
      <c r="D139" s="14">
        <f>Dashboard!$C$3*Portfolio!C139</f>
        <v>469588.00585080445</v>
      </c>
      <c r="E139" s="10">
        <f>VLOOKUP(A139, GLD!A:G,7,FALSE)</f>
        <v>156.02000000000001</v>
      </c>
      <c r="F139" s="13">
        <f t="shared" si="16"/>
        <v>1.1305797101449275</v>
      </c>
      <c r="G139" s="14">
        <f>Dashboard!$C$4*Portfolio!F139</f>
        <v>452231.88405797101</v>
      </c>
      <c r="H139" s="10">
        <f>VLOOKUP(A139, GOOG!A:G,7,FALSE)</f>
        <v>595.35</v>
      </c>
      <c r="I139" s="13">
        <f t="shared" si="14"/>
        <v>0.98510796723752792</v>
      </c>
      <c r="J139" s="14">
        <f>Dashboard!$C$5*Portfolio!I139</f>
        <v>0</v>
      </c>
      <c r="K139" s="10">
        <f>VLOOKUP(A139, XOM!A:G,7,FALSE)</f>
        <v>80.73</v>
      </c>
      <c r="L139" s="13">
        <f t="shared" si="17"/>
        <v>1.1295648523856163</v>
      </c>
      <c r="M139" s="14">
        <f>Dashboard!$C$6*Portfolio!L139</f>
        <v>225912.97047712328</v>
      </c>
      <c r="O139" s="11">
        <f t="shared" si="18"/>
        <v>1147732.8603858987</v>
      </c>
      <c r="P139" s="26">
        <f t="shared" si="19"/>
        <v>1.1477328603858987</v>
      </c>
      <c r="Q139" s="19">
        <f t="shared" si="20"/>
        <v>1.3464120291055037E-2</v>
      </c>
    </row>
    <row r="140" spans="1:17" thickTop="1" thickBot="1" x14ac:dyDescent="0.3">
      <c r="A140" s="9">
        <v>40745</v>
      </c>
      <c r="B140" s="10">
        <f>VLOOKUP(A140, APPL!A:G,7,FALSE)</f>
        <v>385.63</v>
      </c>
      <c r="C140" s="13">
        <f t="shared" si="15"/>
        <v>1.1751279863481228</v>
      </c>
      <c r="D140" s="14">
        <f>Dashboard!$C$3*Portfolio!C140</f>
        <v>470051.19453924912</v>
      </c>
      <c r="E140" s="10">
        <f>VLOOKUP(A140, GLD!A:G,7,FALSE)</f>
        <v>154.83000000000001</v>
      </c>
      <c r="F140" s="13">
        <f t="shared" si="16"/>
        <v>1.1219565217391305</v>
      </c>
      <c r="G140" s="14">
        <f>Dashboard!$C$4*Portfolio!F140</f>
        <v>448782.60869565222</v>
      </c>
      <c r="H140" s="10">
        <f>VLOOKUP(A140, GOOG!A:G,7,FALSE)</f>
        <v>606.99</v>
      </c>
      <c r="I140" s="13">
        <f t="shared" si="14"/>
        <v>1.0043683296103252</v>
      </c>
      <c r="J140" s="14">
        <f>Dashboard!$C$5*Portfolio!I140</f>
        <v>0</v>
      </c>
      <c r="K140" s="10">
        <f>VLOOKUP(A140, XOM!A:G,7,FALSE)</f>
        <v>82.4</v>
      </c>
      <c r="L140" s="13">
        <f t="shared" si="17"/>
        <v>1.1529312998460894</v>
      </c>
      <c r="M140" s="14">
        <f>Dashboard!$C$6*Portfolio!L140</f>
        <v>230586.25996921788</v>
      </c>
      <c r="O140" s="11">
        <f t="shared" si="18"/>
        <v>1149420.0632041192</v>
      </c>
      <c r="P140" s="26">
        <f t="shared" si="19"/>
        <v>1.1494200632041192</v>
      </c>
      <c r="Q140" s="19">
        <f t="shared" si="20"/>
        <v>1.4700309422639446E-3</v>
      </c>
    </row>
    <row r="141" spans="1:17" thickTop="1" thickBot="1" x14ac:dyDescent="0.3">
      <c r="A141" s="9">
        <v>40746</v>
      </c>
      <c r="B141" s="10">
        <f>VLOOKUP(A141, APPL!A:G,7,FALSE)</f>
        <v>391.62</v>
      </c>
      <c r="C141" s="13">
        <f t="shared" si="15"/>
        <v>1.193381277425646</v>
      </c>
      <c r="D141" s="14">
        <f>Dashboard!$C$3*Portfolio!C141</f>
        <v>477352.51097025839</v>
      </c>
      <c r="E141" s="10">
        <f>VLOOKUP(A141, GLD!A:G,7,FALSE)</f>
        <v>156.12</v>
      </c>
      <c r="F141" s="13">
        <f t="shared" si="16"/>
        <v>1.1313043478260869</v>
      </c>
      <c r="G141" s="14">
        <f>Dashboard!$C$4*Portfolio!F141</f>
        <v>452521.73913043475</v>
      </c>
      <c r="H141" s="10">
        <f>VLOOKUP(A141, GOOG!A:G,7,FALSE)</f>
        <v>618.23</v>
      </c>
      <c r="I141" s="13">
        <f t="shared" si="14"/>
        <v>1.0229668238603458</v>
      </c>
      <c r="J141" s="14">
        <f>Dashboard!$C$5*Portfolio!I141</f>
        <v>0</v>
      </c>
      <c r="K141" s="10">
        <f>VLOOKUP(A141, XOM!A:G,7,FALSE)</f>
        <v>82.59</v>
      </c>
      <c r="L141" s="13">
        <f t="shared" si="17"/>
        <v>1.1555897579403946</v>
      </c>
      <c r="M141" s="14">
        <f>Dashboard!$C$6*Portfolio!L141</f>
        <v>231117.95158807893</v>
      </c>
      <c r="O141" s="11">
        <f t="shared" si="18"/>
        <v>1160992.2016887721</v>
      </c>
      <c r="P141" s="26">
        <f t="shared" si="19"/>
        <v>1.1609922016887722</v>
      </c>
      <c r="Q141" s="19">
        <f t="shared" si="20"/>
        <v>1.0067806239952404E-2</v>
      </c>
    </row>
    <row r="142" spans="1:17" thickTop="1" thickBot="1" x14ac:dyDescent="0.3">
      <c r="A142" s="9">
        <v>40749</v>
      </c>
      <c r="B142" s="10">
        <f>VLOOKUP(A142, APPL!A:G,7,FALSE)</f>
        <v>396.8</v>
      </c>
      <c r="C142" s="13">
        <f t="shared" si="15"/>
        <v>1.2091662603607995</v>
      </c>
      <c r="D142" s="14">
        <f>Dashboard!$C$3*Portfolio!C142</f>
        <v>483666.5041443198</v>
      </c>
      <c r="E142" s="10">
        <f>VLOOKUP(A142, GLD!A:G,7,FALSE)</f>
        <v>157.34</v>
      </c>
      <c r="F142" s="13">
        <f t="shared" si="16"/>
        <v>1.1401449275362319</v>
      </c>
      <c r="G142" s="14">
        <f>Dashboard!$C$4*Portfolio!F142</f>
        <v>456057.97101449274</v>
      </c>
      <c r="H142" s="10">
        <f>VLOOKUP(A142, GOOG!A:G,7,FALSE)</f>
        <v>618.98</v>
      </c>
      <c r="I142" s="13">
        <f t="shared" si="14"/>
        <v>1.0242078265905519</v>
      </c>
      <c r="J142" s="14">
        <f>Dashboard!$C$5*Portfolio!I142</f>
        <v>0</v>
      </c>
      <c r="K142" s="10">
        <f>VLOOKUP(A142, XOM!A:G,7,FALSE)</f>
        <v>81.96</v>
      </c>
      <c r="L142" s="13">
        <f t="shared" si="17"/>
        <v>1.1467748705750664</v>
      </c>
      <c r="M142" s="14">
        <f>Dashboard!$C$6*Portfolio!L142</f>
        <v>229354.97411501329</v>
      </c>
      <c r="O142" s="11">
        <f t="shared" si="18"/>
        <v>1169079.4492738259</v>
      </c>
      <c r="P142" s="26">
        <f t="shared" si="19"/>
        <v>1.1690794492738259</v>
      </c>
      <c r="Q142" s="19">
        <f t="shared" si="20"/>
        <v>6.9658069824156676E-3</v>
      </c>
    </row>
    <row r="143" spans="1:17" thickTop="1" thickBot="1" x14ac:dyDescent="0.3">
      <c r="A143" s="9">
        <v>40750</v>
      </c>
      <c r="B143" s="10">
        <f>VLOOKUP(A143, APPL!A:G,7,FALSE)</f>
        <v>401.69</v>
      </c>
      <c r="C143" s="13">
        <f t="shared" si="15"/>
        <v>1.2240675280351048</v>
      </c>
      <c r="D143" s="14">
        <f>Dashboard!$C$3*Portfolio!C143</f>
        <v>489627.01121404191</v>
      </c>
      <c r="E143" s="10">
        <f>VLOOKUP(A143, GLD!A:G,7,FALSE)</f>
        <v>157.77000000000001</v>
      </c>
      <c r="F143" s="13">
        <f t="shared" si="16"/>
        <v>1.1432608695652176</v>
      </c>
      <c r="G143" s="14">
        <f>Dashboard!$C$4*Portfolio!F143</f>
        <v>457304.34782608703</v>
      </c>
      <c r="H143" s="10">
        <f>VLOOKUP(A143, GOOG!A:G,7,FALSE)</f>
        <v>622.52</v>
      </c>
      <c r="I143" s="13">
        <f t="shared" si="14"/>
        <v>1.0300653594771241</v>
      </c>
      <c r="J143" s="14">
        <f>Dashboard!$C$5*Portfolio!I143</f>
        <v>0</v>
      </c>
      <c r="K143" s="10">
        <f>VLOOKUP(A143, XOM!A:G,7,FALSE)</f>
        <v>81.77</v>
      </c>
      <c r="L143" s="13">
        <f t="shared" si="17"/>
        <v>1.144116412480761</v>
      </c>
      <c r="M143" s="14">
        <f>Dashboard!$C$6*Portfolio!L143</f>
        <v>228823.28249615221</v>
      </c>
      <c r="O143" s="11">
        <f t="shared" si="18"/>
        <v>1175754.6415362812</v>
      </c>
      <c r="P143" s="26">
        <f t="shared" si="19"/>
        <v>1.1757546415362812</v>
      </c>
      <c r="Q143" s="19">
        <f t="shared" si="20"/>
        <v>5.7097849650864507E-3</v>
      </c>
    </row>
    <row r="144" spans="1:17" thickTop="1" thickBot="1" x14ac:dyDescent="0.3">
      <c r="A144" s="9">
        <v>40751</v>
      </c>
      <c r="B144" s="10">
        <f>VLOOKUP(A144, APPL!A:G,7,FALSE)</f>
        <v>390.91</v>
      </c>
      <c r="C144" s="13">
        <f t="shared" si="15"/>
        <v>1.191217698683569</v>
      </c>
      <c r="D144" s="14">
        <f>Dashboard!$C$3*Portfolio!C144</f>
        <v>476487.07947342761</v>
      </c>
      <c r="E144" s="10">
        <f>VLOOKUP(A144, GLD!A:G,7,FALSE)</f>
        <v>157.19</v>
      </c>
      <c r="F144" s="13">
        <f t="shared" si="16"/>
        <v>1.1390579710144928</v>
      </c>
      <c r="G144" s="14">
        <f>Dashboard!$C$4*Portfolio!F144</f>
        <v>455623.18840579712</v>
      </c>
      <c r="H144" s="10">
        <f>VLOOKUP(A144, GOOG!A:G,7,FALSE)</f>
        <v>607.22</v>
      </c>
      <c r="I144" s="13">
        <f t="shared" si="14"/>
        <v>1.0047489037809216</v>
      </c>
      <c r="J144" s="14">
        <f>Dashboard!$C$5*Portfolio!I144</f>
        <v>0</v>
      </c>
      <c r="K144" s="10">
        <f>VLOOKUP(A144, XOM!A:G,7,FALSE)</f>
        <v>80.739999999999995</v>
      </c>
      <c r="L144" s="13">
        <f t="shared" si="17"/>
        <v>1.1297047712326851</v>
      </c>
      <c r="M144" s="14">
        <f>Dashboard!$C$6*Portfolio!L144</f>
        <v>225940.95424653703</v>
      </c>
      <c r="O144" s="11">
        <f t="shared" si="18"/>
        <v>1158051.2221257617</v>
      </c>
      <c r="P144" s="26">
        <f t="shared" si="19"/>
        <v>1.1580512221257617</v>
      </c>
      <c r="Q144" s="19">
        <f t="shared" si="20"/>
        <v>-1.5057069549296087E-2</v>
      </c>
    </row>
    <row r="145" spans="1:17" thickTop="1" thickBot="1" x14ac:dyDescent="0.3">
      <c r="A145" s="9">
        <v>40752</v>
      </c>
      <c r="B145" s="10">
        <f>VLOOKUP(A145, APPL!A:G,7,FALSE)</f>
        <v>390.14</v>
      </c>
      <c r="C145" s="13">
        <f t="shared" si="15"/>
        <v>1.1888712823013163</v>
      </c>
      <c r="D145" s="14">
        <f>Dashboard!$C$3*Portfolio!C145</f>
        <v>475548.51292052655</v>
      </c>
      <c r="E145" s="10">
        <f>VLOOKUP(A145, GLD!A:G,7,FALSE)</f>
        <v>157.32</v>
      </c>
      <c r="F145" s="13">
        <f t="shared" si="16"/>
        <v>1.1399999999999999</v>
      </c>
      <c r="G145" s="14">
        <f>Dashboard!$C$4*Portfolio!F145</f>
        <v>455999.99999999994</v>
      </c>
      <c r="H145" s="10">
        <f>VLOOKUP(A145, GOOG!A:G,7,FALSE)</f>
        <v>610.94000000000005</v>
      </c>
      <c r="I145" s="13">
        <f t="shared" si="14"/>
        <v>1.0109042773227435</v>
      </c>
      <c r="J145" s="14">
        <f>Dashboard!$C$5*Portfolio!I145</f>
        <v>0</v>
      </c>
      <c r="K145" s="10">
        <f>VLOOKUP(A145, XOM!A:G,7,FALSE)</f>
        <v>78.95</v>
      </c>
      <c r="L145" s="13">
        <f t="shared" si="17"/>
        <v>1.1046592976073877</v>
      </c>
      <c r="M145" s="14">
        <f>Dashboard!$C$6*Portfolio!L145</f>
        <v>220931.85952147754</v>
      </c>
      <c r="O145" s="11">
        <f t="shared" si="18"/>
        <v>1152480.372442004</v>
      </c>
      <c r="P145" s="26">
        <f t="shared" si="19"/>
        <v>1.1524803724420041</v>
      </c>
      <c r="Q145" s="19">
        <f t="shared" si="20"/>
        <v>-4.8105382364103111E-3</v>
      </c>
    </row>
    <row r="146" spans="1:17" thickTop="1" thickBot="1" x14ac:dyDescent="0.3">
      <c r="A146" s="9">
        <v>40753</v>
      </c>
      <c r="B146" s="10">
        <f>VLOOKUP(A146, APPL!A:G,7,FALSE)</f>
        <v>388.81</v>
      </c>
      <c r="C146" s="13">
        <f t="shared" si="15"/>
        <v>1.1848183812774256</v>
      </c>
      <c r="D146" s="14">
        <f>Dashboard!$C$3*Portfolio!C146</f>
        <v>473927.3525109702</v>
      </c>
      <c r="E146" s="10">
        <f>VLOOKUP(A146, GLD!A:G,7,FALSE)</f>
        <v>158.29</v>
      </c>
      <c r="F146" s="13">
        <f t="shared" si="16"/>
        <v>1.1470289855072464</v>
      </c>
      <c r="G146" s="14">
        <f>Dashboard!$C$4*Portfolio!F146</f>
        <v>458811.59420289856</v>
      </c>
      <c r="H146" s="10">
        <f>VLOOKUP(A146, GOOG!A:G,7,FALSE)</f>
        <v>603.69000000000005</v>
      </c>
      <c r="I146" s="13">
        <f t="shared" si="14"/>
        <v>0.99890791759741882</v>
      </c>
      <c r="J146" s="14">
        <f>Dashboard!$C$5*Portfolio!I146</f>
        <v>0</v>
      </c>
      <c r="K146" s="10">
        <f>VLOOKUP(A146, XOM!A:G,7,FALSE)</f>
        <v>77.33</v>
      </c>
      <c r="L146" s="13">
        <f t="shared" si="17"/>
        <v>1.0819924443822584</v>
      </c>
      <c r="M146" s="14">
        <f>Dashboard!$C$6*Portfolio!L146</f>
        <v>216398.48887645168</v>
      </c>
      <c r="O146" s="11">
        <f t="shared" si="18"/>
        <v>1149137.4355903205</v>
      </c>
      <c r="P146" s="26">
        <f t="shared" si="19"/>
        <v>1.1491374355903206</v>
      </c>
      <c r="Q146" s="19">
        <f t="shared" si="20"/>
        <v>-2.9006453659597975E-3</v>
      </c>
    </row>
    <row r="147" spans="1:17" thickTop="1" thickBot="1" x14ac:dyDescent="0.3">
      <c r="A147" s="9">
        <v>40756</v>
      </c>
      <c r="B147" s="10">
        <f>VLOOKUP(A147, APPL!A:G,7,FALSE)</f>
        <v>395.05</v>
      </c>
      <c r="C147" s="13">
        <f t="shared" si="15"/>
        <v>1.20383349585568</v>
      </c>
      <c r="D147" s="14">
        <f>Dashboard!$C$3*Portfolio!C147</f>
        <v>481533.39834227198</v>
      </c>
      <c r="E147" s="10">
        <f>VLOOKUP(A147, GLD!A:G,7,FALSE)</f>
        <v>157.72</v>
      </c>
      <c r="F147" s="13">
        <f t="shared" si="16"/>
        <v>1.1428985507246376</v>
      </c>
      <c r="G147" s="14">
        <f>Dashboard!$C$4*Portfolio!F147</f>
        <v>457159.42028985504</v>
      </c>
      <c r="H147" s="10">
        <f>VLOOKUP(A147, GOOG!A:G,7,FALSE)</f>
        <v>606.77</v>
      </c>
      <c r="I147" s="13">
        <f t="shared" si="14"/>
        <v>1.004004302142798</v>
      </c>
      <c r="J147" s="14">
        <f>Dashboard!$C$5*Portfolio!I147</f>
        <v>0</v>
      </c>
      <c r="K147" s="10">
        <f>VLOOKUP(A147, XOM!A:G,7,FALSE)</f>
        <v>77.150000000000006</v>
      </c>
      <c r="L147" s="13">
        <f t="shared" si="17"/>
        <v>1.0794739051350217</v>
      </c>
      <c r="M147" s="14">
        <f>Dashboard!$C$6*Portfolio!L147</f>
        <v>215894.78102700436</v>
      </c>
      <c r="O147" s="11">
        <f t="shared" si="18"/>
        <v>1154587.5996591314</v>
      </c>
      <c r="P147" s="26">
        <f t="shared" si="19"/>
        <v>1.1545875996591313</v>
      </c>
      <c r="Q147" s="19">
        <f t="shared" si="20"/>
        <v>4.742830491820893E-3</v>
      </c>
    </row>
    <row r="148" spans="1:17" thickTop="1" thickBot="1" x14ac:dyDescent="0.3">
      <c r="A148" s="9">
        <v>40757</v>
      </c>
      <c r="B148" s="10">
        <f>VLOOKUP(A148, APPL!A:G,7,FALSE)</f>
        <v>387.25</v>
      </c>
      <c r="C148" s="13">
        <f t="shared" si="15"/>
        <v>1.1800646026328618</v>
      </c>
      <c r="D148" s="14">
        <f>Dashboard!$C$3*Portfolio!C148</f>
        <v>472025.84105314472</v>
      </c>
      <c r="E148" s="10">
        <f>VLOOKUP(A148, GLD!A:G,7,FALSE)</f>
        <v>161.52000000000001</v>
      </c>
      <c r="F148" s="13">
        <f t="shared" si="16"/>
        <v>1.1704347826086958</v>
      </c>
      <c r="G148" s="14">
        <f>Dashboard!$C$4*Portfolio!F148</f>
        <v>468173.91304347833</v>
      </c>
      <c r="H148" s="10">
        <f>VLOOKUP(A148, GOOG!A:G,7,FALSE)</f>
        <v>592.4</v>
      </c>
      <c r="I148" s="13">
        <f t="shared" si="14"/>
        <v>0.98022668983205086</v>
      </c>
      <c r="J148" s="14">
        <f>Dashboard!$C$5*Portfolio!I148</f>
        <v>0</v>
      </c>
      <c r="K148" s="10">
        <f>VLOOKUP(A148, XOM!A:G,7,FALSE)</f>
        <v>75.44</v>
      </c>
      <c r="L148" s="13">
        <f t="shared" si="17"/>
        <v>1.055547782286274</v>
      </c>
      <c r="M148" s="14">
        <f>Dashboard!$C$6*Portfolio!L148</f>
        <v>211109.5564572548</v>
      </c>
      <c r="O148" s="11">
        <f t="shared" si="18"/>
        <v>1151309.3105538778</v>
      </c>
      <c r="P148" s="26">
        <f t="shared" si="19"/>
        <v>1.1513093105538779</v>
      </c>
      <c r="Q148" s="19">
        <f t="shared" si="20"/>
        <v>-2.8393593575933851E-3</v>
      </c>
    </row>
    <row r="149" spans="1:17" thickTop="1" thickBot="1" x14ac:dyDescent="0.3">
      <c r="A149" s="9">
        <v>40758</v>
      </c>
      <c r="B149" s="10">
        <f>VLOOKUP(A149, APPL!A:G,7,FALSE)</f>
        <v>390.89</v>
      </c>
      <c r="C149" s="13">
        <f t="shared" si="15"/>
        <v>1.1911567528035103</v>
      </c>
      <c r="D149" s="14">
        <f>Dashboard!$C$3*Portfolio!C149</f>
        <v>476462.70112140413</v>
      </c>
      <c r="E149" s="10">
        <f>VLOOKUP(A149, GLD!A:G,7,FALSE)</f>
        <v>161.49</v>
      </c>
      <c r="F149" s="13">
        <f t="shared" si="16"/>
        <v>1.1702173913043479</v>
      </c>
      <c r="G149" s="14">
        <f>Dashboard!$C$4*Portfolio!F149</f>
        <v>468086.95652173914</v>
      </c>
      <c r="H149" s="10">
        <f>VLOOKUP(A149, GOOG!A:G,7,FALSE)</f>
        <v>601.16999999999996</v>
      </c>
      <c r="I149" s="13">
        <f t="shared" si="14"/>
        <v>0.99473814842392638</v>
      </c>
      <c r="J149" s="14">
        <f>Dashboard!$C$5*Portfolio!I149</f>
        <v>0</v>
      </c>
      <c r="K149" s="10">
        <f>VLOOKUP(A149, XOM!A:G,7,FALSE)</f>
        <v>75.319999999999993</v>
      </c>
      <c r="L149" s="13">
        <f t="shared" si="17"/>
        <v>1.0538687561214495</v>
      </c>
      <c r="M149" s="14">
        <f>Dashboard!$C$6*Portfolio!L149</f>
        <v>210773.75122428991</v>
      </c>
      <c r="O149" s="11">
        <f t="shared" si="18"/>
        <v>1155323.4088674332</v>
      </c>
      <c r="P149" s="26">
        <f t="shared" si="19"/>
        <v>1.1553234088674331</v>
      </c>
      <c r="Q149" s="19">
        <f t="shared" si="20"/>
        <v>3.4865507268626583E-3</v>
      </c>
    </row>
    <row r="150" spans="1:17" thickTop="1" thickBot="1" x14ac:dyDescent="0.3">
      <c r="A150" s="9">
        <v>40759</v>
      </c>
      <c r="B150" s="10">
        <f>VLOOKUP(A150, APPL!A:G,7,FALSE)</f>
        <v>375.76</v>
      </c>
      <c r="C150" s="13">
        <f t="shared" si="15"/>
        <v>1.145051194539249</v>
      </c>
      <c r="D150" s="14">
        <f>Dashboard!$C$3*Portfolio!C150</f>
        <v>458020.47781569959</v>
      </c>
      <c r="E150" s="10">
        <f>VLOOKUP(A150, GLD!A:G,7,FALSE)</f>
        <v>160.63999999999999</v>
      </c>
      <c r="F150" s="13">
        <f t="shared" si="16"/>
        <v>1.1640579710144927</v>
      </c>
      <c r="G150" s="14">
        <f>Dashboard!$C$4*Portfolio!F150</f>
        <v>465623.18840579706</v>
      </c>
      <c r="H150" s="10">
        <f>VLOOKUP(A150, GOOG!A:G,7,FALSE)</f>
        <v>577.52</v>
      </c>
      <c r="I150" s="13">
        <f t="shared" si="14"/>
        <v>0.95560519566476376</v>
      </c>
      <c r="J150" s="14">
        <f>Dashboard!$C$5*Portfolio!I150</f>
        <v>0</v>
      </c>
      <c r="K150" s="10">
        <f>VLOOKUP(A150, XOM!A:G,7,FALSE)</f>
        <v>71.56</v>
      </c>
      <c r="L150" s="13">
        <f t="shared" si="17"/>
        <v>1.0012592696236184</v>
      </c>
      <c r="M150" s="14">
        <f>Dashboard!$C$6*Portfolio!L150</f>
        <v>200251.85392472369</v>
      </c>
      <c r="O150" s="11">
        <f t="shared" si="18"/>
        <v>1123895.5201462205</v>
      </c>
      <c r="P150" s="26">
        <f t="shared" si="19"/>
        <v>1.1238955201462204</v>
      </c>
      <c r="Q150" s="19">
        <f t="shared" si="20"/>
        <v>-2.7202676306906648E-2</v>
      </c>
    </row>
    <row r="151" spans="1:17" thickTop="1" thickBot="1" x14ac:dyDescent="0.3">
      <c r="A151" s="9">
        <v>40760</v>
      </c>
      <c r="B151" s="10">
        <f>VLOOKUP(A151, APPL!A:G,7,FALSE)</f>
        <v>372.02</v>
      </c>
      <c r="C151" s="13">
        <f t="shared" si="15"/>
        <v>1.133654314968308</v>
      </c>
      <c r="D151" s="14">
        <f>Dashboard!$C$3*Portfolio!C151</f>
        <v>453461.72598732321</v>
      </c>
      <c r="E151" s="10">
        <f>VLOOKUP(A151, GLD!A:G,7,FALSE)</f>
        <v>161.75</v>
      </c>
      <c r="F151" s="13">
        <f t="shared" si="16"/>
        <v>1.1721014492753623</v>
      </c>
      <c r="G151" s="14">
        <f>Dashboard!$C$4*Portfolio!F151</f>
        <v>468840.5797101449</v>
      </c>
      <c r="H151" s="10">
        <f>VLOOKUP(A151, GOOG!A:G,7,FALSE)</f>
        <v>579.04</v>
      </c>
      <c r="I151" s="13">
        <f t="shared" si="14"/>
        <v>0.95812029453131453</v>
      </c>
      <c r="J151" s="14">
        <f>Dashboard!$C$5*Portfolio!I151</f>
        <v>0</v>
      </c>
      <c r="K151" s="10">
        <f>VLOOKUP(A151, XOM!A:G,7,FALSE)</f>
        <v>72.510000000000005</v>
      </c>
      <c r="L151" s="13">
        <f t="shared" si="17"/>
        <v>1.0145515600951449</v>
      </c>
      <c r="M151" s="14">
        <f>Dashboard!$C$6*Portfolio!L151</f>
        <v>202910.31201902899</v>
      </c>
      <c r="O151" s="11">
        <f t="shared" si="18"/>
        <v>1125212.617716497</v>
      </c>
      <c r="P151" s="26">
        <f t="shared" si="19"/>
        <v>1.1252126177164969</v>
      </c>
      <c r="Q151" s="19">
        <f t="shared" si="20"/>
        <v>1.1719039240454254E-3</v>
      </c>
    </row>
    <row r="152" spans="1:17" thickTop="1" thickBot="1" x14ac:dyDescent="0.3">
      <c r="A152" s="9">
        <v>40763</v>
      </c>
      <c r="B152" s="10">
        <f>VLOOKUP(A152, APPL!A:G,7,FALSE)</f>
        <v>351.7</v>
      </c>
      <c r="C152" s="13">
        <f t="shared" si="15"/>
        <v>1.0717333008288639</v>
      </c>
      <c r="D152" s="14">
        <f>Dashboard!$C$3*Portfolio!C152</f>
        <v>428693.32033154555</v>
      </c>
      <c r="E152" s="10">
        <f>VLOOKUP(A152, GLD!A:G,7,FALSE)</f>
        <v>167.12</v>
      </c>
      <c r="F152" s="13">
        <f t="shared" si="16"/>
        <v>1.2110144927536233</v>
      </c>
      <c r="G152" s="14">
        <f>Dashboard!$C$4*Portfolio!F152</f>
        <v>484405.79710144934</v>
      </c>
      <c r="H152" s="10">
        <f>VLOOKUP(A152, GOOG!A:G,7,FALSE)</f>
        <v>546.02</v>
      </c>
      <c r="I152" s="13">
        <f t="shared" si="14"/>
        <v>0.90348308099611141</v>
      </c>
      <c r="J152" s="14">
        <f>Dashboard!$C$5*Portfolio!I152</f>
        <v>0</v>
      </c>
      <c r="K152" s="10">
        <f>VLOOKUP(A152, XOM!A:G,7,FALSE)</f>
        <v>68.03</v>
      </c>
      <c r="L152" s="13">
        <f t="shared" si="17"/>
        <v>0.95186791660836723</v>
      </c>
      <c r="M152" s="14">
        <f>Dashboard!$C$6*Portfolio!L152</f>
        <v>190373.58332167345</v>
      </c>
      <c r="O152" s="11">
        <f t="shared" si="18"/>
        <v>1103472.7007546683</v>
      </c>
      <c r="P152" s="26">
        <f t="shared" si="19"/>
        <v>1.1034727007546683</v>
      </c>
      <c r="Q152" s="19">
        <f t="shared" si="20"/>
        <v>-1.9320719141905474E-2</v>
      </c>
    </row>
    <row r="153" spans="1:17" thickTop="1" thickBot="1" x14ac:dyDescent="0.3">
      <c r="A153" s="9">
        <v>40764</v>
      </c>
      <c r="B153" s="10">
        <f>VLOOKUP(A153, APPL!A:G,7,FALSE)</f>
        <v>372.41</v>
      </c>
      <c r="C153" s="13">
        <f t="shared" si="15"/>
        <v>1.134842759629449</v>
      </c>
      <c r="D153" s="14">
        <f>Dashboard!$C$3*Portfolio!C153</f>
        <v>453937.1038517796</v>
      </c>
      <c r="E153" s="10">
        <f>VLOOKUP(A153, GLD!A:G,7,FALSE)</f>
        <v>168.61</v>
      </c>
      <c r="F153" s="13">
        <f t="shared" si="16"/>
        <v>1.2218115942028986</v>
      </c>
      <c r="G153" s="14">
        <f>Dashboard!$C$4*Portfolio!F153</f>
        <v>488724.63768115948</v>
      </c>
      <c r="H153" s="10">
        <f>VLOOKUP(A153, GOOG!A:G,7,FALSE)</f>
        <v>573.41</v>
      </c>
      <c r="I153" s="13">
        <f t="shared" si="14"/>
        <v>0.94880450070323474</v>
      </c>
      <c r="J153" s="14">
        <f>Dashboard!$C$5*Portfolio!I153</f>
        <v>0</v>
      </c>
      <c r="K153" s="10">
        <f>VLOOKUP(A153, XOM!A:G,7,FALSE)</f>
        <v>69.430000000000007</v>
      </c>
      <c r="L153" s="13">
        <f t="shared" si="17"/>
        <v>0.97145655519798524</v>
      </c>
      <c r="M153" s="14">
        <f>Dashboard!$C$6*Portfolio!L153</f>
        <v>194291.31103959706</v>
      </c>
      <c r="O153" s="11">
        <f t="shared" si="18"/>
        <v>1136953.052572536</v>
      </c>
      <c r="P153" s="26">
        <f t="shared" si="19"/>
        <v>1.136953052572536</v>
      </c>
      <c r="Q153" s="19">
        <f t="shared" si="20"/>
        <v>3.0340897237394637E-2</v>
      </c>
    </row>
    <row r="154" spans="1:17" thickTop="1" thickBot="1" x14ac:dyDescent="0.3">
      <c r="A154" s="9">
        <v>40765</v>
      </c>
      <c r="B154" s="10">
        <f>VLOOKUP(A154, APPL!A:G,7,FALSE)</f>
        <v>362.14</v>
      </c>
      <c r="C154" s="13">
        <f t="shared" si="15"/>
        <v>1.1035470502194051</v>
      </c>
      <c r="D154" s="14">
        <f>Dashboard!$C$3*Portfolio!C154</f>
        <v>441418.82008776203</v>
      </c>
      <c r="E154" s="10">
        <f>VLOOKUP(A154, GLD!A:G,7,FALSE)</f>
        <v>174.58</v>
      </c>
      <c r="F154" s="13">
        <f t="shared" si="16"/>
        <v>1.2650724637681161</v>
      </c>
      <c r="G154" s="14">
        <f>Dashboard!$C$4*Portfolio!F154</f>
        <v>506028.98550724646</v>
      </c>
      <c r="H154" s="10">
        <f>VLOOKUP(A154, GOOG!A:G,7,FALSE)</f>
        <v>549.01</v>
      </c>
      <c r="I154" s="13">
        <f t="shared" si="14"/>
        <v>0.90843054521386613</v>
      </c>
      <c r="J154" s="14">
        <f>Dashboard!$C$5*Portfolio!I154</f>
        <v>0</v>
      </c>
      <c r="K154" s="10">
        <f>VLOOKUP(A154, XOM!A:G,7,FALSE)</f>
        <v>66.37</v>
      </c>
      <c r="L154" s="13">
        <f t="shared" si="17"/>
        <v>0.92864138799496299</v>
      </c>
      <c r="M154" s="14">
        <f>Dashboard!$C$6*Portfolio!L154</f>
        <v>185728.2775989926</v>
      </c>
      <c r="O154" s="11">
        <f t="shared" si="18"/>
        <v>1133176.0831940011</v>
      </c>
      <c r="P154" s="26">
        <f t="shared" si="19"/>
        <v>1.1331760831940012</v>
      </c>
      <c r="Q154" s="19">
        <f t="shared" si="20"/>
        <v>-3.3220099721696927E-3</v>
      </c>
    </row>
    <row r="155" spans="1:17" thickTop="1" thickBot="1" x14ac:dyDescent="0.3">
      <c r="A155" s="9">
        <v>40766</v>
      </c>
      <c r="B155" s="10">
        <f>VLOOKUP(A155, APPL!A:G,7,FALSE)</f>
        <v>372.1</v>
      </c>
      <c r="C155" s="13">
        <f t="shared" si="15"/>
        <v>1.1338980984885421</v>
      </c>
      <c r="D155" s="14">
        <f>Dashboard!$C$3*Portfolio!C155</f>
        <v>453559.23939541681</v>
      </c>
      <c r="E155" s="10">
        <f>VLOOKUP(A155, GLD!A:G,7,FALSE)</f>
        <v>170.75</v>
      </c>
      <c r="F155" s="13">
        <f t="shared" si="16"/>
        <v>1.2373188405797102</v>
      </c>
      <c r="G155" s="14">
        <f>Dashboard!$C$4*Portfolio!F155</f>
        <v>494927.53623188409</v>
      </c>
      <c r="H155" s="10">
        <f>VLOOKUP(A155, GOOG!A:G,7,FALSE)</f>
        <v>562.13</v>
      </c>
      <c r="I155" s="13">
        <f t="shared" si="14"/>
        <v>0.9301398196409365</v>
      </c>
      <c r="J155" s="14">
        <f>Dashboard!$C$5*Portfolio!I155</f>
        <v>0</v>
      </c>
      <c r="K155" s="10">
        <f>VLOOKUP(A155, XOM!A:G,7,FALSE)</f>
        <v>69.83</v>
      </c>
      <c r="L155" s="13">
        <f t="shared" si="17"/>
        <v>0.97705330908073318</v>
      </c>
      <c r="M155" s="14">
        <f>Dashboard!$C$6*Portfolio!L155</f>
        <v>195410.66181614663</v>
      </c>
      <c r="O155" s="11">
        <f t="shared" si="18"/>
        <v>1143897.4374434475</v>
      </c>
      <c r="P155" s="26">
        <f t="shared" si="19"/>
        <v>1.1438974374434476</v>
      </c>
      <c r="Q155" s="19">
        <f t="shared" si="20"/>
        <v>9.4613312162632468E-3</v>
      </c>
    </row>
    <row r="156" spans="1:17" thickTop="1" thickBot="1" x14ac:dyDescent="0.3">
      <c r="A156" s="9">
        <v>40767</v>
      </c>
      <c r="B156" s="10">
        <f>VLOOKUP(A156, APPL!A:G,7,FALSE)</f>
        <v>375.38</v>
      </c>
      <c r="C156" s="13">
        <f t="shared" si="15"/>
        <v>1.1438932228181373</v>
      </c>
      <c r="D156" s="14">
        <f>Dashboard!$C$3*Portfolio!C156</f>
        <v>457557.28912725492</v>
      </c>
      <c r="E156" s="10">
        <f>VLOOKUP(A156, GLD!A:G,7,FALSE)</f>
        <v>169.97</v>
      </c>
      <c r="F156" s="13">
        <f t="shared" si="16"/>
        <v>1.2316666666666667</v>
      </c>
      <c r="G156" s="14">
        <f>Dashboard!$C$4*Portfolio!F156</f>
        <v>492666.66666666669</v>
      </c>
      <c r="H156" s="10">
        <f>VLOOKUP(A156, GOOG!A:G,7,FALSE)</f>
        <v>563.77</v>
      </c>
      <c r="I156" s="13">
        <f t="shared" si="14"/>
        <v>0.93285347894432025</v>
      </c>
      <c r="J156" s="14">
        <f>Dashboard!$C$5*Portfolio!I156</f>
        <v>0</v>
      </c>
      <c r="K156" s="10">
        <f>VLOOKUP(A156, XOM!A:G,7,FALSE)</f>
        <v>70.239999999999995</v>
      </c>
      <c r="L156" s="13">
        <f t="shared" si="17"/>
        <v>0.98278998181054977</v>
      </c>
      <c r="M156" s="14">
        <f>Dashboard!$C$6*Portfolio!L156</f>
        <v>196557.99636210996</v>
      </c>
      <c r="O156" s="11">
        <f t="shared" si="18"/>
        <v>1146781.9521560315</v>
      </c>
      <c r="P156" s="26">
        <f t="shared" si="19"/>
        <v>1.1467819521560314</v>
      </c>
      <c r="Q156" s="19">
        <f t="shared" si="20"/>
        <v>2.5216550174556041E-3</v>
      </c>
    </row>
    <row r="157" spans="1:17" thickTop="1" thickBot="1" x14ac:dyDescent="0.3">
      <c r="A157" s="9">
        <v>40770</v>
      </c>
      <c r="B157" s="10">
        <f>VLOOKUP(A157, APPL!A:G,7,FALSE)</f>
        <v>381.77</v>
      </c>
      <c r="C157" s="13">
        <f t="shared" si="15"/>
        <v>1.1633654314968307</v>
      </c>
      <c r="D157" s="14">
        <f>Dashboard!$C$3*Portfolio!C157</f>
        <v>465346.17259873229</v>
      </c>
      <c r="E157" s="10">
        <f>VLOOKUP(A157, GLD!A:G,7,FALSE)</f>
        <v>171.8</v>
      </c>
      <c r="F157" s="13">
        <f t="shared" si="16"/>
        <v>1.2449275362318841</v>
      </c>
      <c r="G157" s="14">
        <f>Dashboard!$C$4*Portfolio!F157</f>
        <v>497971.01449275366</v>
      </c>
      <c r="H157" s="10">
        <f>VLOOKUP(A157, GOOG!A:G,7,FALSE)</f>
        <v>557.23</v>
      </c>
      <c r="I157" s="13">
        <f t="shared" si="14"/>
        <v>0.92203193513692394</v>
      </c>
      <c r="J157" s="14">
        <f>Dashboard!$C$5*Portfolio!I157</f>
        <v>0</v>
      </c>
      <c r="K157" s="10">
        <f>VLOOKUP(A157, XOM!A:G,7,FALSE)</f>
        <v>72.47</v>
      </c>
      <c r="L157" s="13">
        <f t="shared" si="17"/>
        <v>1.0139918847068701</v>
      </c>
      <c r="M157" s="14">
        <f>Dashboard!$C$6*Portfolio!L157</f>
        <v>202798.37694137401</v>
      </c>
      <c r="O157" s="11">
        <f t="shared" si="18"/>
        <v>1166115.5640328599</v>
      </c>
      <c r="P157" s="26">
        <f t="shared" si="19"/>
        <v>1.1661155640328598</v>
      </c>
      <c r="Q157" s="19">
        <f t="shared" si="20"/>
        <v>1.6859013032494818E-2</v>
      </c>
    </row>
    <row r="158" spans="1:17" thickTop="1" thickBot="1" x14ac:dyDescent="0.3">
      <c r="A158" s="9">
        <v>40771</v>
      </c>
      <c r="B158" s="10">
        <f>VLOOKUP(A158, APPL!A:G,7,FALSE)</f>
        <v>378.85</v>
      </c>
      <c r="C158" s="13">
        <f t="shared" si="15"/>
        <v>1.1544673330082886</v>
      </c>
      <c r="D158" s="14">
        <f>Dashboard!$C$3*Portfolio!C158</f>
        <v>461786.93320331548</v>
      </c>
      <c r="E158" s="10">
        <f>VLOOKUP(A158, GLD!A:G,7,FALSE)</f>
        <v>173.92</v>
      </c>
      <c r="F158" s="13">
        <f t="shared" si="16"/>
        <v>1.2602898550724637</v>
      </c>
      <c r="G158" s="14">
        <f>Dashboard!$C$4*Portfolio!F158</f>
        <v>504115.94202898548</v>
      </c>
      <c r="H158" s="10">
        <f>VLOOKUP(A158, GOOG!A:G,7,FALSE)</f>
        <v>539</v>
      </c>
      <c r="I158" s="13">
        <f t="shared" si="14"/>
        <v>0.89186729544138332</v>
      </c>
      <c r="J158" s="14">
        <f>Dashboard!$C$5*Portfolio!I158</f>
        <v>0</v>
      </c>
      <c r="K158" s="10">
        <f>VLOOKUP(A158, XOM!A:G,7,FALSE)</f>
        <v>71.7</v>
      </c>
      <c r="L158" s="13">
        <f t="shared" si="17"/>
        <v>1.0032181334825803</v>
      </c>
      <c r="M158" s="14">
        <f>Dashboard!$C$6*Portfolio!L158</f>
        <v>200643.62669651606</v>
      </c>
      <c r="O158" s="11">
        <f t="shared" si="18"/>
        <v>1166546.501928817</v>
      </c>
      <c r="P158" s="26">
        <f t="shared" si="19"/>
        <v>1.166546501928817</v>
      </c>
      <c r="Q158" s="19">
        <f t="shared" si="20"/>
        <v>3.6954990504289853E-4</v>
      </c>
    </row>
    <row r="159" spans="1:17" thickTop="1" thickBot="1" x14ac:dyDescent="0.3">
      <c r="A159" s="9">
        <v>40772</v>
      </c>
      <c r="B159" s="10">
        <f>VLOOKUP(A159, APPL!A:G,7,FALSE)</f>
        <v>378.81</v>
      </c>
      <c r="C159" s="13">
        <f t="shared" si="15"/>
        <v>1.1543454412481715</v>
      </c>
      <c r="D159" s="14">
        <f>Dashboard!$C$3*Portfolio!C159</f>
        <v>461738.17649926862</v>
      </c>
      <c r="E159" s="10">
        <f>VLOOKUP(A159, GLD!A:G,7,FALSE)</f>
        <v>174.42</v>
      </c>
      <c r="F159" s="13">
        <f t="shared" si="16"/>
        <v>1.2639130434782608</v>
      </c>
      <c r="G159" s="14">
        <f>Dashboard!$C$4*Portfolio!F159</f>
        <v>505565.21739130432</v>
      </c>
      <c r="H159" s="10">
        <f>VLOOKUP(A159, GOOG!A:G,7,FALSE)</f>
        <v>533.15</v>
      </c>
      <c r="I159" s="13">
        <f t="shared" si="14"/>
        <v>0.88218747414577636</v>
      </c>
      <c r="J159" s="14">
        <f>Dashboard!$C$5*Portfolio!I159</f>
        <v>0</v>
      </c>
      <c r="K159" s="10">
        <f>VLOOKUP(A159, XOM!A:G,7,FALSE)</f>
        <v>72.349999999999994</v>
      </c>
      <c r="L159" s="13">
        <f t="shared" si="17"/>
        <v>1.0123128585420456</v>
      </c>
      <c r="M159" s="14">
        <f>Dashboard!$C$6*Portfolio!L159</f>
        <v>202462.57170840912</v>
      </c>
      <c r="O159" s="11">
        <f t="shared" si="18"/>
        <v>1169765.9655989821</v>
      </c>
      <c r="P159" s="26">
        <f t="shared" si="19"/>
        <v>1.169765965598982</v>
      </c>
      <c r="Q159" s="19">
        <f t="shared" si="20"/>
        <v>2.759824546078482E-3</v>
      </c>
    </row>
    <row r="160" spans="1:17" thickTop="1" thickBot="1" x14ac:dyDescent="0.3">
      <c r="A160" s="9">
        <v>40773</v>
      </c>
      <c r="B160" s="10">
        <f>VLOOKUP(A160, APPL!A:G,7,FALSE)</f>
        <v>364.49</v>
      </c>
      <c r="C160" s="13">
        <f t="shared" si="15"/>
        <v>1.1107081911262797</v>
      </c>
      <c r="D160" s="14">
        <f>Dashboard!$C$3*Portfolio!C160</f>
        <v>444283.27645051188</v>
      </c>
      <c r="E160" s="10">
        <f>VLOOKUP(A160, GLD!A:G,7,FALSE)</f>
        <v>177.72</v>
      </c>
      <c r="F160" s="13">
        <f t="shared" si="16"/>
        <v>1.2878260869565217</v>
      </c>
      <c r="G160" s="14">
        <f>Dashboard!$C$4*Portfolio!F160</f>
        <v>515130.43478260865</v>
      </c>
      <c r="H160" s="10">
        <f>VLOOKUP(A160, GOOG!A:G,7,FALSE)</f>
        <v>504.88</v>
      </c>
      <c r="I160" s="13">
        <f t="shared" si="14"/>
        <v>0.83540994456854467</v>
      </c>
      <c r="J160" s="14">
        <f>Dashboard!$C$5*Portfolio!I160</f>
        <v>0</v>
      </c>
      <c r="K160" s="10">
        <f>VLOOKUP(A160, XOM!A:G,7,FALSE)</f>
        <v>69.209999999999994</v>
      </c>
      <c r="L160" s="13">
        <f t="shared" si="17"/>
        <v>0.96837834056247374</v>
      </c>
      <c r="M160" s="14">
        <f>Dashboard!$C$6*Portfolio!L160</f>
        <v>193675.66811249475</v>
      </c>
      <c r="O160" s="11">
        <f t="shared" si="18"/>
        <v>1153089.3793456154</v>
      </c>
      <c r="P160" s="26">
        <f t="shared" si="19"/>
        <v>1.1530893793456154</v>
      </c>
      <c r="Q160" s="19">
        <f t="shared" si="20"/>
        <v>-1.4256344212260741E-2</v>
      </c>
    </row>
    <row r="161" spans="1:17" thickTop="1" thickBot="1" x14ac:dyDescent="0.3">
      <c r="A161" s="9">
        <v>40774</v>
      </c>
      <c r="B161" s="10">
        <f>VLOOKUP(A161, APPL!A:G,7,FALSE)</f>
        <v>354.51</v>
      </c>
      <c r="C161" s="13">
        <f t="shared" si="15"/>
        <v>1.0802961969770843</v>
      </c>
      <c r="D161" s="14">
        <f>Dashboard!$C$3*Portfolio!C161</f>
        <v>432118.47879083373</v>
      </c>
      <c r="E161" s="10">
        <f>VLOOKUP(A161, GLD!A:G,7,FALSE)</f>
        <v>179.95</v>
      </c>
      <c r="F161" s="13">
        <f t="shared" si="16"/>
        <v>1.3039855072463766</v>
      </c>
      <c r="G161" s="14">
        <f>Dashboard!$C$4*Portfolio!F161</f>
        <v>521594.20289855066</v>
      </c>
      <c r="H161" s="10">
        <f>VLOOKUP(A161, GOOG!A:G,7,FALSE)</f>
        <v>490.92</v>
      </c>
      <c r="I161" s="13">
        <f t="shared" si="14"/>
        <v>0.81231074708364359</v>
      </c>
      <c r="J161" s="14">
        <f>Dashboard!$C$5*Portfolio!I161</f>
        <v>0</v>
      </c>
      <c r="K161" s="10">
        <f>VLOOKUP(A161, XOM!A:G,7,FALSE)</f>
        <v>68.09</v>
      </c>
      <c r="L161" s="13">
        <f t="shared" si="17"/>
        <v>0.95270742969077937</v>
      </c>
      <c r="M161" s="14">
        <f>Dashboard!$C$6*Portfolio!L161</f>
        <v>190541.48593815588</v>
      </c>
      <c r="O161" s="11">
        <f t="shared" si="18"/>
        <v>1144254.1676275402</v>
      </c>
      <c r="P161" s="26">
        <f t="shared" si="19"/>
        <v>1.1442541676275402</v>
      </c>
      <c r="Q161" s="19">
        <f t="shared" si="20"/>
        <v>-7.6622089114108949E-3</v>
      </c>
    </row>
    <row r="162" spans="1:17" thickTop="1" thickBot="1" x14ac:dyDescent="0.3">
      <c r="A162" s="9">
        <v>40777</v>
      </c>
      <c r="B162" s="10">
        <f>VLOOKUP(A162, APPL!A:G,7,FALSE)</f>
        <v>354.92</v>
      </c>
      <c r="C162" s="13">
        <f t="shared" si="15"/>
        <v>1.0815455875182838</v>
      </c>
      <c r="D162" s="14">
        <f>Dashboard!$C$3*Portfolio!C162</f>
        <v>432618.23500731349</v>
      </c>
      <c r="E162" s="10">
        <f>VLOOKUP(A162, GLD!A:G,7,FALSE)</f>
        <v>184.59</v>
      </c>
      <c r="F162" s="13">
        <f t="shared" si="16"/>
        <v>1.337608695652174</v>
      </c>
      <c r="G162" s="14">
        <f>Dashboard!$C$4*Portfolio!F162</f>
        <v>535043.47826086963</v>
      </c>
      <c r="H162" s="10">
        <f>VLOOKUP(A162, GOOG!A:G,7,FALSE)</f>
        <v>498.17</v>
      </c>
      <c r="I162" s="13">
        <f t="shared" si="14"/>
        <v>0.82430710680896835</v>
      </c>
      <c r="J162" s="14">
        <f>Dashboard!$C$5*Portfolio!I162</f>
        <v>0</v>
      </c>
      <c r="K162" s="10">
        <f>VLOOKUP(A162, XOM!A:G,7,FALSE)</f>
        <v>68.459999999999994</v>
      </c>
      <c r="L162" s="13">
        <f t="shared" si="17"/>
        <v>0.95788442703232113</v>
      </c>
      <c r="M162" s="14">
        <f>Dashboard!$C$6*Portfolio!L162</f>
        <v>191576.88540646422</v>
      </c>
      <c r="O162" s="11">
        <f t="shared" si="18"/>
        <v>1159238.5986746475</v>
      </c>
      <c r="P162" s="26">
        <f t="shared" si="19"/>
        <v>1.1592385986746474</v>
      </c>
      <c r="Q162" s="19">
        <f t="shared" si="20"/>
        <v>1.3095369430181192E-2</v>
      </c>
    </row>
    <row r="163" spans="1:17" thickTop="1" thickBot="1" x14ac:dyDescent="0.3">
      <c r="A163" s="9">
        <v>40778</v>
      </c>
      <c r="B163" s="10">
        <f>VLOOKUP(A163, APPL!A:G,7,FALSE)</f>
        <v>372</v>
      </c>
      <c r="C163" s="13">
        <f t="shared" si="15"/>
        <v>1.1335933690882496</v>
      </c>
      <c r="D163" s="14">
        <f>Dashboard!$C$3*Portfolio!C163</f>
        <v>453437.34763529984</v>
      </c>
      <c r="E163" s="10">
        <f>VLOOKUP(A163, GLD!A:G,7,FALSE)</f>
        <v>177.67</v>
      </c>
      <c r="F163" s="13">
        <f t="shared" si="16"/>
        <v>1.287463768115942</v>
      </c>
      <c r="G163" s="14">
        <f>Dashboard!$C$4*Portfolio!F163</f>
        <v>514985.50724637677</v>
      </c>
      <c r="H163" s="10">
        <f>VLOOKUP(A163, GOOG!A:G,7,FALSE)</f>
        <v>518.82000000000005</v>
      </c>
      <c r="I163" s="13">
        <f t="shared" si="14"/>
        <v>0.85847604864730709</v>
      </c>
      <c r="J163" s="14">
        <f>Dashboard!$C$5*Portfolio!I163</f>
        <v>0</v>
      </c>
      <c r="K163" s="10">
        <f>VLOOKUP(A163, XOM!A:G,7,FALSE)</f>
        <v>71.86</v>
      </c>
      <c r="L163" s="13">
        <f t="shared" si="17"/>
        <v>1.0054568350356794</v>
      </c>
      <c r="M163" s="14">
        <f>Dashboard!$C$6*Portfolio!L163</f>
        <v>201091.36700713588</v>
      </c>
      <c r="O163" s="11">
        <f t="shared" si="18"/>
        <v>1169514.2218888125</v>
      </c>
      <c r="P163" s="26">
        <f t="shared" si="19"/>
        <v>1.1695142218888126</v>
      </c>
      <c r="Q163" s="19">
        <f t="shared" si="20"/>
        <v>8.8641141055114669E-3</v>
      </c>
    </row>
    <row r="164" spans="1:17" thickTop="1" thickBot="1" x14ac:dyDescent="0.3">
      <c r="A164" s="9">
        <v>40779</v>
      </c>
      <c r="B164" s="10">
        <f>VLOOKUP(A164, APPL!A:G,7,FALSE)</f>
        <v>374.57</v>
      </c>
      <c r="C164" s="13">
        <f t="shared" si="15"/>
        <v>1.1414249146757678</v>
      </c>
      <c r="D164" s="14">
        <f>Dashboard!$C$3*Portfolio!C164</f>
        <v>456569.96587030712</v>
      </c>
      <c r="E164" s="10">
        <f>VLOOKUP(A164, GLD!A:G,7,FALSE)</f>
        <v>171.65</v>
      </c>
      <c r="F164" s="13">
        <f t="shared" si="16"/>
        <v>1.2438405797101451</v>
      </c>
      <c r="G164" s="14">
        <f>Dashboard!$C$4*Portfolio!F164</f>
        <v>497536.23188405804</v>
      </c>
      <c r="H164" s="10">
        <f>VLOOKUP(A164, GOOG!A:G,7,FALSE)</f>
        <v>523.29</v>
      </c>
      <c r="I164" s="13">
        <f t="shared" si="14"/>
        <v>0.86587242491933469</v>
      </c>
      <c r="J164" s="14">
        <f>Dashboard!$C$5*Portfolio!I164</f>
        <v>0</v>
      </c>
      <c r="K164" s="10">
        <f>VLOOKUP(A164, XOM!A:G,7,FALSE)</f>
        <v>71.739999999999995</v>
      </c>
      <c r="L164" s="13">
        <f t="shared" si="17"/>
        <v>1.0037778088708549</v>
      </c>
      <c r="M164" s="14">
        <f>Dashboard!$C$6*Portfolio!L164</f>
        <v>200755.56177417099</v>
      </c>
      <c r="O164" s="11">
        <f t="shared" si="18"/>
        <v>1154861.7595285361</v>
      </c>
      <c r="P164" s="26">
        <f t="shared" si="19"/>
        <v>1.1548617595285362</v>
      </c>
      <c r="Q164" s="19">
        <f t="shared" si="20"/>
        <v>-1.2528673945163438E-2</v>
      </c>
    </row>
    <row r="165" spans="1:17" thickTop="1" thickBot="1" x14ac:dyDescent="0.3">
      <c r="A165" s="9">
        <v>40780</v>
      </c>
      <c r="B165" s="10">
        <f>VLOOKUP(A165, APPL!A:G,7,FALSE)</f>
        <v>372.12</v>
      </c>
      <c r="C165" s="13">
        <f t="shared" si="15"/>
        <v>1.1339590443686005</v>
      </c>
      <c r="D165" s="14">
        <f>Dashboard!$C$3*Portfolio!C165</f>
        <v>453583.61774744018</v>
      </c>
      <c r="E165" s="10">
        <f>VLOOKUP(A165, GLD!A:G,7,FALSE)</f>
        <v>172.36</v>
      </c>
      <c r="F165" s="13">
        <f t="shared" si="16"/>
        <v>1.2489855072463769</v>
      </c>
      <c r="G165" s="14">
        <f>Dashboard!$C$4*Portfolio!F165</f>
        <v>499594.20289855078</v>
      </c>
      <c r="H165" s="10">
        <f>VLOOKUP(A165, GOOG!A:G,7,FALSE)</f>
        <v>520.04</v>
      </c>
      <c r="I165" s="13">
        <f t="shared" si="14"/>
        <v>0.86049474642177537</v>
      </c>
      <c r="J165" s="14">
        <f>Dashboard!$C$5*Portfolio!I165</f>
        <v>0</v>
      </c>
      <c r="K165" s="10">
        <f>VLOOKUP(A165, XOM!A:G,7,FALSE)</f>
        <v>70.02</v>
      </c>
      <c r="L165" s="13">
        <f t="shared" si="17"/>
        <v>0.97971176717503838</v>
      </c>
      <c r="M165" s="14">
        <f>Dashboard!$C$6*Portfolio!L165</f>
        <v>195942.35343500768</v>
      </c>
      <c r="O165" s="11">
        <f t="shared" si="18"/>
        <v>1149120.1740809986</v>
      </c>
      <c r="P165" s="26">
        <f t="shared" si="19"/>
        <v>1.1491201740809986</v>
      </c>
      <c r="Q165" s="19">
        <f t="shared" si="20"/>
        <v>-4.9716647037317818E-3</v>
      </c>
    </row>
    <row r="166" spans="1:17" thickTop="1" thickBot="1" x14ac:dyDescent="0.3">
      <c r="A166" s="9">
        <v>40781</v>
      </c>
      <c r="B166" s="10">
        <f>VLOOKUP(A166, APPL!A:G,7,FALSE)</f>
        <v>381.94</v>
      </c>
      <c r="C166" s="13">
        <f t="shared" si="15"/>
        <v>1.1638834714773281</v>
      </c>
      <c r="D166" s="14">
        <f>Dashboard!$C$3*Portfolio!C166</f>
        <v>465553.38859093125</v>
      </c>
      <c r="E166" s="10">
        <f>VLOOKUP(A166, GLD!A:G,7,FALSE)</f>
        <v>177.47</v>
      </c>
      <c r="F166" s="13">
        <f t="shared" si="16"/>
        <v>1.2860144927536232</v>
      </c>
      <c r="G166" s="14">
        <f>Dashboard!$C$4*Portfolio!F166</f>
        <v>514405.79710144928</v>
      </c>
      <c r="H166" s="10">
        <f>VLOOKUP(A166, GOOG!A:G,7,FALSE)</f>
        <v>526.86</v>
      </c>
      <c r="I166" s="13">
        <f t="shared" si="14"/>
        <v>0.87177959791511539</v>
      </c>
      <c r="J166" s="14">
        <f>Dashboard!$C$5*Portfolio!I166</f>
        <v>0</v>
      </c>
      <c r="K166" s="10">
        <f>VLOOKUP(A166, XOM!A:G,7,FALSE)</f>
        <v>70.86</v>
      </c>
      <c r="L166" s="13">
        <f t="shared" si="17"/>
        <v>0.99146495032880932</v>
      </c>
      <c r="M166" s="14">
        <f>Dashboard!$C$6*Portfolio!L166</f>
        <v>198292.99006576187</v>
      </c>
      <c r="O166" s="11">
        <f t="shared" si="18"/>
        <v>1178252.1757581425</v>
      </c>
      <c r="P166" s="26">
        <f t="shared" si="19"/>
        <v>1.1782521757581426</v>
      </c>
      <c r="Q166" s="19">
        <f t="shared" si="20"/>
        <v>2.5351570996864581E-2</v>
      </c>
    </row>
    <row r="167" spans="1:17" thickTop="1" thickBot="1" x14ac:dyDescent="0.3">
      <c r="A167" s="9">
        <v>40784</v>
      </c>
      <c r="B167" s="10">
        <f>VLOOKUP(A167, APPL!A:G,7,FALSE)</f>
        <v>388.3</v>
      </c>
      <c r="C167" s="13">
        <f t="shared" si="15"/>
        <v>1.1832642613359337</v>
      </c>
      <c r="D167" s="14">
        <f>Dashboard!$C$3*Portfolio!C167</f>
        <v>473305.70453437348</v>
      </c>
      <c r="E167" s="10">
        <f>VLOOKUP(A167, GLD!A:G,7,FALSE)</f>
        <v>173.89</v>
      </c>
      <c r="F167" s="13">
        <f t="shared" si="16"/>
        <v>1.2600724637681158</v>
      </c>
      <c r="G167" s="14">
        <f>Dashboard!$C$4*Portfolio!F167</f>
        <v>504028.98550724628</v>
      </c>
      <c r="H167" s="10">
        <f>VLOOKUP(A167, GOOG!A:G,7,FALSE)</f>
        <v>539.08000000000004</v>
      </c>
      <c r="I167" s="13">
        <f t="shared" si="14"/>
        <v>0.89199966906593864</v>
      </c>
      <c r="J167" s="14">
        <f>Dashboard!$C$5*Portfolio!I167</f>
        <v>0</v>
      </c>
      <c r="K167" s="10">
        <f>VLOOKUP(A167, XOM!A:G,7,FALSE)</f>
        <v>72.31</v>
      </c>
      <c r="L167" s="13">
        <f t="shared" si="17"/>
        <v>1.0117531831537709</v>
      </c>
      <c r="M167" s="14">
        <f>Dashboard!$C$6*Portfolio!L167</f>
        <v>202350.63663075419</v>
      </c>
      <c r="O167" s="11">
        <f t="shared" si="18"/>
        <v>1179685.326672374</v>
      </c>
      <c r="P167" s="26">
        <f t="shared" si="19"/>
        <v>1.1796853266723741</v>
      </c>
      <c r="Q167" s="19">
        <f t="shared" si="20"/>
        <v>1.2163363189288123E-3</v>
      </c>
    </row>
    <row r="168" spans="1:17" thickTop="1" thickBot="1" x14ac:dyDescent="0.3">
      <c r="A168" s="9">
        <v>40785</v>
      </c>
      <c r="B168" s="10">
        <f>VLOOKUP(A168, APPL!A:G,7,FALSE)</f>
        <v>388.32</v>
      </c>
      <c r="C168" s="13">
        <f t="shared" si="15"/>
        <v>1.1833252072159921</v>
      </c>
      <c r="D168" s="14">
        <f>Dashboard!$C$3*Portfolio!C168</f>
        <v>473330.08288639685</v>
      </c>
      <c r="E168" s="10">
        <f>VLOOKUP(A168, GLD!A:G,7,FALSE)</f>
        <v>179.1</v>
      </c>
      <c r="F168" s="13">
        <f t="shared" si="16"/>
        <v>1.2978260869565217</v>
      </c>
      <c r="G168" s="14">
        <f>Dashboard!$C$4*Portfolio!F168</f>
        <v>519130.43478260865</v>
      </c>
      <c r="H168" s="10">
        <f>VLOOKUP(A168, GOOG!A:G,7,FALSE)</f>
        <v>540.70000000000005</v>
      </c>
      <c r="I168" s="13">
        <f t="shared" si="14"/>
        <v>0.89468023496318361</v>
      </c>
      <c r="J168" s="14">
        <f>Dashboard!$C$5*Portfolio!I168</f>
        <v>0</v>
      </c>
      <c r="K168" s="10">
        <f>VLOOKUP(A168, XOM!A:G,7,FALSE)</f>
        <v>72.099999999999994</v>
      </c>
      <c r="L168" s="13">
        <f t="shared" si="17"/>
        <v>1.008814887365328</v>
      </c>
      <c r="M168" s="14">
        <f>Dashboard!$C$6*Portfolio!L168</f>
        <v>201762.97747306561</v>
      </c>
      <c r="O168" s="11">
        <f t="shared" si="18"/>
        <v>1194223.495142071</v>
      </c>
      <c r="P168" s="26">
        <f t="shared" si="19"/>
        <v>1.1942234951420709</v>
      </c>
      <c r="Q168" s="19">
        <f t="shared" si="20"/>
        <v>1.2323768161722981E-2</v>
      </c>
    </row>
    <row r="169" spans="1:17" thickTop="1" thickBot="1" x14ac:dyDescent="0.3">
      <c r="A169" s="9">
        <v>40786</v>
      </c>
      <c r="B169" s="10">
        <f>VLOOKUP(A169, APPL!A:G,7,FALSE)</f>
        <v>383.18</v>
      </c>
      <c r="C169" s="13">
        <f t="shared" si="15"/>
        <v>1.1676621160409555</v>
      </c>
      <c r="D169" s="14">
        <f>Dashboard!$C$3*Portfolio!C169</f>
        <v>467064.84641638218</v>
      </c>
      <c r="E169" s="10">
        <f>VLOOKUP(A169, GLD!A:G,7,FALSE)</f>
        <v>177.72</v>
      </c>
      <c r="F169" s="13">
        <f t="shared" si="16"/>
        <v>1.2878260869565217</v>
      </c>
      <c r="G169" s="14">
        <f>Dashboard!$C$4*Portfolio!F169</f>
        <v>515130.43478260865</v>
      </c>
      <c r="H169" s="10">
        <f>VLOOKUP(A169, GOOG!A:G,7,FALSE)</f>
        <v>540.96</v>
      </c>
      <c r="I169" s="13">
        <f t="shared" si="14"/>
        <v>0.89511044924298833</v>
      </c>
      <c r="J169" s="14">
        <f>Dashboard!$C$5*Portfolio!I169</f>
        <v>0</v>
      </c>
      <c r="K169" s="10">
        <f>VLOOKUP(A169, XOM!A:G,7,FALSE)</f>
        <v>72.209999999999994</v>
      </c>
      <c r="L169" s="13">
        <f t="shared" si="17"/>
        <v>1.0103539946830837</v>
      </c>
      <c r="M169" s="14">
        <f>Dashboard!$C$6*Portfolio!L169</f>
        <v>202070.79893661675</v>
      </c>
      <c r="O169" s="11">
        <f t="shared" si="18"/>
        <v>1184266.0801356076</v>
      </c>
      <c r="P169" s="26">
        <f t="shared" si="19"/>
        <v>1.1842660801356075</v>
      </c>
      <c r="Q169" s="19">
        <f t="shared" si="20"/>
        <v>-8.3379828373573162E-3</v>
      </c>
    </row>
    <row r="170" spans="1:17" thickTop="1" thickBot="1" x14ac:dyDescent="0.3">
      <c r="A170" s="9">
        <v>40787</v>
      </c>
      <c r="B170" s="10">
        <f>VLOOKUP(A170, APPL!A:G,7,FALSE)</f>
        <v>379.4</v>
      </c>
      <c r="C170" s="13">
        <f t="shared" si="15"/>
        <v>1.1561433447098974</v>
      </c>
      <c r="D170" s="14">
        <f>Dashboard!$C$3*Portfolio!C170</f>
        <v>462457.337883959</v>
      </c>
      <c r="E170" s="10">
        <f>VLOOKUP(A170, GLD!A:G,7,FALSE)</f>
        <v>177.87</v>
      </c>
      <c r="F170" s="13">
        <f t="shared" si="16"/>
        <v>1.288913043478261</v>
      </c>
      <c r="G170" s="14">
        <f>Dashboard!$C$4*Portfolio!F170</f>
        <v>515565.21739130438</v>
      </c>
      <c r="H170" s="10">
        <f>VLOOKUP(A170, GOOG!A:G,7,FALSE)</f>
        <v>532.5</v>
      </c>
      <c r="I170" s="13">
        <f t="shared" si="14"/>
        <v>0.88111193844626456</v>
      </c>
      <c r="J170" s="14">
        <f>Dashboard!$C$5*Portfolio!I170</f>
        <v>0</v>
      </c>
      <c r="K170" s="10">
        <f>VLOOKUP(A170, XOM!A:G,7,FALSE)</f>
        <v>71.69</v>
      </c>
      <c r="L170" s="13">
        <f t="shared" si="17"/>
        <v>1.0030782146355113</v>
      </c>
      <c r="M170" s="14">
        <f>Dashboard!$C$6*Portfolio!L170</f>
        <v>200615.64292710225</v>
      </c>
      <c r="O170" s="11">
        <f t="shared" si="18"/>
        <v>1178638.1982023655</v>
      </c>
      <c r="P170" s="26">
        <f t="shared" si="19"/>
        <v>1.1786381982023655</v>
      </c>
      <c r="Q170" s="19">
        <f t="shared" si="20"/>
        <v>-4.7522106962630817E-3</v>
      </c>
    </row>
    <row r="171" spans="1:17" thickTop="1" thickBot="1" x14ac:dyDescent="0.3">
      <c r="A171" s="9">
        <v>40788</v>
      </c>
      <c r="B171" s="10">
        <f>VLOOKUP(A171, APPL!A:G,7,FALSE)</f>
        <v>372.45</v>
      </c>
      <c r="C171" s="13">
        <f t="shared" si="15"/>
        <v>1.1349646513895659</v>
      </c>
      <c r="D171" s="14">
        <f>Dashboard!$C$3*Portfolio!C171</f>
        <v>453985.8605558264</v>
      </c>
      <c r="E171" s="10">
        <f>VLOOKUP(A171, GLD!A:G,7,FALSE)</f>
        <v>183.24</v>
      </c>
      <c r="F171" s="13">
        <f t="shared" si="16"/>
        <v>1.3278260869565217</v>
      </c>
      <c r="G171" s="14">
        <f>Dashboard!$C$4*Portfolio!F171</f>
        <v>531130.43478260865</v>
      </c>
      <c r="H171" s="10">
        <f>VLOOKUP(A171, GOOG!A:G,7,FALSE)</f>
        <v>524.84</v>
      </c>
      <c r="I171" s="13">
        <f t="shared" si="14"/>
        <v>0.86843716389509396</v>
      </c>
      <c r="J171" s="14">
        <f>Dashboard!$C$5*Portfolio!I171</f>
        <v>0</v>
      </c>
      <c r="K171" s="10">
        <f>VLOOKUP(A171, XOM!A:G,7,FALSE)</f>
        <v>70.38</v>
      </c>
      <c r="L171" s="13">
        <f t="shared" si="17"/>
        <v>0.9847488456695116</v>
      </c>
      <c r="M171" s="14">
        <f>Dashboard!$C$6*Portfolio!L171</f>
        <v>196949.76913390233</v>
      </c>
      <c r="O171" s="11">
        <f t="shared" si="18"/>
        <v>1182066.0644723375</v>
      </c>
      <c r="P171" s="26">
        <f t="shared" si="19"/>
        <v>1.1820660644723375</v>
      </c>
      <c r="Q171" s="19">
        <f t="shared" si="20"/>
        <v>2.9083278271484492E-3</v>
      </c>
    </row>
    <row r="172" spans="1:17" thickTop="1" thickBot="1" x14ac:dyDescent="0.3">
      <c r="A172" s="9">
        <v>40792</v>
      </c>
      <c r="B172" s="10">
        <f>VLOOKUP(A172, APPL!A:G,7,FALSE)</f>
        <v>378.12</v>
      </c>
      <c r="C172" s="13">
        <f t="shared" si="15"/>
        <v>1.1522428083861531</v>
      </c>
      <c r="D172" s="14">
        <f>Dashboard!$C$3*Portfolio!C172</f>
        <v>460897.12335446122</v>
      </c>
      <c r="E172" s="10">
        <f>VLOOKUP(A172, GLD!A:G,7,FALSE)</f>
        <v>182.9</v>
      </c>
      <c r="F172" s="13">
        <f t="shared" si="16"/>
        <v>1.3253623188405796</v>
      </c>
      <c r="G172" s="14">
        <f>Dashboard!$C$4*Portfolio!F172</f>
        <v>530144.92753623181</v>
      </c>
      <c r="H172" s="10">
        <f>VLOOKUP(A172, GOOG!A:G,7,FALSE)</f>
        <v>522.17999999999995</v>
      </c>
      <c r="I172" s="13">
        <f t="shared" si="14"/>
        <v>0.86403574087862978</v>
      </c>
      <c r="J172" s="14">
        <f>Dashboard!$C$5*Portfolio!I172</f>
        <v>0</v>
      </c>
      <c r="K172" s="10">
        <f>VLOOKUP(A172, XOM!A:G,7,FALSE)</f>
        <v>69.41</v>
      </c>
      <c r="L172" s="13">
        <f t="shared" si="17"/>
        <v>0.97117671750384771</v>
      </c>
      <c r="M172" s="14">
        <f>Dashboard!$C$6*Portfolio!L172</f>
        <v>194235.34350076955</v>
      </c>
      <c r="O172" s="11">
        <f t="shared" si="18"/>
        <v>1185277.3943914624</v>
      </c>
      <c r="P172" s="26">
        <f t="shared" si="19"/>
        <v>1.1852773943914625</v>
      </c>
      <c r="Q172" s="19">
        <f t="shared" si="20"/>
        <v>2.7167093410793708E-3</v>
      </c>
    </row>
    <row r="173" spans="1:17" thickTop="1" thickBot="1" x14ac:dyDescent="0.3">
      <c r="A173" s="9">
        <v>40793</v>
      </c>
      <c r="B173" s="10">
        <f>VLOOKUP(A173, APPL!A:G,7,FALSE)</f>
        <v>382.29</v>
      </c>
      <c r="C173" s="13">
        <f t="shared" si="15"/>
        <v>1.1649500243783519</v>
      </c>
      <c r="D173" s="14">
        <f>Dashboard!$C$3*Portfolio!C173</f>
        <v>465980.00975134078</v>
      </c>
      <c r="E173" s="10">
        <f>VLOOKUP(A173, GLD!A:G,7,FALSE)</f>
        <v>177.08</v>
      </c>
      <c r="F173" s="13">
        <f t="shared" si="16"/>
        <v>1.2831884057971015</v>
      </c>
      <c r="G173" s="14">
        <f>Dashboard!$C$4*Portfolio!F173</f>
        <v>513275.36231884058</v>
      </c>
      <c r="H173" s="10">
        <f>VLOOKUP(A173, GOOG!A:G,7,FALSE)</f>
        <v>534.03</v>
      </c>
      <c r="I173" s="13">
        <f t="shared" si="14"/>
        <v>0.88364358401588472</v>
      </c>
      <c r="J173" s="14">
        <f>Dashboard!$C$5*Portfolio!I173</f>
        <v>0</v>
      </c>
      <c r="K173" s="10">
        <f>VLOOKUP(A173, XOM!A:G,7,FALSE)</f>
        <v>71.849999999999994</v>
      </c>
      <c r="L173" s="13">
        <f t="shared" si="17"/>
        <v>1.0053169161886106</v>
      </c>
      <c r="M173" s="14">
        <f>Dashboard!$C$6*Portfolio!L173</f>
        <v>201063.38323772213</v>
      </c>
      <c r="O173" s="11">
        <f t="shared" si="18"/>
        <v>1180318.7553079035</v>
      </c>
      <c r="P173" s="26">
        <f t="shared" si="19"/>
        <v>1.1803187553079035</v>
      </c>
      <c r="Q173" s="19">
        <f t="shared" si="20"/>
        <v>-4.1835262420615305E-3</v>
      </c>
    </row>
    <row r="174" spans="1:17" thickTop="1" thickBot="1" x14ac:dyDescent="0.3">
      <c r="A174" s="9">
        <v>40794</v>
      </c>
      <c r="B174" s="10">
        <f>VLOOKUP(A174, APPL!A:G,7,FALSE)</f>
        <v>382.5</v>
      </c>
      <c r="C174" s="13">
        <f t="shared" si="15"/>
        <v>1.1655899561189662</v>
      </c>
      <c r="D174" s="14">
        <f>Dashboard!$C$3*Portfolio!C174</f>
        <v>466235.98244758649</v>
      </c>
      <c r="E174" s="10">
        <f>VLOOKUP(A174, GLD!A:G,7,FALSE)</f>
        <v>181.81</v>
      </c>
      <c r="F174" s="13">
        <f t="shared" si="16"/>
        <v>1.317463768115942</v>
      </c>
      <c r="G174" s="14">
        <f>Dashboard!$C$4*Portfolio!F174</f>
        <v>526985.50724637683</v>
      </c>
      <c r="H174" s="10">
        <f>VLOOKUP(A174, GOOG!A:G,7,FALSE)</f>
        <v>534.96</v>
      </c>
      <c r="I174" s="13">
        <f t="shared" si="14"/>
        <v>0.88518242740134034</v>
      </c>
      <c r="J174" s="14">
        <f>Dashboard!$C$5*Portfolio!I174</f>
        <v>0</v>
      </c>
      <c r="K174" s="10">
        <f>VLOOKUP(A174, XOM!A:G,7,FALSE)</f>
        <v>71.040000000000006</v>
      </c>
      <c r="L174" s="13">
        <f t="shared" si="17"/>
        <v>0.99398348957604599</v>
      </c>
      <c r="M174" s="14">
        <f>Dashboard!$C$6*Portfolio!L174</f>
        <v>198796.6979152092</v>
      </c>
      <c r="O174" s="11">
        <f t="shared" si="18"/>
        <v>1192018.1876091724</v>
      </c>
      <c r="P174" s="26">
        <f t="shared" si="19"/>
        <v>1.1920181876091724</v>
      </c>
      <c r="Q174" s="19">
        <f t="shared" si="20"/>
        <v>9.9120955662665988E-3</v>
      </c>
    </row>
    <row r="175" spans="1:17" thickTop="1" thickBot="1" x14ac:dyDescent="0.3">
      <c r="A175" s="9">
        <v>40795</v>
      </c>
      <c r="B175" s="10">
        <f>VLOOKUP(A175, APPL!A:G,7,FALSE)</f>
        <v>375.87</v>
      </c>
      <c r="C175" s="13">
        <f t="shared" si="15"/>
        <v>1.1453863968795708</v>
      </c>
      <c r="D175" s="14">
        <f>Dashboard!$C$3*Portfolio!C175</f>
        <v>458154.55875182833</v>
      </c>
      <c r="E175" s="10">
        <f>VLOOKUP(A175, GLD!A:G,7,FALSE)</f>
        <v>180.7</v>
      </c>
      <c r="F175" s="13">
        <f t="shared" si="16"/>
        <v>1.3094202898550724</v>
      </c>
      <c r="G175" s="14">
        <f>Dashboard!$C$4*Portfolio!F175</f>
        <v>523768.11594202899</v>
      </c>
      <c r="H175" s="10">
        <f>VLOOKUP(A175, GOOG!A:G,7,FALSE)</f>
        <v>524.85</v>
      </c>
      <c r="I175" s="13">
        <f t="shared" si="14"/>
        <v>0.86845371059816334</v>
      </c>
      <c r="J175" s="14">
        <f>Dashboard!$C$5*Portfolio!I175</f>
        <v>0</v>
      </c>
      <c r="K175" s="10">
        <f>VLOOKUP(A175, XOM!A:G,7,FALSE)</f>
        <v>69.27</v>
      </c>
      <c r="L175" s="13">
        <f t="shared" si="17"/>
        <v>0.96921785364488588</v>
      </c>
      <c r="M175" s="14">
        <f>Dashboard!$C$6*Portfolio!L175</f>
        <v>193843.57072897718</v>
      </c>
      <c r="O175" s="11">
        <f t="shared" si="18"/>
        <v>1175766.2454228345</v>
      </c>
      <c r="P175" s="26">
        <f t="shared" si="19"/>
        <v>1.1757662454228346</v>
      </c>
      <c r="Q175" s="19">
        <f t="shared" si="20"/>
        <v>-1.3633971658548516E-2</v>
      </c>
    </row>
    <row r="176" spans="1:17" thickTop="1" thickBot="1" x14ac:dyDescent="0.3">
      <c r="A176" s="9">
        <v>40798</v>
      </c>
      <c r="B176" s="10">
        <f>VLOOKUP(A176, APPL!A:G,7,FALSE)</f>
        <v>378.32</v>
      </c>
      <c r="C176" s="13">
        <f t="shared" si="15"/>
        <v>1.1528522671867381</v>
      </c>
      <c r="D176" s="14">
        <f>Dashboard!$C$3*Portfolio!C176</f>
        <v>461140.90687469521</v>
      </c>
      <c r="E176" s="10">
        <f>VLOOKUP(A176, GLD!A:G,7,FALSE)</f>
        <v>176.67</v>
      </c>
      <c r="F176" s="13">
        <f t="shared" si="16"/>
        <v>1.2802173913043478</v>
      </c>
      <c r="G176" s="14">
        <f>Dashboard!$C$4*Portfolio!F176</f>
        <v>512086.95652173908</v>
      </c>
      <c r="H176" s="10">
        <f>VLOOKUP(A176, GOOG!A:G,7,FALSE)</f>
        <v>530.12</v>
      </c>
      <c r="I176" s="13">
        <f t="shared" si="14"/>
        <v>0.87717382311574421</v>
      </c>
      <c r="J176" s="14">
        <f>Dashboard!$C$5*Portfolio!I176</f>
        <v>0</v>
      </c>
      <c r="K176" s="10">
        <f>VLOOKUP(A176, XOM!A:G,7,FALSE)</f>
        <v>70.08</v>
      </c>
      <c r="L176" s="13">
        <f t="shared" si="17"/>
        <v>0.98055128025745064</v>
      </c>
      <c r="M176" s="14">
        <f>Dashboard!$C$6*Portfolio!L176</f>
        <v>196110.25605149014</v>
      </c>
      <c r="O176" s="11">
        <f t="shared" si="18"/>
        <v>1169338.1194479244</v>
      </c>
      <c r="P176" s="26">
        <f t="shared" si="19"/>
        <v>1.1693381194479244</v>
      </c>
      <c r="Q176" s="19">
        <f t="shared" si="20"/>
        <v>-5.467180232409552E-3</v>
      </c>
    </row>
    <row r="177" spans="1:17" thickTop="1" thickBot="1" x14ac:dyDescent="0.3">
      <c r="A177" s="9">
        <v>40799</v>
      </c>
      <c r="B177" s="10">
        <f>VLOOKUP(A177, APPL!A:G,7,FALSE)</f>
        <v>382.98</v>
      </c>
      <c r="C177" s="13">
        <f t="shared" si="15"/>
        <v>1.1670526572403706</v>
      </c>
      <c r="D177" s="14">
        <f>Dashboard!$C$3*Portfolio!C177</f>
        <v>466821.06289614824</v>
      </c>
      <c r="E177" s="10">
        <f>VLOOKUP(A177, GLD!A:G,7,FALSE)</f>
        <v>178.54</v>
      </c>
      <c r="F177" s="13">
        <f t="shared" si="16"/>
        <v>1.2937681159420289</v>
      </c>
      <c r="G177" s="14">
        <f>Dashboard!$C$4*Portfolio!F177</f>
        <v>517507.24637681158</v>
      </c>
      <c r="H177" s="10">
        <f>VLOOKUP(A177, GOOG!A:G,7,FALSE)</f>
        <v>529.52</v>
      </c>
      <c r="I177" s="13">
        <f t="shared" si="14"/>
        <v>0.87618102093157935</v>
      </c>
      <c r="J177" s="14">
        <f>Dashboard!$C$5*Portfolio!I177</f>
        <v>0</v>
      </c>
      <c r="K177" s="10">
        <f>VLOOKUP(A177, XOM!A:G,7,FALSE)</f>
        <v>69.900000000000006</v>
      </c>
      <c r="L177" s="13">
        <f t="shared" si="17"/>
        <v>0.9780327410102142</v>
      </c>
      <c r="M177" s="14">
        <f>Dashboard!$C$6*Portfolio!L177</f>
        <v>195606.54820204285</v>
      </c>
      <c r="O177" s="11">
        <f t="shared" si="18"/>
        <v>1179934.8574750028</v>
      </c>
      <c r="P177" s="26">
        <f t="shared" si="19"/>
        <v>1.1799348574750028</v>
      </c>
      <c r="Q177" s="19">
        <f t="shared" si="20"/>
        <v>9.0621676064759349E-3</v>
      </c>
    </row>
    <row r="178" spans="1:17" thickTop="1" thickBot="1" x14ac:dyDescent="0.3">
      <c r="A178" s="9">
        <v>40800</v>
      </c>
      <c r="B178" s="10">
        <f>VLOOKUP(A178, APPL!A:G,7,FALSE)</f>
        <v>387.64</v>
      </c>
      <c r="C178" s="13">
        <f t="shared" si="15"/>
        <v>1.1812530472940028</v>
      </c>
      <c r="D178" s="14">
        <f>Dashboard!$C$3*Portfolio!C178</f>
        <v>472501.2189176011</v>
      </c>
      <c r="E178" s="10">
        <f>VLOOKUP(A178, GLD!A:G,7,FALSE)</f>
        <v>177.21</v>
      </c>
      <c r="F178" s="13">
        <f t="shared" si="16"/>
        <v>1.2841304347826088</v>
      </c>
      <c r="G178" s="14">
        <f>Dashboard!$C$4*Portfolio!F178</f>
        <v>513652.17391304352</v>
      </c>
      <c r="H178" s="10">
        <f>VLOOKUP(A178, GOOG!A:G,7,FALSE)</f>
        <v>532.07000000000005</v>
      </c>
      <c r="I178" s="13">
        <f t="shared" si="14"/>
        <v>0.88040043021427983</v>
      </c>
      <c r="J178" s="14">
        <f>Dashboard!$C$5*Portfolio!I178</f>
        <v>0</v>
      </c>
      <c r="K178" s="10">
        <f>VLOOKUP(A178, XOM!A:G,7,FALSE)</f>
        <v>70.86</v>
      </c>
      <c r="L178" s="13">
        <f t="shared" si="17"/>
        <v>0.99146495032880932</v>
      </c>
      <c r="M178" s="14">
        <f>Dashboard!$C$6*Portfolio!L178</f>
        <v>198292.99006576187</v>
      </c>
      <c r="O178" s="11">
        <f t="shared" si="18"/>
        <v>1184446.3828964066</v>
      </c>
      <c r="P178" s="26">
        <f t="shared" si="19"/>
        <v>1.1844463828964065</v>
      </c>
      <c r="Q178" s="19">
        <f t="shared" si="20"/>
        <v>3.8235377087325606E-3</v>
      </c>
    </row>
    <row r="179" spans="1:17" thickTop="1" thickBot="1" x14ac:dyDescent="0.3">
      <c r="A179" s="9">
        <v>40801</v>
      </c>
      <c r="B179" s="10">
        <f>VLOOKUP(A179, APPL!A:G,7,FALSE)</f>
        <v>391.28</v>
      </c>
      <c r="C179" s="13">
        <f t="shared" si="15"/>
        <v>1.1923451974646513</v>
      </c>
      <c r="D179" s="14">
        <f>Dashboard!$C$3*Portfolio!C179</f>
        <v>476938.07898586051</v>
      </c>
      <c r="E179" s="10">
        <f>VLOOKUP(A179, GLD!A:G,7,FALSE)</f>
        <v>174.4</v>
      </c>
      <c r="F179" s="13">
        <f t="shared" si="16"/>
        <v>1.2637681159420291</v>
      </c>
      <c r="G179" s="14">
        <f>Dashboard!$C$4*Portfolio!F179</f>
        <v>505507.24637681164</v>
      </c>
      <c r="H179" s="10">
        <f>VLOOKUP(A179, GOOG!A:G,7,FALSE)</f>
        <v>542.55999999999995</v>
      </c>
      <c r="I179" s="13">
        <f t="shared" si="14"/>
        <v>0.89775792173409441</v>
      </c>
      <c r="J179" s="14">
        <f>Dashboard!$C$5*Portfolio!I179</f>
        <v>0</v>
      </c>
      <c r="K179" s="10">
        <f>VLOOKUP(A179, XOM!A:G,7,FALSE)</f>
        <v>72.2</v>
      </c>
      <c r="L179" s="13">
        <f t="shared" si="17"/>
        <v>1.0102140758360152</v>
      </c>
      <c r="M179" s="14">
        <f>Dashboard!$C$6*Portfolio!L179</f>
        <v>202042.81516720305</v>
      </c>
      <c r="O179" s="11">
        <f t="shared" si="18"/>
        <v>1184488.1405298752</v>
      </c>
      <c r="P179" s="26">
        <f t="shared" si="19"/>
        <v>1.1844881405298753</v>
      </c>
      <c r="Q179" s="19">
        <f t="shared" si="20"/>
        <v>3.5254979939836062E-5</v>
      </c>
    </row>
    <row r="180" spans="1:17" thickTop="1" thickBot="1" x14ac:dyDescent="0.3">
      <c r="A180" s="9">
        <v>40802</v>
      </c>
      <c r="B180" s="10">
        <f>VLOOKUP(A180, APPL!A:G,7,FALSE)</f>
        <v>398.79</v>
      </c>
      <c r="C180" s="13">
        <f t="shared" si="15"/>
        <v>1.2152303754266212</v>
      </c>
      <c r="D180" s="14">
        <f>Dashboard!$C$3*Portfolio!C180</f>
        <v>486092.15017064847</v>
      </c>
      <c r="E180" s="10">
        <f>VLOOKUP(A180, GLD!A:G,7,FALSE)</f>
        <v>176.03</v>
      </c>
      <c r="F180" s="13">
        <f t="shared" si="16"/>
        <v>1.2755797101449275</v>
      </c>
      <c r="G180" s="14">
        <f>Dashboard!$C$4*Portfolio!F180</f>
        <v>510231.88405797101</v>
      </c>
      <c r="H180" s="10">
        <f>VLOOKUP(A180, GOOG!A:G,7,FALSE)</f>
        <v>546.67999999999995</v>
      </c>
      <c r="I180" s="13">
        <f t="shared" si="14"/>
        <v>0.90457516339869271</v>
      </c>
      <c r="J180" s="14">
        <f>Dashboard!$C$5*Portfolio!I180</f>
        <v>0</v>
      </c>
      <c r="K180" s="10">
        <f>VLOOKUP(A180, XOM!A:G,7,FALSE)</f>
        <v>72.73</v>
      </c>
      <c r="L180" s="13">
        <f t="shared" si="17"/>
        <v>1.0176297747306562</v>
      </c>
      <c r="M180" s="14">
        <f>Dashboard!$C$6*Portfolio!L180</f>
        <v>203525.95494613124</v>
      </c>
      <c r="O180" s="11">
        <f t="shared" si="18"/>
        <v>1199849.9891747506</v>
      </c>
      <c r="P180" s="26">
        <f t="shared" si="19"/>
        <v>1.1998499891747507</v>
      </c>
      <c r="Q180" s="19">
        <f t="shared" si="20"/>
        <v>1.2969187380806879E-2</v>
      </c>
    </row>
    <row r="181" spans="1:17" thickTop="1" thickBot="1" x14ac:dyDescent="0.3">
      <c r="A181" s="9">
        <v>40805</v>
      </c>
      <c r="B181" s="10">
        <f>VLOOKUP(A181, APPL!A:G,7,FALSE)</f>
        <v>409.87</v>
      </c>
      <c r="C181" s="13">
        <f t="shared" si="15"/>
        <v>1.2489943929790346</v>
      </c>
      <c r="D181" s="14">
        <f>Dashboard!$C$3*Portfolio!C181</f>
        <v>499597.75719161384</v>
      </c>
      <c r="E181" s="10">
        <f>VLOOKUP(A181, GLD!A:G,7,FALSE)</f>
        <v>173.31</v>
      </c>
      <c r="F181" s="13">
        <f t="shared" si="16"/>
        <v>1.2558695652173912</v>
      </c>
      <c r="G181" s="14">
        <f>Dashboard!$C$4*Portfolio!F181</f>
        <v>502347.82608695648</v>
      </c>
      <c r="H181" s="10">
        <f>VLOOKUP(A181, GOOG!A:G,7,FALSE)</f>
        <v>546.66999999999996</v>
      </c>
      <c r="I181" s="13">
        <f t="shared" si="14"/>
        <v>0.90455861669562332</v>
      </c>
      <c r="J181" s="14">
        <f>Dashboard!$C$5*Portfolio!I181</f>
        <v>0</v>
      </c>
      <c r="K181" s="10">
        <f>VLOOKUP(A181, XOM!A:G,7,FALSE)</f>
        <v>71.900000000000006</v>
      </c>
      <c r="L181" s="13">
        <f t="shared" si="17"/>
        <v>1.0060165104239542</v>
      </c>
      <c r="M181" s="14">
        <f>Dashboard!$C$6*Portfolio!L181</f>
        <v>201203.30208479083</v>
      </c>
      <c r="O181" s="11">
        <f t="shared" si="18"/>
        <v>1203148.8853633611</v>
      </c>
      <c r="P181" s="26">
        <f t="shared" si="19"/>
        <v>1.2031488853633612</v>
      </c>
      <c r="Q181" s="19">
        <f t="shared" si="20"/>
        <v>2.7494238599605758E-3</v>
      </c>
    </row>
    <row r="182" spans="1:17" thickTop="1" thickBot="1" x14ac:dyDescent="0.3">
      <c r="A182" s="9">
        <v>40806</v>
      </c>
      <c r="B182" s="10">
        <f>VLOOKUP(A182, APPL!A:G,7,FALSE)</f>
        <v>411.68</v>
      </c>
      <c r="C182" s="13">
        <f t="shared" si="15"/>
        <v>1.2545099951243295</v>
      </c>
      <c r="D182" s="14">
        <f>Dashboard!$C$3*Portfolio!C182</f>
        <v>501803.99804973177</v>
      </c>
      <c r="E182" s="10">
        <f>VLOOKUP(A182, GLD!A:G,7,FALSE)</f>
        <v>175.78</v>
      </c>
      <c r="F182" s="13">
        <f t="shared" si="16"/>
        <v>1.2737681159420291</v>
      </c>
      <c r="G182" s="14">
        <f>Dashboard!$C$4*Portfolio!F182</f>
        <v>509507.24637681164</v>
      </c>
      <c r="H182" s="10">
        <f>VLOOKUP(A182, GOOG!A:G,7,FALSE)</f>
        <v>546.63</v>
      </c>
      <c r="I182" s="13">
        <f t="shared" si="14"/>
        <v>0.90449242988334566</v>
      </c>
      <c r="J182" s="14">
        <f>Dashboard!$C$5*Portfolio!I182</f>
        <v>0</v>
      </c>
      <c r="K182" s="10">
        <f>VLOOKUP(A182, XOM!A:G,7,FALSE)</f>
        <v>72.2</v>
      </c>
      <c r="L182" s="13">
        <f t="shared" si="17"/>
        <v>1.0102140758360152</v>
      </c>
      <c r="M182" s="14">
        <f>Dashboard!$C$6*Portfolio!L182</f>
        <v>202042.81516720305</v>
      </c>
      <c r="O182" s="11">
        <f t="shared" si="18"/>
        <v>1213354.0595937464</v>
      </c>
      <c r="P182" s="26">
        <f t="shared" si="19"/>
        <v>1.2133540595937464</v>
      </c>
      <c r="Q182" s="19">
        <f t="shared" si="20"/>
        <v>8.4820543446733065E-3</v>
      </c>
    </row>
    <row r="183" spans="1:17" thickTop="1" thickBot="1" x14ac:dyDescent="0.3">
      <c r="A183" s="9">
        <v>40807</v>
      </c>
      <c r="B183" s="10">
        <f>VLOOKUP(A183, APPL!A:G,7,FALSE)</f>
        <v>410.38</v>
      </c>
      <c r="C183" s="13">
        <f t="shared" si="15"/>
        <v>1.2505485129205265</v>
      </c>
      <c r="D183" s="14">
        <f>Dashboard!$C$3*Portfolio!C183</f>
        <v>500219.40516821062</v>
      </c>
      <c r="E183" s="10">
        <f>VLOOKUP(A183, GLD!A:G,7,FALSE)</f>
        <v>173.59</v>
      </c>
      <c r="F183" s="13">
        <f t="shared" si="16"/>
        <v>1.2578985507246376</v>
      </c>
      <c r="G183" s="14">
        <f>Dashboard!$C$4*Portfolio!F183</f>
        <v>503159.42028985504</v>
      </c>
      <c r="H183" s="10">
        <f>VLOOKUP(A183, GOOG!A:G,7,FALSE)</f>
        <v>539.20000000000005</v>
      </c>
      <c r="I183" s="13">
        <f t="shared" si="14"/>
        <v>0.89219822950277161</v>
      </c>
      <c r="J183" s="14">
        <f>Dashboard!$C$5*Portfolio!I183</f>
        <v>0</v>
      </c>
      <c r="K183" s="10">
        <f>VLOOKUP(A183, XOM!A:G,7,FALSE)</f>
        <v>70.209999999999994</v>
      </c>
      <c r="L183" s="13">
        <f t="shared" si="17"/>
        <v>0.9823702252693437</v>
      </c>
      <c r="M183" s="14">
        <f>Dashboard!$C$6*Portfolio!L183</f>
        <v>196474.04505386873</v>
      </c>
      <c r="O183" s="11">
        <f t="shared" si="18"/>
        <v>1199852.8705119344</v>
      </c>
      <c r="P183" s="26">
        <f t="shared" si="19"/>
        <v>1.1998528705119345</v>
      </c>
      <c r="Q183" s="19">
        <f t="shared" si="20"/>
        <v>-1.1127163563727116E-2</v>
      </c>
    </row>
    <row r="184" spans="1:17" thickTop="1" thickBot="1" x14ac:dyDescent="0.3">
      <c r="A184" s="9">
        <v>40808</v>
      </c>
      <c r="B184" s="10">
        <f>VLOOKUP(A184, APPL!A:G,7,FALSE)</f>
        <v>400.1</v>
      </c>
      <c r="C184" s="13">
        <f t="shared" si="15"/>
        <v>1.2192223305704535</v>
      </c>
      <c r="D184" s="14">
        <f>Dashboard!$C$3*Portfolio!C184</f>
        <v>487688.93222818139</v>
      </c>
      <c r="E184" s="10">
        <f>VLOOKUP(A184, GLD!A:G,7,FALSE)</f>
        <v>169.05</v>
      </c>
      <c r="F184" s="13">
        <f t="shared" si="16"/>
        <v>1.2250000000000001</v>
      </c>
      <c r="G184" s="14">
        <f>Dashboard!$C$4*Portfolio!F184</f>
        <v>490000.00000000006</v>
      </c>
      <c r="H184" s="10">
        <f>VLOOKUP(A184, GOOG!A:G,7,FALSE)</f>
        <v>520.66</v>
      </c>
      <c r="I184" s="13">
        <f t="shared" si="14"/>
        <v>0.86152064201207901</v>
      </c>
      <c r="J184" s="14">
        <f>Dashboard!$C$5*Portfolio!I184</f>
        <v>0</v>
      </c>
      <c r="K184" s="10">
        <f>VLOOKUP(A184, XOM!A:G,7,FALSE)</f>
        <v>67.55</v>
      </c>
      <c r="L184" s="13">
        <f t="shared" si="17"/>
        <v>0.9451518119490695</v>
      </c>
      <c r="M184" s="14">
        <f>Dashboard!$C$6*Portfolio!L184</f>
        <v>189030.3623898139</v>
      </c>
      <c r="O184" s="11">
        <f t="shared" si="18"/>
        <v>1166719.2946179954</v>
      </c>
      <c r="P184" s="26">
        <f t="shared" si="19"/>
        <v>1.1667192946179954</v>
      </c>
      <c r="Q184" s="19">
        <f t="shared" si="20"/>
        <v>-2.7614699025391487E-2</v>
      </c>
    </row>
    <row r="185" spans="1:17" thickTop="1" thickBot="1" x14ac:dyDescent="0.3">
      <c r="A185" s="9">
        <v>40809</v>
      </c>
      <c r="B185" s="10">
        <f>VLOOKUP(A185, APPL!A:G,7,FALSE)</f>
        <v>402.57</v>
      </c>
      <c r="C185" s="13">
        <f t="shared" si="15"/>
        <v>1.226749146757679</v>
      </c>
      <c r="D185" s="14">
        <f>Dashboard!$C$3*Portfolio!C185</f>
        <v>490699.65870307159</v>
      </c>
      <c r="E185" s="10">
        <f>VLOOKUP(A185, GLD!A:G,7,FALSE)</f>
        <v>159.80000000000001</v>
      </c>
      <c r="F185" s="13">
        <f t="shared" si="16"/>
        <v>1.1579710144927537</v>
      </c>
      <c r="G185" s="14">
        <f>Dashboard!$C$4*Portfolio!F185</f>
        <v>463188.4057971015</v>
      </c>
      <c r="H185" s="10">
        <f>VLOOKUP(A185, GOOG!A:G,7,FALSE)</f>
        <v>525.51</v>
      </c>
      <c r="I185" s="13">
        <f t="shared" si="14"/>
        <v>0.86954579300074453</v>
      </c>
      <c r="J185" s="14">
        <f>Dashboard!$C$5*Portfolio!I185</f>
        <v>0</v>
      </c>
      <c r="K185" s="10">
        <f>VLOOKUP(A185, XOM!A:G,7,FALSE)</f>
        <v>67.62</v>
      </c>
      <c r="L185" s="13">
        <f t="shared" si="17"/>
        <v>0.94613124387855052</v>
      </c>
      <c r="M185" s="14">
        <f>Dashboard!$C$6*Portfolio!L185</f>
        <v>189226.24877571009</v>
      </c>
      <c r="O185" s="11">
        <f t="shared" si="18"/>
        <v>1143114.3132758832</v>
      </c>
      <c r="P185" s="26">
        <f t="shared" si="19"/>
        <v>1.1431143132758832</v>
      </c>
      <c r="Q185" s="19">
        <f t="shared" si="20"/>
        <v>-2.0231928494712115E-2</v>
      </c>
    </row>
    <row r="186" spans="1:17" thickTop="1" thickBot="1" x14ac:dyDescent="0.3">
      <c r="A186" s="9">
        <v>40812</v>
      </c>
      <c r="B186" s="10">
        <f>VLOOKUP(A186, APPL!A:G,7,FALSE)</f>
        <v>401.45</v>
      </c>
      <c r="C186" s="13">
        <f t="shared" si="15"/>
        <v>1.2233361774744027</v>
      </c>
      <c r="D186" s="14">
        <f>Dashboard!$C$3*Portfolio!C186</f>
        <v>489334.47098976106</v>
      </c>
      <c r="E186" s="10">
        <f>VLOOKUP(A186, GLD!A:G,7,FALSE)</f>
        <v>157.58000000000001</v>
      </c>
      <c r="F186" s="13">
        <f t="shared" si="16"/>
        <v>1.1418840579710146</v>
      </c>
      <c r="G186" s="14">
        <f>Dashboard!$C$4*Portfolio!F186</f>
        <v>456753.62318840582</v>
      </c>
      <c r="H186" s="10">
        <f>VLOOKUP(A186, GOOG!A:G,7,FALSE)</f>
        <v>531.89</v>
      </c>
      <c r="I186" s="13">
        <f t="shared" si="14"/>
        <v>0.88010258955903031</v>
      </c>
      <c r="J186" s="14">
        <f>Dashboard!$C$5*Portfolio!I186</f>
        <v>0</v>
      </c>
      <c r="K186" s="10">
        <f>VLOOKUP(A186, XOM!A:G,7,FALSE)</f>
        <v>69.97</v>
      </c>
      <c r="L186" s="13">
        <f t="shared" si="17"/>
        <v>0.979012172939695</v>
      </c>
      <c r="M186" s="14">
        <f>Dashboard!$C$6*Portfolio!L186</f>
        <v>195802.434587939</v>
      </c>
      <c r="O186" s="11">
        <f t="shared" si="18"/>
        <v>1141890.5287661059</v>
      </c>
      <c r="P186" s="26">
        <f t="shared" si="19"/>
        <v>1.1418905287661059</v>
      </c>
      <c r="Q186" s="19">
        <f t="shared" si="20"/>
        <v>-1.0705705418649902E-3</v>
      </c>
    </row>
    <row r="187" spans="1:17" thickTop="1" thickBot="1" x14ac:dyDescent="0.3">
      <c r="A187" s="9">
        <v>40813</v>
      </c>
      <c r="B187" s="10">
        <f>VLOOKUP(A187, APPL!A:G,7,FALSE)</f>
        <v>397.55</v>
      </c>
      <c r="C187" s="13">
        <f t="shared" si="15"/>
        <v>1.2114517308629935</v>
      </c>
      <c r="D187" s="14">
        <f>Dashboard!$C$3*Portfolio!C187</f>
        <v>484580.69234519743</v>
      </c>
      <c r="E187" s="10">
        <f>VLOOKUP(A187, GLD!A:G,7,FALSE)</f>
        <v>160.63</v>
      </c>
      <c r="F187" s="13">
        <f t="shared" si="16"/>
        <v>1.1639855072463767</v>
      </c>
      <c r="G187" s="14">
        <f>Dashboard!$C$4*Portfolio!F187</f>
        <v>465594.20289855066</v>
      </c>
      <c r="H187" s="10">
        <f>VLOOKUP(A187, GOOG!A:G,7,FALSE)</f>
        <v>539.34</v>
      </c>
      <c r="I187" s="13">
        <f t="shared" si="14"/>
        <v>0.89242988334574336</v>
      </c>
      <c r="J187" s="14">
        <f>Dashboard!$C$5*Portfolio!I187</f>
        <v>0</v>
      </c>
      <c r="K187" s="10">
        <f>VLOOKUP(A187, XOM!A:G,7,FALSE)</f>
        <v>71.13</v>
      </c>
      <c r="L187" s="13">
        <f t="shared" si="17"/>
        <v>0.9952427591996641</v>
      </c>
      <c r="M187" s="14">
        <f>Dashboard!$C$6*Portfolio!L187</f>
        <v>199048.55183993283</v>
      </c>
      <c r="O187" s="11">
        <f t="shared" si="18"/>
        <v>1149223.4470836809</v>
      </c>
      <c r="P187" s="26">
        <f t="shared" si="19"/>
        <v>1.1492234470836808</v>
      </c>
      <c r="Q187" s="19">
        <f t="shared" si="20"/>
        <v>6.4217349499331444E-3</v>
      </c>
    </row>
    <row r="188" spans="1:17" thickTop="1" thickBot="1" x14ac:dyDescent="0.3">
      <c r="A188" s="9">
        <v>40814</v>
      </c>
      <c r="B188" s="10">
        <f>VLOOKUP(A188, APPL!A:G,7,FALSE)</f>
        <v>395.31</v>
      </c>
      <c r="C188" s="13">
        <f t="shared" si="15"/>
        <v>1.2046257922964407</v>
      </c>
      <c r="D188" s="14">
        <f>Dashboard!$C$3*Portfolio!C188</f>
        <v>481850.31691857631</v>
      </c>
      <c r="E188" s="10">
        <f>VLOOKUP(A188, GLD!A:G,7,FALSE)</f>
        <v>156.22</v>
      </c>
      <c r="F188" s="13">
        <f t="shared" si="16"/>
        <v>1.1320289855072463</v>
      </c>
      <c r="G188" s="14">
        <f>Dashboard!$C$4*Portfolio!F188</f>
        <v>452811.5942028985</v>
      </c>
      <c r="H188" s="10">
        <f>VLOOKUP(A188, GOOG!A:G,7,FALSE)</f>
        <v>528.84</v>
      </c>
      <c r="I188" s="13">
        <f t="shared" si="14"/>
        <v>0.87505584512285928</v>
      </c>
      <c r="J188" s="14">
        <f>Dashboard!$C$5*Portfolio!I188</f>
        <v>0</v>
      </c>
      <c r="K188" s="10">
        <f>VLOOKUP(A188, XOM!A:G,7,FALSE)</f>
        <v>70.31</v>
      </c>
      <c r="L188" s="13">
        <f t="shared" si="17"/>
        <v>0.9837694137400308</v>
      </c>
      <c r="M188" s="14">
        <f>Dashboard!$C$6*Portfolio!L188</f>
        <v>196753.88274800617</v>
      </c>
      <c r="O188" s="11">
        <f t="shared" si="18"/>
        <v>1131415.793869481</v>
      </c>
      <c r="P188" s="26">
        <f t="shared" si="19"/>
        <v>1.1314157938694809</v>
      </c>
      <c r="Q188" s="19">
        <f t="shared" si="20"/>
        <v>-1.5495379301030954E-2</v>
      </c>
    </row>
    <row r="189" spans="1:17" thickTop="1" thickBot="1" x14ac:dyDescent="0.3">
      <c r="A189" s="9">
        <v>40815</v>
      </c>
      <c r="B189" s="10">
        <f>VLOOKUP(A189, APPL!A:G,7,FALSE)</f>
        <v>388.9</v>
      </c>
      <c r="C189" s="13">
        <f t="shared" si="15"/>
        <v>1.1850926377376887</v>
      </c>
      <c r="D189" s="14">
        <f>Dashboard!$C$3*Portfolio!C189</f>
        <v>474037.05509507546</v>
      </c>
      <c r="E189" s="10">
        <f>VLOOKUP(A189, GLD!A:G,7,FALSE)</f>
        <v>157.69999999999999</v>
      </c>
      <c r="F189" s="13">
        <f t="shared" si="16"/>
        <v>1.1427536231884057</v>
      </c>
      <c r="G189" s="14">
        <f>Dashboard!$C$4*Portfolio!F189</f>
        <v>457101.44927536225</v>
      </c>
      <c r="H189" s="10">
        <f>VLOOKUP(A189, GOOG!A:G,7,FALSE)</f>
        <v>527.5</v>
      </c>
      <c r="I189" s="13">
        <f t="shared" si="14"/>
        <v>0.8728385869115578</v>
      </c>
      <c r="J189" s="14">
        <f>Dashboard!$C$5*Portfolio!I189</f>
        <v>0</v>
      </c>
      <c r="K189" s="10">
        <f>VLOOKUP(A189, XOM!A:G,7,FALSE)</f>
        <v>72.069999999999993</v>
      </c>
      <c r="L189" s="13">
        <f t="shared" si="17"/>
        <v>1.0083951308241219</v>
      </c>
      <c r="M189" s="14">
        <f>Dashboard!$C$6*Portfolio!L189</f>
        <v>201679.02616482438</v>
      </c>
      <c r="O189" s="11">
        <f t="shared" si="18"/>
        <v>1132817.5305352621</v>
      </c>
      <c r="P189" s="26">
        <f t="shared" si="19"/>
        <v>1.1328175305352621</v>
      </c>
      <c r="Q189" s="19">
        <f t="shared" si="20"/>
        <v>1.2389226607729675E-3</v>
      </c>
    </row>
    <row r="190" spans="1:17" thickTop="1" thickBot="1" x14ac:dyDescent="0.3">
      <c r="A190" s="9">
        <v>40816</v>
      </c>
      <c r="B190" s="10">
        <f>VLOOKUP(A190, APPL!A:G,7,FALSE)</f>
        <v>379.69</v>
      </c>
      <c r="C190" s="13">
        <f t="shared" si="15"/>
        <v>1.157027059970746</v>
      </c>
      <c r="D190" s="14">
        <f>Dashboard!$C$3*Portfolio!C190</f>
        <v>462810.82398829836</v>
      </c>
      <c r="E190" s="10">
        <f>VLOOKUP(A190, GLD!A:G,7,FALSE)</f>
        <v>158.06</v>
      </c>
      <c r="F190" s="13">
        <f t="shared" si="16"/>
        <v>1.1453623188405797</v>
      </c>
      <c r="G190" s="14">
        <f>Dashboard!$C$4*Portfolio!F190</f>
        <v>458144.92753623187</v>
      </c>
      <c r="H190" s="10">
        <f>VLOOKUP(A190, GOOG!A:G,7,FALSE)</f>
        <v>515.04</v>
      </c>
      <c r="I190" s="13">
        <f t="shared" si="14"/>
        <v>0.85222139488706861</v>
      </c>
      <c r="J190" s="14">
        <f>Dashboard!$C$5*Portfolio!I190</f>
        <v>0</v>
      </c>
      <c r="K190" s="10">
        <f>VLOOKUP(A190, XOM!A:G,7,FALSE)</f>
        <v>70.86</v>
      </c>
      <c r="L190" s="13">
        <f t="shared" si="17"/>
        <v>0.99146495032880932</v>
      </c>
      <c r="M190" s="14">
        <f>Dashboard!$C$6*Portfolio!L190</f>
        <v>198292.99006576187</v>
      </c>
      <c r="O190" s="11">
        <f t="shared" si="18"/>
        <v>1119248.7415902922</v>
      </c>
      <c r="P190" s="26">
        <f t="shared" si="19"/>
        <v>1.1192487415902921</v>
      </c>
      <c r="Q190" s="19">
        <f t="shared" si="20"/>
        <v>-1.1977912222596587E-2</v>
      </c>
    </row>
    <row r="191" spans="1:17" thickTop="1" thickBot="1" x14ac:dyDescent="0.3">
      <c r="A191" s="9">
        <v>40819</v>
      </c>
      <c r="B191" s="10">
        <f>VLOOKUP(A191, APPL!A:G,7,FALSE)</f>
        <v>373</v>
      </c>
      <c r="C191" s="13">
        <f t="shared" si="15"/>
        <v>1.136640663091175</v>
      </c>
      <c r="D191" s="14">
        <f>Dashboard!$C$3*Portfolio!C191</f>
        <v>454656.26523646998</v>
      </c>
      <c r="E191" s="10">
        <f>VLOOKUP(A191, GLD!A:G,7,FALSE)</f>
        <v>160.96</v>
      </c>
      <c r="F191" s="13">
        <f t="shared" si="16"/>
        <v>1.166376811594203</v>
      </c>
      <c r="G191" s="14">
        <f>Dashboard!$C$4*Portfolio!F191</f>
        <v>466550.72463768121</v>
      </c>
      <c r="H191" s="10">
        <f>VLOOKUP(A191, GOOG!A:G,7,FALSE)</f>
        <v>495.52</v>
      </c>
      <c r="I191" s="13">
        <f t="shared" si="14"/>
        <v>0.81992223049557367</v>
      </c>
      <c r="J191" s="14">
        <f>Dashboard!$C$5*Portfolio!I191</f>
        <v>0</v>
      </c>
      <c r="K191" s="10">
        <f>VLOOKUP(A191, XOM!A:G,7,FALSE)</f>
        <v>69.41</v>
      </c>
      <c r="L191" s="13">
        <f t="shared" si="17"/>
        <v>0.97117671750384771</v>
      </c>
      <c r="M191" s="14">
        <f>Dashboard!$C$6*Portfolio!L191</f>
        <v>194235.34350076955</v>
      </c>
      <c r="O191" s="11">
        <f t="shared" si="18"/>
        <v>1115442.3333749208</v>
      </c>
      <c r="P191" s="26">
        <f t="shared" si="19"/>
        <v>1.1154423333749208</v>
      </c>
      <c r="Q191" s="19">
        <f t="shared" si="20"/>
        <v>-3.4008599464341316E-3</v>
      </c>
    </row>
    <row r="192" spans="1:17" thickTop="1" thickBot="1" x14ac:dyDescent="0.3">
      <c r="A192" s="9">
        <v>40820</v>
      </c>
      <c r="B192" s="10">
        <f>VLOOKUP(A192, APPL!A:G,7,FALSE)</f>
        <v>370.91</v>
      </c>
      <c r="C192" s="13">
        <f t="shared" si="15"/>
        <v>1.1302718186250609</v>
      </c>
      <c r="D192" s="14">
        <f>Dashboard!$C$3*Portfolio!C192</f>
        <v>452108.72745002434</v>
      </c>
      <c r="E192" s="10">
        <f>VLOOKUP(A192, GLD!A:G,7,FALSE)</f>
        <v>157.63999999999999</v>
      </c>
      <c r="F192" s="13">
        <f t="shared" si="16"/>
        <v>1.14231884057971</v>
      </c>
      <c r="G192" s="14">
        <f>Dashboard!$C$4*Portfolio!F192</f>
        <v>456927.53623188398</v>
      </c>
      <c r="H192" s="10">
        <f>VLOOKUP(A192, GOOG!A:G,7,FALSE)</f>
        <v>501.9</v>
      </c>
      <c r="I192" s="13">
        <f t="shared" si="14"/>
        <v>0.83047902705385945</v>
      </c>
      <c r="J192" s="14">
        <f>Dashboard!$C$5*Portfolio!I192</f>
        <v>0</v>
      </c>
      <c r="K192" s="10">
        <f>VLOOKUP(A192, XOM!A:G,7,FALSE)</f>
        <v>71.05</v>
      </c>
      <c r="L192" s="13">
        <f t="shared" si="17"/>
        <v>0.99412340842311453</v>
      </c>
      <c r="M192" s="14">
        <f>Dashboard!$C$6*Portfolio!L192</f>
        <v>198824.68168462292</v>
      </c>
      <c r="O192" s="11">
        <f t="shared" si="18"/>
        <v>1107860.9453665314</v>
      </c>
      <c r="P192" s="26">
        <f t="shared" si="19"/>
        <v>1.1078609453665313</v>
      </c>
      <c r="Q192" s="19">
        <f t="shared" si="20"/>
        <v>-6.7967547774979709E-3</v>
      </c>
    </row>
    <row r="193" spans="1:17" thickTop="1" thickBot="1" x14ac:dyDescent="0.3">
      <c r="A193" s="9">
        <v>40821</v>
      </c>
      <c r="B193" s="10">
        <f>VLOOKUP(A193, APPL!A:G,7,FALSE)</f>
        <v>376.63</v>
      </c>
      <c r="C193" s="13">
        <f t="shared" si="15"/>
        <v>1.1477023403217941</v>
      </c>
      <c r="D193" s="14">
        <f>Dashboard!$C$3*Portfolio!C193</f>
        <v>459080.93612871761</v>
      </c>
      <c r="E193" s="10">
        <f>VLOOKUP(A193, GLD!A:G,7,FALSE)</f>
        <v>159.46</v>
      </c>
      <c r="F193" s="13">
        <f t="shared" si="16"/>
        <v>1.1555072463768117</v>
      </c>
      <c r="G193" s="14">
        <f>Dashboard!$C$4*Portfolio!F193</f>
        <v>462202.89855072467</v>
      </c>
      <c r="H193" s="10">
        <f>VLOOKUP(A193, GOOG!A:G,7,FALSE)</f>
        <v>504.7</v>
      </c>
      <c r="I193" s="13">
        <f t="shared" si="14"/>
        <v>0.83511210391329527</v>
      </c>
      <c r="J193" s="14">
        <f>Dashboard!$C$5*Portfolio!I193</f>
        <v>0</v>
      </c>
      <c r="K193" s="10">
        <f>VLOOKUP(A193, XOM!A:G,7,FALSE)</f>
        <v>72.14</v>
      </c>
      <c r="L193" s="13">
        <f t="shared" si="17"/>
        <v>1.009374562753603</v>
      </c>
      <c r="M193" s="14">
        <f>Dashboard!$C$6*Portfolio!L193</f>
        <v>201874.91255072062</v>
      </c>
      <c r="O193" s="11">
        <f t="shared" si="18"/>
        <v>1123158.7472301628</v>
      </c>
      <c r="P193" s="26">
        <f t="shared" si="19"/>
        <v>1.1231587472301627</v>
      </c>
      <c r="Q193" s="19">
        <f t="shared" si="20"/>
        <v>1.3808413346108273E-2</v>
      </c>
    </row>
    <row r="194" spans="1:17" thickTop="1" thickBot="1" x14ac:dyDescent="0.3">
      <c r="A194" s="9">
        <v>40822</v>
      </c>
      <c r="B194" s="10">
        <f>VLOOKUP(A194, APPL!A:G,7,FALSE)</f>
        <v>375.76</v>
      </c>
      <c r="C194" s="13">
        <f t="shared" si="15"/>
        <v>1.145051194539249</v>
      </c>
      <c r="D194" s="14">
        <f>Dashboard!$C$3*Portfolio!C194</f>
        <v>458020.47781569959</v>
      </c>
      <c r="E194" s="10">
        <f>VLOOKUP(A194, GLD!A:G,7,FALSE)</f>
        <v>160.49</v>
      </c>
      <c r="F194" s="13">
        <f t="shared" si="16"/>
        <v>1.1629710144927536</v>
      </c>
      <c r="G194" s="14">
        <f>Dashboard!$C$4*Portfolio!F194</f>
        <v>465188.40579710144</v>
      </c>
      <c r="H194" s="10">
        <f>VLOOKUP(A194, GOOG!A:G,7,FALSE)</f>
        <v>514.71</v>
      </c>
      <c r="I194" s="13">
        <f t="shared" ref="I194:I257" si="21">H194/$H$2</f>
        <v>0.85167535368577818</v>
      </c>
      <c r="J194" s="14">
        <f>Dashboard!$C$5*Portfolio!I194</f>
        <v>0</v>
      </c>
      <c r="K194" s="10">
        <f>VLOOKUP(A194, XOM!A:G,7,FALSE)</f>
        <v>72.08</v>
      </c>
      <c r="L194" s="13">
        <f t="shared" si="17"/>
        <v>1.0085350496711907</v>
      </c>
      <c r="M194" s="14">
        <f>Dashboard!$C$6*Portfolio!L194</f>
        <v>201707.00993423813</v>
      </c>
      <c r="O194" s="11">
        <f t="shared" si="18"/>
        <v>1124915.8935470392</v>
      </c>
      <c r="P194" s="26">
        <f t="shared" si="19"/>
        <v>1.1249158935470391</v>
      </c>
      <c r="Q194" s="19">
        <f t="shared" si="20"/>
        <v>1.5644683542819227E-3</v>
      </c>
    </row>
    <row r="195" spans="1:17" thickTop="1" thickBot="1" x14ac:dyDescent="0.3">
      <c r="A195" s="9">
        <v>40823</v>
      </c>
      <c r="B195" s="10">
        <f>VLOOKUP(A195, APPL!A:G,7,FALSE)</f>
        <v>368.22</v>
      </c>
      <c r="C195" s="13">
        <f t="shared" ref="C195:C253" si="22">B195/$B$2</f>
        <v>1.1220745977571915</v>
      </c>
      <c r="D195" s="14">
        <f>Dashboard!$C$3*Portfolio!C195</f>
        <v>448829.83910287661</v>
      </c>
      <c r="E195" s="10">
        <f>VLOOKUP(A195, GLD!A:G,7,FALSE)</f>
        <v>159.18</v>
      </c>
      <c r="F195" s="13">
        <f t="shared" ref="F195:F253" si="23">E195/$E$2</f>
        <v>1.1534782608695653</v>
      </c>
      <c r="G195" s="14">
        <f>Dashboard!$C$4*Portfolio!F195</f>
        <v>461391.30434782611</v>
      </c>
      <c r="H195" s="10">
        <f>VLOOKUP(A195, GOOG!A:G,7,FALSE)</f>
        <v>515.12</v>
      </c>
      <c r="I195" s="13">
        <f t="shared" si="21"/>
        <v>0.85235376851162403</v>
      </c>
      <c r="J195" s="14">
        <f>Dashboard!$C$5*Portfolio!I195</f>
        <v>0</v>
      </c>
      <c r="K195" s="10">
        <f>VLOOKUP(A195, XOM!A:G,7,FALSE)</f>
        <v>71.760000000000005</v>
      </c>
      <c r="L195" s="13">
        <f t="shared" ref="L195:L253" si="24">K195/$K$2</f>
        <v>1.0040576465649924</v>
      </c>
      <c r="M195" s="14">
        <f>Dashboard!$C$6*Portfolio!L195</f>
        <v>200811.52931299849</v>
      </c>
      <c r="O195" s="11">
        <f t="shared" ref="O195:O253" si="25">D195+G195+J195+M195</f>
        <v>1111032.6727637013</v>
      </c>
      <c r="P195" s="26">
        <f t="shared" ref="P195:P253" si="26">O195/$O$2</f>
        <v>1.1110326727637012</v>
      </c>
      <c r="Q195" s="19">
        <f t="shared" si="20"/>
        <v>-1.2341563367517128E-2</v>
      </c>
    </row>
    <row r="196" spans="1:17" thickTop="1" thickBot="1" x14ac:dyDescent="0.3">
      <c r="A196" s="9">
        <v>40826</v>
      </c>
      <c r="B196" s="10">
        <f>VLOOKUP(A196, APPL!A:G,7,FALSE)</f>
        <v>387.15</v>
      </c>
      <c r="C196" s="13">
        <f t="shared" si="22"/>
        <v>1.1797598732325694</v>
      </c>
      <c r="D196" s="14">
        <f>Dashboard!$C$3*Portfolio!C196</f>
        <v>471903.94929302775</v>
      </c>
      <c r="E196" s="10">
        <f>VLOOKUP(A196, GLD!A:G,7,FALSE)</f>
        <v>163.27000000000001</v>
      </c>
      <c r="F196" s="13">
        <f t="shared" si="23"/>
        <v>1.1831159420289856</v>
      </c>
      <c r="G196" s="14">
        <f>Dashboard!$C$4*Portfolio!F196</f>
        <v>473246.37681159424</v>
      </c>
      <c r="H196" s="10">
        <f>VLOOKUP(A196, GOOG!A:G,7,FALSE)</f>
        <v>537.16999999999996</v>
      </c>
      <c r="I196" s="13">
        <f t="shared" si="21"/>
        <v>0.88883924877968057</v>
      </c>
      <c r="J196" s="14">
        <f>Dashboard!$C$5*Portfolio!I196</f>
        <v>0</v>
      </c>
      <c r="K196" s="10">
        <f>VLOOKUP(A196, XOM!A:G,7,FALSE)</f>
        <v>74.42</v>
      </c>
      <c r="L196" s="13">
        <f t="shared" si="24"/>
        <v>1.0412760598852666</v>
      </c>
      <c r="M196" s="14">
        <f>Dashboard!$C$6*Portfolio!L196</f>
        <v>208255.21197705332</v>
      </c>
      <c r="O196" s="11">
        <f t="shared" si="25"/>
        <v>1153405.5380816753</v>
      </c>
      <c r="P196" s="26">
        <f t="shared" si="26"/>
        <v>1.1534055380816752</v>
      </c>
      <c r="Q196" s="19">
        <f t="shared" ref="Q196:Q253" si="27">(P196/P195)-1</f>
        <v>3.8138271138841606E-2</v>
      </c>
    </row>
    <row r="197" spans="1:17" thickTop="1" thickBot="1" x14ac:dyDescent="0.3">
      <c r="A197" s="9">
        <v>40827</v>
      </c>
      <c r="B197" s="10">
        <f>VLOOKUP(A197, APPL!A:G,7,FALSE)</f>
        <v>398.58</v>
      </c>
      <c r="C197" s="13">
        <f t="shared" si="22"/>
        <v>1.2145904436860067</v>
      </c>
      <c r="D197" s="14">
        <f>Dashboard!$C$3*Portfolio!C197</f>
        <v>485836.17747440265</v>
      </c>
      <c r="E197" s="10">
        <f>VLOOKUP(A197, GLD!A:G,7,FALSE)</f>
        <v>162.1</v>
      </c>
      <c r="F197" s="13">
        <f t="shared" si="23"/>
        <v>1.1746376811594204</v>
      </c>
      <c r="G197" s="14">
        <f>Dashboard!$C$4*Portfolio!F197</f>
        <v>469855.07246376813</v>
      </c>
      <c r="H197" s="10">
        <f>VLOOKUP(A197, GOOG!A:G,7,FALSE)</f>
        <v>543.17999999999995</v>
      </c>
      <c r="I197" s="13">
        <f t="shared" si="21"/>
        <v>0.89878381732439805</v>
      </c>
      <c r="J197" s="14">
        <f>Dashboard!$C$5*Portfolio!I197</f>
        <v>0</v>
      </c>
      <c r="K197" s="10">
        <f>VLOOKUP(A197, XOM!A:G,7,FALSE)</f>
        <v>74.41</v>
      </c>
      <c r="L197" s="13">
        <f t="shared" si="24"/>
        <v>1.0411361410381978</v>
      </c>
      <c r="M197" s="14">
        <f>Dashboard!$C$6*Portfolio!L197</f>
        <v>208227.22820763956</v>
      </c>
      <c r="O197" s="11">
        <f t="shared" si="25"/>
        <v>1163918.4781458103</v>
      </c>
      <c r="P197" s="26">
        <f t="shared" si="26"/>
        <v>1.1639184781458103</v>
      </c>
      <c r="Q197" s="19">
        <f t="shared" si="27"/>
        <v>9.1146953235718975E-3</v>
      </c>
    </row>
    <row r="198" spans="1:17" thickTop="1" thickBot="1" x14ac:dyDescent="0.3">
      <c r="A198" s="9">
        <v>40828</v>
      </c>
      <c r="B198" s="10">
        <f>VLOOKUP(A198, APPL!A:G,7,FALSE)</f>
        <v>400.47</v>
      </c>
      <c r="C198" s="13">
        <f t="shared" si="22"/>
        <v>1.2203498293515358</v>
      </c>
      <c r="D198" s="14">
        <f>Dashboard!$C$3*Portfolio!C198</f>
        <v>488139.93174061429</v>
      </c>
      <c r="E198" s="10">
        <f>VLOOKUP(A198, GLD!A:G,7,FALSE)</f>
        <v>163.26</v>
      </c>
      <c r="F198" s="13">
        <f t="shared" si="23"/>
        <v>1.1830434782608694</v>
      </c>
      <c r="G198" s="14">
        <f>Dashboard!$C$4*Portfolio!F198</f>
        <v>473217.39130434778</v>
      </c>
      <c r="H198" s="10">
        <f>VLOOKUP(A198, GOOG!A:G,7,FALSE)</f>
        <v>548.5</v>
      </c>
      <c r="I198" s="13">
        <f t="shared" si="21"/>
        <v>0.90758666335732607</v>
      </c>
      <c r="J198" s="14">
        <f>Dashboard!$C$5*Portfolio!I198</f>
        <v>0</v>
      </c>
      <c r="K198" s="10">
        <f>VLOOKUP(A198, XOM!A:G,7,FALSE)</f>
        <v>75.27</v>
      </c>
      <c r="L198" s="13">
        <f t="shared" si="24"/>
        <v>1.0531691618861061</v>
      </c>
      <c r="M198" s="14">
        <f>Dashboard!$C$6*Portfolio!L198</f>
        <v>210633.83237722123</v>
      </c>
      <c r="O198" s="11">
        <f t="shared" si="25"/>
        <v>1171991.1554221832</v>
      </c>
      <c r="P198" s="26">
        <f t="shared" si="26"/>
        <v>1.1719911554221831</v>
      </c>
      <c r="Q198" s="19">
        <f t="shared" si="27"/>
        <v>6.9357755100107887E-3</v>
      </c>
    </row>
    <row r="199" spans="1:17" thickTop="1" thickBot="1" x14ac:dyDescent="0.3">
      <c r="A199" s="9">
        <v>40829</v>
      </c>
      <c r="B199" s="10">
        <f>VLOOKUP(A199, APPL!A:G,7,FALSE)</f>
        <v>406.68</v>
      </c>
      <c r="C199" s="13">
        <f t="shared" si="22"/>
        <v>1.2392735251097025</v>
      </c>
      <c r="D199" s="14">
        <f>Dashboard!$C$3*Portfolio!C199</f>
        <v>495709.41004388098</v>
      </c>
      <c r="E199" s="10">
        <f>VLOOKUP(A199, GLD!A:G,7,FALSE)</f>
        <v>162.30000000000001</v>
      </c>
      <c r="F199" s="13">
        <f t="shared" si="23"/>
        <v>1.1760869565217391</v>
      </c>
      <c r="G199" s="14">
        <f>Dashboard!$C$4*Portfolio!F199</f>
        <v>470434.78260869562</v>
      </c>
      <c r="H199" s="10">
        <f>VLOOKUP(A199, GOOG!A:G,7,FALSE)</f>
        <v>558.99</v>
      </c>
      <c r="I199" s="13">
        <f t="shared" si="21"/>
        <v>0.92494415487714066</v>
      </c>
      <c r="J199" s="14">
        <f>Dashboard!$C$5*Portfolio!I199</f>
        <v>0</v>
      </c>
      <c r="K199" s="10">
        <f>VLOOKUP(A199, XOM!A:G,7,FALSE)</f>
        <v>74.5</v>
      </c>
      <c r="L199" s="13">
        <f t="shared" si="24"/>
        <v>1.0423954106618161</v>
      </c>
      <c r="M199" s="14">
        <f>Dashboard!$C$6*Portfolio!L199</f>
        <v>208479.08213236323</v>
      </c>
      <c r="O199" s="11">
        <f t="shared" si="25"/>
        <v>1174623.2747849398</v>
      </c>
      <c r="P199" s="26">
        <f t="shared" si="26"/>
        <v>1.1746232747849399</v>
      </c>
      <c r="Q199" s="19">
        <f t="shared" si="27"/>
        <v>2.2458525822308673E-3</v>
      </c>
    </row>
    <row r="200" spans="1:17" thickTop="1" thickBot="1" x14ac:dyDescent="0.3">
      <c r="A200" s="9">
        <v>40830</v>
      </c>
      <c r="B200" s="10">
        <f>VLOOKUP(A200, APPL!A:G,7,FALSE)</f>
        <v>420.2</v>
      </c>
      <c r="C200" s="13">
        <f t="shared" si="22"/>
        <v>1.2804729400292538</v>
      </c>
      <c r="D200" s="14">
        <f>Dashboard!$C$3*Portfolio!C200</f>
        <v>512189.17601170152</v>
      </c>
      <c r="E200" s="10">
        <f>VLOOKUP(A200, GLD!A:G,7,FALSE)</f>
        <v>163.4</v>
      </c>
      <c r="F200" s="13">
        <f t="shared" si="23"/>
        <v>1.1840579710144927</v>
      </c>
      <c r="G200" s="14">
        <f>Dashboard!$C$4*Portfolio!F200</f>
        <v>473623.18840579712</v>
      </c>
      <c r="H200" s="10">
        <f>VLOOKUP(A200, GOOG!A:G,7,FALSE)</f>
        <v>591.67999999999995</v>
      </c>
      <c r="I200" s="13">
        <f t="shared" si="21"/>
        <v>0.97903532721105313</v>
      </c>
      <c r="J200" s="14">
        <f>Dashboard!$C$5*Portfolio!I200</f>
        <v>0</v>
      </c>
      <c r="K200" s="10">
        <f>VLOOKUP(A200, XOM!A:G,7,FALSE)</f>
        <v>76.2</v>
      </c>
      <c r="L200" s="13">
        <f t="shared" si="24"/>
        <v>1.0661816146634953</v>
      </c>
      <c r="M200" s="14">
        <f>Dashboard!$C$6*Portfolio!L200</f>
        <v>213236.32293269905</v>
      </c>
      <c r="O200" s="11">
        <f t="shared" si="25"/>
        <v>1199048.6873501977</v>
      </c>
      <c r="P200" s="26">
        <f t="shared" si="26"/>
        <v>1.1990486873501978</v>
      </c>
      <c r="Q200" s="19">
        <f t="shared" si="27"/>
        <v>2.0794252156913773E-2</v>
      </c>
    </row>
    <row r="201" spans="1:17" thickTop="1" thickBot="1" x14ac:dyDescent="0.3">
      <c r="A201" s="9">
        <v>40833</v>
      </c>
      <c r="B201" s="10">
        <f>VLOOKUP(A201, APPL!A:G,7,FALSE)</f>
        <v>418.19</v>
      </c>
      <c r="C201" s="13">
        <f t="shared" si="22"/>
        <v>1.2743478790833738</v>
      </c>
      <c r="D201" s="14">
        <f>Dashboard!$C$3*Portfolio!C201</f>
        <v>509739.15163334948</v>
      </c>
      <c r="E201" s="10">
        <f>VLOOKUP(A201, GLD!A:G,7,FALSE)</f>
        <v>162.62</v>
      </c>
      <c r="F201" s="13">
        <f t="shared" si="23"/>
        <v>1.1784057971014492</v>
      </c>
      <c r="G201" s="14">
        <f>Dashboard!$C$4*Portfolio!F201</f>
        <v>471362.31884057971</v>
      </c>
      <c r="H201" s="10">
        <f>VLOOKUP(A201, GOOG!A:G,7,FALSE)</f>
        <v>582.41</v>
      </c>
      <c r="I201" s="13">
        <f t="shared" si="21"/>
        <v>0.96369653346570683</v>
      </c>
      <c r="J201" s="14">
        <f>Dashboard!$C$5*Portfolio!I201</f>
        <v>0</v>
      </c>
      <c r="K201" s="10">
        <f>VLOOKUP(A201, XOM!A:G,7,FALSE)</f>
        <v>75.58</v>
      </c>
      <c r="L201" s="13">
        <f t="shared" si="24"/>
        <v>1.0575066461452358</v>
      </c>
      <c r="M201" s="14">
        <f>Dashboard!$C$6*Portfolio!L201</f>
        <v>211501.32922904717</v>
      </c>
      <c r="O201" s="11">
        <f t="shared" si="25"/>
        <v>1192602.7997029764</v>
      </c>
      <c r="P201" s="26">
        <f t="shared" si="26"/>
        <v>1.1926027997029764</v>
      </c>
      <c r="Q201" s="19">
        <f t="shared" si="27"/>
        <v>-5.3758347890494607E-3</v>
      </c>
    </row>
    <row r="202" spans="1:17" thickTop="1" thickBot="1" x14ac:dyDescent="0.3">
      <c r="A202" s="9">
        <v>40834</v>
      </c>
      <c r="B202" s="10">
        <f>VLOOKUP(A202, APPL!A:G,7,FALSE)</f>
        <v>420.43</v>
      </c>
      <c r="C202" s="13">
        <f t="shared" si="22"/>
        <v>1.2811738176499268</v>
      </c>
      <c r="D202" s="14">
        <f>Dashboard!$C$3*Portfolio!C202</f>
        <v>512469.52705997071</v>
      </c>
      <c r="E202" s="10">
        <f>VLOOKUP(A202, GLD!A:G,7,FALSE)</f>
        <v>161.84</v>
      </c>
      <c r="F202" s="13">
        <f t="shared" si="23"/>
        <v>1.1727536231884059</v>
      </c>
      <c r="G202" s="14">
        <f>Dashboard!$C$4*Portfolio!F202</f>
        <v>469101.44927536236</v>
      </c>
      <c r="H202" s="10">
        <f>VLOOKUP(A202, GOOG!A:G,7,FALSE)</f>
        <v>590.51</v>
      </c>
      <c r="I202" s="13">
        <f t="shared" si="21"/>
        <v>0.97709936295193178</v>
      </c>
      <c r="J202" s="14">
        <f>Dashboard!$C$5*Portfolio!I202</f>
        <v>0</v>
      </c>
      <c r="K202" s="10">
        <f>VLOOKUP(A202, XOM!A:G,7,FALSE)</f>
        <v>76.959999999999994</v>
      </c>
      <c r="L202" s="13">
        <f t="shared" si="24"/>
        <v>1.0768154470407163</v>
      </c>
      <c r="M202" s="14">
        <f>Dashboard!$C$6*Portfolio!L202</f>
        <v>215363.08940814325</v>
      </c>
      <c r="O202" s="11">
        <f t="shared" si="25"/>
        <v>1196934.0657434764</v>
      </c>
      <c r="P202" s="26">
        <f t="shared" si="26"/>
        <v>1.1969340657434764</v>
      </c>
      <c r="Q202" s="19">
        <f t="shared" si="27"/>
        <v>3.631775844882057E-3</v>
      </c>
    </row>
    <row r="203" spans="1:17" thickTop="1" thickBot="1" x14ac:dyDescent="0.3">
      <c r="A203" s="9">
        <v>40835</v>
      </c>
      <c r="B203" s="10">
        <f>VLOOKUP(A203, APPL!A:G,7,FALSE)</f>
        <v>396.92</v>
      </c>
      <c r="C203" s="13">
        <f t="shared" si="22"/>
        <v>1.2095319356411507</v>
      </c>
      <c r="D203" s="14">
        <f>Dashboard!$C$3*Portfolio!C203</f>
        <v>483812.77425646025</v>
      </c>
      <c r="E203" s="10">
        <f>VLOOKUP(A203, GLD!A:G,7,FALSE)</f>
        <v>159.87</v>
      </c>
      <c r="F203" s="13">
        <f t="shared" si="23"/>
        <v>1.1584782608695652</v>
      </c>
      <c r="G203" s="14">
        <f>Dashboard!$C$4*Portfolio!F203</f>
        <v>463391.30434782605</v>
      </c>
      <c r="H203" s="10">
        <f>VLOOKUP(A203, GOOG!A:G,7,FALSE)</f>
        <v>580.70000000000005</v>
      </c>
      <c r="I203" s="13">
        <f t="shared" si="21"/>
        <v>0.96086704724083727</v>
      </c>
      <c r="J203" s="14">
        <f>Dashboard!$C$5*Portfolio!I203</f>
        <v>0</v>
      </c>
      <c r="K203" s="10">
        <f>VLOOKUP(A203, XOM!A:G,7,FALSE)</f>
        <v>76.510000000000005</v>
      </c>
      <c r="L203" s="13">
        <f t="shared" si="24"/>
        <v>1.070519098922625</v>
      </c>
      <c r="M203" s="14">
        <f>Dashboard!$C$6*Portfolio!L203</f>
        <v>214103.819784525</v>
      </c>
      <c r="O203" s="11">
        <f t="shared" si="25"/>
        <v>1161307.8983888114</v>
      </c>
      <c r="P203" s="26">
        <f t="shared" si="26"/>
        <v>1.1613078983888114</v>
      </c>
      <c r="Q203" s="19">
        <f t="shared" si="27"/>
        <v>-2.9764519512222032E-2</v>
      </c>
    </row>
    <row r="204" spans="1:17" thickTop="1" thickBot="1" x14ac:dyDescent="0.3">
      <c r="A204" s="9">
        <v>40836</v>
      </c>
      <c r="B204" s="10">
        <f>VLOOKUP(A204, APPL!A:G,7,FALSE)</f>
        <v>393.62</v>
      </c>
      <c r="C204" s="13">
        <f t="shared" si="22"/>
        <v>1.1994758654314968</v>
      </c>
      <c r="D204" s="14">
        <f>Dashboard!$C$3*Portfolio!C204</f>
        <v>479790.34617259871</v>
      </c>
      <c r="E204" s="10">
        <f>VLOOKUP(A204, GLD!A:G,7,FALSE)</f>
        <v>157.77000000000001</v>
      </c>
      <c r="F204" s="13">
        <f t="shared" si="23"/>
        <v>1.1432608695652176</v>
      </c>
      <c r="G204" s="14">
        <f>Dashboard!$C$4*Portfolio!F204</f>
        <v>457304.34782608703</v>
      </c>
      <c r="H204" s="10">
        <f>VLOOKUP(A204, GOOG!A:G,7,FALSE)</f>
        <v>583.66999999999996</v>
      </c>
      <c r="I204" s="13">
        <f t="shared" si="21"/>
        <v>0.96578141805245299</v>
      </c>
      <c r="J204" s="14">
        <f>Dashboard!$C$5*Portfolio!I204</f>
        <v>0</v>
      </c>
      <c r="K204" s="10">
        <f>VLOOKUP(A204, XOM!A:G,7,FALSE)</f>
        <v>76.790000000000006</v>
      </c>
      <c r="L204" s="13">
        <f t="shared" si="24"/>
        <v>1.0744368266405486</v>
      </c>
      <c r="M204" s="14">
        <f>Dashboard!$C$6*Portfolio!L204</f>
        <v>214887.36532810974</v>
      </c>
      <c r="O204" s="11">
        <f t="shared" si="25"/>
        <v>1151982.0593267956</v>
      </c>
      <c r="P204" s="26">
        <f t="shared" si="26"/>
        <v>1.1519820593267955</v>
      </c>
      <c r="Q204" s="19">
        <f t="shared" si="27"/>
        <v>-8.0304620979109176E-3</v>
      </c>
    </row>
    <row r="205" spans="1:17" thickTop="1" thickBot="1" x14ac:dyDescent="0.3">
      <c r="A205" s="9">
        <v>40837</v>
      </c>
      <c r="B205" s="10">
        <f>VLOOKUP(A205, APPL!A:G,7,FALSE)</f>
        <v>391.19</v>
      </c>
      <c r="C205" s="13">
        <f t="shared" si="22"/>
        <v>1.1920709410043879</v>
      </c>
      <c r="D205" s="14">
        <f>Dashboard!$C$3*Portfolio!C205</f>
        <v>476828.37640175514</v>
      </c>
      <c r="E205" s="10">
        <f>VLOOKUP(A205, GLD!A:G,7,FALSE)</f>
        <v>159.52000000000001</v>
      </c>
      <c r="F205" s="13">
        <f t="shared" si="23"/>
        <v>1.1559420289855074</v>
      </c>
      <c r="G205" s="14">
        <f>Dashboard!$C$4*Portfolio!F205</f>
        <v>462376.81159420294</v>
      </c>
      <c r="H205" s="10">
        <f>VLOOKUP(A205, GOOG!A:G,7,FALSE)</f>
        <v>590.49</v>
      </c>
      <c r="I205" s="13">
        <f t="shared" si="21"/>
        <v>0.97706626954579301</v>
      </c>
      <c r="J205" s="14">
        <f>Dashboard!$C$5*Portfolio!I205</f>
        <v>0</v>
      </c>
      <c r="K205" s="10">
        <f>VLOOKUP(A205, XOM!A:G,7,FALSE)</f>
        <v>78.17</v>
      </c>
      <c r="L205" s="13">
        <f t="shared" si="24"/>
        <v>1.0937456275360291</v>
      </c>
      <c r="M205" s="14">
        <f>Dashboard!$C$6*Portfolio!L205</f>
        <v>218749.12550720581</v>
      </c>
      <c r="O205" s="11">
        <f t="shared" si="25"/>
        <v>1157954.3135031639</v>
      </c>
      <c r="P205" s="26">
        <f t="shared" si="26"/>
        <v>1.1579543135031638</v>
      </c>
      <c r="Q205" s="19">
        <f t="shared" si="27"/>
        <v>5.1843291551418869E-3</v>
      </c>
    </row>
    <row r="206" spans="1:17" thickTop="1" thickBot="1" x14ac:dyDescent="0.3">
      <c r="A206" s="9">
        <v>40840</v>
      </c>
      <c r="B206" s="10">
        <f>VLOOKUP(A206, APPL!A:G,7,FALSE)</f>
        <v>404.04</v>
      </c>
      <c r="C206" s="13">
        <f t="shared" si="22"/>
        <v>1.2312286689419796</v>
      </c>
      <c r="D206" s="14">
        <f>Dashboard!$C$3*Portfolio!C206</f>
        <v>492491.46757679182</v>
      </c>
      <c r="E206" s="10">
        <f>VLOOKUP(A206, GLD!A:G,7,FALSE)</f>
        <v>161.02000000000001</v>
      </c>
      <c r="F206" s="13">
        <f t="shared" si="23"/>
        <v>1.1668115942028987</v>
      </c>
      <c r="G206" s="14">
        <f>Dashboard!$C$4*Portfolio!F206</f>
        <v>466724.63768115948</v>
      </c>
      <c r="H206" s="10">
        <f>VLOOKUP(A206, GOOG!A:G,7,FALSE)</f>
        <v>596.41999999999996</v>
      </c>
      <c r="I206" s="13">
        <f t="shared" si="21"/>
        <v>0.98687846446595506</v>
      </c>
      <c r="J206" s="14">
        <f>Dashboard!$C$5*Portfolio!I206</f>
        <v>0</v>
      </c>
      <c r="K206" s="10">
        <f>VLOOKUP(A206, XOM!A:G,7,FALSE)</f>
        <v>78.209999999999994</v>
      </c>
      <c r="L206" s="13">
        <f t="shared" si="24"/>
        <v>1.0943053029243037</v>
      </c>
      <c r="M206" s="14">
        <f>Dashboard!$C$6*Portfolio!L206</f>
        <v>218861.06058486074</v>
      </c>
      <c r="O206" s="11">
        <f t="shared" si="25"/>
        <v>1178077.165842812</v>
      </c>
      <c r="P206" s="26">
        <f t="shared" si="26"/>
        <v>1.178077165842812</v>
      </c>
      <c r="Q206" s="19">
        <f t="shared" si="27"/>
        <v>1.7377932881281311E-2</v>
      </c>
    </row>
    <row r="207" spans="1:17" thickTop="1" thickBot="1" x14ac:dyDescent="0.3">
      <c r="A207" s="9">
        <v>40841</v>
      </c>
      <c r="B207" s="10">
        <f>VLOOKUP(A207, APPL!A:G,7,FALSE)</f>
        <v>396.07</v>
      </c>
      <c r="C207" s="13">
        <f t="shared" si="22"/>
        <v>1.206941735738664</v>
      </c>
      <c r="D207" s="14">
        <f>Dashboard!$C$3*Portfolio!C207</f>
        <v>482776.6942954656</v>
      </c>
      <c r="E207" s="10">
        <f>VLOOKUP(A207, GLD!A:G,7,FALSE)</f>
        <v>165.59</v>
      </c>
      <c r="F207" s="13">
        <f t="shared" si="23"/>
        <v>1.199927536231884</v>
      </c>
      <c r="G207" s="14">
        <f>Dashboard!$C$4*Portfolio!F207</f>
        <v>479971.0144927536</v>
      </c>
      <c r="H207" s="10">
        <f>VLOOKUP(A207, GOOG!A:G,7,FALSE)</f>
        <v>583.16</v>
      </c>
      <c r="I207" s="13">
        <f t="shared" si="21"/>
        <v>0.96493753619591283</v>
      </c>
      <c r="J207" s="14">
        <f>Dashboard!$C$5*Portfolio!I207</f>
        <v>0</v>
      </c>
      <c r="K207" s="10">
        <f>VLOOKUP(A207, XOM!A:G,7,FALSE)</f>
        <v>77.5</v>
      </c>
      <c r="L207" s="13">
        <f t="shared" si="24"/>
        <v>1.0843710647824263</v>
      </c>
      <c r="M207" s="14">
        <f>Dashboard!$C$6*Portfolio!L207</f>
        <v>216874.21295648525</v>
      </c>
      <c r="O207" s="11">
        <f t="shared" si="25"/>
        <v>1179621.9217447045</v>
      </c>
      <c r="P207" s="26">
        <f t="shared" si="26"/>
        <v>1.1796219217447044</v>
      </c>
      <c r="Q207" s="19">
        <f t="shared" si="27"/>
        <v>1.3112518828826136E-3</v>
      </c>
    </row>
    <row r="208" spans="1:17" thickTop="1" thickBot="1" x14ac:dyDescent="0.3">
      <c r="A208" s="9">
        <v>40842</v>
      </c>
      <c r="B208" s="10">
        <f>VLOOKUP(A208, APPL!A:G,7,FALSE)</f>
        <v>398.89</v>
      </c>
      <c r="C208" s="13">
        <f t="shared" si="22"/>
        <v>1.2155351048269136</v>
      </c>
      <c r="D208" s="14">
        <f>Dashboard!$C$3*Portfolio!C208</f>
        <v>486214.04193076544</v>
      </c>
      <c r="E208" s="10">
        <f>VLOOKUP(A208, GLD!A:G,7,FALSE)</f>
        <v>167.4</v>
      </c>
      <c r="F208" s="13">
        <f t="shared" si="23"/>
        <v>1.2130434782608697</v>
      </c>
      <c r="G208" s="14">
        <f>Dashboard!$C$4*Portfolio!F208</f>
        <v>485217.39130434784</v>
      </c>
      <c r="H208" s="10">
        <f>VLOOKUP(A208, GOOG!A:G,7,FALSE)</f>
        <v>586.30999999999995</v>
      </c>
      <c r="I208" s="13">
        <f t="shared" si="21"/>
        <v>0.97014974766277806</v>
      </c>
      <c r="J208" s="14">
        <f>Dashboard!$C$5*Portfolio!I208</f>
        <v>0</v>
      </c>
      <c r="K208" s="10">
        <f>VLOOKUP(A208, XOM!A:G,7,FALSE)</f>
        <v>79.09</v>
      </c>
      <c r="L208" s="13">
        <f t="shared" si="24"/>
        <v>1.1066181614663495</v>
      </c>
      <c r="M208" s="14">
        <f>Dashboard!$C$6*Portfolio!L208</f>
        <v>221323.63229326991</v>
      </c>
      <c r="O208" s="11">
        <f t="shared" si="25"/>
        <v>1192755.0655283832</v>
      </c>
      <c r="P208" s="26">
        <f t="shared" si="26"/>
        <v>1.1927550655283832</v>
      </c>
      <c r="Q208" s="19">
        <f t="shared" si="27"/>
        <v>1.1133350051899971E-2</v>
      </c>
    </row>
    <row r="209" spans="1:17" thickTop="1" thickBot="1" x14ac:dyDescent="0.3">
      <c r="A209" s="9">
        <v>40843</v>
      </c>
      <c r="B209" s="10">
        <f>VLOOKUP(A209, APPL!A:G,7,FALSE)</f>
        <v>402.96</v>
      </c>
      <c r="C209" s="13">
        <f t="shared" si="22"/>
        <v>1.22793759141882</v>
      </c>
      <c r="D209" s="14">
        <f>Dashboard!$C$3*Portfolio!C209</f>
        <v>491175.03656752798</v>
      </c>
      <c r="E209" s="10">
        <f>VLOOKUP(A209, GLD!A:G,7,FALSE)</f>
        <v>169.55</v>
      </c>
      <c r="F209" s="13">
        <f t="shared" si="23"/>
        <v>1.2286231884057972</v>
      </c>
      <c r="G209" s="14">
        <f>Dashboard!$C$4*Portfolio!F209</f>
        <v>491449.27536231891</v>
      </c>
      <c r="H209" s="10">
        <f>VLOOKUP(A209, GOOG!A:G,7,FALSE)</f>
        <v>598.66999999999996</v>
      </c>
      <c r="I209" s="13">
        <f t="shared" si="21"/>
        <v>0.99060147265657306</v>
      </c>
      <c r="J209" s="14">
        <f>Dashboard!$C$5*Portfolio!I209</f>
        <v>0</v>
      </c>
      <c r="K209" s="10">
        <f>VLOOKUP(A209, XOM!A:G,7,FALSE)</f>
        <v>79.88</v>
      </c>
      <c r="L209" s="13">
        <f t="shared" si="24"/>
        <v>1.1176717503847768</v>
      </c>
      <c r="M209" s="14">
        <f>Dashboard!$C$6*Portfolio!L209</f>
        <v>223534.35007695536</v>
      </c>
      <c r="O209" s="11">
        <f t="shared" si="25"/>
        <v>1206158.6620068022</v>
      </c>
      <c r="P209" s="26">
        <f t="shared" si="26"/>
        <v>1.2061586620068021</v>
      </c>
      <c r="Q209" s="19">
        <f t="shared" si="27"/>
        <v>1.1237509582473493E-2</v>
      </c>
    </row>
    <row r="210" spans="1:17" thickTop="1" thickBot="1" x14ac:dyDescent="0.3">
      <c r="A210" s="9">
        <v>40844</v>
      </c>
      <c r="B210" s="10">
        <f>VLOOKUP(A210, APPL!A:G,7,FALSE)</f>
        <v>403.22</v>
      </c>
      <c r="C210" s="13">
        <f t="shared" si="22"/>
        <v>1.2287298878595807</v>
      </c>
      <c r="D210" s="14">
        <f>Dashboard!$C$3*Portfolio!C210</f>
        <v>491491.95514383231</v>
      </c>
      <c r="E210" s="10">
        <f>VLOOKUP(A210, GLD!A:G,7,FALSE)</f>
        <v>169.62</v>
      </c>
      <c r="F210" s="13">
        <f t="shared" si="23"/>
        <v>1.2291304347826086</v>
      </c>
      <c r="G210" s="14">
        <f>Dashboard!$C$4*Portfolio!F210</f>
        <v>491652.17391304346</v>
      </c>
      <c r="H210" s="10">
        <f>VLOOKUP(A210, GOOG!A:G,7,FALSE)</f>
        <v>600.14</v>
      </c>
      <c r="I210" s="13">
        <f t="shared" si="21"/>
        <v>0.99303383800777689</v>
      </c>
      <c r="J210" s="14">
        <f>Dashboard!$C$5*Portfolio!I210</f>
        <v>0</v>
      </c>
      <c r="K210" s="10">
        <f>VLOOKUP(A210, XOM!A:G,7,FALSE)</f>
        <v>79.489999999999995</v>
      </c>
      <c r="L210" s="13">
        <f t="shared" si="24"/>
        <v>1.1122149153490974</v>
      </c>
      <c r="M210" s="14">
        <f>Dashboard!$C$6*Portfolio!L210</f>
        <v>222442.98306981949</v>
      </c>
      <c r="O210" s="11">
        <f t="shared" si="25"/>
        <v>1205587.1121266952</v>
      </c>
      <c r="P210" s="26">
        <f t="shared" si="26"/>
        <v>1.2055871121266952</v>
      </c>
      <c r="Q210" s="19">
        <f t="shared" si="27"/>
        <v>-4.7385961574564206E-4</v>
      </c>
    </row>
    <row r="211" spans="1:17" thickTop="1" thickBot="1" x14ac:dyDescent="0.3">
      <c r="A211" s="9">
        <v>40847</v>
      </c>
      <c r="B211" s="10">
        <f>VLOOKUP(A211, APPL!A:G,7,FALSE)</f>
        <v>403.05</v>
      </c>
      <c r="C211" s="13">
        <f t="shared" si="22"/>
        <v>1.2282118478790833</v>
      </c>
      <c r="D211" s="14">
        <f>Dashboard!$C$3*Portfolio!C211</f>
        <v>491284.73915163334</v>
      </c>
      <c r="E211" s="10">
        <f>VLOOKUP(A211, GLD!A:G,7,FALSE)</f>
        <v>167.34</v>
      </c>
      <c r="F211" s="13">
        <f t="shared" si="23"/>
        <v>1.212608695652174</v>
      </c>
      <c r="G211" s="14">
        <f>Dashboard!$C$4*Portfolio!F211</f>
        <v>485043.47826086963</v>
      </c>
      <c r="H211" s="10">
        <f>VLOOKUP(A211, GOOG!A:G,7,FALSE)</f>
        <v>592.64</v>
      </c>
      <c r="I211" s="13">
        <f t="shared" si="21"/>
        <v>0.9806238107057168</v>
      </c>
      <c r="J211" s="14">
        <f>Dashboard!$C$5*Portfolio!I211</f>
        <v>0</v>
      </c>
      <c r="K211" s="10">
        <f>VLOOKUP(A211, XOM!A:G,7,FALSE)</f>
        <v>76.180000000000007</v>
      </c>
      <c r="L211" s="13">
        <f t="shared" si="24"/>
        <v>1.065901776969358</v>
      </c>
      <c r="M211" s="14">
        <f>Dashboard!$C$6*Portfolio!L211</f>
        <v>213180.35539387158</v>
      </c>
      <c r="O211" s="11">
        <f t="shared" si="25"/>
        <v>1189508.5728063746</v>
      </c>
      <c r="P211" s="26">
        <f t="shared" si="26"/>
        <v>1.1895085728063746</v>
      </c>
      <c r="Q211" s="19">
        <f t="shared" si="27"/>
        <v>-1.3336688123645857E-2</v>
      </c>
    </row>
    <row r="212" spans="1:17" thickTop="1" thickBot="1" x14ac:dyDescent="0.3">
      <c r="A212" s="9">
        <v>40848</v>
      </c>
      <c r="B212" s="10">
        <f>VLOOKUP(A212, APPL!A:G,7,FALSE)</f>
        <v>394.81</v>
      </c>
      <c r="C212" s="13">
        <f t="shared" si="22"/>
        <v>1.2031021452949779</v>
      </c>
      <c r="D212" s="14">
        <f>Dashboard!$C$3*Portfolio!C212</f>
        <v>481240.85811799119</v>
      </c>
      <c r="E212" s="10">
        <f>VLOOKUP(A212, GLD!A:G,7,FALSE)</f>
        <v>167.38</v>
      </c>
      <c r="F212" s="13">
        <f t="shared" si="23"/>
        <v>1.2128985507246377</v>
      </c>
      <c r="G212" s="14">
        <f>Dashboard!$C$4*Portfolio!F212</f>
        <v>485159.4202898551</v>
      </c>
      <c r="H212" s="10">
        <f>VLOOKUP(A212, GOOG!A:G,7,FALSE)</f>
        <v>578.65</v>
      </c>
      <c r="I212" s="13">
        <f t="shared" si="21"/>
        <v>0.95747497311160745</v>
      </c>
      <c r="J212" s="14">
        <f>Dashboard!$C$5*Portfolio!I212</f>
        <v>0</v>
      </c>
      <c r="K212" s="10">
        <f>VLOOKUP(A212, XOM!A:G,7,FALSE)</f>
        <v>74.08</v>
      </c>
      <c r="L212" s="13">
        <f t="shared" si="24"/>
        <v>1.0365188190849308</v>
      </c>
      <c r="M212" s="14">
        <f>Dashboard!$C$6*Portfolio!L212</f>
        <v>207303.76381698617</v>
      </c>
      <c r="O212" s="11">
        <f t="shared" si="25"/>
        <v>1173704.0422248326</v>
      </c>
      <c r="P212" s="26">
        <f t="shared" si="26"/>
        <v>1.1737040422248326</v>
      </c>
      <c r="Q212" s="19">
        <f t="shared" si="27"/>
        <v>-1.3286605025682796E-2</v>
      </c>
    </row>
    <row r="213" spans="1:17" thickTop="1" thickBot="1" x14ac:dyDescent="0.3">
      <c r="A213" s="9">
        <v>40849</v>
      </c>
      <c r="B213" s="10">
        <f>VLOOKUP(A213, APPL!A:G,7,FALSE)</f>
        <v>395.71</v>
      </c>
      <c r="C213" s="13">
        <f t="shared" si="22"/>
        <v>1.2058447098976108</v>
      </c>
      <c r="D213" s="14">
        <f>Dashboard!$C$3*Portfolio!C213</f>
        <v>482337.88395904435</v>
      </c>
      <c r="E213" s="10">
        <f>VLOOKUP(A213, GLD!A:G,7,FALSE)</f>
        <v>169.06</v>
      </c>
      <c r="F213" s="13">
        <f t="shared" si="23"/>
        <v>1.2250724637681158</v>
      </c>
      <c r="G213" s="14">
        <f>Dashboard!$C$4*Portfolio!F213</f>
        <v>490028.98550724634</v>
      </c>
      <c r="H213" s="10">
        <f>VLOOKUP(A213, GOOG!A:G,7,FALSE)</f>
        <v>584.82000000000005</v>
      </c>
      <c r="I213" s="13">
        <f t="shared" si="21"/>
        <v>0.96768428890543567</v>
      </c>
      <c r="J213" s="14">
        <f>Dashboard!$C$5*Portfolio!I213</f>
        <v>0</v>
      </c>
      <c r="K213" s="10">
        <f>VLOOKUP(A213, XOM!A:G,7,FALSE)</f>
        <v>75.48</v>
      </c>
      <c r="L213" s="13">
        <f t="shared" si="24"/>
        <v>1.0561074576745488</v>
      </c>
      <c r="M213" s="14">
        <f>Dashboard!$C$6*Portfolio!L213</f>
        <v>211221.49153490976</v>
      </c>
      <c r="O213" s="11">
        <f t="shared" si="25"/>
        <v>1183588.3610012005</v>
      </c>
      <c r="P213" s="26">
        <f t="shared" si="26"/>
        <v>1.1835883610012006</v>
      </c>
      <c r="Q213" s="19">
        <f t="shared" si="27"/>
        <v>8.4214745973196781E-3</v>
      </c>
    </row>
    <row r="214" spans="1:17" thickTop="1" thickBot="1" x14ac:dyDescent="0.3">
      <c r="A214" s="9">
        <v>40850</v>
      </c>
      <c r="B214" s="10">
        <f>VLOOKUP(A214, APPL!A:G,7,FALSE)</f>
        <v>401.35</v>
      </c>
      <c r="C214" s="13">
        <f t="shared" si="22"/>
        <v>1.2230314480741102</v>
      </c>
      <c r="D214" s="14">
        <f>Dashboard!$C$3*Portfolio!C214</f>
        <v>489212.57922964409</v>
      </c>
      <c r="E214" s="10">
        <f>VLOOKUP(A214, GLD!A:G,7,FALSE)</f>
        <v>171.72</v>
      </c>
      <c r="F214" s="13">
        <f t="shared" si="23"/>
        <v>1.2443478260869565</v>
      </c>
      <c r="G214" s="14">
        <f>Dashboard!$C$4*Portfolio!F214</f>
        <v>497739.13043478259</v>
      </c>
      <c r="H214" s="10">
        <f>VLOOKUP(A214, GOOG!A:G,7,FALSE)</f>
        <v>597.5</v>
      </c>
      <c r="I214" s="13">
        <f t="shared" si="21"/>
        <v>0.98866550839745182</v>
      </c>
      <c r="J214" s="14">
        <f>Dashboard!$C$5*Portfolio!I214</f>
        <v>0</v>
      </c>
      <c r="K214" s="10">
        <f>VLOOKUP(A214, XOM!A:G,7,FALSE)</f>
        <v>76.930000000000007</v>
      </c>
      <c r="L214" s="13">
        <f t="shared" si="24"/>
        <v>1.0763956904995104</v>
      </c>
      <c r="M214" s="14">
        <f>Dashboard!$C$6*Portfolio!L214</f>
        <v>215279.13809990208</v>
      </c>
      <c r="O214" s="11">
        <f t="shared" si="25"/>
        <v>1202230.8477643288</v>
      </c>
      <c r="P214" s="26">
        <f t="shared" si="26"/>
        <v>1.2022308477643289</v>
      </c>
      <c r="Q214" s="19">
        <f t="shared" si="27"/>
        <v>1.5750819607045274E-2</v>
      </c>
    </row>
    <row r="215" spans="1:17" thickTop="1" thickBot="1" x14ac:dyDescent="0.3">
      <c r="A215" s="9">
        <v>40851</v>
      </c>
      <c r="B215" s="10">
        <f>VLOOKUP(A215, APPL!A:G,7,FALSE)</f>
        <v>398.53</v>
      </c>
      <c r="C215" s="13">
        <f t="shared" si="22"/>
        <v>1.2144380789858604</v>
      </c>
      <c r="D215" s="14">
        <f>Dashboard!$C$3*Portfolio!C215</f>
        <v>485775.23159434419</v>
      </c>
      <c r="E215" s="10">
        <f>VLOOKUP(A215, GLD!A:G,7,FALSE)</f>
        <v>170.85</v>
      </c>
      <c r="F215" s="13">
        <f t="shared" si="23"/>
        <v>1.2380434782608696</v>
      </c>
      <c r="G215" s="14">
        <f>Dashboard!$C$4*Portfolio!F215</f>
        <v>495217.39130434784</v>
      </c>
      <c r="H215" s="10">
        <f>VLOOKUP(A215, GOOG!A:G,7,FALSE)</f>
        <v>596.14</v>
      </c>
      <c r="I215" s="13">
        <f t="shared" si="21"/>
        <v>0.98641515678001157</v>
      </c>
      <c r="J215" s="14">
        <f>Dashboard!$C$5*Portfolio!I215</f>
        <v>0</v>
      </c>
      <c r="K215" s="10">
        <f>VLOOKUP(A215, XOM!A:G,7,FALSE)</f>
        <v>76.599999999999994</v>
      </c>
      <c r="L215" s="13">
        <f t="shared" si="24"/>
        <v>1.0717783685462432</v>
      </c>
      <c r="M215" s="14">
        <f>Dashboard!$C$6*Portfolio!L215</f>
        <v>214355.67370924863</v>
      </c>
      <c r="O215" s="11">
        <f t="shared" si="25"/>
        <v>1195348.2966079407</v>
      </c>
      <c r="P215" s="26">
        <f t="shared" si="26"/>
        <v>1.1953482966079407</v>
      </c>
      <c r="Q215" s="19">
        <f t="shared" si="27"/>
        <v>-5.7248166349973539E-3</v>
      </c>
    </row>
    <row r="216" spans="1:17" thickTop="1" thickBot="1" x14ac:dyDescent="0.3">
      <c r="A216" s="9">
        <v>40854</v>
      </c>
      <c r="B216" s="10">
        <f>VLOOKUP(A216, APPL!A:G,7,FALSE)</f>
        <v>398.02</v>
      </c>
      <c r="C216" s="13">
        <f t="shared" si="22"/>
        <v>1.2128839590443685</v>
      </c>
      <c r="D216" s="14">
        <f>Dashboard!$C$3*Portfolio!C216</f>
        <v>485153.58361774741</v>
      </c>
      <c r="E216" s="10">
        <f>VLOOKUP(A216, GLD!A:G,7,FALSE)</f>
        <v>174.98</v>
      </c>
      <c r="F216" s="13">
        <f t="shared" si="23"/>
        <v>1.2679710144927536</v>
      </c>
      <c r="G216" s="14">
        <f>Dashboard!$C$4*Portfolio!F216</f>
        <v>507188.40579710144</v>
      </c>
      <c r="H216" s="10">
        <f>VLOOKUP(A216, GOOG!A:G,7,FALSE)</f>
        <v>608.33000000000004</v>
      </c>
      <c r="I216" s="13">
        <f t="shared" si="21"/>
        <v>1.0065855878216265</v>
      </c>
      <c r="J216" s="14">
        <f>Dashboard!$C$5*Portfolio!I216</f>
        <v>0</v>
      </c>
      <c r="K216" s="10">
        <f>VLOOKUP(A216, XOM!A:G,7,FALSE)</f>
        <v>77.41</v>
      </c>
      <c r="L216" s="13">
        <f t="shared" si="24"/>
        <v>1.0831117951588078</v>
      </c>
      <c r="M216" s="14">
        <f>Dashboard!$C$6*Portfolio!L216</f>
        <v>216622.35903176156</v>
      </c>
      <c r="O216" s="11">
        <f t="shared" si="25"/>
        <v>1208964.3484466104</v>
      </c>
      <c r="P216" s="26">
        <f t="shared" si="26"/>
        <v>1.2089643484466104</v>
      </c>
      <c r="Q216" s="19">
        <f t="shared" si="27"/>
        <v>1.1390865639168135E-2</v>
      </c>
    </row>
    <row r="217" spans="1:17" thickTop="1" thickBot="1" x14ac:dyDescent="0.3">
      <c r="A217" s="9">
        <v>40855</v>
      </c>
      <c r="B217" s="10">
        <f>VLOOKUP(A217, APPL!A:G,7,FALSE)</f>
        <v>404.49</v>
      </c>
      <c r="C217" s="13">
        <f t="shared" si="22"/>
        <v>1.2325999512432959</v>
      </c>
      <c r="D217" s="14">
        <f>Dashboard!$C$3*Portfolio!C217</f>
        <v>493039.98049731838</v>
      </c>
      <c r="E217" s="10">
        <f>VLOOKUP(A217, GLD!A:G,7,FALSE)</f>
        <v>173.53</v>
      </c>
      <c r="F217" s="13">
        <f t="shared" si="23"/>
        <v>1.257463768115942</v>
      </c>
      <c r="G217" s="14">
        <f>Dashboard!$C$4*Portfolio!F217</f>
        <v>502985.50724637677</v>
      </c>
      <c r="H217" s="10">
        <f>VLOOKUP(A217, GOOG!A:G,7,FALSE)</f>
        <v>612.34</v>
      </c>
      <c r="I217" s="13">
        <f t="shared" si="21"/>
        <v>1.0132208157524614</v>
      </c>
      <c r="J217" s="14">
        <f>Dashboard!$C$5*Portfolio!I217</f>
        <v>0</v>
      </c>
      <c r="K217" s="10">
        <f>VLOOKUP(A217, XOM!A:G,7,FALSE)</f>
        <v>78.27</v>
      </c>
      <c r="L217" s="13">
        <f t="shared" si="24"/>
        <v>1.0951448160067161</v>
      </c>
      <c r="M217" s="14">
        <f>Dashboard!$C$6*Portfolio!L217</f>
        <v>219028.96320134323</v>
      </c>
      <c r="O217" s="11">
        <f t="shared" si="25"/>
        <v>1215054.4509450383</v>
      </c>
      <c r="P217" s="26">
        <f t="shared" si="26"/>
        <v>1.2150544509450383</v>
      </c>
      <c r="Q217" s="19">
        <f t="shared" si="27"/>
        <v>5.0374541699704789E-3</v>
      </c>
    </row>
    <row r="218" spans="1:17" thickTop="1" thickBot="1" x14ac:dyDescent="0.3">
      <c r="A218" s="9">
        <v>40856</v>
      </c>
      <c r="B218" s="10">
        <f>VLOOKUP(A218, APPL!A:G,7,FALSE)</f>
        <v>393.59</v>
      </c>
      <c r="C218" s="13">
        <f t="shared" si="22"/>
        <v>1.199384446611409</v>
      </c>
      <c r="D218" s="14">
        <f>Dashboard!$C$3*Portfolio!C218</f>
        <v>479753.77864456357</v>
      </c>
      <c r="E218" s="10">
        <f>VLOOKUP(A218, GLD!A:G,7,FALSE)</f>
        <v>172.07</v>
      </c>
      <c r="F218" s="13">
        <f t="shared" si="23"/>
        <v>1.2468840579710145</v>
      </c>
      <c r="G218" s="14">
        <f>Dashboard!$C$4*Portfolio!F218</f>
        <v>498753.62318840582</v>
      </c>
      <c r="H218" s="10">
        <f>VLOOKUP(A218, GOOG!A:G,7,FALSE)</f>
        <v>600.95000000000005</v>
      </c>
      <c r="I218" s="13">
        <f t="shared" si="21"/>
        <v>0.99437412095639943</v>
      </c>
      <c r="J218" s="14">
        <f>Dashboard!$C$5*Portfolio!I218</f>
        <v>0</v>
      </c>
      <c r="K218" s="10">
        <f>VLOOKUP(A218, XOM!A:G,7,FALSE)</f>
        <v>75.95</v>
      </c>
      <c r="L218" s="13">
        <f t="shared" si="24"/>
        <v>1.0626836434867777</v>
      </c>
      <c r="M218" s="14">
        <f>Dashboard!$C$6*Portfolio!L218</f>
        <v>212536.72869735555</v>
      </c>
      <c r="O218" s="11">
        <f t="shared" si="25"/>
        <v>1191044.130530325</v>
      </c>
      <c r="P218" s="26">
        <f t="shared" si="26"/>
        <v>1.191044130530325</v>
      </c>
      <c r="Q218" s="19">
        <f t="shared" si="27"/>
        <v>-1.9760695000984208E-2</v>
      </c>
    </row>
    <row r="219" spans="1:17" thickTop="1" thickBot="1" x14ac:dyDescent="0.3">
      <c r="A219" s="9">
        <v>40857</v>
      </c>
      <c r="B219" s="10">
        <f>VLOOKUP(A219, APPL!A:G,7,FALSE)</f>
        <v>383.57</v>
      </c>
      <c r="C219" s="13">
        <f t="shared" si="22"/>
        <v>1.1688505607020965</v>
      </c>
      <c r="D219" s="14">
        <f>Dashboard!$C$3*Portfolio!C219</f>
        <v>467540.22428083856</v>
      </c>
      <c r="E219" s="10">
        <f>VLOOKUP(A219, GLD!A:G,7,FALSE)</f>
        <v>171.14</v>
      </c>
      <c r="F219" s="13">
        <f t="shared" si="23"/>
        <v>1.2401449275362317</v>
      </c>
      <c r="G219" s="14">
        <f>Dashboard!$C$4*Portfolio!F219</f>
        <v>496057.97101449268</v>
      </c>
      <c r="H219" s="10">
        <f>VLOOKUP(A219, GOOG!A:G,7,FALSE)</f>
        <v>595.08000000000004</v>
      </c>
      <c r="I219" s="13">
        <f t="shared" si="21"/>
        <v>0.98466120625465381</v>
      </c>
      <c r="J219" s="14">
        <f>Dashboard!$C$5*Portfolio!I219</f>
        <v>0</v>
      </c>
      <c r="K219" s="10">
        <f>VLOOKUP(A219, XOM!A:G,7,FALSE)</f>
        <v>77.23</v>
      </c>
      <c r="L219" s="13">
        <f t="shared" si="24"/>
        <v>1.0805932559115714</v>
      </c>
      <c r="M219" s="14">
        <f>Dashboard!$C$6*Portfolio!L219</f>
        <v>216118.65118231429</v>
      </c>
      <c r="O219" s="11">
        <f t="shared" si="25"/>
        <v>1179716.8464776457</v>
      </c>
      <c r="P219" s="26">
        <f t="shared" si="26"/>
        <v>1.1797168464776457</v>
      </c>
      <c r="Q219" s="19">
        <f t="shared" si="27"/>
        <v>-9.5103814899248906E-3</v>
      </c>
    </row>
    <row r="220" spans="1:17" thickTop="1" thickBot="1" x14ac:dyDescent="0.3">
      <c r="A220" s="9">
        <v>40858</v>
      </c>
      <c r="B220" s="10">
        <f>VLOOKUP(A220, APPL!A:G,7,FALSE)</f>
        <v>382.98</v>
      </c>
      <c r="C220" s="13">
        <f t="shared" si="22"/>
        <v>1.1670526572403706</v>
      </c>
      <c r="D220" s="14">
        <f>Dashboard!$C$3*Portfolio!C220</f>
        <v>466821.06289614824</v>
      </c>
      <c r="E220" s="10">
        <f>VLOOKUP(A220, GLD!A:G,7,FALSE)</f>
        <v>173.96</v>
      </c>
      <c r="F220" s="13">
        <f t="shared" si="23"/>
        <v>1.2605797101449276</v>
      </c>
      <c r="G220" s="14">
        <f>Dashboard!$C$4*Portfolio!F220</f>
        <v>504231.88405797107</v>
      </c>
      <c r="H220" s="10">
        <f>VLOOKUP(A220, GOOG!A:G,7,FALSE)</f>
        <v>608.35</v>
      </c>
      <c r="I220" s="13">
        <f t="shared" si="21"/>
        <v>1.0066186812277653</v>
      </c>
      <c r="J220" s="14">
        <f>Dashboard!$C$5*Portfolio!I220</f>
        <v>0</v>
      </c>
      <c r="K220" s="10">
        <f>VLOOKUP(A220, XOM!A:G,7,FALSE)</f>
        <v>78.239999999999995</v>
      </c>
      <c r="L220" s="13">
        <f t="shared" si="24"/>
        <v>1.09472505946551</v>
      </c>
      <c r="M220" s="14">
        <f>Dashboard!$C$6*Portfolio!L220</f>
        <v>218945.011893102</v>
      </c>
      <c r="O220" s="11">
        <f t="shared" si="25"/>
        <v>1189997.9588472212</v>
      </c>
      <c r="P220" s="26">
        <f t="shared" si="26"/>
        <v>1.1899979588472211</v>
      </c>
      <c r="Q220" s="19">
        <f t="shared" si="27"/>
        <v>8.714898325197673E-3</v>
      </c>
    </row>
    <row r="221" spans="1:17" thickTop="1" thickBot="1" x14ac:dyDescent="0.3">
      <c r="A221" s="9">
        <v>40861</v>
      </c>
      <c r="B221" s="10">
        <f>VLOOKUP(A221, APPL!A:G,7,FALSE)</f>
        <v>377.64</v>
      </c>
      <c r="C221" s="13">
        <f t="shared" si="22"/>
        <v>1.1507801072647488</v>
      </c>
      <c r="D221" s="14">
        <f>Dashboard!$C$3*Portfolio!C221</f>
        <v>460312.04290589952</v>
      </c>
      <c r="E221" s="10">
        <f>VLOOKUP(A221, GLD!A:G,7,FALSE)</f>
        <v>173.2</v>
      </c>
      <c r="F221" s="13">
        <f t="shared" si="23"/>
        <v>1.2550724637681159</v>
      </c>
      <c r="G221" s="14">
        <f>Dashboard!$C$4*Portfolio!F221</f>
        <v>502028.98550724634</v>
      </c>
      <c r="H221" s="10">
        <f>VLOOKUP(A221, GOOG!A:G,7,FALSE)</f>
        <v>613</v>
      </c>
      <c r="I221" s="13">
        <f t="shared" si="21"/>
        <v>1.0143128981550427</v>
      </c>
      <c r="J221" s="14">
        <f>Dashboard!$C$5*Portfolio!I221</f>
        <v>0</v>
      </c>
      <c r="K221" s="10">
        <f>VLOOKUP(A221, XOM!A:G,7,FALSE)</f>
        <v>77.489999999999995</v>
      </c>
      <c r="L221" s="13">
        <f t="shared" si="24"/>
        <v>1.0842311459353575</v>
      </c>
      <c r="M221" s="14">
        <f>Dashboard!$C$6*Portfolio!L221</f>
        <v>216846.2291870715</v>
      </c>
      <c r="O221" s="11">
        <f t="shared" si="25"/>
        <v>1179187.2576002174</v>
      </c>
      <c r="P221" s="26">
        <f t="shared" si="26"/>
        <v>1.1791872576002174</v>
      </c>
      <c r="Q221" s="19">
        <f t="shared" si="27"/>
        <v>-9.0846384791082313E-3</v>
      </c>
    </row>
    <row r="222" spans="1:17" thickTop="1" thickBot="1" x14ac:dyDescent="0.3">
      <c r="A222" s="9">
        <v>40862</v>
      </c>
      <c r="B222" s="10">
        <f>VLOOKUP(A222, APPL!A:G,7,FALSE)</f>
        <v>387.17</v>
      </c>
      <c r="C222" s="13">
        <f t="shared" si="22"/>
        <v>1.179820819112628</v>
      </c>
      <c r="D222" s="14">
        <f>Dashboard!$C$3*Portfolio!C222</f>
        <v>471928.32764505123</v>
      </c>
      <c r="E222" s="10">
        <f>VLOOKUP(A222, GLD!A:G,7,FALSE)</f>
        <v>173.36</v>
      </c>
      <c r="F222" s="13">
        <f t="shared" si="23"/>
        <v>1.2562318840579711</v>
      </c>
      <c r="G222" s="14">
        <f>Dashboard!$C$4*Portfolio!F222</f>
        <v>502492.75362318847</v>
      </c>
      <c r="H222" s="10">
        <f>VLOOKUP(A222, GOOG!A:G,7,FALSE)</f>
        <v>616.55999999999995</v>
      </c>
      <c r="I222" s="13">
        <f t="shared" si="21"/>
        <v>1.0202035244477536</v>
      </c>
      <c r="J222" s="14">
        <f>Dashboard!$C$5*Portfolio!I222</f>
        <v>0</v>
      </c>
      <c r="K222" s="10">
        <f>VLOOKUP(A222, XOM!A:G,7,FALSE)</f>
        <v>77.62</v>
      </c>
      <c r="L222" s="13">
        <f t="shared" si="24"/>
        <v>1.0860500909472506</v>
      </c>
      <c r="M222" s="14">
        <f>Dashboard!$C$6*Portfolio!L222</f>
        <v>217210.01818945011</v>
      </c>
      <c r="O222" s="11">
        <f t="shared" si="25"/>
        <v>1191631.0994576898</v>
      </c>
      <c r="P222" s="26">
        <f t="shared" si="26"/>
        <v>1.1916310994576897</v>
      </c>
      <c r="Q222" s="19">
        <f t="shared" si="27"/>
        <v>1.0552897156298258E-2</v>
      </c>
    </row>
    <row r="223" spans="1:17" thickTop="1" thickBot="1" x14ac:dyDescent="0.3">
      <c r="A223" s="9">
        <v>40863</v>
      </c>
      <c r="B223" s="10">
        <f>VLOOKUP(A223, APPL!A:G,7,FALSE)</f>
        <v>383.13</v>
      </c>
      <c r="C223" s="13">
        <f t="shared" si="22"/>
        <v>1.1675097513408093</v>
      </c>
      <c r="D223" s="14">
        <f>Dashboard!$C$3*Portfolio!C223</f>
        <v>467003.90053632372</v>
      </c>
      <c r="E223" s="10">
        <f>VLOOKUP(A223, GLD!A:G,7,FALSE)</f>
        <v>171.51</v>
      </c>
      <c r="F223" s="13">
        <f t="shared" si="23"/>
        <v>1.2428260869565217</v>
      </c>
      <c r="G223" s="14">
        <f>Dashboard!$C$4*Portfolio!F223</f>
        <v>497130.4347826087</v>
      </c>
      <c r="H223" s="10">
        <f>VLOOKUP(A223, GOOG!A:G,7,FALSE)</f>
        <v>611.47</v>
      </c>
      <c r="I223" s="13">
        <f t="shared" si="21"/>
        <v>1.0117812525854224</v>
      </c>
      <c r="J223" s="14">
        <f>Dashboard!$C$5*Portfolio!I223</f>
        <v>0</v>
      </c>
      <c r="K223" s="10">
        <f>VLOOKUP(A223, XOM!A:G,7,FALSE)</f>
        <v>76.790000000000006</v>
      </c>
      <c r="L223" s="13">
        <f t="shared" si="24"/>
        <v>1.0744368266405486</v>
      </c>
      <c r="M223" s="14">
        <f>Dashboard!$C$6*Portfolio!L223</f>
        <v>214887.36532810974</v>
      </c>
      <c r="O223" s="11">
        <f t="shared" si="25"/>
        <v>1179021.7006470421</v>
      </c>
      <c r="P223" s="26">
        <f t="shared" si="26"/>
        <v>1.179021700647042</v>
      </c>
      <c r="Q223" s="19">
        <f t="shared" si="27"/>
        <v>-1.0581629513014779E-2</v>
      </c>
    </row>
    <row r="224" spans="1:17" thickTop="1" thickBot="1" x14ac:dyDescent="0.3">
      <c r="A224" s="9">
        <v>40864</v>
      </c>
      <c r="B224" s="10">
        <f>VLOOKUP(A224, APPL!A:G,7,FALSE)</f>
        <v>375.8</v>
      </c>
      <c r="C224" s="13">
        <f t="shared" si="22"/>
        <v>1.1451730862993661</v>
      </c>
      <c r="D224" s="14">
        <f>Dashboard!$C$3*Portfolio!C224</f>
        <v>458069.23451974645</v>
      </c>
      <c r="E224" s="10">
        <f>VLOOKUP(A224, GLD!A:G,7,FALSE)</f>
        <v>167.1</v>
      </c>
      <c r="F224" s="13">
        <f t="shared" si="23"/>
        <v>1.2108695652173913</v>
      </c>
      <c r="G224" s="14">
        <f>Dashboard!$C$4*Portfolio!F224</f>
        <v>484347.82608695654</v>
      </c>
      <c r="H224" s="10">
        <f>VLOOKUP(A224, GOOG!A:G,7,FALSE)</f>
        <v>600.87</v>
      </c>
      <c r="I224" s="13">
        <f t="shared" si="21"/>
        <v>0.99424174733184412</v>
      </c>
      <c r="J224" s="14">
        <f>Dashboard!$C$5*Portfolio!I224</f>
        <v>0</v>
      </c>
      <c r="K224" s="10">
        <f>VLOOKUP(A224, XOM!A:G,7,FALSE)</f>
        <v>76.41</v>
      </c>
      <c r="L224" s="13">
        <f t="shared" si="24"/>
        <v>1.0691199104519378</v>
      </c>
      <c r="M224" s="14">
        <f>Dashboard!$C$6*Portfolio!L224</f>
        <v>213823.98209038755</v>
      </c>
      <c r="O224" s="11">
        <f t="shared" si="25"/>
        <v>1156241.0426970904</v>
      </c>
      <c r="P224" s="26">
        <f t="shared" si="26"/>
        <v>1.1562410426970904</v>
      </c>
      <c r="Q224" s="19">
        <f t="shared" si="27"/>
        <v>-1.9321661287022729E-2</v>
      </c>
    </row>
    <row r="225" spans="1:17" thickTop="1" thickBot="1" x14ac:dyDescent="0.3">
      <c r="A225" s="9">
        <v>40865</v>
      </c>
      <c r="B225" s="10">
        <f>VLOOKUP(A225, APPL!A:G,7,FALSE)</f>
        <v>373.34</v>
      </c>
      <c r="C225" s="13">
        <f t="shared" si="22"/>
        <v>1.1376767430521695</v>
      </c>
      <c r="D225" s="14">
        <f>Dashboard!$C$3*Portfolio!C225</f>
        <v>455070.69722086779</v>
      </c>
      <c r="E225" s="10">
        <f>VLOOKUP(A225, GLD!A:G,7,FALSE)</f>
        <v>167.62</v>
      </c>
      <c r="F225" s="13">
        <f t="shared" si="23"/>
        <v>1.2146376811594204</v>
      </c>
      <c r="G225" s="14">
        <f>Dashboard!$C$4*Portfolio!F225</f>
        <v>485855.07246376819</v>
      </c>
      <c r="H225" s="10">
        <f>VLOOKUP(A225, GOOG!A:G,7,FALSE)</f>
        <v>594.88</v>
      </c>
      <c r="I225" s="13">
        <f t="shared" si="21"/>
        <v>0.98433027219326541</v>
      </c>
      <c r="J225" s="14">
        <f>Dashboard!$C$5*Portfolio!I225</f>
        <v>0</v>
      </c>
      <c r="K225" s="10">
        <f>VLOOKUP(A225, XOM!A:G,7,FALSE)</f>
        <v>76.45</v>
      </c>
      <c r="L225" s="13">
        <f t="shared" si="24"/>
        <v>1.0696795858402128</v>
      </c>
      <c r="M225" s="14">
        <f>Dashboard!$C$6*Portfolio!L225</f>
        <v>213935.91716804256</v>
      </c>
      <c r="O225" s="11">
        <f t="shared" si="25"/>
        <v>1154861.6868526787</v>
      </c>
      <c r="P225" s="26">
        <f t="shared" si="26"/>
        <v>1.1548616868526786</v>
      </c>
      <c r="Q225" s="19">
        <f t="shared" si="27"/>
        <v>-1.1929656477114303E-3</v>
      </c>
    </row>
    <row r="226" spans="1:17" thickTop="1" thickBot="1" x14ac:dyDescent="0.3">
      <c r="A226" s="9">
        <v>40868</v>
      </c>
      <c r="B226" s="10">
        <f>VLOOKUP(A226, APPL!A:G,7,FALSE)</f>
        <v>367.43</v>
      </c>
      <c r="C226" s="13">
        <f t="shared" si="22"/>
        <v>1.1196672354948805</v>
      </c>
      <c r="D226" s="14">
        <f>Dashboard!$C$3*Portfolio!C226</f>
        <v>447866.89419795218</v>
      </c>
      <c r="E226" s="10">
        <f>VLOOKUP(A226, GLD!A:G,7,FALSE)</f>
        <v>163.5</v>
      </c>
      <c r="F226" s="13">
        <f t="shared" si="23"/>
        <v>1.1847826086956521</v>
      </c>
      <c r="G226" s="14">
        <f>Dashboard!$C$4*Portfolio!F226</f>
        <v>473913.04347826086</v>
      </c>
      <c r="H226" s="10">
        <f>VLOOKUP(A226, GOOG!A:G,7,FALSE)</f>
        <v>580.94000000000005</v>
      </c>
      <c r="I226" s="13">
        <f t="shared" si="21"/>
        <v>0.96126416811450321</v>
      </c>
      <c r="J226" s="14">
        <f>Dashboard!$C$5*Portfolio!I226</f>
        <v>0</v>
      </c>
      <c r="K226" s="10">
        <f>VLOOKUP(A226, XOM!A:G,7,FALSE)</f>
        <v>75.48</v>
      </c>
      <c r="L226" s="13">
        <f t="shared" si="24"/>
        <v>1.0561074576745488</v>
      </c>
      <c r="M226" s="14">
        <f>Dashboard!$C$6*Portfolio!L226</f>
        <v>211221.49153490976</v>
      </c>
      <c r="O226" s="11">
        <f t="shared" si="25"/>
        <v>1133001.4292111227</v>
      </c>
      <c r="P226" s="26">
        <f t="shared" si="26"/>
        <v>1.1330014292111228</v>
      </c>
      <c r="Q226" s="19">
        <f t="shared" si="27"/>
        <v>-1.8928896759170533E-2</v>
      </c>
    </row>
    <row r="227" spans="1:17" thickTop="1" thickBot="1" x14ac:dyDescent="0.3">
      <c r="A227" s="9">
        <v>40869</v>
      </c>
      <c r="B227" s="10">
        <f>VLOOKUP(A227, APPL!A:G,7,FALSE)</f>
        <v>374.9</v>
      </c>
      <c r="C227" s="13">
        <f t="shared" si="22"/>
        <v>1.1424305216967332</v>
      </c>
      <c r="D227" s="14">
        <f>Dashboard!$C$3*Portfolio!C227</f>
        <v>456972.20867869328</v>
      </c>
      <c r="E227" s="10">
        <f>VLOOKUP(A227, GLD!A:G,7,FALSE)</f>
        <v>165.31</v>
      </c>
      <c r="F227" s="13">
        <f t="shared" si="23"/>
        <v>1.1978985507246378</v>
      </c>
      <c r="G227" s="14">
        <f>Dashboard!$C$4*Portfolio!F227</f>
        <v>479159.4202898551</v>
      </c>
      <c r="H227" s="10">
        <f>VLOOKUP(A227, GOOG!A:G,7,FALSE)</f>
        <v>580</v>
      </c>
      <c r="I227" s="13">
        <f t="shared" si="21"/>
        <v>0.95970877802597832</v>
      </c>
      <c r="J227" s="14">
        <f>Dashboard!$C$5*Portfolio!I227</f>
        <v>0</v>
      </c>
      <c r="K227" s="10">
        <f>VLOOKUP(A227, XOM!A:G,7,FALSE)</f>
        <v>74.61</v>
      </c>
      <c r="L227" s="13">
        <f t="shared" si="24"/>
        <v>1.0439345179795718</v>
      </c>
      <c r="M227" s="14">
        <f>Dashboard!$C$6*Portfolio!L227</f>
        <v>208786.90359591437</v>
      </c>
      <c r="O227" s="11">
        <f t="shared" si="25"/>
        <v>1144918.5325644626</v>
      </c>
      <c r="P227" s="26">
        <f t="shared" si="26"/>
        <v>1.1449185325644626</v>
      </c>
      <c r="Q227" s="19">
        <f t="shared" si="27"/>
        <v>1.0518171509843022E-2</v>
      </c>
    </row>
    <row r="228" spans="1:17" thickTop="1" thickBot="1" x14ac:dyDescent="0.3">
      <c r="A228" s="9">
        <v>40870</v>
      </c>
      <c r="B228" s="10">
        <f>VLOOKUP(A228, APPL!A:G,7,FALSE)</f>
        <v>365.42</v>
      </c>
      <c r="C228" s="13">
        <f t="shared" si="22"/>
        <v>1.1135421745490004</v>
      </c>
      <c r="D228" s="14">
        <f>Dashboard!$C$3*Portfolio!C228</f>
        <v>445416.86981960014</v>
      </c>
      <c r="E228" s="10">
        <f>VLOOKUP(A228, GLD!A:G,7,FALSE)</f>
        <v>164.83</v>
      </c>
      <c r="F228" s="13">
        <f t="shared" si="23"/>
        <v>1.1944202898550726</v>
      </c>
      <c r="G228" s="14">
        <f>Dashboard!$C$4*Portfolio!F228</f>
        <v>477768.11594202905</v>
      </c>
      <c r="H228" s="10">
        <f>VLOOKUP(A228, GOOG!A:G,7,FALSE)</f>
        <v>570.11</v>
      </c>
      <c r="I228" s="13">
        <f t="shared" si="21"/>
        <v>0.94334408869032849</v>
      </c>
      <c r="J228" s="14">
        <f>Dashboard!$C$5*Portfolio!I228</f>
        <v>0</v>
      </c>
      <c r="K228" s="10">
        <f>VLOOKUP(A228, XOM!A:G,7,FALSE)</f>
        <v>73.19</v>
      </c>
      <c r="L228" s="13">
        <f t="shared" si="24"/>
        <v>1.0240660416958165</v>
      </c>
      <c r="M228" s="14">
        <f>Dashboard!$C$6*Portfolio!L228</f>
        <v>204813.20833916331</v>
      </c>
      <c r="O228" s="11">
        <f t="shared" si="25"/>
        <v>1127998.1941007925</v>
      </c>
      <c r="P228" s="26">
        <f t="shared" si="26"/>
        <v>1.1279981941007926</v>
      </c>
      <c r="Q228" s="19">
        <f t="shared" si="27"/>
        <v>-1.4778639686939821E-2</v>
      </c>
    </row>
    <row r="229" spans="1:17" thickTop="1" thickBot="1" x14ac:dyDescent="0.3">
      <c r="A229" s="9">
        <v>40872</v>
      </c>
      <c r="B229" s="10">
        <f>VLOOKUP(A229, APPL!A:G,7,FALSE)</f>
        <v>362.02</v>
      </c>
      <c r="C229" s="13">
        <f t="shared" si="22"/>
        <v>1.103181374939054</v>
      </c>
      <c r="D229" s="14">
        <f>Dashboard!$C$3*Portfolio!C229</f>
        <v>441272.54997562157</v>
      </c>
      <c r="E229" s="10">
        <f>VLOOKUP(A229, GLD!A:G,7,FALSE)</f>
        <v>163.4</v>
      </c>
      <c r="F229" s="13">
        <f t="shared" si="23"/>
        <v>1.1840579710144927</v>
      </c>
      <c r="G229" s="14">
        <f>Dashboard!$C$4*Portfolio!F229</f>
        <v>473623.18840579712</v>
      </c>
      <c r="H229" s="10">
        <f>VLOOKUP(A229, GOOG!A:G,7,FALSE)</f>
        <v>563</v>
      </c>
      <c r="I229" s="13">
        <f t="shared" si="21"/>
        <v>0.93157938280797548</v>
      </c>
      <c r="J229" s="14">
        <f>Dashboard!$C$5*Portfolio!I229</f>
        <v>0</v>
      </c>
      <c r="K229" s="10">
        <f>VLOOKUP(A229, XOM!A:G,7,FALSE)</f>
        <v>72.52</v>
      </c>
      <c r="L229" s="13">
        <f t="shared" si="24"/>
        <v>1.0146914789422135</v>
      </c>
      <c r="M229" s="14">
        <f>Dashboard!$C$6*Portfolio!L229</f>
        <v>202938.29578844269</v>
      </c>
      <c r="O229" s="11">
        <f t="shared" si="25"/>
        <v>1117834.0341698613</v>
      </c>
      <c r="P229" s="26">
        <f t="shared" si="26"/>
        <v>1.1178340341698614</v>
      </c>
      <c r="Q229" s="19">
        <f t="shared" si="27"/>
        <v>-9.0107945066647543E-3</v>
      </c>
    </row>
    <row r="230" spans="1:17" thickTop="1" thickBot="1" x14ac:dyDescent="0.3">
      <c r="A230" s="9">
        <v>40875</v>
      </c>
      <c r="B230" s="10">
        <f>VLOOKUP(A230, APPL!A:G,7,FALSE)</f>
        <v>374.51</v>
      </c>
      <c r="C230" s="13">
        <f t="shared" si="22"/>
        <v>1.1412420770355922</v>
      </c>
      <c r="D230" s="14">
        <f>Dashboard!$C$3*Portfolio!C230</f>
        <v>456496.83081423689</v>
      </c>
      <c r="E230" s="10">
        <f>VLOOKUP(A230, GLD!A:G,7,FALSE)</f>
        <v>166.63</v>
      </c>
      <c r="F230" s="13">
        <f t="shared" si="23"/>
        <v>1.2074637681159419</v>
      </c>
      <c r="G230" s="14">
        <f>Dashboard!$C$4*Portfolio!F230</f>
        <v>482985.50724637677</v>
      </c>
      <c r="H230" s="10">
        <f>VLOOKUP(A230, GOOG!A:G,7,FALSE)</f>
        <v>588.19000000000005</v>
      </c>
      <c r="I230" s="13">
        <f t="shared" si="21"/>
        <v>0.97326052783982797</v>
      </c>
      <c r="J230" s="14">
        <f>Dashboard!$C$5*Portfolio!I230</f>
        <v>0</v>
      </c>
      <c r="K230" s="10">
        <f>VLOOKUP(A230, XOM!A:G,7,FALSE)</f>
        <v>74.430000000000007</v>
      </c>
      <c r="L230" s="13">
        <f t="shared" si="24"/>
        <v>1.0414159787323354</v>
      </c>
      <c r="M230" s="14">
        <f>Dashboard!$C$6*Portfolio!L230</f>
        <v>208283.19574646707</v>
      </c>
      <c r="O230" s="11">
        <f t="shared" si="25"/>
        <v>1147765.5338070807</v>
      </c>
      <c r="P230" s="26">
        <f t="shared" si="26"/>
        <v>1.1477655338070807</v>
      </c>
      <c r="Q230" s="19">
        <f t="shared" si="27"/>
        <v>2.6776335951738561E-2</v>
      </c>
    </row>
    <row r="231" spans="1:17" thickTop="1" thickBot="1" x14ac:dyDescent="0.3">
      <c r="A231" s="9">
        <v>40876</v>
      </c>
      <c r="B231" s="10">
        <f>VLOOKUP(A231, APPL!A:G,7,FALSE)</f>
        <v>371.6</v>
      </c>
      <c r="C231" s="13">
        <f t="shared" si="22"/>
        <v>1.1323744514870795</v>
      </c>
      <c r="D231" s="14">
        <f>Dashboard!$C$3*Portfolio!C231</f>
        <v>452949.7805948318</v>
      </c>
      <c r="E231" s="10">
        <f>VLOOKUP(A231, GLD!A:G,7,FALSE)</f>
        <v>166.88</v>
      </c>
      <c r="F231" s="13">
        <f t="shared" si="23"/>
        <v>1.2092753623188406</v>
      </c>
      <c r="G231" s="14">
        <f>Dashboard!$C$4*Portfolio!F231</f>
        <v>483710.14492753625</v>
      </c>
      <c r="H231" s="10">
        <f>VLOOKUP(A231, GOOG!A:G,7,FALSE)</f>
        <v>582.92999999999995</v>
      </c>
      <c r="I231" s="13">
        <f t="shared" si="21"/>
        <v>0.96455696202531638</v>
      </c>
      <c r="J231" s="14">
        <f>Dashboard!$C$5*Portfolio!I231</f>
        <v>0</v>
      </c>
      <c r="K231" s="10">
        <f>VLOOKUP(A231, XOM!A:G,7,FALSE)</f>
        <v>75.5</v>
      </c>
      <c r="L231" s="13">
        <f t="shared" si="24"/>
        <v>1.0563872953686861</v>
      </c>
      <c r="M231" s="14">
        <f>Dashboard!$C$6*Portfolio!L231</f>
        <v>211277.45907373723</v>
      </c>
      <c r="O231" s="11">
        <f t="shared" si="25"/>
        <v>1147937.3845961052</v>
      </c>
      <c r="P231" s="26">
        <f t="shared" si="26"/>
        <v>1.1479373845961052</v>
      </c>
      <c r="Q231" s="19">
        <f t="shared" si="27"/>
        <v>1.4972638919941161E-4</v>
      </c>
    </row>
    <row r="232" spans="1:17" thickTop="1" thickBot="1" x14ac:dyDescent="0.3">
      <c r="A232" s="9">
        <v>40877</v>
      </c>
      <c r="B232" s="10">
        <f>VLOOKUP(A232, APPL!A:G,7,FALSE)</f>
        <v>380.57</v>
      </c>
      <c r="C232" s="13">
        <f t="shared" si="22"/>
        <v>1.1597086786933202</v>
      </c>
      <c r="D232" s="14">
        <f>Dashboard!$C$3*Portfolio!C232</f>
        <v>463883.47147732804</v>
      </c>
      <c r="E232" s="10">
        <f>VLOOKUP(A232, GLD!A:G,7,FALSE)</f>
        <v>170.13</v>
      </c>
      <c r="F232" s="13">
        <f t="shared" si="23"/>
        <v>1.2328260869565217</v>
      </c>
      <c r="G232" s="14">
        <f>Dashboard!$C$4*Portfolio!F232</f>
        <v>493130.4347826087</v>
      </c>
      <c r="H232" s="10">
        <f>VLOOKUP(A232, GOOG!A:G,7,FALSE)</f>
        <v>599.39</v>
      </c>
      <c r="I232" s="13">
        <f t="shared" si="21"/>
        <v>0.99179283527757089</v>
      </c>
      <c r="J232" s="14">
        <f>Dashboard!$C$5*Portfolio!I232</f>
        <v>0</v>
      </c>
      <c r="K232" s="10">
        <f>VLOOKUP(A232, XOM!A:G,7,FALSE)</f>
        <v>78.94</v>
      </c>
      <c r="L232" s="13">
        <f t="shared" si="24"/>
        <v>1.1045193787603189</v>
      </c>
      <c r="M232" s="14">
        <f>Dashboard!$C$6*Portfolio!L232</f>
        <v>220903.87575206379</v>
      </c>
      <c r="O232" s="11">
        <f t="shared" si="25"/>
        <v>1177917.7820120004</v>
      </c>
      <c r="P232" s="26">
        <f t="shared" si="26"/>
        <v>1.1779177820120004</v>
      </c>
      <c r="Q232" s="19">
        <f t="shared" si="27"/>
        <v>2.6116753246470559E-2</v>
      </c>
    </row>
    <row r="233" spans="1:17" thickTop="1" thickBot="1" x14ac:dyDescent="0.3">
      <c r="A233" s="9">
        <v>40878</v>
      </c>
      <c r="B233" s="10">
        <f>VLOOKUP(A233, APPL!A:G,7,FALSE)</f>
        <v>386.27</v>
      </c>
      <c r="C233" s="13">
        <f t="shared" si="22"/>
        <v>1.1770782545099949</v>
      </c>
      <c r="D233" s="14">
        <f>Dashboard!$C$3*Portfolio!C233</f>
        <v>470831.30180399795</v>
      </c>
      <c r="E233" s="10">
        <f>VLOOKUP(A233, GLD!A:G,7,FALSE)</f>
        <v>169.63</v>
      </c>
      <c r="F233" s="13">
        <f t="shared" si="23"/>
        <v>1.2292028985507246</v>
      </c>
      <c r="G233" s="14">
        <f>Dashboard!$C$4*Portfolio!F233</f>
        <v>491681.15942028986</v>
      </c>
      <c r="H233" s="10">
        <f>VLOOKUP(A233, GOOG!A:G,7,FALSE)</f>
        <v>613.77</v>
      </c>
      <c r="I233" s="13">
        <f t="shared" si="21"/>
        <v>1.0155869942913873</v>
      </c>
      <c r="J233" s="14">
        <f>Dashboard!$C$5*Portfolio!I233</f>
        <v>0</v>
      </c>
      <c r="K233" s="10">
        <f>VLOOKUP(A233, XOM!A:G,7,FALSE)</f>
        <v>78.3</v>
      </c>
      <c r="L233" s="13">
        <f t="shared" si="24"/>
        <v>1.0955645725479222</v>
      </c>
      <c r="M233" s="14">
        <f>Dashboard!$C$6*Portfolio!L233</f>
        <v>219112.91450958443</v>
      </c>
      <c r="O233" s="11">
        <f t="shared" si="25"/>
        <v>1181625.3757338722</v>
      </c>
      <c r="P233" s="26">
        <f t="shared" si="26"/>
        <v>1.1816253757338722</v>
      </c>
      <c r="Q233" s="19">
        <f t="shared" si="27"/>
        <v>3.1475827757170283E-3</v>
      </c>
    </row>
    <row r="234" spans="1:17" thickTop="1" thickBot="1" x14ac:dyDescent="0.3">
      <c r="A234" s="9">
        <v>40879</v>
      </c>
      <c r="B234" s="10">
        <f>VLOOKUP(A234, APPL!A:G,7,FALSE)</f>
        <v>388.03</v>
      </c>
      <c r="C234" s="13">
        <f t="shared" si="22"/>
        <v>1.1824414919551436</v>
      </c>
      <c r="D234" s="14">
        <f>Dashboard!$C$3*Portfolio!C234</f>
        <v>472976.59678205743</v>
      </c>
      <c r="E234" s="10">
        <f>VLOOKUP(A234, GLD!A:G,7,FALSE)</f>
        <v>169.82</v>
      </c>
      <c r="F234" s="13">
        <f t="shared" si="23"/>
        <v>1.2305797101449274</v>
      </c>
      <c r="G234" s="14">
        <f>Dashboard!$C$4*Portfolio!F234</f>
        <v>492231.88405797095</v>
      </c>
      <c r="H234" s="10">
        <f>VLOOKUP(A234, GOOG!A:G,7,FALSE)</f>
        <v>620.36</v>
      </c>
      <c r="I234" s="13">
        <f t="shared" si="21"/>
        <v>1.0264912716141308</v>
      </c>
      <c r="J234" s="14">
        <f>Dashboard!$C$5*Portfolio!I234</f>
        <v>0</v>
      </c>
      <c r="K234" s="10">
        <f>VLOOKUP(A234, XOM!A:G,7,FALSE)</f>
        <v>78.3</v>
      </c>
      <c r="L234" s="13">
        <f t="shared" si="24"/>
        <v>1.0955645725479222</v>
      </c>
      <c r="M234" s="14">
        <f>Dashboard!$C$6*Portfolio!L234</f>
        <v>219112.91450958443</v>
      </c>
      <c r="O234" s="11">
        <f t="shared" si="25"/>
        <v>1184321.3953496129</v>
      </c>
      <c r="P234" s="26">
        <f t="shared" si="26"/>
        <v>1.184321395349613</v>
      </c>
      <c r="Q234" s="19">
        <f t="shared" si="27"/>
        <v>2.2816195988228927E-3</v>
      </c>
    </row>
    <row r="235" spans="1:17" thickTop="1" thickBot="1" x14ac:dyDescent="0.3">
      <c r="A235" s="9">
        <v>40882</v>
      </c>
      <c r="B235" s="10">
        <f>VLOOKUP(A235, APPL!A:G,7,FALSE)</f>
        <v>391.33</v>
      </c>
      <c r="C235" s="13">
        <f t="shared" si="22"/>
        <v>1.1924975621647975</v>
      </c>
      <c r="D235" s="14">
        <f>Dashboard!$C$3*Portfolio!C235</f>
        <v>476999.02486591903</v>
      </c>
      <c r="E235" s="10">
        <f>VLOOKUP(A235, GLD!A:G,7,FALSE)</f>
        <v>167.32</v>
      </c>
      <c r="F235" s="13">
        <f t="shared" si="23"/>
        <v>1.212463768115942</v>
      </c>
      <c r="G235" s="14">
        <f>Dashboard!$C$4*Portfolio!F235</f>
        <v>484985.50724637683</v>
      </c>
      <c r="H235" s="10">
        <f>VLOOKUP(A235, GOOG!A:G,7,FALSE)</f>
        <v>625.65</v>
      </c>
      <c r="I235" s="13">
        <f t="shared" si="21"/>
        <v>1.0352444775378504</v>
      </c>
      <c r="J235" s="14">
        <f>Dashboard!$C$5*Portfolio!I235</f>
        <v>0</v>
      </c>
      <c r="K235" s="10">
        <f>VLOOKUP(A235, XOM!A:G,7,FALSE)</f>
        <v>78.95</v>
      </c>
      <c r="L235" s="13">
        <f t="shared" si="24"/>
        <v>1.1046592976073877</v>
      </c>
      <c r="M235" s="14">
        <f>Dashboard!$C$6*Portfolio!L235</f>
        <v>220931.85952147754</v>
      </c>
      <c r="O235" s="11">
        <f t="shared" si="25"/>
        <v>1182916.3916337735</v>
      </c>
      <c r="P235" s="26">
        <f t="shared" si="26"/>
        <v>1.1829163916337735</v>
      </c>
      <c r="Q235" s="19">
        <f t="shared" si="27"/>
        <v>-1.1863365141898674E-3</v>
      </c>
    </row>
    <row r="236" spans="1:17" thickTop="1" thickBot="1" x14ac:dyDescent="0.3">
      <c r="A236" s="9">
        <v>40883</v>
      </c>
      <c r="B236" s="10">
        <f>VLOOKUP(A236, APPL!A:G,7,FALSE)</f>
        <v>389.28</v>
      </c>
      <c r="C236" s="13">
        <f t="shared" si="22"/>
        <v>1.1862506094588003</v>
      </c>
      <c r="D236" s="14">
        <f>Dashboard!$C$3*Portfolio!C236</f>
        <v>474500.24378352013</v>
      </c>
      <c r="E236" s="10">
        <f>VLOOKUP(A236, GLD!A:G,7,FALSE)</f>
        <v>168.18</v>
      </c>
      <c r="F236" s="13">
        <f t="shared" si="23"/>
        <v>1.2186956521739132</v>
      </c>
      <c r="G236" s="14">
        <f>Dashboard!$C$4*Portfolio!F236</f>
        <v>487478.26086956525</v>
      </c>
      <c r="H236" s="10">
        <f>VLOOKUP(A236, GOOG!A:G,7,FALSE)</f>
        <v>623.77</v>
      </c>
      <c r="I236" s="13">
        <f t="shared" si="21"/>
        <v>1.0321336973608009</v>
      </c>
      <c r="J236" s="14">
        <f>Dashboard!$C$5*Portfolio!I236</f>
        <v>0</v>
      </c>
      <c r="K236" s="10">
        <f>VLOOKUP(A236, XOM!A:G,7,FALSE)</f>
        <v>79.31</v>
      </c>
      <c r="L236" s="13">
        <f t="shared" si="24"/>
        <v>1.109696376101861</v>
      </c>
      <c r="M236" s="14">
        <f>Dashboard!$C$6*Portfolio!L236</f>
        <v>221939.27522037219</v>
      </c>
      <c r="O236" s="11">
        <f t="shared" si="25"/>
        <v>1183917.7798734575</v>
      </c>
      <c r="P236" s="26">
        <f t="shared" si="26"/>
        <v>1.1839177798734575</v>
      </c>
      <c r="Q236" s="19">
        <f t="shared" si="27"/>
        <v>8.4654185770549617E-4</v>
      </c>
    </row>
    <row r="237" spans="1:17" thickTop="1" thickBot="1" x14ac:dyDescent="0.3">
      <c r="A237" s="9">
        <v>40884</v>
      </c>
      <c r="B237" s="10">
        <f>VLOOKUP(A237, APPL!A:G,7,FALSE)</f>
        <v>387.43</v>
      </c>
      <c r="C237" s="13">
        <f t="shared" si="22"/>
        <v>1.1806131155533885</v>
      </c>
      <c r="D237" s="14">
        <f>Dashboard!$C$3*Portfolio!C237</f>
        <v>472245.2462213554</v>
      </c>
      <c r="E237" s="10">
        <f>VLOOKUP(A237, GLD!A:G,7,FALSE)</f>
        <v>169.4</v>
      </c>
      <c r="F237" s="13">
        <f t="shared" si="23"/>
        <v>1.2275362318840579</v>
      </c>
      <c r="G237" s="14">
        <f>Dashboard!$C$4*Portfolio!F237</f>
        <v>491014.49275362317</v>
      </c>
      <c r="H237" s="10">
        <f>VLOOKUP(A237, GOOG!A:G,7,FALSE)</f>
        <v>623.39</v>
      </c>
      <c r="I237" s="13">
        <f t="shared" si="21"/>
        <v>1.031504922644163</v>
      </c>
      <c r="J237" s="14">
        <f>Dashboard!$C$5*Portfolio!I237</f>
        <v>0</v>
      </c>
      <c r="K237" s="10">
        <f>VLOOKUP(A237, XOM!A:G,7,FALSE)</f>
        <v>79.569999999999993</v>
      </c>
      <c r="L237" s="13">
        <f t="shared" si="24"/>
        <v>1.1133342661256471</v>
      </c>
      <c r="M237" s="14">
        <f>Dashboard!$C$6*Portfolio!L237</f>
        <v>222666.85322512942</v>
      </c>
      <c r="O237" s="11">
        <f t="shared" si="25"/>
        <v>1185926.5922001079</v>
      </c>
      <c r="P237" s="26">
        <f t="shared" si="26"/>
        <v>1.1859265922001079</v>
      </c>
      <c r="Q237" s="19">
        <f t="shared" si="27"/>
        <v>1.696749859491975E-3</v>
      </c>
    </row>
    <row r="238" spans="1:17" thickTop="1" thickBot="1" x14ac:dyDescent="0.3">
      <c r="A238" s="9">
        <v>40885</v>
      </c>
      <c r="B238" s="10">
        <f>VLOOKUP(A238, APPL!A:G,7,FALSE)</f>
        <v>388.99</v>
      </c>
      <c r="C238" s="13">
        <f t="shared" si="22"/>
        <v>1.185366894197952</v>
      </c>
      <c r="D238" s="14">
        <f>Dashboard!$C$3*Portfolio!C238</f>
        <v>474146.75767918082</v>
      </c>
      <c r="E238" s="10">
        <f>VLOOKUP(A238, GLD!A:G,7,FALSE)</f>
        <v>165.98</v>
      </c>
      <c r="F238" s="13">
        <f t="shared" si="23"/>
        <v>1.2027536231884057</v>
      </c>
      <c r="G238" s="14">
        <f>Dashboard!$C$4*Portfolio!F238</f>
        <v>481101.44927536231</v>
      </c>
      <c r="H238" s="10">
        <f>VLOOKUP(A238, GOOG!A:G,7,FALSE)</f>
        <v>616.04999999999995</v>
      </c>
      <c r="I238" s="13">
        <f t="shared" si="21"/>
        <v>1.0193596425912135</v>
      </c>
      <c r="J238" s="14">
        <f>Dashboard!$C$5*Portfolio!I238</f>
        <v>0</v>
      </c>
      <c r="K238" s="10">
        <f>VLOOKUP(A238, XOM!A:G,7,FALSE)</f>
        <v>78.38</v>
      </c>
      <c r="L238" s="13">
        <f t="shared" si="24"/>
        <v>1.0966839233244718</v>
      </c>
      <c r="M238" s="14">
        <f>Dashboard!$C$6*Portfolio!L238</f>
        <v>219336.78466489437</v>
      </c>
      <c r="O238" s="11">
        <f t="shared" si="25"/>
        <v>1174584.9916194375</v>
      </c>
      <c r="P238" s="26">
        <f t="shared" si="26"/>
        <v>1.1745849916194375</v>
      </c>
      <c r="Q238" s="19">
        <f t="shared" si="27"/>
        <v>-9.5634929305612459E-3</v>
      </c>
    </row>
    <row r="239" spans="1:17" thickTop="1" thickBot="1" x14ac:dyDescent="0.3">
      <c r="A239" s="9">
        <v>40886</v>
      </c>
      <c r="B239" s="10">
        <f>VLOOKUP(A239, APPL!A:G,7,FALSE)</f>
        <v>391.94</v>
      </c>
      <c r="C239" s="13">
        <f t="shared" si="22"/>
        <v>1.1943564115065821</v>
      </c>
      <c r="D239" s="14">
        <f>Dashboard!$C$3*Portfolio!C239</f>
        <v>477742.56460263283</v>
      </c>
      <c r="E239" s="10">
        <f>VLOOKUP(A239, GLD!A:G,7,FALSE)</f>
        <v>166.4</v>
      </c>
      <c r="F239" s="13">
        <f t="shared" si="23"/>
        <v>1.2057971014492754</v>
      </c>
      <c r="G239" s="14">
        <f>Dashboard!$C$4*Portfolio!F239</f>
        <v>482318.84057971014</v>
      </c>
      <c r="H239" s="10">
        <f>VLOOKUP(A239, GOOG!A:G,7,FALSE)</f>
        <v>627.41999999999996</v>
      </c>
      <c r="I239" s="13">
        <f t="shared" si="21"/>
        <v>1.0381732439811366</v>
      </c>
      <c r="J239" s="14">
        <f>Dashboard!$C$5*Portfolio!I239</f>
        <v>0</v>
      </c>
      <c r="K239" s="10">
        <f>VLOOKUP(A239, XOM!A:G,7,FALSE)</f>
        <v>79.819999999999993</v>
      </c>
      <c r="L239" s="13">
        <f t="shared" si="24"/>
        <v>1.1168322373023645</v>
      </c>
      <c r="M239" s="14">
        <f>Dashboard!$C$6*Portfolio!L239</f>
        <v>223366.4474604729</v>
      </c>
      <c r="O239" s="11">
        <f t="shared" si="25"/>
        <v>1183427.8526428158</v>
      </c>
      <c r="P239" s="26">
        <f t="shared" si="26"/>
        <v>1.1834278526428157</v>
      </c>
      <c r="Q239" s="19">
        <f t="shared" si="27"/>
        <v>7.5284982240291232E-3</v>
      </c>
    </row>
    <row r="240" spans="1:17" thickTop="1" thickBot="1" x14ac:dyDescent="0.3">
      <c r="A240" s="9">
        <v>40889</v>
      </c>
      <c r="B240" s="10">
        <f>VLOOKUP(A240, APPL!A:G,7,FALSE)</f>
        <v>390.16</v>
      </c>
      <c r="C240" s="13">
        <f t="shared" si="22"/>
        <v>1.188932228181375</v>
      </c>
      <c r="D240" s="14">
        <f>Dashboard!$C$3*Portfolio!C240</f>
        <v>475572.89127254998</v>
      </c>
      <c r="E240" s="10">
        <f>VLOOKUP(A240, GLD!A:G,7,FALSE)</f>
        <v>161.99</v>
      </c>
      <c r="F240" s="13">
        <f t="shared" si="23"/>
        <v>1.173840579710145</v>
      </c>
      <c r="G240" s="14">
        <f>Dashboard!$C$4*Portfolio!F240</f>
        <v>469536.23188405798</v>
      </c>
      <c r="H240" s="10">
        <f>VLOOKUP(A240, GOOG!A:G,7,FALSE)</f>
        <v>625.39</v>
      </c>
      <c r="I240" s="13">
        <f t="shared" si="21"/>
        <v>1.0348142632580457</v>
      </c>
      <c r="J240" s="14">
        <f>Dashboard!$C$5*Portfolio!I240</f>
        <v>0</v>
      </c>
      <c r="K240" s="10">
        <f>VLOOKUP(A240, XOM!A:G,7,FALSE)</f>
        <v>78.56</v>
      </c>
      <c r="L240" s="13">
        <f t="shared" si="24"/>
        <v>1.0992024625717085</v>
      </c>
      <c r="M240" s="14">
        <f>Dashboard!$C$6*Portfolio!L240</f>
        <v>219840.49251434169</v>
      </c>
      <c r="O240" s="11">
        <f t="shared" si="25"/>
        <v>1164949.6156709497</v>
      </c>
      <c r="P240" s="26">
        <f t="shared" si="26"/>
        <v>1.1649496156709498</v>
      </c>
      <c r="Q240" s="19">
        <f t="shared" si="27"/>
        <v>-1.561416433676166E-2</v>
      </c>
    </row>
    <row r="241" spans="1:17" thickTop="1" thickBot="1" x14ac:dyDescent="0.3">
      <c r="A241" s="9">
        <v>40890</v>
      </c>
      <c r="B241" s="10">
        <f>VLOOKUP(A241, APPL!A:G,7,FALSE)</f>
        <v>387.15</v>
      </c>
      <c r="C241" s="13">
        <f t="shared" si="22"/>
        <v>1.1797598732325694</v>
      </c>
      <c r="D241" s="14">
        <f>Dashboard!$C$3*Portfolio!C241</f>
        <v>471903.94929302775</v>
      </c>
      <c r="E241" s="10">
        <f>VLOOKUP(A241, GLD!A:G,7,FALSE)</f>
        <v>158.44999999999999</v>
      </c>
      <c r="F241" s="13">
        <f t="shared" si="23"/>
        <v>1.1481884057971015</v>
      </c>
      <c r="G241" s="14">
        <f>Dashboard!$C$4*Portfolio!F241</f>
        <v>459275.36231884058</v>
      </c>
      <c r="H241" s="10">
        <f>VLOOKUP(A241, GOOG!A:G,7,FALSE)</f>
        <v>625.63</v>
      </c>
      <c r="I241" s="13">
        <f t="shared" si="21"/>
        <v>1.0352113841317117</v>
      </c>
      <c r="J241" s="14">
        <f>Dashboard!$C$5*Portfolio!I241</f>
        <v>0</v>
      </c>
      <c r="K241" s="10">
        <f>VLOOKUP(A241, XOM!A:G,7,FALSE)</f>
        <v>79.03</v>
      </c>
      <c r="L241" s="13">
        <f t="shared" si="24"/>
        <v>1.1057786483839374</v>
      </c>
      <c r="M241" s="14">
        <f>Dashboard!$C$6*Portfolio!L241</f>
        <v>221155.72967678748</v>
      </c>
      <c r="O241" s="11">
        <f t="shared" si="25"/>
        <v>1152335.0412886557</v>
      </c>
      <c r="P241" s="26">
        <f t="shared" si="26"/>
        <v>1.1523350412886557</v>
      </c>
      <c r="Q241" s="19">
        <f t="shared" si="27"/>
        <v>-1.0828429154877028E-2</v>
      </c>
    </row>
    <row r="242" spans="1:17" thickTop="1" thickBot="1" x14ac:dyDescent="0.3">
      <c r="A242" s="9">
        <v>40891</v>
      </c>
      <c r="B242" s="10">
        <f>VLOOKUP(A242, APPL!A:G,7,FALSE)</f>
        <v>378.56</v>
      </c>
      <c r="C242" s="13">
        <f t="shared" si="22"/>
        <v>1.1535836177474401</v>
      </c>
      <c r="D242" s="14">
        <f>Dashboard!$C$3*Portfolio!C242</f>
        <v>461433.44709897606</v>
      </c>
      <c r="E242" s="10">
        <f>VLOOKUP(A242, GLD!A:G,7,FALSE)</f>
        <v>152.88999999999999</v>
      </c>
      <c r="F242" s="13">
        <f t="shared" si="23"/>
        <v>1.1078985507246375</v>
      </c>
      <c r="G242" s="14">
        <f>Dashboard!$C$4*Portfolio!F242</f>
        <v>443159.42028985498</v>
      </c>
      <c r="H242" s="10">
        <f>VLOOKUP(A242, GOOG!A:G,7,FALSE)</f>
        <v>618.07000000000005</v>
      </c>
      <c r="I242" s="13">
        <f t="shared" si="21"/>
        <v>1.0227020766112354</v>
      </c>
      <c r="J242" s="14">
        <f>Dashboard!$C$5*Portfolio!I242</f>
        <v>0</v>
      </c>
      <c r="K242" s="10">
        <f>VLOOKUP(A242, XOM!A:G,7,FALSE)</f>
        <v>77.959999999999994</v>
      </c>
      <c r="L242" s="13">
        <f t="shared" si="24"/>
        <v>1.0908073317475864</v>
      </c>
      <c r="M242" s="14">
        <f>Dashboard!$C$6*Portfolio!L242</f>
        <v>218161.46634951729</v>
      </c>
      <c r="O242" s="11">
        <f t="shared" si="25"/>
        <v>1122754.3337383482</v>
      </c>
      <c r="P242" s="26">
        <f t="shared" si="26"/>
        <v>1.1227543337383483</v>
      </c>
      <c r="Q242" s="19">
        <f t="shared" si="27"/>
        <v>-2.5670231738529226E-2</v>
      </c>
    </row>
    <row r="243" spans="1:17" thickTop="1" thickBot="1" x14ac:dyDescent="0.3">
      <c r="A243" s="9">
        <v>40892</v>
      </c>
      <c r="B243" s="10">
        <f>VLOOKUP(A243, APPL!A:G,7,FALSE)</f>
        <v>377.32</v>
      </c>
      <c r="C243" s="13">
        <f t="shared" si="22"/>
        <v>1.1498049731838127</v>
      </c>
      <c r="D243" s="14">
        <f>Dashboard!$C$3*Portfolio!C243</f>
        <v>459921.98927352508</v>
      </c>
      <c r="E243" s="10">
        <f>VLOOKUP(A243, GLD!A:G,7,FALSE)</f>
        <v>152.33000000000001</v>
      </c>
      <c r="F243" s="13">
        <f t="shared" si="23"/>
        <v>1.1038405797101449</v>
      </c>
      <c r="G243" s="14">
        <f>Dashboard!$C$4*Portfolio!F243</f>
        <v>441536.23188405798</v>
      </c>
      <c r="H243" s="10">
        <f>VLOOKUP(A243, GOOG!A:G,7,FALSE)</f>
        <v>619.54</v>
      </c>
      <c r="I243" s="13">
        <f t="shared" si="21"/>
        <v>1.0251344419624389</v>
      </c>
      <c r="J243" s="14">
        <f>Dashboard!$C$5*Portfolio!I243</f>
        <v>0</v>
      </c>
      <c r="K243" s="10">
        <f>VLOOKUP(A243, XOM!A:G,7,FALSE)</f>
        <v>78.540000000000006</v>
      </c>
      <c r="L243" s="13">
        <f t="shared" si="24"/>
        <v>1.0989226248775712</v>
      </c>
      <c r="M243" s="14">
        <f>Dashboard!$C$6*Portfolio!L243</f>
        <v>219784.52497551424</v>
      </c>
      <c r="O243" s="11">
        <f t="shared" si="25"/>
        <v>1121242.7461330972</v>
      </c>
      <c r="P243" s="26">
        <f t="shared" si="26"/>
        <v>1.1212427461330972</v>
      </c>
      <c r="Q243" s="19">
        <f t="shared" si="27"/>
        <v>-1.3463208823413231E-3</v>
      </c>
    </row>
    <row r="244" spans="1:17" thickTop="1" thickBot="1" x14ac:dyDescent="0.3">
      <c r="A244" s="9">
        <v>40893</v>
      </c>
      <c r="B244" s="10">
        <f>VLOOKUP(A244, APPL!A:G,7,FALSE)</f>
        <v>379.39</v>
      </c>
      <c r="C244" s="13">
        <f t="shared" si="22"/>
        <v>1.1561128717698683</v>
      </c>
      <c r="D244" s="14">
        <f>Dashboard!$C$3*Portfolio!C244</f>
        <v>462445.14870794734</v>
      </c>
      <c r="E244" s="10">
        <f>VLOOKUP(A244, GLD!A:G,7,FALSE)</f>
        <v>155.22999999999999</v>
      </c>
      <c r="F244" s="13">
        <f t="shared" si="23"/>
        <v>1.124855072463768</v>
      </c>
      <c r="G244" s="14">
        <f>Dashboard!$C$4*Portfolio!F244</f>
        <v>449942.0289855072</v>
      </c>
      <c r="H244" s="10">
        <f>VLOOKUP(A244, GOOG!A:G,7,FALSE)</f>
        <v>625.96</v>
      </c>
      <c r="I244" s="13">
        <f t="shared" si="21"/>
        <v>1.0357574253330024</v>
      </c>
      <c r="J244" s="14">
        <f>Dashboard!$C$5*Portfolio!I244</f>
        <v>0</v>
      </c>
      <c r="K244" s="10">
        <f>VLOOKUP(A244, XOM!A:G,7,FALSE)</f>
        <v>78.67</v>
      </c>
      <c r="L244" s="13">
        <f t="shared" si="24"/>
        <v>1.1007415698894643</v>
      </c>
      <c r="M244" s="14">
        <f>Dashboard!$C$6*Portfolio!L244</f>
        <v>220148.31397789286</v>
      </c>
      <c r="O244" s="11">
        <f t="shared" si="25"/>
        <v>1132535.4916713475</v>
      </c>
      <c r="P244" s="26">
        <f t="shared" si="26"/>
        <v>1.1325354916713475</v>
      </c>
      <c r="Q244" s="19">
        <f t="shared" si="27"/>
        <v>1.0071633084982157E-2</v>
      </c>
    </row>
    <row r="245" spans="1:17" thickTop="1" thickBot="1" x14ac:dyDescent="0.3">
      <c r="A245" s="9">
        <v>40896</v>
      </c>
      <c r="B245" s="10">
        <f>VLOOKUP(A245, APPL!A:G,7,FALSE)</f>
        <v>380.58</v>
      </c>
      <c r="C245" s="13">
        <f t="shared" si="22"/>
        <v>1.1597391516333495</v>
      </c>
      <c r="D245" s="14">
        <f>Dashboard!$C$3*Portfolio!C245</f>
        <v>463895.66065333982</v>
      </c>
      <c r="E245" s="10">
        <f>VLOOKUP(A245, GLD!A:G,7,FALSE)</f>
        <v>154.87</v>
      </c>
      <c r="F245" s="13">
        <f t="shared" si="23"/>
        <v>1.1222463768115942</v>
      </c>
      <c r="G245" s="14">
        <f>Dashboard!$C$4*Portfolio!F245</f>
        <v>448898.55072463769</v>
      </c>
      <c r="H245" s="10">
        <f>VLOOKUP(A245, GOOG!A:G,7,FALSE)</f>
        <v>621.83000000000004</v>
      </c>
      <c r="I245" s="13">
        <f t="shared" si="21"/>
        <v>1.0289236369653347</v>
      </c>
      <c r="J245" s="14">
        <f>Dashboard!$C$5*Portfolio!I245</f>
        <v>0</v>
      </c>
      <c r="K245" s="10">
        <f>VLOOKUP(A245, XOM!A:G,7,FALSE)</f>
        <v>78.05</v>
      </c>
      <c r="L245" s="13">
        <f t="shared" si="24"/>
        <v>1.0920666013712046</v>
      </c>
      <c r="M245" s="14">
        <f>Dashboard!$C$6*Portfolio!L245</f>
        <v>218413.32027424092</v>
      </c>
      <c r="O245" s="11">
        <f t="shared" si="25"/>
        <v>1131207.5316522184</v>
      </c>
      <c r="P245" s="26">
        <f t="shared" si="26"/>
        <v>1.1312075316522183</v>
      </c>
      <c r="Q245" s="19">
        <f t="shared" si="27"/>
        <v>-1.1725548814098818E-3</v>
      </c>
    </row>
    <row r="246" spans="1:17" thickTop="1" thickBot="1" x14ac:dyDescent="0.3">
      <c r="A246" s="9">
        <v>40897</v>
      </c>
      <c r="B246" s="10">
        <f>VLOOKUP(A246, APPL!A:G,7,FALSE)</f>
        <v>394.26</v>
      </c>
      <c r="C246" s="13">
        <f t="shared" si="22"/>
        <v>1.2014261335933689</v>
      </c>
      <c r="D246" s="14">
        <f>Dashboard!$C$3*Portfolio!C246</f>
        <v>480570.45343734755</v>
      </c>
      <c r="E246" s="10">
        <f>VLOOKUP(A246, GLD!A:G,7,FALSE)</f>
        <v>156.97999999999999</v>
      </c>
      <c r="F246" s="13">
        <f t="shared" si="23"/>
        <v>1.1375362318840578</v>
      </c>
      <c r="G246" s="14">
        <f>Dashboard!$C$4*Portfolio!F246</f>
        <v>455014.49275362311</v>
      </c>
      <c r="H246" s="10">
        <f>VLOOKUP(A246, GOOG!A:G,7,FALSE)</f>
        <v>630.37</v>
      </c>
      <c r="I246" s="13">
        <f t="shared" si="21"/>
        <v>1.0430545213866136</v>
      </c>
      <c r="J246" s="14">
        <f>Dashboard!$C$5*Portfolio!I246</f>
        <v>0</v>
      </c>
      <c r="K246" s="10">
        <f>VLOOKUP(A246, XOM!A:G,7,FALSE)</f>
        <v>80.47</v>
      </c>
      <c r="L246" s="13">
        <f t="shared" si="24"/>
        <v>1.1259269623618302</v>
      </c>
      <c r="M246" s="14">
        <f>Dashboard!$C$6*Portfolio!L246</f>
        <v>225185.39247236605</v>
      </c>
      <c r="O246" s="11">
        <f t="shared" si="25"/>
        <v>1160770.3386633368</v>
      </c>
      <c r="P246" s="26">
        <f t="shared" si="26"/>
        <v>1.1607703386633368</v>
      </c>
      <c r="Q246" s="19">
        <f t="shared" si="27"/>
        <v>2.613384916907302E-2</v>
      </c>
    </row>
    <row r="247" spans="1:17" thickTop="1" thickBot="1" x14ac:dyDescent="0.3">
      <c r="A247" s="9">
        <v>40898</v>
      </c>
      <c r="B247" s="10">
        <f>VLOOKUP(A247, APPL!A:G,7,FALSE)</f>
        <v>394.76</v>
      </c>
      <c r="C247" s="13">
        <f t="shared" si="22"/>
        <v>1.2029497805948317</v>
      </c>
      <c r="D247" s="14">
        <f>Dashboard!$C$3*Portfolio!C247</f>
        <v>481179.91223793267</v>
      </c>
      <c r="E247" s="10">
        <f>VLOOKUP(A247, GLD!A:G,7,FALSE)</f>
        <v>157.16</v>
      </c>
      <c r="F247" s="13">
        <f t="shared" si="23"/>
        <v>1.1388405797101449</v>
      </c>
      <c r="G247" s="14">
        <f>Dashboard!$C$4*Portfolio!F247</f>
        <v>455536.23188405792</v>
      </c>
      <c r="H247" s="10">
        <f>VLOOKUP(A247, GOOG!A:G,7,FALSE)</f>
        <v>625.82000000000005</v>
      </c>
      <c r="I247" s="13">
        <f t="shared" si="21"/>
        <v>1.0355257714900306</v>
      </c>
      <c r="J247" s="14">
        <f>Dashboard!$C$5*Portfolio!I247</f>
        <v>0</v>
      </c>
      <c r="K247" s="10">
        <f>VLOOKUP(A247, XOM!A:G,7,FALSE)</f>
        <v>81.569999999999993</v>
      </c>
      <c r="L247" s="13">
        <f t="shared" si="24"/>
        <v>1.141318035539387</v>
      </c>
      <c r="M247" s="14">
        <f>Dashboard!$C$6*Portfolio!L247</f>
        <v>228263.60710787741</v>
      </c>
      <c r="O247" s="11">
        <f t="shared" si="25"/>
        <v>1164979.751229868</v>
      </c>
      <c r="P247" s="26">
        <f t="shared" si="26"/>
        <v>1.1649797512298681</v>
      </c>
      <c r="Q247" s="19">
        <f t="shared" si="27"/>
        <v>3.6263957014774917E-3</v>
      </c>
    </row>
    <row r="248" spans="1:17" thickTop="1" thickBot="1" x14ac:dyDescent="0.3">
      <c r="A248" s="9">
        <v>40899</v>
      </c>
      <c r="B248" s="10">
        <f>VLOOKUP(A248, APPL!A:G,7,FALSE)</f>
        <v>396.85</v>
      </c>
      <c r="C248" s="13">
        <f t="shared" si="22"/>
        <v>1.2093186250609458</v>
      </c>
      <c r="D248" s="14">
        <f>Dashboard!$C$3*Portfolio!C248</f>
        <v>483727.45002437831</v>
      </c>
      <c r="E248" s="10">
        <f>VLOOKUP(A248, GLD!A:G,7,FALSE)</f>
        <v>156.04</v>
      </c>
      <c r="F248" s="13">
        <f t="shared" si="23"/>
        <v>1.1307246376811593</v>
      </c>
      <c r="G248" s="14">
        <f>Dashboard!$C$4*Portfolio!F248</f>
        <v>452289.85507246369</v>
      </c>
      <c r="H248" s="10">
        <f>VLOOKUP(A248, GOOG!A:G,7,FALSE)</f>
        <v>629.70000000000005</v>
      </c>
      <c r="I248" s="13">
        <f t="shared" si="21"/>
        <v>1.041945892280963</v>
      </c>
      <c r="J248" s="14">
        <f>Dashboard!$C$5*Portfolio!I248</f>
        <v>0</v>
      </c>
      <c r="K248" s="10">
        <f>VLOOKUP(A248, XOM!A:G,7,FALSE)</f>
        <v>82.72</v>
      </c>
      <c r="L248" s="13">
        <f t="shared" si="24"/>
        <v>1.1574087029522877</v>
      </c>
      <c r="M248" s="14">
        <f>Dashboard!$C$6*Portfolio!L248</f>
        <v>231481.74059045754</v>
      </c>
      <c r="O248" s="11">
        <f t="shared" si="25"/>
        <v>1167499.0456872995</v>
      </c>
      <c r="P248" s="26">
        <f t="shared" si="26"/>
        <v>1.1674990456872996</v>
      </c>
      <c r="Q248" s="19">
        <f t="shared" si="27"/>
        <v>2.1625220994372363E-3</v>
      </c>
    </row>
    <row r="249" spans="1:17" thickTop="1" thickBot="1" x14ac:dyDescent="0.3">
      <c r="A249" s="9">
        <v>40900</v>
      </c>
      <c r="B249" s="10">
        <f>VLOOKUP(A249, APPL!A:G,7,FALSE)</f>
        <v>401.61</v>
      </c>
      <c r="C249" s="13">
        <f t="shared" si="22"/>
        <v>1.2238237445148707</v>
      </c>
      <c r="D249" s="14">
        <f>Dashboard!$C$3*Portfolio!C249</f>
        <v>489529.49780594831</v>
      </c>
      <c r="E249" s="10">
        <f>VLOOKUP(A249, GLD!A:G,7,FALSE)</f>
        <v>156.31</v>
      </c>
      <c r="F249" s="13">
        <f t="shared" si="23"/>
        <v>1.1326811594202899</v>
      </c>
      <c r="G249" s="14">
        <f>Dashboard!$C$4*Portfolio!F249</f>
        <v>453072.46376811597</v>
      </c>
      <c r="H249" s="10">
        <f>VLOOKUP(A249, GOOG!A:G,7,FALSE)</f>
        <v>633.14</v>
      </c>
      <c r="I249" s="13">
        <f t="shared" si="21"/>
        <v>1.0476379581368411</v>
      </c>
      <c r="J249" s="14">
        <f>Dashboard!$C$5*Portfolio!I249</f>
        <v>0</v>
      </c>
      <c r="K249" s="10">
        <f>VLOOKUP(A249, XOM!A:G,7,FALSE)</f>
        <v>83.63</v>
      </c>
      <c r="L249" s="13">
        <f t="shared" si="24"/>
        <v>1.1701413180355393</v>
      </c>
      <c r="M249" s="14">
        <f>Dashboard!$C$6*Portfolio!L249</f>
        <v>234028.26360710786</v>
      </c>
      <c r="O249" s="11">
        <f t="shared" si="25"/>
        <v>1176630.2251811721</v>
      </c>
      <c r="P249" s="26">
        <f t="shared" si="26"/>
        <v>1.1766302251811722</v>
      </c>
      <c r="Q249" s="19">
        <f t="shared" si="27"/>
        <v>7.8211451457737002E-3</v>
      </c>
    </row>
    <row r="250" spans="1:17" thickTop="1" thickBot="1" x14ac:dyDescent="0.3">
      <c r="A250" s="9">
        <v>40904</v>
      </c>
      <c r="B250" s="10">
        <f>VLOOKUP(A250, APPL!A:G,7,FALSE)</f>
        <v>404.79</v>
      </c>
      <c r="C250" s="13">
        <f t="shared" si="22"/>
        <v>1.2335141394441735</v>
      </c>
      <c r="D250" s="14">
        <f>Dashboard!$C$3*Portfolio!C250</f>
        <v>493405.6557776694</v>
      </c>
      <c r="E250" s="10">
        <f>VLOOKUP(A250, GLD!A:G,7,FALSE)</f>
        <v>154.91</v>
      </c>
      <c r="F250" s="13">
        <f t="shared" si="23"/>
        <v>1.1225362318840579</v>
      </c>
      <c r="G250" s="14">
        <f>Dashboard!$C$4*Portfolio!F250</f>
        <v>449014.49275362317</v>
      </c>
      <c r="H250" s="10">
        <f>VLOOKUP(A250, GOOG!A:G,7,FALSE)</f>
        <v>640.25</v>
      </c>
      <c r="I250" s="13">
        <f t="shared" si="21"/>
        <v>1.059402664019194</v>
      </c>
      <c r="J250" s="14">
        <f>Dashboard!$C$5*Portfolio!I250</f>
        <v>0</v>
      </c>
      <c r="K250" s="10">
        <f>VLOOKUP(A250, XOM!A:G,7,FALSE)</f>
        <v>83.69</v>
      </c>
      <c r="L250" s="13">
        <f t="shared" si="24"/>
        <v>1.1709808311179515</v>
      </c>
      <c r="M250" s="14">
        <f>Dashboard!$C$6*Portfolio!L250</f>
        <v>234196.16622359029</v>
      </c>
      <c r="O250" s="11">
        <f t="shared" si="25"/>
        <v>1176616.3147548828</v>
      </c>
      <c r="P250" s="26">
        <f t="shared" si="26"/>
        <v>1.1766163147548829</v>
      </c>
      <c r="Q250" s="19">
        <f t="shared" si="27"/>
        <v>-1.182225816709348E-5</v>
      </c>
    </row>
    <row r="251" spans="1:17" thickTop="1" thickBot="1" x14ac:dyDescent="0.3">
      <c r="A251" s="9">
        <v>40905</v>
      </c>
      <c r="B251" s="10">
        <f>VLOOKUP(A251, APPL!A:G,7,FALSE)</f>
        <v>400.92</v>
      </c>
      <c r="C251" s="13">
        <f t="shared" si="22"/>
        <v>1.2217211116528521</v>
      </c>
      <c r="D251" s="14">
        <f>Dashboard!$C$3*Portfolio!C251</f>
        <v>488688.44466114085</v>
      </c>
      <c r="E251" s="10">
        <f>VLOOKUP(A251, GLD!A:G,7,FALSE)</f>
        <v>151.03</v>
      </c>
      <c r="F251" s="13">
        <f t="shared" si="23"/>
        <v>1.0944202898550726</v>
      </c>
      <c r="G251" s="14">
        <f>Dashboard!$C$4*Portfolio!F251</f>
        <v>437768.11594202905</v>
      </c>
      <c r="H251" s="10">
        <f>VLOOKUP(A251, GOOG!A:G,7,FALSE)</f>
        <v>639.70000000000005</v>
      </c>
      <c r="I251" s="13">
        <f t="shared" si="21"/>
        <v>1.0584925953503765</v>
      </c>
      <c r="J251" s="14">
        <f>Dashboard!$C$5*Portfolio!I251</f>
        <v>0</v>
      </c>
      <c r="K251" s="10">
        <f>VLOOKUP(A251, XOM!A:G,7,FALSE)</f>
        <v>82.61</v>
      </c>
      <c r="L251" s="13">
        <f t="shared" si="24"/>
        <v>1.155869595634532</v>
      </c>
      <c r="M251" s="14">
        <f>Dashboard!$C$6*Portfolio!L251</f>
        <v>231173.9191269064</v>
      </c>
      <c r="O251" s="11">
        <f t="shared" si="25"/>
        <v>1157630.4797300764</v>
      </c>
      <c r="P251" s="26">
        <f t="shared" si="26"/>
        <v>1.1576304797300765</v>
      </c>
      <c r="Q251" s="19">
        <f t="shared" si="27"/>
        <v>-1.6135961049258185E-2</v>
      </c>
    </row>
    <row r="252" spans="1:17" thickTop="1" thickBot="1" x14ac:dyDescent="0.3">
      <c r="A252" s="9">
        <v>40906</v>
      </c>
      <c r="B252" s="10">
        <f>VLOOKUP(A252, APPL!A:G,7,FALSE)</f>
        <v>403.39</v>
      </c>
      <c r="C252" s="13">
        <f t="shared" si="22"/>
        <v>1.2292479278400779</v>
      </c>
      <c r="D252" s="14">
        <f>Dashboard!$C$3*Portfolio!C252</f>
        <v>491699.17113603116</v>
      </c>
      <c r="E252" s="10">
        <f>VLOOKUP(A252, GLD!A:G,7,FALSE)</f>
        <v>150.34</v>
      </c>
      <c r="F252" s="13">
        <f t="shared" si="23"/>
        <v>1.0894202898550724</v>
      </c>
      <c r="G252" s="14">
        <f>Dashboard!$C$4*Portfolio!F252</f>
        <v>435768.11594202899</v>
      </c>
      <c r="H252" s="10">
        <f>VLOOKUP(A252, GOOG!A:G,7,FALSE)</f>
        <v>642.4</v>
      </c>
      <c r="I252" s="13">
        <f t="shared" si="21"/>
        <v>1.062960205179118</v>
      </c>
      <c r="J252" s="14">
        <f>Dashboard!$C$5*Portfolio!I252</f>
        <v>0</v>
      </c>
      <c r="K252" s="10">
        <f>VLOOKUP(A252, XOM!A:G,7,FALSE)</f>
        <v>83.68</v>
      </c>
      <c r="L252" s="13">
        <f t="shared" si="24"/>
        <v>1.1708409122708829</v>
      </c>
      <c r="M252" s="14">
        <f>Dashboard!$C$6*Portfolio!L252</f>
        <v>234168.1824541766</v>
      </c>
      <c r="O252" s="11">
        <f t="shared" si="25"/>
        <v>1161635.4695322369</v>
      </c>
      <c r="P252" s="26">
        <f t="shared" si="26"/>
        <v>1.1616354695322368</v>
      </c>
      <c r="Q252" s="19">
        <f t="shared" si="27"/>
        <v>3.4596443962793266E-3</v>
      </c>
    </row>
    <row r="253" spans="1:17" thickTop="1" thickBot="1" x14ac:dyDescent="0.3">
      <c r="A253" s="9">
        <v>40907</v>
      </c>
      <c r="B253" s="10">
        <f>VLOOKUP(A253, APPL!A:G,7,FALSE)</f>
        <v>403.27</v>
      </c>
      <c r="C253" s="13">
        <f t="shared" si="22"/>
        <v>1.2288822525597267</v>
      </c>
      <c r="D253" s="14">
        <f>Dashboard!$C$3*Portfolio!C253</f>
        <v>491552.90102389071</v>
      </c>
      <c r="E253" s="10">
        <f>VLOOKUP(A253, GLD!A:G,7,FALSE)</f>
        <v>151.99</v>
      </c>
      <c r="F253" s="13">
        <f t="shared" si="23"/>
        <v>1.1013768115942029</v>
      </c>
      <c r="G253" s="14">
        <f>Dashboard!$C$4*Portfolio!F253</f>
        <v>440550.72463768115</v>
      </c>
      <c r="H253" s="10">
        <f>VLOOKUP(A253, GOOG!A:G,7,FALSE)</f>
        <v>645.9</v>
      </c>
      <c r="I253" s="13">
        <f t="shared" si="21"/>
        <v>1.0687515512534127</v>
      </c>
      <c r="J253" s="14">
        <f>Dashboard!$C$5*Portfolio!I253</f>
        <v>0</v>
      </c>
      <c r="K253" s="10">
        <f>VLOOKUP(A253, XOM!A:G,7,FALSE)</f>
        <v>83.18</v>
      </c>
      <c r="L253" s="13">
        <f t="shared" si="24"/>
        <v>1.163844969917448</v>
      </c>
      <c r="M253" s="14">
        <f>Dashboard!$C$6*Portfolio!L253</f>
        <v>232768.99398348961</v>
      </c>
      <c r="O253" s="11">
        <f t="shared" si="25"/>
        <v>1164872.6196450614</v>
      </c>
      <c r="P253" s="26">
        <f t="shared" si="26"/>
        <v>1.1648726196450614</v>
      </c>
      <c r="Q253" s="19">
        <f t="shared" si="27"/>
        <v>2.7867176904714519E-3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G1" sqref="G1:G1048576"/>
    </sheetView>
  </sheetViews>
  <sheetFormatPr defaultColWidth="12" defaultRowHeight="15" x14ac:dyDescent="0.25"/>
  <cols>
    <col min="1" max="1" width="10.7109375" bestFit="1" customWidth="1"/>
    <col min="2" max="2" width="8.140625" bestFit="1" customWidth="1"/>
    <col min="3" max="3" width="7.28515625" bestFit="1" customWidth="1"/>
    <col min="4" max="4" width="7" bestFit="1" customWidth="1"/>
    <col min="5" max="5" width="8.140625" bestFit="1" customWidth="1"/>
    <col min="6" max="6" width="10.28515625" bestFit="1" customWidth="1"/>
    <col min="7" max="7" width="11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40546</v>
      </c>
      <c r="B2">
        <v>325.64</v>
      </c>
      <c r="C2">
        <v>330.26</v>
      </c>
      <c r="D2">
        <v>324.83999999999997</v>
      </c>
      <c r="E2">
        <v>329.57</v>
      </c>
      <c r="F2">
        <v>15897800</v>
      </c>
      <c r="G2">
        <v>328.16</v>
      </c>
    </row>
    <row r="3" spans="1:7" x14ac:dyDescent="0.25">
      <c r="A3" s="1">
        <v>40547</v>
      </c>
      <c r="B3">
        <v>332.44</v>
      </c>
      <c r="C3">
        <v>332.5</v>
      </c>
      <c r="D3">
        <v>328.15</v>
      </c>
      <c r="E3">
        <v>331.29</v>
      </c>
      <c r="F3">
        <v>11038600</v>
      </c>
      <c r="G3">
        <v>329.87</v>
      </c>
    </row>
    <row r="4" spans="1:7" x14ac:dyDescent="0.25">
      <c r="A4" s="1">
        <v>40548</v>
      </c>
      <c r="B4">
        <v>329.55</v>
      </c>
      <c r="C4">
        <v>334.34</v>
      </c>
      <c r="D4">
        <v>329.5</v>
      </c>
      <c r="E4">
        <v>334</v>
      </c>
      <c r="F4">
        <v>9125700</v>
      </c>
      <c r="G4">
        <v>332.57</v>
      </c>
    </row>
    <row r="5" spans="1:7" x14ac:dyDescent="0.25">
      <c r="A5" s="1">
        <v>40549</v>
      </c>
      <c r="B5">
        <v>334.72</v>
      </c>
      <c r="C5">
        <v>335.25</v>
      </c>
      <c r="D5">
        <v>332.9</v>
      </c>
      <c r="E5">
        <v>333.73</v>
      </c>
      <c r="F5">
        <v>10729600</v>
      </c>
      <c r="G5">
        <v>332.3</v>
      </c>
    </row>
    <row r="6" spans="1:7" x14ac:dyDescent="0.25">
      <c r="A6" s="1">
        <v>40550</v>
      </c>
      <c r="B6">
        <v>333.99</v>
      </c>
      <c r="C6">
        <v>336.35</v>
      </c>
      <c r="D6">
        <v>331.9</v>
      </c>
      <c r="E6">
        <v>336.12</v>
      </c>
      <c r="F6">
        <v>11140400</v>
      </c>
      <c r="G6">
        <v>334.68</v>
      </c>
    </row>
    <row r="7" spans="1:7" x14ac:dyDescent="0.25">
      <c r="A7" s="1">
        <v>40553</v>
      </c>
      <c r="B7">
        <v>338.83</v>
      </c>
      <c r="C7">
        <v>343.23</v>
      </c>
      <c r="D7">
        <v>337.17</v>
      </c>
      <c r="E7">
        <v>342.45</v>
      </c>
      <c r="F7">
        <v>16020000</v>
      </c>
      <c r="G7">
        <v>340.99</v>
      </c>
    </row>
    <row r="8" spans="1:7" x14ac:dyDescent="0.25">
      <c r="A8" s="1">
        <v>40554</v>
      </c>
      <c r="B8">
        <v>344.88</v>
      </c>
      <c r="C8">
        <v>344.96</v>
      </c>
      <c r="D8">
        <v>339.47</v>
      </c>
      <c r="E8">
        <v>341.64</v>
      </c>
      <c r="F8">
        <v>15861000</v>
      </c>
      <c r="G8">
        <v>340.18</v>
      </c>
    </row>
    <row r="9" spans="1:7" x14ac:dyDescent="0.25">
      <c r="A9" s="1">
        <v>40555</v>
      </c>
      <c r="B9">
        <v>343.25</v>
      </c>
      <c r="C9">
        <v>344.43</v>
      </c>
      <c r="D9">
        <v>342</v>
      </c>
      <c r="E9">
        <v>344.42</v>
      </c>
      <c r="F9">
        <v>10806800</v>
      </c>
      <c r="G9">
        <v>342.95</v>
      </c>
    </row>
    <row r="10" spans="1:7" x14ac:dyDescent="0.25">
      <c r="A10" s="1">
        <v>40556</v>
      </c>
      <c r="B10">
        <v>345.16</v>
      </c>
      <c r="C10">
        <v>346.64</v>
      </c>
      <c r="D10">
        <v>343.85</v>
      </c>
      <c r="E10">
        <v>345.68</v>
      </c>
      <c r="F10">
        <v>10599300</v>
      </c>
      <c r="G10">
        <v>344.2</v>
      </c>
    </row>
    <row r="11" spans="1:7" x14ac:dyDescent="0.25">
      <c r="A11" s="1">
        <v>40557</v>
      </c>
      <c r="B11">
        <v>345.89</v>
      </c>
      <c r="C11">
        <v>348.48</v>
      </c>
      <c r="D11">
        <v>344.44</v>
      </c>
      <c r="E11">
        <v>348.48</v>
      </c>
      <c r="F11">
        <v>11030000</v>
      </c>
      <c r="G11">
        <v>346.99</v>
      </c>
    </row>
    <row r="12" spans="1:7" x14ac:dyDescent="0.25">
      <c r="A12" s="1">
        <v>40561</v>
      </c>
      <c r="B12">
        <v>329.52</v>
      </c>
      <c r="C12">
        <v>344.76</v>
      </c>
      <c r="D12">
        <v>326</v>
      </c>
      <c r="E12">
        <v>340.65</v>
      </c>
      <c r="F12">
        <v>67178500</v>
      </c>
      <c r="G12">
        <v>339.19</v>
      </c>
    </row>
    <row r="13" spans="1:7" x14ac:dyDescent="0.25">
      <c r="A13" s="1">
        <v>40562</v>
      </c>
      <c r="B13">
        <v>348.35</v>
      </c>
      <c r="C13">
        <v>348.6</v>
      </c>
      <c r="D13">
        <v>336.88</v>
      </c>
      <c r="E13">
        <v>338.84</v>
      </c>
      <c r="F13">
        <v>40557600</v>
      </c>
      <c r="G13">
        <v>337.39</v>
      </c>
    </row>
    <row r="14" spans="1:7" x14ac:dyDescent="0.25">
      <c r="A14" s="1">
        <v>40563</v>
      </c>
      <c r="B14">
        <v>336.43</v>
      </c>
      <c r="C14">
        <v>338.3</v>
      </c>
      <c r="D14">
        <v>330.12</v>
      </c>
      <c r="E14">
        <v>332.68</v>
      </c>
      <c r="F14">
        <v>27313900</v>
      </c>
      <c r="G14">
        <v>331.26</v>
      </c>
    </row>
    <row r="15" spans="1:7" x14ac:dyDescent="0.25">
      <c r="A15" s="1">
        <v>40564</v>
      </c>
      <c r="B15">
        <v>333.77</v>
      </c>
      <c r="C15">
        <v>334.88</v>
      </c>
      <c r="D15">
        <v>326.63</v>
      </c>
      <c r="E15">
        <v>326.72000000000003</v>
      </c>
      <c r="F15">
        <v>26942900</v>
      </c>
      <c r="G15">
        <v>325.32</v>
      </c>
    </row>
    <row r="16" spans="1:7" x14ac:dyDescent="0.25">
      <c r="A16" s="1">
        <v>40567</v>
      </c>
      <c r="B16">
        <v>326.87</v>
      </c>
      <c r="C16">
        <v>337.45</v>
      </c>
      <c r="D16">
        <v>326.72000000000003</v>
      </c>
      <c r="E16">
        <v>337.45</v>
      </c>
      <c r="F16">
        <v>20524400</v>
      </c>
      <c r="G16">
        <v>336.01</v>
      </c>
    </row>
    <row r="17" spans="1:7" x14ac:dyDescent="0.25">
      <c r="A17" s="1">
        <v>40568</v>
      </c>
      <c r="B17">
        <v>336.33</v>
      </c>
      <c r="C17">
        <v>341.44</v>
      </c>
      <c r="D17">
        <v>334.57</v>
      </c>
      <c r="E17">
        <v>341.4</v>
      </c>
      <c r="F17">
        <v>19531000</v>
      </c>
      <c r="G17">
        <v>339.94</v>
      </c>
    </row>
    <row r="18" spans="1:7" x14ac:dyDescent="0.25">
      <c r="A18" s="1">
        <v>40569</v>
      </c>
      <c r="B18">
        <v>342.96</v>
      </c>
      <c r="C18">
        <v>345.6</v>
      </c>
      <c r="D18">
        <v>341.5</v>
      </c>
      <c r="E18">
        <v>343.85</v>
      </c>
      <c r="F18">
        <v>18102700</v>
      </c>
      <c r="G18">
        <v>342.38</v>
      </c>
    </row>
    <row r="19" spans="1:7" x14ac:dyDescent="0.25">
      <c r="A19" s="1">
        <v>40570</v>
      </c>
      <c r="B19">
        <v>343.78</v>
      </c>
      <c r="C19">
        <v>344.69</v>
      </c>
      <c r="D19">
        <v>342.83</v>
      </c>
      <c r="E19">
        <v>343.21</v>
      </c>
      <c r="F19">
        <v>10179500</v>
      </c>
      <c r="G19">
        <v>341.74</v>
      </c>
    </row>
    <row r="20" spans="1:7" x14ac:dyDescent="0.25">
      <c r="A20" s="1">
        <v>40571</v>
      </c>
      <c r="B20">
        <v>344.17</v>
      </c>
      <c r="C20">
        <v>344.4</v>
      </c>
      <c r="D20">
        <v>333.53</v>
      </c>
      <c r="E20">
        <v>336.1</v>
      </c>
      <c r="F20">
        <v>21144900</v>
      </c>
      <c r="G20">
        <v>334.66</v>
      </c>
    </row>
    <row r="21" spans="1:7" x14ac:dyDescent="0.25">
      <c r="A21" s="1">
        <v>40574</v>
      </c>
      <c r="B21">
        <v>335.8</v>
      </c>
      <c r="C21">
        <v>340.04</v>
      </c>
      <c r="D21">
        <v>334.3</v>
      </c>
      <c r="E21">
        <v>339.32</v>
      </c>
      <c r="F21">
        <v>13473100</v>
      </c>
      <c r="G21">
        <v>337.87</v>
      </c>
    </row>
    <row r="22" spans="1:7" x14ac:dyDescent="0.25">
      <c r="A22" s="1">
        <v>40575</v>
      </c>
      <c r="B22">
        <v>341.3</v>
      </c>
      <c r="C22">
        <v>345.65</v>
      </c>
      <c r="D22">
        <v>340.98</v>
      </c>
      <c r="E22">
        <v>345.03</v>
      </c>
      <c r="F22">
        <v>15236900</v>
      </c>
      <c r="G22">
        <v>343.55</v>
      </c>
    </row>
    <row r="23" spans="1:7" x14ac:dyDescent="0.25">
      <c r="A23" s="1">
        <v>40576</v>
      </c>
      <c r="B23">
        <v>344.45</v>
      </c>
      <c r="C23">
        <v>345.25</v>
      </c>
      <c r="D23">
        <v>343.55</v>
      </c>
      <c r="E23">
        <v>344.32</v>
      </c>
      <c r="F23">
        <v>9248400</v>
      </c>
      <c r="G23">
        <v>342.85</v>
      </c>
    </row>
    <row r="24" spans="1:7" x14ac:dyDescent="0.25">
      <c r="A24" s="1">
        <v>40577</v>
      </c>
      <c r="B24">
        <v>343.8</v>
      </c>
      <c r="C24">
        <v>344.24</v>
      </c>
      <c r="D24">
        <v>338.55</v>
      </c>
      <c r="E24">
        <v>343.44</v>
      </c>
      <c r="F24">
        <v>14064200</v>
      </c>
      <c r="G24">
        <v>341.97</v>
      </c>
    </row>
    <row r="25" spans="1:7" x14ac:dyDescent="0.25">
      <c r="A25" s="1">
        <v>40578</v>
      </c>
      <c r="B25">
        <v>343.64</v>
      </c>
      <c r="C25">
        <v>346.7</v>
      </c>
      <c r="D25">
        <v>343.51</v>
      </c>
      <c r="E25">
        <v>346.5</v>
      </c>
      <c r="F25">
        <v>11494300</v>
      </c>
      <c r="G25">
        <v>345.02</v>
      </c>
    </row>
    <row r="26" spans="1:7" x14ac:dyDescent="0.25">
      <c r="A26" s="1">
        <v>40581</v>
      </c>
      <c r="B26">
        <v>347.89</v>
      </c>
      <c r="C26">
        <v>353.25</v>
      </c>
      <c r="D26">
        <v>347.64</v>
      </c>
      <c r="E26">
        <v>351.88</v>
      </c>
      <c r="F26">
        <v>17322200</v>
      </c>
      <c r="G26">
        <v>350.38</v>
      </c>
    </row>
    <row r="27" spans="1:7" x14ac:dyDescent="0.25">
      <c r="A27" s="1">
        <v>40582</v>
      </c>
      <c r="B27">
        <v>353.68</v>
      </c>
      <c r="C27">
        <v>355.52</v>
      </c>
      <c r="D27">
        <v>352.15</v>
      </c>
      <c r="E27">
        <v>355.2</v>
      </c>
      <c r="F27">
        <v>13608600</v>
      </c>
      <c r="G27">
        <v>353.68</v>
      </c>
    </row>
    <row r="28" spans="1:7" x14ac:dyDescent="0.25">
      <c r="A28" s="1">
        <v>40583</v>
      </c>
      <c r="B28">
        <v>355.19</v>
      </c>
      <c r="C28">
        <v>359</v>
      </c>
      <c r="D28">
        <v>354.87</v>
      </c>
      <c r="E28">
        <v>358.16</v>
      </c>
      <c r="F28">
        <v>17240900</v>
      </c>
      <c r="G28">
        <v>356.63</v>
      </c>
    </row>
    <row r="29" spans="1:7" x14ac:dyDescent="0.25">
      <c r="A29" s="1">
        <v>40584</v>
      </c>
      <c r="B29">
        <v>357.39</v>
      </c>
      <c r="C29">
        <v>360</v>
      </c>
      <c r="D29">
        <v>348</v>
      </c>
      <c r="E29">
        <v>354.54</v>
      </c>
      <c r="F29">
        <v>33162500</v>
      </c>
      <c r="G29">
        <v>353.02</v>
      </c>
    </row>
    <row r="30" spans="1:7" x14ac:dyDescent="0.25">
      <c r="A30" s="1">
        <v>40585</v>
      </c>
      <c r="B30">
        <v>354.75</v>
      </c>
      <c r="C30">
        <v>357.8</v>
      </c>
      <c r="D30">
        <v>353.54</v>
      </c>
      <c r="E30">
        <v>356.85</v>
      </c>
      <c r="F30">
        <v>13127600</v>
      </c>
      <c r="G30">
        <v>355.32</v>
      </c>
    </row>
    <row r="31" spans="1:7" x14ac:dyDescent="0.25">
      <c r="A31" s="1">
        <v>40588</v>
      </c>
      <c r="B31">
        <v>356.79</v>
      </c>
      <c r="C31">
        <v>359.48</v>
      </c>
      <c r="D31">
        <v>356.71</v>
      </c>
      <c r="E31">
        <v>359.18</v>
      </c>
      <c r="F31">
        <v>11086300</v>
      </c>
      <c r="G31">
        <v>357.64</v>
      </c>
    </row>
    <row r="32" spans="1:7" x14ac:dyDescent="0.25">
      <c r="A32" s="1">
        <v>40589</v>
      </c>
      <c r="B32">
        <v>359.19</v>
      </c>
      <c r="C32">
        <v>359.97</v>
      </c>
      <c r="D32">
        <v>357.55</v>
      </c>
      <c r="E32">
        <v>359.9</v>
      </c>
      <c r="F32">
        <v>10149100</v>
      </c>
      <c r="G32">
        <v>358.36</v>
      </c>
    </row>
    <row r="33" spans="1:7" x14ac:dyDescent="0.25">
      <c r="A33" s="1">
        <v>40590</v>
      </c>
      <c r="B33">
        <v>360.8</v>
      </c>
      <c r="C33">
        <v>364.9</v>
      </c>
      <c r="D33">
        <v>360.5</v>
      </c>
      <c r="E33">
        <v>363.13</v>
      </c>
      <c r="F33">
        <v>17184200</v>
      </c>
      <c r="G33">
        <v>361.58</v>
      </c>
    </row>
    <row r="34" spans="1:7" x14ac:dyDescent="0.25">
      <c r="A34" s="1">
        <v>40591</v>
      </c>
      <c r="B34">
        <v>357.25</v>
      </c>
      <c r="C34">
        <v>360.27</v>
      </c>
      <c r="D34">
        <v>356.52</v>
      </c>
      <c r="E34">
        <v>358.3</v>
      </c>
      <c r="F34">
        <v>18949400</v>
      </c>
      <c r="G34">
        <v>356.77</v>
      </c>
    </row>
    <row r="35" spans="1:7" x14ac:dyDescent="0.25">
      <c r="A35" s="1">
        <v>40592</v>
      </c>
      <c r="B35">
        <v>358.71</v>
      </c>
      <c r="C35">
        <v>359.5</v>
      </c>
      <c r="D35">
        <v>349.52</v>
      </c>
      <c r="E35">
        <v>350.56</v>
      </c>
      <c r="F35">
        <v>29144900</v>
      </c>
      <c r="G35">
        <v>349.06</v>
      </c>
    </row>
    <row r="36" spans="1:7" x14ac:dyDescent="0.25">
      <c r="A36" s="1">
        <v>40596</v>
      </c>
      <c r="B36">
        <v>342.15</v>
      </c>
      <c r="C36">
        <v>345.4</v>
      </c>
      <c r="D36">
        <v>337.72</v>
      </c>
      <c r="E36">
        <v>338.61</v>
      </c>
      <c r="F36">
        <v>31162700</v>
      </c>
      <c r="G36">
        <v>337.16</v>
      </c>
    </row>
    <row r="37" spans="1:7" x14ac:dyDescent="0.25">
      <c r="A37" s="1">
        <v>40597</v>
      </c>
      <c r="B37">
        <v>338.77</v>
      </c>
      <c r="C37">
        <v>344.64</v>
      </c>
      <c r="D37">
        <v>338.61</v>
      </c>
      <c r="E37">
        <v>342.62</v>
      </c>
      <c r="F37">
        <v>23994800</v>
      </c>
      <c r="G37">
        <v>341.16</v>
      </c>
    </row>
    <row r="38" spans="1:7" x14ac:dyDescent="0.25">
      <c r="A38" s="1">
        <v>40598</v>
      </c>
      <c r="B38">
        <v>344.02</v>
      </c>
      <c r="C38">
        <v>345.15</v>
      </c>
      <c r="D38">
        <v>338.37</v>
      </c>
      <c r="E38">
        <v>342.88</v>
      </c>
      <c r="F38">
        <v>17853600</v>
      </c>
      <c r="G38">
        <v>341.41</v>
      </c>
    </row>
    <row r="39" spans="1:7" x14ac:dyDescent="0.25">
      <c r="A39" s="1">
        <v>40599</v>
      </c>
      <c r="B39">
        <v>345.26</v>
      </c>
      <c r="C39">
        <v>348.43</v>
      </c>
      <c r="D39">
        <v>344.8</v>
      </c>
      <c r="E39">
        <v>348.16</v>
      </c>
      <c r="F39">
        <v>13572100</v>
      </c>
      <c r="G39">
        <v>346.67</v>
      </c>
    </row>
    <row r="40" spans="1:7" x14ac:dyDescent="0.25">
      <c r="A40" s="1">
        <v>40602</v>
      </c>
      <c r="B40">
        <v>351.24</v>
      </c>
      <c r="C40">
        <v>355.05</v>
      </c>
      <c r="D40">
        <v>351.12</v>
      </c>
      <c r="E40">
        <v>353.21</v>
      </c>
      <c r="F40">
        <v>14395500</v>
      </c>
      <c r="G40">
        <v>351.7</v>
      </c>
    </row>
    <row r="41" spans="1:7" x14ac:dyDescent="0.25">
      <c r="A41" s="1">
        <v>40603</v>
      </c>
      <c r="B41">
        <v>355.47</v>
      </c>
      <c r="C41">
        <v>355.72</v>
      </c>
      <c r="D41">
        <v>347.68</v>
      </c>
      <c r="E41">
        <v>349.31</v>
      </c>
      <c r="F41">
        <v>16290600</v>
      </c>
      <c r="G41">
        <v>347.82</v>
      </c>
    </row>
    <row r="42" spans="1:7" x14ac:dyDescent="0.25">
      <c r="A42" s="1">
        <v>40604</v>
      </c>
      <c r="B42">
        <v>349.96</v>
      </c>
      <c r="C42">
        <v>354.35</v>
      </c>
      <c r="D42">
        <v>348.4</v>
      </c>
      <c r="E42">
        <v>352.12</v>
      </c>
      <c r="F42">
        <v>21521100</v>
      </c>
      <c r="G42">
        <v>350.61</v>
      </c>
    </row>
    <row r="43" spans="1:7" x14ac:dyDescent="0.25">
      <c r="A43" s="1">
        <v>40605</v>
      </c>
      <c r="B43">
        <v>357.19</v>
      </c>
      <c r="C43">
        <v>359.79</v>
      </c>
      <c r="D43">
        <v>355.92</v>
      </c>
      <c r="E43">
        <v>359.56</v>
      </c>
      <c r="F43">
        <v>17885300</v>
      </c>
      <c r="G43">
        <v>358.02</v>
      </c>
    </row>
    <row r="44" spans="1:7" x14ac:dyDescent="0.25">
      <c r="A44" s="1">
        <v>40606</v>
      </c>
      <c r="B44">
        <v>360.07</v>
      </c>
      <c r="C44">
        <v>360.29</v>
      </c>
      <c r="D44">
        <v>357.75</v>
      </c>
      <c r="E44">
        <v>360</v>
      </c>
      <c r="F44">
        <v>16188100</v>
      </c>
      <c r="G44">
        <v>358.46</v>
      </c>
    </row>
    <row r="45" spans="1:7" x14ac:dyDescent="0.25">
      <c r="A45" s="1">
        <v>40609</v>
      </c>
      <c r="B45">
        <v>361.4</v>
      </c>
      <c r="C45">
        <v>361.67</v>
      </c>
      <c r="D45">
        <v>351.31</v>
      </c>
      <c r="E45">
        <v>355.36</v>
      </c>
      <c r="F45">
        <v>19504400</v>
      </c>
      <c r="G45">
        <v>353.84</v>
      </c>
    </row>
    <row r="46" spans="1:7" x14ac:dyDescent="0.25">
      <c r="A46" s="1">
        <v>40610</v>
      </c>
      <c r="B46">
        <v>354.91</v>
      </c>
      <c r="C46">
        <v>357.4</v>
      </c>
      <c r="D46">
        <v>352.25</v>
      </c>
      <c r="E46">
        <v>355.76</v>
      </c>
      <c r="F46">
        <v>12725600</v>
      </c>
      <c r="G46">
        <v>354.24</v>
      </c>
    </row>
    <row r="47" spans="1:7" x14ac:dyDescent="0.25">
      <c r="A47" s="1">
        <v>40611</v>
      </c>
      <c r="B47">
        <v>354.69</v>
      </c>
      <c r="C47">
        <v>354.76</v>
      </c>
      <c r="D47">
        <v>350.6</v>
      </c>
      <c r="E47">
        <v>352.47</v>
      </c>
      <c r="F47">
        <v>16189500</v>
      </c>
      <c r="G47">
        <v>350.96</v>
      </c>
    </row>
    <row r="48" spans="1:7" x14ac:dyDescent="0.25">
      <c r="A48" s="1">
        <v>40612</v>
      </c>
      <c r="B48">
        <v>349.12</v>
      </c>
      <c r="C48">
        <v>349.77</v>
      </c>
      <c r="D48">
        <v>344.9</v>
      </c>
      <c r="E48">
        <v>346.67</v>
      </c>
      <c r="F48">
        <v>18126400</v>
      </c>
      <c r="G48">
        <v>345.19</v>
      </c>
    </row>
    <row r="49" spans="1:7" x14ac:dyDescent="0.25">
      <c r="A49" s="1">
        <v>40613</v>
      </c>
      <c r="B49">
        <v>345.33</v>
      </c>
      <c r="C49">
        <v>352.32</v>
      </c>
      <c r="D49">
        <v>345</v>
      </c>
      <c r="E49">
        <v>351.99</v>
      </c>
      <c r="F49">
        <v>16824300</v>
      </c>
      <c r="G49">
        <v>350.49</v>
      </c>
    </row>
    <row r="50" spans="1:7" x14ac:dyDescent="0.25">
      <c r="A50" s="1">
        <v>40616</v>
      </c>
      <c r="B50">
        <v>353.18</v>
      </c>
      <c r="C50">
        <v>356.48</v>
      </c>
      <c r="D50">
        <v>351.31</v>
      </c>
      <c r="E50">
        <v>353.56</v>
      </c>
      <c r="F50">
        <v>15569900</v>
      </c>
      <c r="G50">
        <v>352.05</v>
      </c>
    </row>
    <row r="51" spans="1:7" x14ac:dyDescent="0.25">
      <c r="A51" s="1">
        <v>40617</v>
      </c>
      <c r="B51">
        <v>342.1</v>
      </c>
      <c r="C51">
        <v>347.84</v>
      </c>
      <c r="D51">
        <v>340.1</v>
      </c>
      <c r="E51">
        <v>345.43</v>
      </c>
      <c r="F51">
        <v>25752900</v>
      </c>
      <c r="G51">
        <v>343.95</v>
      </c>
    </row>
    <row r="52" spans="1:7" x14ac:dyDescent="0.25">
      <c r="A52" s="1">
        <v>40618</v>
      </c>
      <c r="B52">
        <v>342</v>
      </c>
      <c r="C52">
        <v>343</v>
      </c>
      <c r="D52">
        <v>326.26</v>
      </c>
      <c r="E52">
        <v>330.01</v>
      </c>
      <c r="F52">
        <v>41500400</v>
      </c>
      <c r="G52">
        <v>328.6</v>
      </c>
    </row>
    <row r="53" spans="1:7" x14ac:dyDescent="0.25">
      <c r="A53" s="1">
        <v>40619</v>
      </c>
      <c r="B53">
        <v>336.83</v>
      </c>
      <c r="C53">
        <v>339.61</v>
      </c>
      <c r="D53">
        <v>330.66</v>
      </c>
      <c r="E53">
        <v>334.64</v>
      </c>
      <c r="F53">
        <v>23550800</v>
      </c>
      <c r="G53">
        <v>333.21</v>
      </c>
    </row>
    <row r="54" spans="1:7" x14ac:dyDescent="0.25">
      <c r="A54" s="1">
        <v>40620</v>
      </c>
      <c r="B54">
        <v>337.13</v>
      </c>
      <c r="C54">
        <v>338.2</v>
      </c>
      <c r="D54">
        <v>330</v>
      </c>
      <c r="E54">
        <v>330.67</v>
      </c>
      <c r="F54">
        <v>26900500</v>
      </c>
      <c r="G54">
        <v>329.26</v>
      </c>
    </row>
    <row r="55" spans="1:7" x14ac:dyDescent="0.25">
      <c r="A55" s="1">
        <v>40623</v>
      </c>
      <c r="B55">
        <v>335.99</v>
      </c>
      <c r="C55">
        <v>339.74</v>
      </c>
      <c r="D55">
        <v>335.26</v>
      </c>
      <c r="E55">
        <v>339.3</v>
      </c>
      <c r="F55">
        <v>14621500</v>
      </c>
      <c r="G55">
        <v>337.85</v>
      </c>
    </row>
    <row r="56" spans="1:7" x14ac:dyDescent="0.25">
      <c r="A56" s="1">
        <v>40624</v>
      </c>
      <c r="B56">
        <v>342.56</v>
      </c>
      <c r="C56">
        <v>342.62</v>
      </c>
      <c r="D56">
        <v>339.14</v>
      </c>
      <c r="E56">
        <v>341.2</v>
      </c>
      <c r="F56">
        <v>11640100</v>
      </c>
      <c r="G56">
        <v>339.74</v>
      </c>
    </row>
    <row r="57" spans="1:7" x14ac:dyDescent="0.25">
      <c r="A57" s="1">
        <v>40625</v>
      </c>
      <c r="B57">
        <v>339.28</v>
      </c>
      <c r="C57">
        <v>340.22</v>
      </c>
      <c r="D57">
        <v>335.95</v>
      </c>
      <c r="E57">
        <v>339.19</v>
      </c>
      <c r="F57">
        <v>13321300</v>
      </c>
      <c r="G57">
        <v>337.74</v>
      </c>
    </row>
    <row r="58" spans="1:7" x14ac:dyDescent="0.25">
      <c r="A58" s="1">
        <v>40626</v>
      </c>
      <c r="B58">
        <v>341.85</v>
      </c>
      <c r="C58">
        <v>346</v>
      </c>
      <c r="D58">
        <v>338.86</v>
      </c>
      <c r="E58">
        <v>344.97</v>
      </c>
      <c r="F58">
        <v>14454000</v>
      </c>
      <c r="G58">
        <v>343.5</v>
      </c>
    </row>
    <row r="59" spans="1:7" x14ac:dyDescent="0.25">
      <c r="A59" s="1">
        <v>40627</v>
      </c>
      <c r="B59">
        <v>348.07</v>
      </c>
      <c r="C59">
        <v>352.06</v>
      </c>
      <c r="D59">
        <v>347.02</v>
      </c>
      <c r="E59">
        <v>351.54</v>
      </c>
      <c r="F59">
        <v>16032500</v>
      </c>
      <c r="G59">
        <v>350.04</v>
      </c>
    </row>
    <row r="60" spans="1:7" x14ac:dyDescent="0.25">
      <c r="A60" s="1">
        <v>40630</v>
      </c>
      <c r="B60">
        <v>353.15</v>
      </c>
      <c r="C60">
        <v>354.32</v>
      </c>
      <c r="D60">
        <v>350.44</v>
      </c>
      <c r="E60">
        <v>350.44</v>
      </c>
      <c r="F60">
        <v>11048400</v>
      </c>
      <c r="G60">
        <v>348.94</v>
      </c>
    </row>
    <row r="61" spans="1:7" x14ac:dyDescent="0.25">
      <c r="A61" s="1">
        <v>40631</v>
      </c>
      <c r="B61">
        <v>347.66</v>
      </c>
      <c r="C61">
        <v>350.96</v>
      </c>
      <c r="D61">
        <v>346.06</v>
      </c>
      <c r="E61">
        <v>350.96</v>
      </c>
      <c r="F61">
        <v>12603600</v>
      </c>
      <c r="G61">
        <v>349.46</v>
      </c>
    </row>
    <row r="62" spans="1:7" x14ac:dyDescent="0.25">
      <c r="A62" s="1">
        <v>40632</v>
      </c>
      <c r="B62">
        <v>350.64</v>
      </c>
      <c r="C62">
        <v>350.88</v>
      </c>
      <c r="D62">
        <v>347.44</v>
      </c>
      <c r="E62">
        <v>348.63</v>
      </c>
      <c r="F62">
        <v>11764500</v>
      </c>
      <c r="G62">
        <v>347.14</v>
      </c>
    </row>
    <row r="63" spans="1:7" x14ac:dyDescent="0.25">
      <c r="A63" s="1">
        <v>40633</v>
      </c>
      <c r="B63">
        <v>346.36</v>
      </c>
      <c r="C63">
        <v>349.8</v>
      </c>
      <c r="D63">
        <v>346.06</v>
      </c>
      <c r="E63">
        <v>348.51</v>
      </c>
      <c r="F63">
        <v>9786400</v>
      </c>
      <c r="G63">
        <v>347.02</v>
      </c>
    </row>
    <row r="64" spans="1:7" x14ac:dyDescent="0.25">
      <c r="A64" s="1">
        <v>40634</v>
      </c>
      <c r="B64">
        <v>351.11</v>
      </c>
      <c r="C64">
        <v>351.59</v>
      </c>
      <c r="D64">
        <v>343.3</v>
      </c>
      <c r="E64">
        <v>344.56</v>
      </c>
      <c r="F64">
        <v>14952200</v>
      </c>
      <c r="G64">
        <v>343.09</v>
      </c>
    </row>
    <row r="65" spans="1:7" x14ac:dyDescent="0.25">
      <c r="A65" s="1">
        <v>40637</v>
      </c>
      <c r="B65">
        <v>344.31</v>
      </c>
      <c r="C65">
        <v>344.6</v>
      </c>
      <c r="D65">
        <v>338.4</v>
      </c>
      <c r="E65">
        <v>341.19</v>
      </c>
      <c r="F65">
        <v>16431600</v>
      </c>
      <c r="G65">
        <v>339.73</v>
      </c>
    </row>
    <row r="66" spans="1:7" x14ac:dyDescent="0.25">
      <c r="A66" s="1">
        <v>40638</v>
      </c>
      <c r="B66">
        <v>336.99</v>
      </c>
      <c r="C66">
        <v>342.25</v>
      </c>
      <c r="D66">
        <v>336</v>
      </c>
      <c r="E66">
        <v>338.89</v>
      </c>
      <c r="F66">
        <v>17240400</v>
      </c>
      <c r="G66">
        <v>337.44</v>
      </c>
    </row>
    <row r="67" spans="1:7" x14ac:dyDescent="0.25">
      <c r="A67" s="1">
        <v>40639</v>
      </c>
      <c r="B67">
        <v>341.22</v>
      </c>
      <c r="C67">
        <v>343.9</v>
      </c>
      <c r="D67">
        <v>337.14</v>
      </c>
      <c r="E67">
        <v>338.04</v>
      </c>
      <c r="F67">
        <v>14376400</v>
      </c>
      <c r="G67">
        <v>336.59</v>
      </c>
    </row>
    <row r="68" spans="1:7" x14ac:dyDescent="0.25">
      <c r="A68" s="1">
        <v>40640</v>
      </c>
      <c r="B68">
        <v>338.1</v>
      </c>
      <c r="C68">
        <v>340.43</v>
      </c>
      <c r="D68">
        <v>336.03</v>
      </c>
      <c r="E68">
        <v>338.08</v>
      </c>
      <c r="F68">
        <v>13337400</v>
      </c>
      <c r="G68">
        <v>336.63</v>
      </c>
    </row>
    <row r="69" spans="1:7" x14ac:dyDescent="0.25">
      <c r="A69" s="1">
        <v>40641</v>
      </c>
      <c r="B69">
        <v>339.92</v>
      </c>
      <c r="C69">
        <v>340.15</v>
      </c>
      <c r="D69">
        <v>333.95</v>
      </c>
      <c r="E69">
        <v>335.06</v>
      </c>
      <c r="F69">
        <v>13483400</v>
      </c>
      <c r="G69">
        <v>333.63</v>
      </c>
    </row>
    <row r="70" spans="1:7" x14ac:dyDescent="0.25">
      <c r="A70" s="1">
        <v>40644</v>
      </c>
      <c r="B70">
        <v>334.06</v>
      </c>
      <c r="C70">
        <v>335.67</v>
      </c>
      <c r="D70">
        <v>330.02</v>
      </c>
      <c r="E70">
        <v>330.8</v>
      </c>
      <c r="F70">
        <v>14248100</v>
      </c>
      <c r="G70">
        <v>329.39</v>
      </c>
    </row>
    <row r="71" spans="1:7" x14ac:dyDescent="0.25">
      <c r="A71" s="1">
        <v>40645</v>
      </c>
      <c r="B71">
        <v>330.49</v>
      </c>
      <c r="C71">
        <v>333.73</v>
      </c>
      <c r="D71">
        <v>330.2</v>
      </c>
      <c r="E71">
        <v>332.4</v>
      </c>
      <c r="F71">
        <v>15201400</v>
      </c>
      <c r="G71">
        <v>330.98</v>
      </c>
    </row>
    <row r="72" spans="1:7" x14ac:dyDescent="0.25">
      <c r="A72" s="1">
        <v>40646</v>
      </c>
      <c r="B72">
        <v>335.02</v>
      </c>
      <c r="C72">
        <v>336.14</v>
      </c>
      <c r="D72">
        <v>332.52</v>
      </c>
      <c r="E72">
        <v>336.13</v>
      </c>
      <c r="F72">
        <v>12365000</v>
      </c>
      <c r="G72">
        <v>334.69</v>
      </c>
    </row>
    <row r="73" spans="1:7" x14ac:dyDescent="0.25">
      <c r="A73" s="1">
        <v>40647</v>
      </c>
      <c r="B73">
        <v>334.8</v>
      </c>
      <c r="C73">
        <v>336</v>
      </c>
      <c r="D73">
        <v>332.06</v>
      </c>
      <c r="E73">
        <v>332.42</v>
      </c>
      <c r="F73">
        <v>10778600</v>
      </c>
      <c r="G73">
        <v>331</v>
      </c>
    </row>
    <row r="74" spans="1:7" x14ac:dyDescent="0.25">
      <c r="A74" s="1">
        <v>40648</v>
      </c>
      <c r="B74">
        <v>333.3</v>
      </c>
      <c r="C74">
        <v>333.64</v>
      </c>
      <c r="D74">
        <v>326.8</v>
      </c>
      <c r="E74">
        <v>327.45999999999998</v>
      </c>
      <c r="F74">
        <v>16200200</v>
      </c>
      <c r="G74">
        <v>326.06</v>
      </c>
    </row>
    <row r="75" spans="1:7" x14ac:dyDescent="0.25">
      <c r="A75" s="1">
        <v>40651</v>
      </c>
      <c r="B75">
        <v>326.10000000000002</v>
      </c>
      <c r="C75">
        <v>332.23</v>
      </c>
      <c r="D75">
        <v>320.16000000000003</v>
      </c>
      <c r="E75">
        <v>331.85</v>
      </c>
      <c r="F75">
        <v>21782100</v>
      </c>
      <c r="G75">
        <v>330.43</v>
      </c>
    </row>
    <row r="76" spans="1:7" x14ac:dyDescent="0.25">
      <c r="A76" s="1">
        <v>40652</v>
      </c>
      <c r="B76">
        <v>333.1</v>
      </c>
      <c r="C76">
        <v>337.98</v>
      </c>
      <c r="D76">
        <v>331.71</v>
      </c>
      <c r="E76">
        <v>337.86</v>
      </c>
      <c r="F76">
        <v>14977800</v>
      </c>
      <c r="G76">
        <v>336.42</v>
      </c>
    </row>
    <row r="77" spans="1:7" x14ac:dyDescent="0.25">
      <c r="A77" s="1">
        <v>40653</v>
      </c>
      <c r="B77">
        <v>343.51</v>
      </c>
      <c r="C77">
        <v>345.75</v>
      </c>
      <c r="D77">
        <v>341.5</v>
      </c>
      <c r="E77">
        <v>342.41</v>
      </c>
      <c r="F77">
        <v>25023800</v>
      </c>
      <c r="G77">
        <v>340.95</v>
      </c>
    </row>
    <row r="78" spans="1:7" x14ac:dyDescent="0.25">
      <c r="A78" s="1">
        <v>40654</v>
      </c>
      <c r="B78">
        <v>355</v>
      </c>
      <c r="C78">
        <v>355.13</v>
      </c>
      <c r="D78">
        <v>348.52</v>
      </c>
      <c r="E78">
        <v>350.7</v>
      </c>
      <c r="F78">
        <v>26921800</v>
      </c>
      <c r="G78">
        <v>349.2</v>
      </c>
    </row>
    <row r="79" spans="1:7" x14ac:dyDescent="0.25">
      <c r="A79" s="1">
        <v>40658</v>
      </c>
      <c r="B79">
        <v>350.34</v>
      </c>
      <c r="C79">
        <v>353.75</v>
      </c>
      <c r="D79">
        <v>350.3</v>
      </c>
      <c r="E79">
        <v>353.01</v>
      </c>
      <c r="F79">
        <v>9519500</v>
      </c>
      <c r="G79">
        <v>351.5</v>
      </c>
    </row>
    <row r="80" spans="1:7" x14ac:dyDescent="0.25">
      <c r="A80" s="1">
        <v>40659</v>
      </c>
      <c r="B80">
        <v>353.62</v>
      </c>
      <c r="C80">
        <v>354.99</v>
      </c>
      <c r="D80">
        <v>349.35</v>
      </c>
      <c r="E80">
        <v>350.42</v>
      </c>
      <c r="F80">
        <v>12100000</v>
      </c>
      <c r="G80">
        <v>348.92</v>
      </c>
    </row>
    <row r="81" spans="1:7" x14ac:dyDescent="0.25">
      <c r="A81" s="1">
        <v>40660</v>
      </c>
      <c r="B81">
        <v>352.24</v>
      </c>
      <c r="C81">
        <v>352.35</v>
      </c>
      <c r="D81">
        <v>347.1</v>
      </c>
      <c r="E81">
        <v>350.15</v>
      </c>
      <c r="F81">
        <v>12721900</v>
      </c>
      <c r="G81">
        <v>348.65</v>
      </c>
    </row>
    <row r="82" spans="1:7" x14ac:dyDescent="0.25">
      <c r="A82" s="1">
        <v>40661</v>
      </c>
      <c r="B82">
        <v>346.19</v>
      </c>
      <c r="C82">
        <v>349.75</v>
      </c>
      <c r="D82">
        <v>345.52</v>
      </c>
      <c r="E82">
        <v>346.75</v>
      </c>
      <c r="F82">
        <v>12891400</v>
      </c>
      <c r="G82">
        <v>345.27</v>
      </c>
    </row>
    <row r="83" spans="1:7" x14ac:dyDescent="0.25">
      <c r="A83" s="1">
        <v>40662</v>
      </c>
      <c r="B83">
        <v>346.78</v>
      </c>
      <c r="C83">
        <v>353.95</v>
      </c>
      <c r="D83">
        <v>346.67</v>
      </c>
      <c r="E83">
        <v>350.13</v>
      </c>
      <c r="F83">
        <v>35940900</v>
      </c>
      <c r="G83">
        <v>348.63</v>
      </c>
    </row>
    <row r="84" spans="1:7" x14ac:dyDescent="0.25">
      <c r="A84" s="1">
        <v>40665</v>
      </c>
      <c r="B84">
        <v>349.74</v>
      </c>
      <c r="C84">
        <v>350.47</v>
      </c>
      <c r="D84">
        <v>345.5</v>
      </c>
      <c r="E84">
        <v>346.28</v>
      </c>
      <c r="F84">
        <v>15811200</v>
      </c>
      <c r="G84">
        <v>344.8</v>
      </c>
    </row>
    <row r="85" spans="1:7" x14ac:dyDescent="0.25">
      <c r="A85" s="1">
        <v>40666</v>
      </c>
      <c r="B85">
        <v>347.99</v>
      </c>
      <c r="C85">
        <v>349.89</v>
      </c>
      <c r="D85">
        <v>345.62</v>
      </c>
      <c r="E85">
        <v>348.2</v>
      </c>
      <c r="F85">
        <v>11191000</v>
      </c>
      <c r="G85">
        <v>346.71</v>
      </c>
    </row>
    <row r="86" spans="1:7" x14ac:dyDescent="0.25">
      <c r="A86" s="1">
        <v>40667</v>
      </c>
      <c r="B86">
        <v>348.26</v>
      </c>
      <c r="C86">
        <v>351.83</v>
      </c>
      <c r="D86">
        <v>346.88</v>
      </c>
      <c r="E86">
        <v>349.57</v>
      </c>
      <c r="F86">
        <v>13901800</v>
      </c>
      <c r="G86">
        <v>348.08</v>
      </c>
    </row>
    <row r="87" spans="1:7" x14ac:dyDescent="0.25">
      <c r="A87" s="1">
        <v>40668</v>
      </c>
      <c r="B87">
        <v>348.4</v>
      </c>
      <c r="C87">
        <v>350.95</v>
      </c>
      <c r="D87">
        <v>346.05</v>
      </c>
      <c r="E87">
        <v>346.75</v>
      </c>
      <c r="F87">
        <v>11998900</v>
      </c>
      <c r="G87">
        <v>345.27</v>
      </c>
    </row>
    <row r="88" spans="1:7" x14ac:dyDescent="0.25">
      <c r="A88" s="1">
        <v>40669</v>
      </c>
      <c r="B88">
        <v>349.69</v>
      </c>
      <c r="C88">
        <v>350</v>
      </c>
      <c r="D88">
        <v>346.21</v>
      </c>
      <c r="E88">
        <v>346.66</v>
      </c>
      <c r="F88">
        <v>10004800</v>
      </c>
      <c r="G88">
        <v>345.18</v>
      </c>
    </row>
    <row r="89" spans="1:7" x14ac:dyDescent="0.25">
      <c r="A89" s="1">
        <v>40672</v>
      </c>
      <c r="B89">
        <v>347.86</v>
      </c>
      <c r="C89">
        <v>349.2</v>
      </c>
      <c r="D89">
        <v>346.53</v>
      </c>
      <c r="E89">
        <v>347.6</v>
      </c>
      <c r="F89">
        <v>7312400</v>
      </c>
      <c r="G89">
        <v>346.11</v>
      </c>
    </row>
    <row r="90" spans="1:7" x14ac:dyDescent="0.25">
      <c r="A90" s="1">
        <v>40673</v>
      </c>
      <c r="B90">
        <v>348.89</v>
      </c>
      <c r="C90">
        <v>349.69</v>
      </c>
      <c r="D90">
        <v>346.66</v>
      </c>
      <c r="E90">
        <v>349.45</v>
      </c>
      <c r="F90">
        <v>10074700</v>
      </c>
      <c r="G90">
        <v>347.96</v>
      </c>
    </row>
    <row r="91" spans="1:7" x14ac:dyDescent="0.25">
      <c r="A91" s="1">
        <v>40674</v>
      </c>
      <c r="B91">
        <v>349.02</v>
      </c>
      <c r="C91">
        <v>350</v>
      </c>
      <c r="D91">
        <v>345.24</v>
      </c>
      <c r="E91">
        <v>347.23</v>
      </c>
      <c r="F91">
        <v>12000000</v>
      </c>
      <c r="G91">
        <v>345.75</v>
      </c>
    </row>
    <row r="92" spans="1:7" x14ac:dyDescent="0.25">
      <c r="A92" s="1">
        <v>40675</v>
      </c>
      <c r="B92">
        <v>346.12</v>
      </c>
      <c r="C92">
        <v>347.12</v>
      </c>
      <c r="D92">
        <v>342.27</v>
      </c>
      <c r="E92">
        <v>346.57</v>
      </c>
      <c r="F92">
        <v>11500000</v>
      </c>
      <c r="G92">
        <v>345.09</v>
      </c>
    </row>
    <row r="93" spans="1:7" x14ac:dyDescent="0.25">
      <c r="A93" s="1">
        <v>40676</v>
      </c>
      <c r="B93">
        <v>345.66</v>
      </c>
      <c r="C93">
        <v>346.25</v>
      </c>
      <c r="D93">
        <v>340.35</v>
      </c>
      <c r="E93">
        <v>340.5</v>
      </c>
      <c r="F93">
        <v>11647000</v>
      </c>
      <c r="G93">
        <v>339.04</v>
      </c>
    </row>
    <row r="94" spans="1:7" x14ac:dyDescent="0.25">
      <c r="A94" s="1">
        <v>40679</v>
      </c>
      <c r="B94">
        <v>339.2</v>
      </c>
      <c r="C94">
        <v>341.22</v>
      </c>
      <c r="D94">
        <v>332.6</v>
      </c>
      <c r="E94">
        <v>333.3</v>
      </c>
      <c r="F94">
        <v>16063400</v>
      </c>
      <c r="G94">
        <v>331.88</v>
      </c>
    </row>
    <row r="95" spans="1:7" x14ac:dyDescent="0.25">
      <c r="A95" s="1">
        <v>40680</v>
      </c>
      <c r="B95">
        <v>332</v>
      </c>
      <c r="C95">
        <v>336.14</v>
      </c>
      <c r="D95">
        <v>330.73</v>
      </c>
      <c r="E95">
        <v>336.14</v>
      </c>
      <c r="F95">
        <v>16154800</v>
      </c>
      <c r="G95">
        <v>334.7</v>
      </c>
    </row>
    <row r="96" spans="1:7" x14ac:dyDescent="0.25">
      <c r="A96" s="1">
        <v>40681</v>
      </c>
      <c r="B96">
        <v>336.47</v>
      </c>
      <c r="C96">
        <v>341.05</v>
      </c>
      <c r="D96">
        <v>336</v>
      </c>
      <c r="E96">
        <v>339.87</v>
      </c>
      <c r="F96">
        <v>11956300</v>
      </c>
      <c r="G96">
        <v>338.42</v>
      </c>
    </row>
    <row r="97" spans="1:7" x14ac:dyDescent="0.25">
      <c r="A97" s="1">
        <v>40682</v>
      </c>
      <c r="B97">
        <v>342.08</v>
      </c>
      <c r="C97">
        <v>342.41</v>
      </c>
      <c r="D97">
        <v>338.67</v>
      </c>
      <c r="E97">
        <v>340.53</v>
      </c>
      <c r="F97">
        <v>9327500</v>
      </c>
      <c r="G97">
        <v>339.07</v>
      </c>
    </row>
    <row r="98" spans="1:7" x14ac:dyDescent="0.25">
      <c r="A98" s="1">
        <v>40683</v>
      </c>
      <c r="B98">
        <v>339.56</v>
      </c>
      <c r="C98">
        <v>340.95</v>
      </c>
      <c r="D98">
        <v>335.02</v>
      </c>
      <c r="E98">
        <v>335.22</v>
      </c>
      <c r="F98">
        <v>12070300</v>
      </c>
      <c r="G98">
        <v>333.79</v>
      </c>
    </row>
    <row r="99" spans="1:7" x14ac:dyDescent="0.25">
      <c r="A99" s="1">
        <v>40686</v>
      </c>
      <c r="B99">
        <v>329.97</v>
      </c>
      <c r="C99">
        <v>335.98</v>
      </c>
      <c r="D99">
        <v>329.42</v>
      </c>
      <c r="E99">
        <v>334.4</v>
      </c>
      <c r="F99">
        <v>13700000</v>
      </c>
      <c r="G99">
        <v>332.97</v>
      </c>
    </row>
    <row r="100" spans="1:7" x14ac:dyDescent="0.25">
      <c r="A100" s="1">
        <v>40687</v>
      </c>
      <c r="B100">
        <v>335.5</v>
      </c>
      <c r="C100">
        <v>335.9</v>
      </c>
      <c r="D100">
        <v>331.34</v>
      </c>
      <c r="E100">
        <v>332.19</v>
      </c>
      <c r="F100">
        <v>11497400</v>
      </c>
      <c r="G100">
        <v>330.77</v>
      </c>
    </row>
    <row r="101" spans="1:7" x14ac:dyDescent="0.25">
      <c r="A101" s="1">
        <v>40688</v>
      </c>
      <c r="B101">
        <v>336.78</v>
      </c>
      <c r="C101">
        <v>338.56</v>
      </c>
      <c r="D101">
        <v>332.85</v>
      </c>
      <c r="E101">
        <v>336.78</v>
      </c>
      <c r="F101">
        <v>10508000</v>
      </c>
      <c r="G101">
        <v>335.34</v>
      </c>
    </row>
    <row r="102" spans="1:7" x14ac:dyDescent="0.25">
      <c r="A102" s="1">
        <v>40689</v>
      </c>
      <c r="B102">
        <v>335.97</v>
      </c>
      <c r="C102">
        <v>336.89</v>
      </c>
      <c r="D102">
        <v>334.43</v>
      </c>
      <c r="E102">
        <v>335</v>
      </c>
      <c r="F102">
        <v>7948600</v>
      </c>
      <c r="G102">
        <v>333.57</v>
      </c>
    </row>
    <row r="103" spans="1:7" x14ac:dyDescent="0.25">
      <c r="A103" s="1">
        <v>40690</v>
      </c>
      <c r="B103">
        <v>334.8</v>
      </c>
      <c r="C103">
        <v>337.63</v>
      </c>
      <c r="D103">
        <v>334.31</v>
      </c>
      <c r="E103">
        <v>337.41</v>
      </c>
      <c r="F103">
        <v>7271400</v>
      </c>
      <c r="G103">
        <v>335.97</v>
      </c>
    </row>
    <row r="104" spans="1:7" x14ac:dyDescent="0.25">
      <c r="A104" s="1">
        <v>40694</v>
      </c>
      <c r="B104">
        <v>341.1</v>
      </c>
      <c r="C104">
        <v>347.83</v>
      </c>
      <c r="D104">
        <v>341</v>
      </c>
      <c r="E104">
        <v>347.83</v>
      </c>
      <c r="F104">
        <v>14919800</v>
      </c>
      <c r="G104">
        <v>346.34</v>
      </c>
    </row>
    <row r="105" spans="1:7" x14ac:dyDescent="0.25">
      <c r="A105" s="1">
        <v>40695</v>
      </c>
      <c r="B105">
        <v>348.87</v>
      </c>
      <c r="C105">
        <v>352.13</v>
      </c>
      <c r="D105">
        <v>344.65</v>
      </c>
      <c r="E105">
        <v>345.51</v>
      </c>
      <c r="F105">
        <v>19810100</v>
      </c>
      <c r="G105">
        <v>344.03</v>
      </c>
    </row>
    <row r="106" spans="1:7" x14ac:dyDescent="0.25">
      <c r="A106" s="1">
        <v>40696</v>
      </c>
      <c r="B106">
        <v>346.5</v>
      </c>
      <c r="C106">
        <v>347.98</v>
      </c>
      <c r="D106">
        <v>344.3</v>
      </c>
      <c r="E106">
        <v>346.1</v>
      </c>
      <c r="F106">
        <v>12099400</v>
      </c>
      <c r="G106">
        <v>344.62</v>
      </c>
    </row>
    <row r="107" spans="1:7" x14ac:dyDescent="0.25">
      <c r="A107" s="1">
        <v>40697</v>
      </c>
      <c r="B107">
        <v>343.18</v>
      </c>
      <c r="C107">
        <v>345.33</v>
      </c>
      <c r="D107">
        <v>342.01</v>
      </c>
      <c r="E107">
        <v>343.44</v>
      </c>
      <c r="F107">
        <v>11187500</v>
      </c>
      <c r="G107">
        <v>341.97</v>
      </c>
    </row>
    <row r="108" spans="1:7" x14ac:dyDescent="0.25">
      <c r="A108" s="1">
        <v>40700</v>
      </c>
      <c r="B108">
        <v>345.7</v>
      </c>
      <c r="C108">
        <v>347.05</v>
      </c>
      <c r="D108">
        <v>337.81</v>
      </c>
      <c r="E108">
        <v>338.04</v>
      </c>
      <c r="F108">
        <v>16497900</v>
      </c>
      <c r="G108">
        <v>336.59</v>
      </c>
    </row>
    <row r="109" spans="1:7" x14ac:dyDescent="0.25">
      <c r="A109" s="1">
        <v>40701</v>
      </c>
      <c r="B109">
        <v>338.17</v>
      </c>
      <c r="C109">
        <v>338.22</v>
      </c>
      <c r="D109">
        <v>331.9</v>
      </c>
      <c r="E109">
        <v>332.04</v>
      </c>
      <c r="F109">
        <v>18920900</v>
      </c>
      <c r="G109">
        <v>330.62</v>
      </c>
    </row>
    <row r="110" spans="1:7" x14ac:dyDescent="0.25">
      <c r="A110" s="1">
        <v>40702</v>
      </c>
      <c r="B110">
        <v>331.78</v>
      </c>
      <c r="C110">
        <v>334.8</v>
      </c>
      <c r="D110">
        <v>330.65</v>
      </c>
      <c r="E110">
        <v>332.24</v>
      </c>
      <c r="F110">
        <v>11918700</v>
      </c>
      <c r="G110">
        <v>330.82</v>
      </c>
    </row>
    <row r="111" spans="1:7" x14ac:dyDescent="0.25">
      <c r="A111" s="1">
        <v>40703</v>
      </c>
      <c r="B111">
        <v>333.25</v>
      </c>
      <c r="C111">
        <v>333.67</v>
      </c>
      <c r="D111">
        <v>330.75</v>
      </c>
      <c r="E111">
        <v>331.49</v>
      </c>
      <c r="F111">
        <v>9824600</v>
      </c>
      <c r="G111">
        <v>330.07</v>
      </c>
    </row>
    <row r="112" spans="1:7" x14ac:dyDescent="0.25">
      <c r="A112" s="1">
        <v>40704</v>
      </c>
      <c r="B112">
        <v>330.55</v>
      </c>
      <c r="C112">
        <v>331.66</v>
      </c>
      <c r="D112">
        <v>325.51</v>
      </c>
      <c r="E112">
        <v>325.89999999999998</v>
      </c>
      <c r="F112">
        <v>15498400</v>
      </c>
      <c r="G112">
        <v>324.51</v>
      </c>
    </row>
    <row r="113" spans="1:7" x14ac:dyDescent="0.25">
      <c r="A113" s="1">
        <v>40707</v>
      </c>
      <c r="B113">
        <v>326.60000000000002</v>
      </c>
      <c r="C113">
        <v>328.31</v>
      </c>
      <c r="D113">
        <v>325.07</v>
      </c>
      <c r="E113">
        <v>326.60000000000002</v>
      </c>
      <c r="F113">
        <v>11773500</v>
      </c>
      <c r="G113">
        <v>325.2</v>
      </c>
    </row>
    <row r="114" spans="1:7" x14ac:dyDescent="0.25">
      <c r="A114" s="1">
        <v>40708</v>
      </c>
      <c r="B114">
        <v>330</v>
      </c>
      <c r="C114">
        <v>333.25</v>
      </c>
      <c r="D114">
        <v>329.31</v>
      </c>
      <c r="E114">
        <v>332.44</v>
      </c>
      <c r="F114">
        <v>11948900</v>
      </c>
      <c r="G114">
        <v>331.02</v>
      </c>
    </row>
    <row r="115" spans="1:7" x14ac:dyDescent="0.25">
      <c r="A115" s="1">
        <v>40709</v>
      </c>
      <c r="B115">
        <v>329.75</v>
      </c>
      <c r="C115">
        <v>330.3</v>
      </c>
      <c r="D115">
        <v>324.88</v>
      </c>
      <c r="E115">
        <v>326.75</v>
      </c>
      <c r="F115">
        <v>14257000</v>
      </c>
      <c r="G115">
        <v>325.35000000000002</v>
      </c>
    </row>
    <row r="116" spans="1:7" x14ac:dyDescent="0.25">
      <c r="A116" s="1">
        <v>40710</v>
      </c>
      <c r="B116">
        <v>326.89999999999998</v>
      </c>
      <c r="C116">
        <v>328.68</v>
      </c>
      <c r="D116">
        <v>318.33</v>
      </c>
      <c r="E116">
        <v>325.16000000000003</v>
      </c>
      <c r="F116">
        <v>18235400</v>
      </c>
      <c r="G116">
        <v>323.77</v>
      </c>
    </row>
    <row r="117" spans="1:7" x14ac:dyDescent="0.25">
      <c r="A117" s="1">
        <v>40711</v>
      </c>
      <c r="B117">
        <v>328.99</v>
      </c>
      <c r="C117">
        <v>329.25</v>
      </c>
      <c r="D117">
        <v>319.36</v>
      </c>
      <c r="E117">
        <v>320.26</v>
      </c>
      <c r="F117">
        <v>21965000</v>
      </c>
      <c r="G117">
        <v>318.89</v>
      </c>
    </row>
    <row r="118" spans="1:7" x14ac:dyDescent="0.25">
      <c r="A118" s="1">
        <v>40714</v>
      </c>
      <c r="B118">
        <v>317.36</v>
      </c>
      <c r="C118">
        <v>317.7</v>
      </c>
      <c r="D118">
        <v>310.5</v>
      </c>
      <c r="E118">
        <v>315.32</v>
      </c>
      <c r="F118">
        <v>22880200</v>
      </c>
      <c r="G118">
        <v>313.97000000000003</v>
      </c>
    </row>
    <row r="119" spans="1:7" x14ac:dyDescent="0.25">
      <c r="A119" s="1">
        <v>40715</v>
      </c>
      <c r="B119">
        <v>316.68</v>
      </c>
      <c r="C119">
        <v>325.8</v>
      </c>
      <c r="D119">
        <v>315.2</v>
      </c>
      <c r="E119">
        <v>325.3</v>
      </c>
      <c r="F119">
        <v>17620800</v>
      </c>
      <c r="G119">
        <v>323.91000000000003</v>
      </c>
    </row>
    <row r="120" spans="1:7" x14ac:dyDescent="0.25">
      <c r="A120" s="1">
        <v>40716</v>
      </c>
      <c r="B120">
        <v>325.16000000000003</v>
      </c>
      <c r="C120">
        <v>328.9</v>
      </c>
      <c r="D120">
        <v>322.38</v>
      </c>
      <c r="E120">
        <v>322.61</v>
      </c>
      <c r="F120">
        <v>13949400</v>
      </c>
      <c r="G120">
        <v>321.23</v>
      </c>
    </row>
    <row r="121" spans="1:7" x14ac:dyDescent="0.25">
      <c r="A121" s="1">
        <v>40717</v>
      </c>
      <c r="B121">
        <v>318.94</v>
      </c>
      <c r="C121">
        <v>331.69</v>
      </c>
      <c r="D121">
        <v>318.12</v>
      </c>
      <c r="E121">
        <v>331.23</v>
      </c>
      <c r="F121">
        <v>19991400</v>
      </c>
      <c r="G121">
        <v>329.81</v>
      </c>
    </row>
    <row r="122" spans="1:7" x14ac:dyDescent="0.25">
      <c r="A122" s="1">
        <v>40718</v>
      </c>
      <c r="B122">
        <v>331.37</v>
      </c>
      <c r="C122">
        <v>333.15</v>
      </c>
      <c r="D122">
        <v>325.08999999999997</v>
      </c>
      <c r="E122">
        <v>326.35000000000002</v>
      </c>
      <c r="F122">
        <v>15707400</v>
      </c>
      <c r="G122">
        <v>324.95</v>
      </c>
    </row>
    <row r="123" spans="1:7" x14ac:dyDescent="0.25">
      <c r="A123" s="1">
        <v>40721</v>
      </c>
      <c r="B123">
        <v>327.58999999999997</v>
      </c>
      <c r="C123">
        <v>333.9</v>
      </c>
      <c r="D123">
        <v>327.25</v>
      </c>
      <c r="E123">
        <v>332.04</v>
      </c>
      <c r="F123">
        <v>12136200</v>
      </c>
      <c r="G123">
        <v>330.62</v>
      </c>
    </row>
    <row r="124" spans="1:7" x14ac:dyDescent="0.25">
      <c r="A124" s="1">
        <v>40722</v>
      </c>
      <c r="B124">
        <v>333.65</v>
      </c>
      <c r="C124">
        <v>336.7</v>
      </c>
      <c r="D124">
        <v>333.44</v>
      </c>
      <c r="E124">
        <v>335.26</v>
      </c>
      <c r="F124">
        <v>10510700</v>
      </c>
      <c r="G124">
        <v>333.83</v>
      </c>
    </row>
    <row r="125" spans="1:7" x14ac:dyDescent="0.25">
      <c r="A125" s="1">
        <v>40723</v>
      </c>
      <c r="B125">
        <v>336.04</v>
      </c>
      <c r="C125">
        <v>336.37</v>
      </c>
      <c r="D125">
        <v>331.88</v>
      </c>
      <c r="E125">
        <v>334.04</v>
      </c>
      <c r="F125">
        <v>12590900</v>
      </c>
      <c r="G125">
        <v>332.61</v>
      </c>
    </row>
    <row r="126" spans="1:7" x14ac:dyDescent="0.25">
      <c r="A126" s="1">
        <v>40724</v>
      </c>
      <c r="B126">
        <v>334.7</v>
      </c>
      <c r="C126">
        <v>336.13</v>
      </c>
      <c r="D126">
        <v>332.84</v>
      </c>
      <c r="E126">
        <v>335.67</v>
      </c>
      <c r="F126">
        <v>11534100</v>
      </c>
      <c r="G126">
        <v>334.23</v>
      </c>
    </row>
    <row r="127" spans="1:7" x14ac:dyDescent="0.25">
      <c r="A127" s="1">
        <v>40725</v>
      </c>
      <c r="B127">
        <v>335.95</v>
      </c>
      <c r="C127">
        <v>343.5</v>
      </c>
      <c r="D127">
        <v>334.2</v>
      </c>
      <c r="E127">
        <v>343.26</v>
      </c>
      <c r="F127">
        <v>15546900</v>
      </c>
      <c r="G127">
        <v>341.79</v>
      </c>
    </row>
    <row r="128" spans="1:7" x14ac:dyDescent="0.25">
      <c r="A128" s="1">
        <v>40729</v>
      </c>
      <c r="B128">
        <v>343</v>
      </c>
      <c r="C128">
        <v>349.83</v>
      </c>
      <c r="D128">
        <v>342.5</v>
      </c>
      <c r="E128">
        <v>349.43</v>
      </c>
      <c r="F128">
        <v>12680500</v>
      </c>
      <c r="G128">
        <v>347.94</v>
      </c>
    </row>
    <row r="129" spans="1:7" x14ac:dyDescent="0.25">
      <c r="A129" s="1">
        <v>40730</v>
      </c>
      <c r="B129">
        <v>348.95</v>
      </c>
      <c r="C129">
        <v>354.1</v>
      </c>
      <c r="D129">
        <v>346.71</v>
      </c>
      <c r="E129">
        <v>351.76</v>
      </c>
      <c r="F129">
        <v>15879500</v>
      </c>
      <c r="G129">
        <v>350.26</v>
      </c>
    </row>
    <row r="130" spans="1:7" x14ac:dyDescent="0.25">
      <c r="A130" s="1">
        <v>40731</v>
      </c>
      <c r="B130">
        <v>354.67</v>
      </c>
      <c r="C130">
        <v>358</v>
      </c>
      <c r="D130">
        <v>354</v>
      </c>
      <c r="E130">
        <v>357.2</v>
      </c>
      <c r="F130">
        <v>14273700</v>
      </c>
      <c r="G130">
        <v>355.67</v>
      </c>
    </row>
    <row r="131" spans="1:7" x14ac:dyDescent="0.25">
      <c r="A131" s="1">
        <v>40732</v>
      </c>
      <c r="B131">
        <v>353.34</v>
      </c>
      <c r="C131">
        <v>360</v>
      </c>
      <c r="D131">
        <v>352.2</v>
      </c>
      <c r="E131">
        <v>359.71</v>
      </c>
      <c r="F131">
        <v>17497400</v>
      </c>
      <c r="G131">
        <v>358.17</v>
      </c>
    </row>
    <row r="132" spans="1:7" x14ac:dyDescent="0.25">
      <c r="A132" s="1">
        <v>40735</v>
      </c>
      <c r="B132">
        <v>356.34</v>
      </c>
      <c r="C132">
        <v>359.77</v>
      </c>
      <c r="D132">
        <v>352.82</v>
      </c>
      <c r="E132">
        <v>354</v>
      </c>
      <c r="F132">
        <v>15809800</v>
      </c>
      <c r="G132">
        <v>352.49</v>
      </c>
    </row>
    <row r="133" spans="1:7" x14ac:dyDescent="0.25">
      <c r="A133" s="1">
        <v>40736</v>
      </c>
      <c r="B133">
        <v>353.53</v>
      </c>
      <c r="C133">
        <v>357.68</v>
      </c>
      <c r="D133">
        <v>348.62</v>
      </c>
      <c r="E133">
        <v>353.75</v>
      </c>
      <c r="F133">
        <v>16128900</v>
      </c>
      <c r="G133">
        <v>352.24</v>
      </c>
    </row>
    <row r="134" spans="1:7" x14ac:dyDescent="0.25">
      <c r="A134" s="1">
        <v>40737</v>
      </c>
      <c r="B134">
        <v>358.33</v>
      </c>
      <c r="C134">
        <v>360</v>
      </c>
      <c r="D134">
        <v>356.38</v>
      </c>
      <c r="E134">
        <v>358.02</v>
      </c>
      <c r="F134">
        <v>13987100</v>
      </c>
      <c r="G134">
        <v>356.49</v>
      </c>
    </row>
    <row r="135" spans="1:7" x14ac:dyDescent="0.25">
      <c r="A135" s="1">
        <v>40738</v>
      </c>
      <c r="B135">
        <v>361.01</v>
      </c>
      <c r="C135">
        <v>361.61</v>
      </c>
      <c r="D135">
        <v>356.34</v>
      </c>
      <c r="E135">
        <v>357.77</v>
      </c>
      <c r="F135">
        <v>15376200</v>
      </c>
      <c r="G135">
        <v>356.24</v>
      </c>
    </row>
    <row r="136" spans="1:7" x14ac:dyDescent="0.25">
      <c r="A136" s="1">
        <v>40739</v>
      </c>
      <c r="B136">
        <v>361.17</v>
      </c>
      <c r="C136">
        <v>365</v>
      </c>
      <c r="D136">
        <v>359.17</v>
      </c>
      <c r="E136">
        <v>364.92</v>
      </c>
      <c r="F136">
        <v>17302400</v>
      </c>
      <c r="G136">
        <v>363.36</v>
      </c>
    </row>
    <row r="137" spans="1:7" x14ac:dyDescent="0.25">
      <c r="A137" s="1">
        <v>40742</v>
      </c>
      <c r="B137">
        <v>365.43</v>
      </c>
      <c r="C137">
        <v>374.65</v>
      </c>
      <c r="D137">
        <v>365.28</v>
      </c>
      <c r="E137">
        <v>373.8</v>
      </c>
      <c r="F137">
        <v>20451900</v>
      </c>
      <c r="G137">
        <v>372.2</v>
      </c>
    </row>
    <row r="138" spans="1:7" x14ac:dyDescent="0.25">
      <c r="A138" s="1">
        <v>40743</v>
      </c>
      <c r="B138">
        <v>378</v>
      </c>
      <c r="C138">
        <v>378.65</v>
      </c>
      <c r="D138">
        <v>373.32</v>
      </c>
      <c r="E138">
        <v>376.85</v>
      </c>
      <c r="F138">
        <v>29255200</v>
      </c>
      <c r="G138">
        <v>375.24</v>
      </c>
    </row>
    <row r="139" spans="1:7" x14ac:dyDescent="0.25">
      <c r="A139" s="1">
        <v>40744</v>
      </c>
      <c r="B139">
        <v>396.12</v>
      </c>
      <c r="C139">
        <v>396.27</v>
      </c>
      <c r="D139">
        <v>386</v>
      </c>
      <c r="E139">
        <v>386.9</v>
      </c>
      <c r="F139">
        <v>33619300</v>
      </c>
      <c r="G139">
        <v>385.25</v>
      </c>
    </row>
    <row r="140" spans="1:7" x14ac:dyDescent="0.25">
      <c r="A140" s="1">
        <v>40745</v>
      </c>
      <c r="B140">
        <v>386.95</v>
      </c>
      <c r="C140">
        <v>390.06</v>
      </c>
      <c r="D140">
        <v>383.9</v>
      </c>
      <c r="E140">
        <v>387.29</v>
      </c>
      <c r="F140">
        <v>18804800</v>
      </c>
      <c r="G140">
        <v>385.63</v>
      </c>
    </row>
    <row r="141" spans="1:7" x14ac:dyDescent="0.25">
      <c r="A141" s="1">
        <v>40746</v>
      </c>
      <c r="B141">
        <v>388.32</v>
      </c>
      <c r="C141">
        <v>395.05</v>
      </c>
      <c r="D141">
        <v>387.75</v>
      </c>
      <c r="E141">
        <v>393.3</v>
      </c>
      <c r="F141">
        <v>18454600</v>
      </c>
      <c r="G141">
        <v>391.62</v>
      </c>
    </row>
    <row r="142" spans="1:7" x14ac:dyDescent="0.25">
      <c r="A142" s="1">
        <v>40749</v>
      </c>
      <c r="B142">
        <v>390.35</v>
      </c>
      <c r="C142">
        <v>400</v>
      </c>
      <c r="D142">
        <v>389.62</v>
      </c>
      <c r="E142">
        <v>398.5</v>
      </c>
      <c r="F142">
        <v>21064500</v>
      </c>
      <c r="G142">
        <v>396.8</v>
      </c>
    </row>
    <row r="143" spans="1:7" x14ac:dyDescent="0.25">
      <c r="A143" s="1">
        <v>40750</v>
      </c>
      <c r="B143">
        <v>400</v>
      </c>
      <c r="C143">
        <v>404.5</v>
      </c>
      <c r="D143">
        <v>399.68</v>
      </c>
      <c r="E143">
        <v>403.41</v>
      </c>
      <c r="F143">
        <v>17020800</v>
      </c>
      <c r="G143">
        <v>401.69</v>
      </c>
    </row>
    <row r="144" spans="1:7" x14ac:dyDescent="0.25">
      <c r="A144" s="1">
        <v>40751</v>
      </c>
      <c r="B144">
        <v>400.59</v>
      </c>
      <c r="C144">
        <v>402.64</v>
      </c>
      <c r="D144">
        <v>392.15</v>
      </c>
      <c r="E144">
        <v>392.59</v>
      </c>
      <c r="F144">
        <v>23547300</v>
      </c>
      <c r="G144">
        <v>390.91</v>
      </c>
    </row>
    <row r="145" spans="1:7" x14ac:dyDescent="0.25">
      <c r="A145" s="1">
        <v>40752</v>
      </c>
      <c r="B145">
        <v>391.62</v>
      </c>
      <c r="C145">
        <v>396.99</v>
      </c>
      <c r="D145">
        <v>388.13</v>
      </c>
      <c r="E145">
        <v>391.82</v>
      </c>
      <c r="F145">
        <v>21215500</v>
      </c>
      <c r="G145">
        <v>390.14</v>
      </c>
    </row>
    <row r="146" spans="1:7" x14ac:dyDescent="0.25">
      <c r="A146" s="1">
        <v>40753</v>
      </c>
      <c r="B146">
        <v>387.64</v>
      </c>
      <c r="C146">
        <v>395.15</v>
      </c>
      <c r="D146">
        <v>384</v>
      </c>
      <c r="E146">
        <v>390.48</v>
      </c>
      <c r="F146">
        <v>22592300</v>
      </c>
      <c r="G146">
        <v>388.81</v>
      </c>
    </row>
    <row r="147" spans="1:7" x14ac:dyDescent="0.25">
      <c r="A147" s="1">
        <v>40756</v>
      </c>
      <c r="B147">
        <v>397.78</v>
      </c>
      <c r="C147">
        <v>399.5</v>
      </c>
      <c r="D147">
        <v>392.37</v>
      </c>
      <c r="E147">
        <v>396.75</v>
      </c>
      <c r="F147">
        <v>21887000</v>
      </c>
      <c r="G147">
        <v>395.05</v>
      </c>
    </row>
    <row r="148" spans="1:7" x14ac:dyDescent="0.25">
      <c r="A148" s="1">
        <v>40757</v>
      </c>
      <c r="B148">
        <v>397.65</v>
      </c>
      <c r="C148">
        <v>397.9</v>
      </c>
      <c r="D148">
        <v>388.35</v>
      </c>
      <c r="E148">
        <v>388.91</v>
      </c>
      <c r="F148">
        <v>22840700</v>
      </c>
      <c r="G148">
        <v>387.25</v>
      </c>
    </row>
    <row r="149" spans="1:7" x14ac:dyDescent="0.25">
      <c r="A149" s="1">
        <v>40758</v>
      </c>
      <c r="B149">
        <v>390.98</v>
      </c>
      <c r="C149">
        <v>393.55</v>
      </c>
      <c r="D149">
        <v>382.24</v>
      </c>
      <c r="E149">
        <v>392.57</v>
      </c>
      <c r="F149">
        <v>26161000</v>
      </c>
      <c r="G149">
        <v>390.89</v>
      </c>
    </row>
    <row r="150" spans="1:7" x14ac:dyDescent="0.25">
      <c r="A150" s="1">
        <v>40759</v>
      </c>
      <c r="B150">
        <v>389.41</v>
      </c>
      <c r="C150">
        <v>391.32</v>
      </c>
      <c r="D150">
        <v>377.35</v>
      </c>
      <c r="E150">
        <v>377.37</v>
      </c>
      <c r="F150">
        <v>31121700</v>
      </c>
      <c r="G150">
        <v>375.76</v>
      </c>
    </row>
    <row r="151" spans="1:7" x14ac:dyDescent="0.25">
      <c r="A151" s="1">
        <v>40760</v>
      </c>
      <c r="B151">
        <v>380.44</v>
      </c>
      <c r="C151">
        <v>383.5</v>
      </c>
      <c r="D151">
        <v>362.57</v>
      </c>
      <c r="E151">
        <v>373.62</v>
      </c>
      <c r="F151">
        <v>43021100</v>
      </c>
      <c r="G151">
        <v>372.02</v>
      </c>
    </row>
    <row r="152" spans="1:7" x14ac:dyDescent="0.25">
      <c r="A152" s="1">
        <v>40763</v>
      </c>
      <c r="B152">
        <v>361.69</v>
      </c>
      <c r="C152">
        <v>367.77</v>
      </c>
      <c r="D152">
        <v>353.02</v>
      </c>
      <c r="E152">
        <v>353.21</v>
      </c>
      <c r="F152">
        <v>40851200</v>
      </c>
      <c r="G152">
        <v>351.7</v>
      </c>
    </row>
    <row r="153" spans="1:7" x14ac:dyDescent="0.25">
      <c r="A153" s="1">
        <v>40764</v>
      </c>
      <c r="B153">
        <v>361.3</v>
      </c>
      <c r="C153">
        <v>374.61</v>
      </c>
      <c r="D153">
        <v>355</v>
      </c>
      <c r="E153">
        <v>374.01</v>
      </c>
      <c r="F153">
        <v>38663700</v>
      </c>
      <c r="G153">
        <v>372.41</v>
      </c>
    </row>
    <row r="154" spans="1:7" x14ac:dyDescent="0.25">
      <c r="A154" s="1">
        <v>40765</v>
      </c>
      <c r="B154">
        <v>371.15</v>
      </c>
      <c r="C154">
        <v>374.65</v>
      </c>
      <c r="D154">
        <v>362.5</v>
      </c>
      <c r="E154">
        <v>363.69</v>
      </c>
      <c r="F154">
        <v>31380600</v>
      </c>
      <c r="G154">
        <v>362.14</v>
      </c>
    </row>
    <row r="155" spans="1:7" x14ac:dyDescent="0.25">
      <c r="A155" s="1">
        <v>40766</v>
      </c>
      <c r="B155">
        <v>370.52</v>
      </c>
      <c r="C155">
        <v>375.45</v>
      </c>
      <c r="D155">
        <v>364.72</v>
      </c>
      <c r="E155">
        <v>373.7</v>
      </c>
      <c r="F155">
        <v>26498900</v>
      </c>
      <c r="G155">
        <v>372.1</v>
      </c>
    </row>
    <row r="156" spans="1:7" x14ac:dyDescent="0.25">
      <c r="A156" s="1">
        <v>40767</v>
      </c>
      <c r="B156">
        <v>378.07</v>
      </c>
      <c r="C156">
        <v>379.64</v>
      </c>
      <c r="D156">
        <v>374.23</v>
      </c>
      <c r="E156">
        <v>376.99</v>
      </c>
      <c r="F156">
        <v>18892000</v>
      </c>
      <c r="G156">
        <v>375.38</v>
      </c>
    </row>
    <row r="157" spans="1:7" x14ac:dyDescent="0.25">
      <c r="A157" s="1">
        <v>40770</v>
      </c>
      <c r="B157">
        <v>379.63</v>
      </c>
      <c r="C157">
        <v>384.97</v>
      </c>
      <c r="D157">
        <v>378.09</v>
      </c>
      <c r="E157">
        <v>383.41</v>
      </c>
      <c r="F157">
        <v>16448000</v>
      </c>
      <c r="G157">
        <v>381.77</v>
      </c>
    </row>
    <row r="158" spans="1:7" x14ac:dyDescent="0.25">
      <c r="A158" s="1">
        <v>40771</v>
      </c>
      <c r="B158">
        <v>381.52</v>
      </c>
      <c r="C158">
        <v>383.37</v>
      </c>
      <c r="D158">
        <v>376.06</v>
      </c>
      <c r="E158">
        <v>380.48</v>
      </c>
      <c r="F158">
        <v>17812500</v>
      </c>
      <c r="G158">
        <v>378.85</v>
      </c>
    </row>
    <row r="159" spans="1:7" x14ac:dyDescent="0.25">
      <c r="A159" s="1">
        <v>40772</v>
      </c>
      <c r="B159">
        <v>382.31</v>
      </c>
      <c r="C159">
        <v>384.52</v>
      </c>
      <c r="D159">
        <v>378</v>
      </c>
      <c r="E159">
        <v>380.44</v>
      </c>
      <c r="F159">
        <v>15787900</v>
      </c>
      <c r="G159">
        <v>378.81</v>
      </c>
    </row>
    <row r="160" spans="1:7" x14ac:dyDescent="0.25">
      <c r="A160" s="1">
        <v>40773</v>
      </c>
      <c r="B160">
        <v>370.84</v>
      </c>
      <c r="C160">
        <v>372.65</v>
      </c>
      <c r="D160">
        <v>361.37</v>
      </c>
      <c r="E160">
        <v>366.05</v>
      </c>
      <c r="F160">
        <v>30408400</v>
      </c>
      <c r="G160">
        <v>364.49</v>
      </c>
    </row>
    <row r="161" spans="1:7" x14ac:dyDescent="0.25">
      <c r="A161" s="1">
        <v>40774</v>
      </c>
      <c r="B161">
        <v>362.17</v>
      </c>
      <c r="C161">
        <v>367</v>
      </c>
      <c r="D161">
        <v>356</v>
      </c>
      <c r="E161">
        <v>356.03</v>
      </c>
      <c r="F161">
        <v>27710300</v>
      </c>
      <c r="G161">
        <v>354.51</v>
      </c>
    </row>
    <row r="162" spans="1:7" x14ac:dyDescent="0.25">
      <c r="A162" s="1">
        <v>40777</v>
      </c>
      <c r="B162">
        <v>364.51</v>
      </c>
      <c r="C162">
        <v>364.88</v>
      </c>
      <c r="D162">
        <v>355.09</v>
      </c>
      <c r="E162">
        <v>356.44</v>
      </c>
      <c r="F162">
        <v>19118400</v>
      </c>
      <c r="G162">
        <v>354.92</v>
      </c>
    </row>
    <row r="163" spans="1:7" x14ac:dyDescent="0.25">
      <c r="A163" s="1">
        <v>40778</v>
      </c>
      <c r="B163">
        <v>360.3</v>
      </c>
      <c r="C163">
        <v>373.64</v>
      </c>
      <c r="D163">
        <v>357</v>
      </c>
      <c r="E163">
        <v>373.6</v>
      </c>
      <c r="F163">
        <v>23458400</v>
      </c>
      <c r="G163">
        <v>372</v>
      </c>
    </row>
    <row r="164" spans="1:7" x14ac:dyDescent="0.25">
      <c r="A164" s="1">
        <v>40779</v>
      </c>
      <c r="B164">
        <v>373.47</v>
      </c>
      <c r="C164">
        <v>378.96</v>
      </c>
      <c r="D164">
        <v>370.6</v>
      </c>
      <c r="E164">
        <v>376.18</v>
      </c>
      <c r="F164">
        <v>22366700</v>
      </c>
      <c r="G164">
        <v>374.57</v>
      </c>
    </row>
    <row r="165" spans="1:7" x14ac:dyDescent="0.25">
      <c r="A165" s="1">
        <v>40780</v>
      </c>
      <c r="B165">
        <v>365.08</v>
      </c>
      <c r="C165">
        <v>375.45</v>
      </c>
      <c r="D165">
        <v>365</v>
      </c>
      <c r="E165">
        <v>373.72</v>
      </c>
      <c r="F165">
        <v>31119500</v>
      </c>
      <c r="G165">
        <v>372.12</v>
      </c>
    </row>
    <row r="166" spans="1:7" x14ac:dyDescent="0.25">
      <c r="A166" s="1">
        <v>40781</v>
      </c>
      <c r="B166">
        <v>371.17</v>
      </c>
      <c r="C166">
        <v>383.8</v>
      </c>
      <c r="D166">
        <v>370.8</v>
      </c>
      <c r="E166">
        <v>383.58</v>
      </c>
      <c r="F166">
        <v>22909900</v>
      </c>
      <c r="G166">
        <v>381.94</v>
      </c>
    </row>
    <row r="167" spans="1:7" x14ac:dyDescent="0.25">
      <c r="A167" s="1">
        <v>40784</v>
      </c>
      <c r="B167">
        <v>388.18</v>
      </c>
      <c r="C167">
        <v>391.5</v>
      </c>
      <c r="D167">
        <v>388</v>
      </c>
      <c r="E167">
        <v>389.97</v>
      </c>
      <c r="F167">
        <v>14473900</v>
      </c>
      <c r="G167">
        <v>388.3</v>
      </c>
    </row>
    <row r="168" spans="1:7" x14ac:dyDescent="0.25">
      <c r="A168" s="1">
        <v>40785</v>
      </c>
      <c r="B168">
        <v>388.25</v>
      </c>
      <c r="C168">
        <v>391.84</v>
      </c>
      <c r="D168">
        <v>386.21</v>
      </c>
      <c r="E168">
        <v>389.99</v>
      </c>
      <c r="F168">
        <v>14925800</v>
      </c>
      <c r="G168">
        <v>388.32</v>
      </c>
    </row>
    <row r="169" spans="1:7" x14ac:dyDescent="0.25">
      <c r="A169" s="1">
        <v>40786</v>
      </c>
      <c r="B169">
        <v>390.57</v>
      </c>
      <c r="C169">
        <v>392.08</v>
      </c>
      <c r="D169">
        <v>381.86</v>
      </c>
      <c r="E169">
        <v>384.83</v>
      </c>
      <c r="F169">
        <v>18663800</v>
      </c>
      <c r="G169">
        <v>383.18</v>
      </c>
    </row>
    <row r="170" spans="1:7" x14ac:dyDescent="0.25">
      <c r="A170" s="1">
        <v>40787</v>
      </c>
      <c r="B170">
        <v>385.82</v>
      </c>
      <c r="C170">
        <v>387.34</v>
      </c>
      <c r="D170">
        <v>380.72</v>
      </c>
      <c r="E170">
        <v>381.03</v>
      </c>
      <c r="F170">
        <v>12275900</v>
      </c>
      <c r="G170">
        <v>379.4</v>
      </c>
    </row>
    <row r="171" spans="1:7" x14ac:dyDescent="0.25">
      <c r="A171" s="1">
        <v>40788</v>
      </c>
      <c r="B171">
        <v>374.74</v>
      </c>
      <c r="C171">
        <v>378</v>
      </c>
      <c r="D171">
        <v>371.83</v>
      </c>
      <c r="E171">
        <v>374.05</v>
      </c>
      <c r="F171">
        <v>15676400</v>
      </c>
      <c r="G171">
        <v>372.45</v>
      </c>
    </row>
    <row r="172" spans="1:7" x14ac:dyDescent="0.25">
      <c r="A172" s="1">
        <v>40792</v>
      </c>
      <c r="B172">
        <v>367.37</v>
      </c>
      <c r="C172">
        <v>380.33</v>
      </c>
      <c r="D172">
        <v>366.48</v>
      </c>
      <c r="E172">
        <v>379.74</v>
      </c>
      <c r="F172">
        <v>18203500</v>
      </c>
      <c r="G172">
        <v>378.12</v>
      </c>
    </row>
    <row r="173" spans="1:7" x14ac:dyDescent="0.25">
      <c r="A173" s="1">
        <v>40793</v>
      </c>
      <c r="B173">
        <v>385.56</v>
      </c>
      <c r="C173">
        <v>385.6</v>
      </c>
      <c r="D173">
        <v>382</v>
      </c>
      <c r="E173">
        <v>383.93</v>
      </c>
      <c r="F173">
        <v>12520600</v>
      </c>
      <c r="G173">
        <v>382.29</v>
      </c>
    </row>
    <row r="174" spans="1:7" x14ac:dyDescent="0.25">
      <c r="A174" s="1">
        <v>40794</v>
      </c>
      <c r="B174">
        <v>382.4</v>
      </c>
      <c r="C174">
        <v>388.61</v>
      </c>
      <c r="D174">
        <v>382.31</v>
      </c>
      <c r="E174">
        <v>384.14</v>
      </c>
      <c r="F174">
        <v>14862800</v>
      </c>
      <c r="G174">
        <v>382.5</v>
      </c>
    </row>
    <row r="175" spans="1:7" x14ac:dyDescent="0.25">
      <c r="A175" s="1">
        <v>40795</v>
      </c>
      <c r="B175">
        <v>383.93</v>
      </c>
      <c r="C175">
        <v>386</v>
      </c>
      <c r="D175">
        <v>375.02</v>
      </c>
      <c r="E175">
        <v>377.48</v>
      </c>
      <c r="F175">
        <v>20171900</v>
      </c>
      <c r="G175">
        <v>375.87</v>
      </c>
    </row>
    <row r="176" spans="1:7" x14ac:dyDescent="0.25">
      <c r="A176" s="1">
        <v>40798</v>
      </c>
      <c r="B176">
        <v>373</v>
      </c>
      <c r="C176">
        <v>380.88</v>
      </c>
      <c r="D176">
        <v>371.9</v>
      </c>
      <c r="E176">
        <v>379.94</v>
      </c>
      <c r="F176">
        <v>16708300</v>
      </c>
      <c r="G176">
        <v>378.32</v>
      </c>
    </row>
    <row r="177" spans="1:7" x14ac:dyDescent="0.25">
      <c r="A177" s="1">
        <v>40799</v>
      </c>
      <c r="B177">
        <v>382.14</v>
      </c>
      <c r="C177">
        <v>386.21</v>
      </c>
      <c r="D177">
        <v>380.25</v>
      </c>
      <c r="E177">
        <v>384.62</v>
      </c>
      <c r="F177">
        <v>15734300</v>
      </c>
      <c r="G177">
        <v>382.98</v>
      </c>
    </row>
    <row r="178" spans="1:7" x14ac:dyDescent="0.25">
      <c r="A178" s="1">
        <v>40800</v>
      </c>
      <c r="B178">
        <v>387.02</v>
      </c>
      <c r="C178">
        <v>392.21</v>
      </c>
      <c r="D178">
        <v>385.76</v>
      </c>
      <c r="E178">
        <v>389.3</v>
      </c>
      <c r="F178">
        <v>19097300</v>
      </c>
      <c r="G178">
        <v>387.64</v>
      </c>
    </row>
    <row r="179" spans="1:7" x14ac:dyDescent="0.25">
      <c r="A179" s="1">
        <v>40801</v>
      </c>
      <c r="B179">
        <v>391.43</v>
      </c>
      <c r="C179">
        <v>393.66</v>
      </c>
      <c r="D179">
        <v>389.9</v>
      </c>
      <c r="E179">
        <v>392.96</v>
      </c>
      <c r="F179">
        <v>14922100</v>
      </c>
      <c r="G179">
        <v>391.28</v>
      </c>
    </row>
    <row r="180" spans="1:7" x14ac:dyDescent="0.25">
      <c r="A180" s="1">
        <v>40802</v>
      </c>
      <c r="B180">
        <v>395.54</v>
      </c>
      <c r="C180">
        <v>400.5</v>
      </c>
      <c r="D180">
        <v>395.03</v>
      </c>
      <c r="E180">
        <v>400.5</v>
      </c>
      <c r="F180">
        <v>24946900</v>
      </c>
      <c r="G180">
        <v>398.79</v>
      </c>
    </row>
    <row r="181" spans="1:7" x14ac:dyDescent="0.25">
      <c r="A181" s="1">
        <v>40805</v>
      </c>
      <c r="B181">
        <v>397</v>
      </c>
      <c r="C181">
        <v>413.23</v>
      </c>
      <c r="D181">
        <v>395.2</v>
      </c>
      <c r="E181">
        <v>411.63</v>
      </c>
      <c r="F181">
        <v>29423600</v>
      </c>
      <c r="G181">
        <v>409.87</v>
      </c>
    </row>
    <row r="182" spans="1:7" x14ac:dyDescent="0.25">
      <c r="A182" s="1">
        <v>40806</v>
      </c>
      <c r="B182">
        <v>415.25</v>
      </c>
      <c r="C182">
        <v>422.86</v>
      </c>
      <c r="D182">
        <v>411.19</v>
      </c>
      <c r="E182">
        <v>413.45</v>
      </c>
      <c r="F182">
        <v>27705500</v>
      </c>
      <c r="G182">
        <v>411.68</v>
      </c>
    </row>
    <row r="183" spans="1:7" x14ac:dyDescent="0.25">
      <c r="A183" s="1">
        <v>40807</v>
      </c>
      <c r="B183">
        <v>419.64</v>
      </c>
      <c r="C183">
        <v>421.59</v>
      </c>
      <c r="D183">
        <v>412</v>
      </c>
      <c r="E183">
        <v>412.14</v>
      </c>
      <c r="F183">
        <v>21642000</v>
      </c>
      <c r="G183">
        <v>410.38</v>
      </c>
    </row>
    <row r="184" spans="1:7" x14ac:dyDescent="0.25">
      <c r="A184" s="1">
        <v>40808</v>
      </c>
      <c r="B184">
        <v>401.03</v>
      </c>
      <c r="C184">
        <v>409.82</v>
      </c>
      <c r="D184">
        <v>396.7</v>
      </c>
      <c r="E184">
        <v>401.82</v>
      </c>
      <c r="F184">
        <v>34588600</v>
      </c>
      <c r="G184">
        <v>400.1</v>
      </c>
    </row>
    <row r="185" spans="1:7" x14ac:dyDescent="0.25">
      <c r="A185" s="1">
        <v>40809</v>
      </c>
      <c r="B185">
        <v>400.28</v>
      </c>
      <c r="C185">
        <v>406.74</v>
      </c>
      <c r="D185">
        <v>399.85</v>
      </c>
      <c r="E185">
        <v>404.3</v>
      </c>
      <c r="F185">
        <v>19509900</v>
      </c>
      <c r="G185">
        <v>402.57</v>
      </c>
    </row>
    <row r="186" spans="1:7" x14ac:dyDescent="0.25">
      <c r="A186" s="1">
        <v>40812</v>
      </c>
      <c r="B186">
        <v>399.86</v>
      </c>
      <c r="C186">
        <v>403.98</v>
      </c>
      <c r="D186">
        <v>391.3</v>
      </c>
      <c r="E186">
        <v>403.17</v>
      </c>
      <c r="F186">
        <v>29031300</v>
      </c>
      <c r="G186">
        <v>401.45</v>
      </c>
    </row>
    <row r="187" spans="1:7" x14ac:dyDescent="0.25">
      <c r="A187" s="1">
        <v>40813</v>
      </c>
      <c r="B187">
        <v>408.73</v>
      </c>
      <c r="C187">
        <v>409.25</v>
      </c>
      <c r="D187">
        <v>398.06</v>
      </c>
      <c r="E187">
        <v>399.26</v>
      </c>
      <c r="F187">
        <v>22589200</v>
      </c>
      <c r="G187">
        <v>397.55</v>
      </c>
    </row>
    <row r="188" spans="1:7" x14ac:dyDescent="0.25">
      <c r="A188" s="1">
        <v>40814</v>
      </c>
      <c r="B188">
        <v>400.19</v>
      </c>
      <c r="C188">
        <v>403.74</v>
      </c>
      <c r="D188">
        <v>396.51</v>
      </c>
      <c r="E188">
        <v>397.01</v>
      </c>
      <c r="F188">
        <v>15344200</v>
      </c>
      <c r="G188">
        <v>395.31</v>
      </c>
    </row>
    <row r="189" spans="1:7" x14ac:dyDescent="0.25">
      <c r="A189" s="1">
        <v>40815</v>
      </c>
      <c r="B189">
        <v>401.92</v>
      </c>
      <c r="C189">
        <v>402.21</v>
      </c>
      <c r="D189">
        <v>386.21</v>
      </c>
      <c r="E189">
        <v>390.57</v>
      </c>
      <c r="F189">
        <v>23253100</v>
      </c>
      <c r="G189">
        <v>388.9</v>
      </c>
    </row>
    <row r="190" spans="1:7" x14ac:dyDescent="0.25">
      <c r="A190" s="1">
        <v>40816</v>
      </c>
      <c r="B190">
        <v>387.12</v>
      </c>
      <c r="C190">
        <v>388.89</v>
      </c>
      <c r="D190">
        <v>381.18</v>
      </c>
      <c r="E190">
        <v>381.32</v>
      </c>
      <c r="F190">
        <v>19558600</v>
      </c>
      <c r="G190">
        <v>379.69</v>
      </c>
    </row>
    <row r="191" spans="1:7" x14ac:dyDescent="0.25">
      <c r="A191" s="1">
        <v>40819</v>
      </c>
      <c r="B191">
        <v>380.37</v>
      </c>
      <c r="C191">
        <v>382.64</v>
      </c>
      <c r="D191">
        <v>373.17</v>
      </c>
      <c r="E191">
        <v>374.6</v>
      </c>
      <c r="F191">
        <v>23896400</v>
      </c>
      <c r="G191">
        <v>373</v>
      </c>
    </row>
    <row r="192" spans="1:7" x14ac:dyDescent="0.25">
      <c r="A192" s="1">
        <v>40820</v>
      </c>
      <c r="B192">
        <v>374.57</v>
      </c>
      <c r="C192">
        <v>381.8</v>
      </c>
      <c r="D192">
        <v>354.24</v>
      </c>
      <c r="E192">
        <v>372.5</v>
      </c>
      <c r="F192">
        <v>44059900</v>
      </c>
      <c r="G192">
        <v>370.91</v>
      </c>
    </row>
    <row r="193" spans="1:7" x14ac:dyDescent="0.25">
      <c r="A193" s="1">
        <v>40821</v>
      </c>
      <c r="B193">
        <v>367.86</v>
      </c>
      <c r="C193">
        <v>379.82</v>
      </c>
      <c r="D193">
        <v>360.3</v>
      </c>
      <c r="E193">
        <v>378.25</v>
      </c>
      <c r="F193">
        <v>28088200</v>
      </c>
      <c r="G193">
        <v>376.63</v>
      </c>
    </row>
    <row r="194" spans="1:7" x14ac:dyDescent="0.25">
      <c r="A194" s="1">
        <v>40822</v>
      </c>
      <c r="B194">
        <v>373.33</v>
      </c>
      <c r="C194">
        <v>384.78</v>
      </c>
      <c r="D194">
        <v>371.8</v>
      </c>
      <c r="E194">
        <v>377.37</v>
      </c>
      <c r="F194">
        <v>29020800</v>
      </c>
      <c r="G194">
        <v>375.76</v>
      </c>
    </row>
    <row r="195" spans="1:7" x14ac:dyDescent="0.25">
      <c r="A195" s="1">
        <v>40823</v>
      </c>
      <c r="B195">
        <v>375.78</v>
      </c>
      <c r="C195">
        <v>377.74</v>
      </c>
      <c r="D195">
        <v>368.49</v>
      </c>
      <c r="E195">
        <v>369.8</v>
      </c>
      <c r="F195">
        <v>19123500</v>
      </c>
      <c r="G195">
        <v>368.22</v>
      </c>
    </row>
    <row r="196" spans="1:7" x14ac:dyDescent="0.25">
      <c r="A196" s="1">
        <v>40826</v>
      </c>
      <c r="B196">
        <v>379.09</v>
      </c>
      <c r="C196">
        <v>388.81</v>
      </c>
      <c r="D196">
        <v>378.21</v>
      </c>
      <c r="E196">
        <v>388.81</v>
      </c>
      <c r="F196">
        <v>15804100</v>
      </c>
      <c r="G196">
        <v>387.15</v>
      </c>
    </row>
    <row r="197" spans="1:7" x14ac:dyDescent="0.25">
      <c r="A197" s="1">
        <v>40827</v>
      </c>
      <c r="B197">
        <v>392.57</v>
      </c>
      <c r="C197">
        <v>403.18</v>
      </c>
      <c r="D197">
        <v>391.5</v>
      </c>
      <c r="E197">
        <v>400.29</v>
      </c>
      <c r="F197">
        <v>21631700</v>
      </c>
      <c r="G197">
        <v>398.58</v>
      </c>
    </row>
    <row r="198" spans="1:7" x14ac:dyDescent="0.25">
      <c r="A198" s="1">
        <v>40828</v>
      </c>
      <c r="B198">
        <v>407.34</v>
      </c>
      <c r="C198">
        <v>409.25</v>
      </c>
      <c r="D198">
        <v>400.14</v>
      </c>
      <c r="E198">
        <v>402.19</v>
      </c>
      <c r="F198">
        <v>22224500</v>
      </c>
      <c r="G198">
        <v>400.47</v>
      </c>
    </row>
    <row r="199" spans="1:7" x14ac:dyDescent="0.25">
      <c r="A199" s="1">
        <v>40829</v>
      </c>
      <c r="B199">
        <v>404.98</v>
      </c>
      <c r="C199">
        <v>408.43</v>
      </c>
      <c r="D199">
        <v>402.85</v>
      </c>
      <c r="E199">
        <v>408.43</v>
      </c>
      <c r="F199">
        <v>15220900</v>
      </c>
      <c r="G199">
        <v>406.68</v>
      </c>
    </row>
    <row r="200" spans="1:7" x14ac:dyDescent="0.25">
      <c r="A200" s="1">
        <v>40830</v>
      </c>
      <c r="B200">
        <v>416.83</v>
      </c>
      <c r="C200">
        <v>422</v>
      </c>
      <c r="D200">
        <v>415.27</v>
      </c>
      <c r="E200">
        <v>422</v>
      </c>
      <c r="F200">
        <v>20477400</v>
      </c>
      <c r="G200">
        <v>420.2</v>
      </c>
    </row>
    <row r="201" spans="1:7" x14ac:dyDescent="0.25">
      <c r="A201" s="1">
        <v>40833</v>
      </c>
      <c r="B201">
        <v>421.74</v>
      </c>
      <c r="C201">
        <v>426.7</v>
      </c>
      <c r="D201">
        <v>415.94</v>
      </c>
      <c r="E201">
        <v>419.99</v>
      </c>
      <c r="F201">
        <v>24501600</v>
      </c>
      <c r="G201">
        <v>418.19</v>
      </c>
    </row>
    <row r="202" spans="1:7" x14ac:dyDescent="0.25">
      <c r="A202" s="1">
        <v>40834</v>
      </c>
      <c r="B202">
        <v>421.76</v>
      </c>
      <c r="C202">
        <v>424.81</v>
      </c>
      <c r="D202">
        <v>415.99</v>
      </c>
      <c r="E202">
        <v>422.24</v>
      </c>
      <c r="F202">
        <v>31485800</v>
      </c>
      <c r="G202">
        <v>420.43</v>
      </c>
    </row>
    <row r="203" spans="1:7" x14ac:dyDescent="0.25">
      <c r="A203" s="1">
        <v>40835</v>
      </c>
      <c r="B203">
        <v>401.35</v>
      </c>
      <c r="C203">
        <v>408.42</v>
      </c>
      <c r="D203">
        <v>397.8</v>
      </c>
      <c r="E203">
        <v>398.62</v>
      </c>
      <c r="F203">
        <v>39430700</v>
      </c>
      <c r="G203">
        <v>396.92</v>
      </c>
    </row>
    <row r="204" spans="1:7" x14ac:dyDescent="0.25">
      <c r="A204" s="1">
        <v>40836</v>
      </c>
      <c r="B204">
        <v>400</v>
      </c>
      <c r="C204">
        <v>400.35</v>
      </c>
      <c r="D204">
        <v>394.21</v>
      </c>
      <c r="E204">
        <v>395.31</v>
      </c>
      <c r="F204">
        <v>19616800</v>
      </c>
      <c r="G204">
        <v>393.62</v>
      </c>
    </row>
    <row r="205" spans="1:7" x14ac:dyDescent="0.25">
      <c r="A205" s="1">
        <v>40837</v>
      </c>
      <c r="B205">
        <v>398.1</v>
      </c>
      <c r="C205">
        <v>399.14</v>
      </c>
      <c r="D205">
        <v>390.75</v>
      </c>
      <c r="E205">
        <v>392.87</v>
      </c>
      <c r="F205">
        <v>22187300</v>
      </c>
      <c r="G205">
        <v>391.19</v>
      </c>
    </row>
    <row r="206" spans="1:7" x14ac:dyDescent="0.25">
      <c r="A206" s="1">
        <v>40840</v>
      </c>
      <c r="B206">
        <v>396.18</v>
      </c>
      <c r="C206">
        <v>406.5</v>
      </c>
      <c r="D206">
        <v>395.4</v>
      </c>
      <c r="E206">
        <v>405.77</v>
      </c>
      <c r="F206">
        <v>17933500</v>
      </c>
      <c r="G206">
        <v>404.04</v>
      </c>
    </row>
    <row r="207" spans="1:7" x14ac:dyDescent="0.25">
      <c r="A207" s="1">
        <v>40841</v>
      </c>
      <c r="B207">
        <v>405.03</v>
      </c>
      <c r="C207">
        <v>406.55</v>
      </c>
      <c r="D207">
        <v>397.38</v>
      </c>
      <c r="E207">
        <v>397.77</v>
      </c>
      <c r="F207">
        <v>15372400</v>
      </c>
      <c r="G207">
        <v>396.07</v>
      </c>
    </row>
    <row r="208" spans="1:7" x14ac:dyDescent="0.25">
      <c r="A208" s="1">
        <v>40842</v>
      </c>
      <c r="B208">
        <v>401.76</v>
      </c>
      <c r="C208">
        <v>402.55</v>
      </c>
      <c r="D208">
        <v>393.15</v>
      </c>
      <c r="E208">
        <v>400.6</v>
      </c>
      <c r="F208">
        <v>16296600</v>
      </c>
      <c r="G208">
        <v>398.89</v>
      </c>
    </row>
    <row r="209" spans="1:7" x14ac:dyDescent="0.25">
      <c r="A209" s="1">
        <v>40843</v>
      </c>
      <c r="B209">
        <v>407.56</v>
      </c>
      <c r="C209">
        <v>409</v>
      </c>
      <c r="D209">
        <v>401.89</v>
      </c>
      <c r="E209">
        <v>404.69</v>
      </c>
      <c r="F209">
        <v>17666600</v>
      </c>
      <c r="G209">
        <v>402.96</v>
      </c>
    </row>
    <row r="210" spans="1:7" x14ac:dyDescent="0.25">
      <c r="A210" s="1">
        <v>40844</v>
      </c>
      <c r="B210">
        <v>403</v>
      </c>
      <c r="C210">
        <v>406.35</v>
      </c>
      <c r="D210">
        <v>402.51</v>
      </c>
      <c r="E210">
        <v>404.95</v>
      </c>
      <c r="F210">
        <v>11530100</v>
      </c>
      <c r="G210">
        <v>403.22</v>
      </c>
    </row>
    <row r="211" spans="1:7" x14ac:dyDescent="0.25">
      <c r="A211" s="1">
        <v>40847</v>
      </c>
      <c r="B211">
        <v>402.42</v>
      </c>
      <c r="C211">
        <v>409.33</v>
      </c>
      <c r="D211">
        <v>401.05</v>
      </c>
      <c r="E211">
        <v>404.78</v>
      </c>
      <c r="F211">
        <v>13767900</v>
      </c>
      <c r="G211">
        <v>403.05</v>
      </c>
    </row>
    <row r="212" spans="1:7" x14ac:dyDescent="0.25">
      <c r="A212" s="1">
        <v>40848</v>
      </c>
      <c r="B212">
        <v>397.41</v>
      </c>
      <c r="C212">
        <v>399.5</v>
      </c>
      <c r="D212">
        <v>393.22</v>
      </c>
      <c r="E212">
        <v>396.51</v>
      </c>
      <c r="F212">
        <v>18992500</v>
      </c>
      <c r="G212">
        <v>394.81</v>
      </c>
    </row>
    <row r="213" spans="1:7" x14ac:dyDescent="0.25">
      <c r="A213" s="1">
        <v>40849</v>
      </c>
      <c r="B213">
        <v>400.09</v>
      </c>
      <c r="C213">
        <v>400.44</v>
      </c>
      <c r="D213">
        <v>395.11</v>
      </c>
      <c r="E213">
        <v>397.41</v>
      </c>
      <c r="F213">
        <v>11723400</v>
      </c>
      <c r="G213">
        <v>395.71</v>
      </c>
    </row>
    <row r="214" spans="1:7" x14ac:dyDescent="0.25">
      <c r="A214" s="1">
        <v>40850</v>
      </c>
      <c r="B214">
        <v>399.07</v>
      </c>
      <c r="C214">
        <v>403.4</v>
      </c>
      <c r="D214">
        <v>395.36</v>
      </c>
      <c r="E214">
        <v>403.07</v>
      </c>
      <c r="F214">
        <v>15763800</v>
      </c>
      <c r="G214">
        <v>401.35</v>
      </c>
    </row>
    <row r="215" spans="1:7" x14ac:dyDescent="0.25">
      <c r="A215" s="1">
        <v>40851</v>
      </c>
      <c r="B215">
        <v>402.03</v>
      </c>
      <c r="C215">
        <v>403.44</v>
      </c>
      <c r="D215">
        <v>399.16</v>
      </c>
      <c r="E215">
        <v>400.24</v>
      </c>
      <c r="F215">
        <v>10793900</v>
      </c>
      <c r="G215">
        <v>398.53</v>
      </c>
    </row>
    <row r="216" spans="1:7" x14ac:dyDescent="0.25">
      <c r="A216" s="1">
        <v>40854</v>
      </c>
      <c r="B216">
        <v>399.91</v>
      </c>
      <c r="C216">
        <v>400</v>
      </c>
      <c r="D216">
        <v>396.13</v>
      </c>
      <c r="E216">
        <v>399.73</v>
      </c>
      <c r="F216">
        <v>9652700</v>
      </c>
      <c r="G216">
        <v>398.02</v>
      </c>
    </row>
    <row r="217" spans="1:7" x14ac:dyDescent="0.25">
      <c r="A217" s="1">
        <v>40855</v>
      </c>
      <c r="B217">
        <v>402.21</v>
      </c>
      <c r="C217">
        <v>408</v>
      </c>
      <c r="D217">
        <v>401.56</v>
      </c>
      <c r="E217">
        <v>406.23</v>
      </c>
      <c r="F217">
        <v>14301500</v>
      </c>
      <c r="G217">
        <v>404.49</v>
      </c>
    </row>
    <row r="218" spans="1:7" x14ac:dyDescent="0.25">
      <c r="A218" s="1">
        <v>40856</v>
      </c>
      <c r="B218">
        <v>396.97</v>
      </c>
      <c r="C218">
        <v>400.89</v>
      </c>
      <c r="D218">
        <v>394.23</v>
      </c>
      <c r="E218">
        <v>395.28</v>
      </c>
      <c r="F218">
        <v>19953000</v>
      </c>
      <c r="G218">
        <v>393.59</v>
      </c>
    </row>
    <row r="219" spans="1:7" x14ac:dyDescent="0.25">
      <c r="A219" s="1">
        <v>40857</v>
      </c>
      <c r="B219">
        <v>397.03</v>
      </c>
      <c r="C219">
        <v>397.21</v>
      </c>
      <c r="D219">
        <v>382.15</v>
      </c>
      <c r="E219">
        <v>385.22</v>
      </c>
      <c r="F219">
        <v>26598300</v>
      </c>
      <c r="G219">
        <v>383.57</v>
      </c>
    </row>
    <row r="220" spans="1:7" x14ac:dyDescent="0.25">
      <c r="A220" s="1">
        <v>40858</v>
      </c>
      <c r="B220">
        <v>386.61</v>
      </c>
      <c r="C220">
        <v>388.7</v>
      </c>
      <c r="D220">
        <v>380.26</v>
      </c>
      <c r="E220">
        <v>384.62</v>
      </c>
      <c r="F220">
        <v>23349500</v>
      </c>
      <c r="G220">
        <v>382.98</v>
      </c>
    </row>
    <row r="221" spans="1:7" x14ac:dyDescent="0.25">
      <c r="A221" s="1">
        <v>40861</v>
      </c>
      <c r="B221">
        <v>383.52</v>
      </c>
      <c r="C221">
        <v>385.25</v>
      </c>
      <c r="D221">
        <v>378.2</v>
      </c>
      <c r="E221">
        <v>379.26</v>
      </c>
      <c r="F221">
        <v>15460900</v>
      </c>
      <c r="G221">
        <v>377.64</v>
      </c>
    </row>
    <row r="222" spans="1:7" x14ac:dyDescent="0.25">
      <c r="A222" s="1">
        <v>40862</v>
      </c>
      <c r="B222">
        <v>380.8</v>
      </c>
      <c r="C222">
        <v>389.5</v>
      </c>
      <c r="D222">
        <v>379.45</v>
      </c>
      <c r="E222">
        <v>388.83</v>
      </c>
      <c r="F222">
        <v>15386100</v>
      </c>
      <c r="G222">
        <v>387.17</v>
      </c>
    </row>
    <row r="223" spans="1:7" x14ac:dyDescent="0.25">
      <c r="A223" s="1">
        <v>40863</v>
      </c>
      <c r="B223">
        <v>389.25</v>
      </c>
      <c r="C223">
        <v>391.14</v>
      </c>
      <c r="D223">
        <v>384.32</v>
      </c>
      <c r="E223">
        <v>384.77</v>
      </c>
      <c r="F223">
        <v>12471800</v>
      </c>
      <c r="G223">
        <v>383.13</v>
      </c>
    </row>
    <row r="224" spans="1:7" x14ac:dyDescent="0.25">
      <c r="A224" s="1">
        <v>40864</v>
      </c>
      <c r="B224">
        <v>383.98</v>
      </c>
      <c r="C224">
        <v>384.58</v>
      </c>
      <c r="D224">
        <v>375.5</v>
      </c>
      <c r="E224">
        <v>377.41</v>
      </c>
      <c r="F224">
        <v>17139300</v>
      </c>
      <c r="G224">
        <v>375.8</v>
      </c>
    </row>
    <row r="225" spans="1:7" x14ac:dyDescent="0.25">
      <c r="A225" s="1">
        <v>40865</v>
      </c>
      <c r="B225">
        <v>378.92</v>
      </c>
      <c r="C225">
        <v>379.99</v>
      </c>
      <c r="D225">
        <v>374.88</v>
      </c>
      <c r="E225">
        <v>374.94</v>
      </c>
      <c r="F225">
        <v>13283500</v>
      </c>
      <c r="G225">
        <v>373.34</v>
      </c>
    </row>
    <row r="226" spans="1:7" x14ac:dyDescent="0.25">
      <c r="A226" s="1">
        <v>40868</v>
      </c>
      <c r="B226">
        <v>370.4</v>
      </c>
      <c r="C226">
        <v>371.68</v>
      </c>
      <c r="D226">
        <v>365.91</v>
      </c>
      <c r="E226">
        <v>369.01</v>
      </c>
      <c r="F226">
        <v>15999300</v>
      </c>
      <c r="G226">
        <v>367.43</v>
      </c>
    </row>
    <row r="227" spans="1:7" x14ac:dyDescent="0.25">
      <c r="A227" s="1">
        <v>40869</v>
      </c>
      <c r="B227">
        <v>371.02</v>
      </c>
      <c r="C227">
        <v>377.93</v>
      </c>
      <c r="D227">
        <v>370.94</v>
      </c>
      <c r="E227">
        <v>376.51</v>
      </c>
      <c r="F227">
        <v>14607900</v>
      </c>
      <c r="G227">
        <v>374.9</v>
      </c>
    </row>
    <row r="228" spans="1:7" x14ac:dyDescent="0.25">
      <c r="A228" s="1">
        <v>40870</v>
      </c>
      <c r="B228">
        <v>374.51</v>
      </c>
      <c r="C228">
        <v>375.84</v>
      </c>
      <c r="D228">
        <v>366.88</v>
      </c>
      <c r="E228">
        <v>366.99</v>
      </c>
      <c r="F228">
        <v>15295400</v>
      </c>
      <c r="G228">
        <v>365.42</v>
      </c>
    </row>
    <row r="229" spans="1:7" x14ac:dyDescent="0.25">
      <c r="A229" s="1">
        <v>40872</v>
      </c>
      <c r="B229">
        <v>368.42</v>
      </c>
      <c r="C229">
        <v>371.15</v>
      </c>
      <c r="D229">
        <v>363.32</v>
      </c>
      <c r="E229">
        <v>363.57</v>
      </c>
      <c r="F229">
        <v>9098600</v>
      </c>
      <c r="G229">
        <v>362.02</v>
      </c>
    </row>
    <row r="230" spans="1:7" x14ac:dyDescent="0.25">
      <c r="A230" s="1">
        <v>40875</v>
      </c>
      <c r="B230">
        <v>372.35</v>
      </c>
      <c r="C230">
        <v>376.72</v>
      </c>
      <c r="D230">
        <v>370.33</v>
      </c>
      <c r="E230">
        <v>376.12</v>
      </c>
      <c r="F230">
        <v>12371900</v>
      </c>
      <c r="G230">
        <v>374.51</v>
      </c>
    </row>
    <row r="231" spans="1:7" x14ac:dyDescent="0.25">
      <c r="A231" s="1">
        <v>40876</v>
      </c>
      <c r="B231">
        <v>375.84</v>
      </c>
      <c r="C231">
        <v>378.83</v>
      </c>
      <c r="D231">
        <v>370.2</v>
      </c>
      <c r="E231">
        <v>373.2</v>
      </c>
      <c r="F231">
        <v>13423400</v>
      </c>
      <c r="G231">
        <v>371.6</v>
      </c>
    </row>
    <row r="232" spans="1:7" x14ac:dyDescent="0.25">
      <c r="A232" s="1">
        <v>40877</v>
      </c>
      <c r="B232">
        <v>381.29</v>
      </c>
      <c r="C232">
        <v>382.28</v>
      </c>
      <c r="D232">
        <v>378.3</v>
      </c>
      <c r="E232">
        <v>382.2</v>
      </c>
      <c r="F232">
        <v>14497800</v>
      </c>
      <c r="G232">
        <v>380.57</v>
      </c>
    </row>
    <row r="233" spans="1:7" x14ac:dyDescent="0.25">
      <c r="A233" s="1">
        <v>40878</v>
      </c>
      <c r="B233">
        <v>382.54</v>
      </c>
      <c r="C233">
        <v>389</v>
      </c>
      <c r="D233">
        <v>380.75</v>
      </c>
      <c r="E233">
        <v>387.93</v>
      </c>
      <c r="F233">
        <v>13827900</v>
      </c>
      <c r="G233">
        <v>386.27</v>
      </c>
    </row>
    <row r="234" spans="1:7" x14ac:dyDescent="0.25">
      <c r="A234" s="1">
        <v>40879</v>
      </c>
      <c r="B234">
        <v>389.83</v>
      </c>
      <c r="C234">
        <v>393.63</v>
      </c>
      <c r="D234">
        <v>388.58</v>
      </c>
      <c r="E234">
        <v>389.7</v>
      </c>
      <c r="F234">
        <v>13537700</v>
      </c>
      <c r="G234">
        <v>388.03</v>
      </c>
    </row>
    <row r="235" spans="1:7" x14ac:dyDescent="0.25">
      <c r="A235" s="1">
        <v>40882</v>
      </c>
      <c r="B235">
        <v>393.49</v>
      </c>
      <c r="C235">
        <v>396.41</v>
      </c>
      <c r="D235">
        <v>390.39</v>
      </c>
      <c r="E235">
        <v>393.01</v>
      </c>
      <c r="F235">
        <v>12757500</v>
      </c>
      <c r="G235">
        <v>391.33</v>
      </c>
    </row>
    <row r="236" spans="1:7" x14ac:dyDescent="0.25">
      <c r="A236" s="1">
        <v>40883</v>
      </c>
      <c r="B236">
        <v>392.51</v>
      </c>
      <c r="C236">
        <v>394.63</v>
      </c>
      <c r="D236">
        <v>389.38</v>
      </c>
      <c r="E236">
        <v>390.95</v>
      </c>
      <c r="F236">
        <v>10128500</v>
      </c>
      <c r="G236">
        <v>389.28</v>
      </c>
    </row>
    <row r="237" spans="1:7" x14ac:dyDescent="0.25">
      <c r="A237" s="1">
        <v>40884</v>
      </c>
      <c r="B237">
        <v>389.93</v>
      </c>
      <c r="C237">
        <v>390.94</v>
      </c>
      <c r="D237">
        <v>386.76</v>
      </c>
      <c r="E237">
        <v>389.09</v>
      </c>
      <c r="F237">
        <v>10883800</v>
      </c>
      <c r="G237">
        <v>387.43</v>
      </c>
    </row>
    <row r="238" spans="1:7" x14ac:dyDescent="0.25">
      <c r="A238" s="1">
        <v>40885</v>
      </c>
      <c r="B238">
        <v>391.45</v>
      </c>
      <c r="C238">
        <v>395.5</v>
      </c>
      <c r="D238">
        <v>390.23</v>
      </c>
      <c r="E238">
        <v>390.66</v>
      </c>
      <c r="F238">
        <v>13441300</v>
      </c>
      <c r="G238">
        <v>388.99</v>
      </c>
    </row>
    <row r="239" spans="1:7" x14ac:dyDescent="0.25">
      <c r="A239" s="1">
        <v>40886</v>
      </c>
      <c r="B239">
        <v>392.85</v>
      </c>
      <c r="C239">
        <v>394.04</v>
      </c>
      <c r="D239">
        <v>391.03</v>
      </c>
      <c r="E239">
        <v>393.62</v>
      </c>
      <c r="F239">
        <v>10606900</v>
      </c>
      <c r="G239">
        <v>391.94</v>
      </c>
    </row>
    <row r="240" spans="1:7" x14ac:dyDescent="0.25">
      <c r="A240" s="1">
        <v>40889</v>
      </c>
      <c r="B240">
        <v>391.68</v>
      </c>
      <c r="C240">
        <v>393.9</v>
      </c>
      <c r="D240">
        <v>389.45</v>
      </c>
      <c r="E240">
        <v>391.84</v>
      </c>
      <c r="F240">
        <v>10752400</v>
      </c>
      <c r="G240">
        <v>390.16</v>
      </c>
    </row>
    <row r="241" spans="1:7" x14ac:dyDescent="0.25">
      <c r="A241" s="1">
        <v>40890</v>
      </c>
      <c r="B241">
        <v>393</v>
      </c>
      <c r="C241">
        <v>395.4</v>
      </c>
      <c r="D241">
        <v>387.1</v>
      </c>
      <c r="E241">
        <v>388.81</v>
      </c>
      <c r="F241">
        <v>12104600</v>
      </c>
      <c r="G241">
        <v>387.15</v>
      </c>
    </row>
    <row r="242" spans="1:7" x14ac:dyDescent="0.25">
      <c r="A242" s="1">
        <v>40891</v>
      </c>
      <c r="B242">
        <v>386.7</v>
      </c>
      <c r="C242">
        <v>387.38</v>
      </c>
      <c r="D242">
        <v>377.68</v>
      </c>
      <c r="E242">
        <v>380.19</v>
      </c>
      <c r="F242">
        <v>14531700</v>
      </c>
      <c r="G242">
        <v>378.56</v>
      </c>
    </row>
    <row r="243" spans="1:7" x14ac:dyDescent="0.25">
      <c r="A243" s="1">
        <v>40892</v>
      </c>
      <c r="B243">
        <v>383.33</v>
      </c>
      <c r="C243">
        <v>383.74</v>
      </c>
      <c r="D243">
        <v>378.31</v>
      </c>
      <c r="E243">
        <v>378.94</v>
      </c>
      <c r="F243">
        <v>9150000</v>
      </c>
      <c r="G243">
        <v>377.32</v>
      </c>
    </row>
    <row r="244" spans="1:7" x14ac:dyDescent="0.25">
      <c r="A244" s="1">
        <v>40893</v>
      </c>
      <c r="B244">
        <v>380.36</v>
      </c>
      <c r="C244">
        <v>384.15</v>
      </c>
      <c r="D244">
        <v>379.57</v>
      </c>
      <c r="E244">
        <v>381.02</v>
      </c>
      <c r="F244">
        <v>15052800</v>
      </c>
      <c r="G244">
        <v>379.39</v>
      </c>
    </row>
    <row r="245" spans="1:7" x14ac:dyDescent="0.25">
      <c r="A245" s="1">
        <v>40896</v>
      </c>
      <c r="B245">
        <v>382.47</v>
      </c>
      <c r="C245">
        <v>384.85</v>
      </c>
      <c r="D245">
        <v>380.48</v>
      </c>
      <c r="E245">
        <v>382.21</v>
      </c>
      <c r="F245">
        <v>8411800</v>
      </c>
      <c r="G245">
        <v>380.58</v>
      </c>
    </row>
    <row r="246" spans="1:7" x14ac:dyDescent="0.25">
      <c r="A246" s="1">
        <v>40897</v>
      </c>
      <c r="B246">
        <v>387.76</v>
      </c>
      <c r="C246">
        <v>396.1</v>
      </c>
      <c r="D246">
        <v>387.26</v>
      </c>
      <c r="E246">
        <v>395.95</v>
      </c>
      <c r="F246">
        <v>12043400</v>
      </c>
      <c r="G246">
        <v>394.26</v>
      </c>
    </row>
    <row r="247" spans="1:7" x14ac:dyDescent="0.25">
      <c r="A247" s="1">
        <v>40898</v>
      </c>
      <c r="B247">
        <v>396.69</v>
      </c>
      <c r="C247">
        <v>397.3</v>
      </c>
      <c r="D247">
        <v>392.01</v>
      </c>
      <c r="E247">
        <v>396.45</v>
      </c>
      <c r="F247">
        <v>9391000</v>
      </c>
      <c r="G247">
        <v>394.76</v>
      </c>
    </row>
    <row r="248" spans="1:7" x14ac:dyDescent="0.25">
      <c r="A248" s="1">
        <v>40899</v>
      </c>
      <c r="B248">
        <v>397</v>
      </c>
      <c r="C248">
        <v>399.13</v>
      </c>
      <c r="D248">
        <v>396.1</v>
      </c>
      <c r="E248">
        <v>398.55</v>
      </c>
      <c r="F248">
        <v>7227100</v>
      </c>
      <c r="G248">
        <v>396.85</v>
      </c>
    </row>
    <row r="249" spans="1:7" x14ac:dyDescent="0.25">
      <c r="A249" s="1">
        <v>40900</v>
      </c>
      <c r="B249">
        <v>399.69</v>
      </c>
      <c r="C249">
        <v>403.59</v>
      </c>
      <c r="D249">
        <v>399.49</v>
      </c>
      <c r="E249">
        <v>403.33</v>
      </c>
      <c r="F249">
        <v>9621400</v>
      </c>
      <c r="G249">
        <v>401.61</v>
      </c>
    </row>
    <row r="250" spans="1:7" x14ac:dyDescent="0.25">
      <c r="A250" s="1">
        <v>40904</v>
      </c>
      <c r="B250">
        <v>403.1</v>
      </c>
      <c r="C250">
        <v>409.09</v>
      </c>
      <c r="D250">
        <v>403.02</v>
      </c>
      <c r="E250">
        <v>406.53</v>
      </c>
      <c r="F250">
        <v>9467000</v>
      </c>
      <c r="G250">
        <v>404.79</v>
      </c>
    </row>
    <row r="251" spans="1:7" x14ac:dyDescent="0.25">
      <c r="A251" s="1">
        <v>40905</v>
      </c>
      <c r="B251">
        <v>406.89</v>
      </c>
      <c r="C251">
        <v>408.25</v>
      </c>
      <c r="D251">
        <v>401.34</v>
      </c>
      <c r="E251">
        <v>402.64</v>
      </c>
      <c r="F251">
        <v>8166500</v>
      </c>
      <c r="G251">
        <v>400.92</v>
      </c>
    </row>
    <row r="252" spans="1:7" x14ac:dyDescent="0.25">
      <c r="A252" s="1">
        <v>40906</v>
      </c>
      <c r="B252">
        <v>403.4</v>
      </c>
      <c r="C252">
        <v>405.65</v>
      </c>
      <c r="D252">
        <v>400.51</v>
      </c>
      <c r="E252">
        <v>405.12</v>
      </c>
      <c r="F252">
        <v>7713500</v>
      </c>
      <c r="G252">
        <v>403.39</v>
      </c>
    </row>
    <row r="253" spans="1:7" x14ac:dyDescent="0.25">
      <c r="A253" s="1">
        <v>40907</v>
      </c>
      <c r="B253">
        <v>403.51</v>
      </c>
      <c r="C253">
        <v>406.28</v>
      </c>
      <c r="D253">
        <v>403.49</v>
      </c>
      <c r="E253">
        <v>405</v>
      </c>
      <c r="F253">
        <v>6416500</v>
      </c>
      <c r="G253">
        <v>403.27</v>
      </c>
    </row>
  </sheetData>
  <autoFilter ref="A1:G253">
    <sortState ref="A2:G253">
      <sortCondition ref="A1:A25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E9" sqref="E9"/>
    </sheetView>
  </sheetViews>
  <sheetFormatPr defaultRowHeight="15" x14ac:dyDescent="0.25"/>
  <cols>
    <col min="1" max="1" width="10.7109375" bestFit="1" customWidth="1"/>
    <col min="2" max="2" width="8.140625" bestFit="1" customWidth="1"/>
    <col min="3" max="3" width="7.28515625" bestFit="1" customWidth="1"/>
    <col min="4" max="4" width="7" bestFit="1" customWidth="1"/>
    <col min="5" max="5" width="8.140625" bestFit="1" customWidth="1"/>
    <col min="6" max="6" width="10.28515625" bestFit="1" customWidth="1"/>
    <col min="7" max="7" width="11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40546</v>
      </c>
      <c r="B2">
        <v>138.66999999999999</v>
      </c>
      <c r="C2">
        <v>139</v>
      </c>
      <c r="D2">
        <v>137.88</v>
      </c>
      <c r="E2">
        <v>138</v>
      </c>
      <c r="F2">
        <v>11510200</v>
      </c>
      <c r="G2">
        <v>138</v>
      </c>
    </row>
    <row r="3" spans="1:7" x14ac:dyDescent="0.25">
      <c r="A3" s="1">
        <v>40547</v>
      </c>
      <c r="B3">
        <v>136.24</v>
      </c>
      <c r="C3">
        <v>136.28</v>
      </c>
      <c r="D3">
        <v>134.16</v>
      </c>
      <c r="E3">
        <v>134.75</v>
      </c>
      <c r="F3">
        <v>26154300</v>
      </c>
      <c r="G3">
        <v>134.75</v>
      </c>
    </row>
    <row r="4" spans="1:7" x14ac:dyDescent="0.25">
      <c r="A4" s="1">
        <v>40548</v>
      </c>
      <c r="B4">
        <v>133.5</v>
      </c>
      <c r="C4">
        <v>134.68</v>
      </c>
      <c r="D4">
        <v>133.1</v>
      </c>
      <c r="E4">
        <v>134.37</v>
      </c>
      <c r="F4">
        <v>16700900</v>
      </c>
      <c r="G4">
        <v>134.37</v>
      </c>
    </row>
    <row r="5" spans="1:7" x14ac:dyDescent="0.25">
      <c r="A5" s="1">
        <v>40549</v>
      </c>
      <c r="B5">
        <v>134.05000000000001</v>
      </c>
      <c r="C5">
        <v>134.38</v>
      </c>
      <c r="D5">
        <v>133.13999999999999</v>
      </c>
      <c r="E5">
        <v>133.83000000000001</v>
      </c>
      <c r="F5">
        <v>15965300</v>
      </c>
      <c r="G5">
        <v>133.83000000000001</v>
      </c>
    </row>
    <row r="6" spans="1:7" x14ac:dyDescent="0.25">
      <c r="A6" s="1">
        <v>40550</v>
      </c>
      <c r="B6">
        <v>133.38</v>
      </c>
      <c r="C6">
        <v>134.61000000000001</v>
      </c>
      <c r="D6">
        <v>133.18</v>
      </c>
      <c r="E6">
        <v>133.58000000000001</v>
      </c>
      <c r="F6">
        <v>16761400</v>
      </c>
      <c r="G6">
        <v>133.58000000000001</v>
      </c>
    </row>
    <row r="7" spans="1:7" x14ac:dyDescent="0.25">
      <c r="A7" s="1">
        <v>40553</v>
      </c>
      <c r="B7">
        <v>133.85</v>
      </c>
      <c r="C7">
        <v>134.19999999999999</v>
      </c>
      <c r="D7">
        <v>133.24</v>
      </c>
      <c r="E7">
        <v>134.12</v>
      </c>
      <c r="F7">
        <v>8429900</v>
      </c>
      <c r="G7">
        <v>134.12</v>
      </c>
    </row>
    <row r="8" spans="1:7" x14ac:dyDescent="0.25">
      <c r="A8" s="1">
        <v>40554</v>
      </c>
      <c r="B8">
        <v>134.79</v>
      </c>
      <c r="C8">
        <v>135.16</v>
      </c>
      <c r="D8">
        <v>133.96</v>
      </c>
      <c r="E8">
        <v>134.91</v>
      </c>
      <c r="F8">
        <v>10268400</v>
      </c>
      <c r="G8">
        <v>134.91</v>
      </c>
    </row>
    <row r="9" spans="1:7" x14ac:dyDescent="0.25">
      <c r="A9" s="1">
        <v>40555</v>
      </c>
      <c r="B9">
        <v>134.79</v>
      </c>
      <c r="C9">
        <v>135.58000000000001</v>
      </c>
      <c r="D9">
        <v>134.35</v>
      </c>
      <c r="E9">
        <v>135.46</v>
      </c>
      <c r="F9">
        <v>10785100</v>
      </c>
      <c r="G9">
        <v>135.46</v>
      </c>
    </row>
    <row r="10" spans="1:7" x14ac:dyDescent="0.25">
      <c r="A10" s="1">
        <v>40556</v>
      </c>
      <c r="B10">
        <v>135.66</v>
      </c>
      <c r="C10">
        <v>135.68</v>
      </c>
      <c r="D10">
        <v>133.63</v>
      </c>
      <c r="E10">
        <v>134.05000000000001</v>
      </c>
      <c r="F10">
        <v>14294600</v>
      </c>
      <c r="G10">
        <v>134.05000000000001</v>
      </c>
    </row>
    <row r="11" spans="1:7" x14ac:dyDescent="0.25">
      <c r="A11" s="1">
        <v>40557</v>
      </c>
      <c r="B11">
        <v>133.16999999999999</v>
      </c>
      <c r="C11">
        <v>133.6</v>
      </c>
      <c r="D11">
        <v>132.22</v>
      </c>
      <c r="E11">
        <v>132.69</v>
      </c>
      <c r="F11">
        <v>21224900</v>
      </c>
      <c r="G11">
        <v>132.69</v>
      </c>
    </row>
    <row r="12" spans="1:7" x14ac:dyDescent="0.25">
      <c r="A12" s="1">
        <v>40561</v>
      </c>
      <c r="B12">
        <v>133.63</v>
      </c>
      <c r="C12">
        <v>134</v>
      </c>
      <c r="D12">
        <v>133.16999999999999</v>
      </c>
      <c r="E12">
        <v>133.43</v>
      </c>
      <c r="F12">
        <v>11592900</v>
      </c>
      <c r="G12">
        <v>133.43</v>
      </c>
    </row>
    <row r="13" spans="1:7" x14ac:dyDescent="0.25">
      <c r="A13" s="1">
        <v>40562</v>
      </c>
      <c r="B13">
        <v>134.34</v>
      </c>
      <c r="C13">
        <v>134.4</v>
      </c>
      <c r="D13">
        <v>133.4</v>
      </c>
      <c r="E13">
        <v>133.72</v>
      </c>
      <c r="F13">
        <v>11788100</v>
      </c>
      <c r="G13">
        <v>133.72</v>
      </c>
    </row>
    <row r="14" spans="1:7" x14ac:dyDescent="0.25">
      <c r="A14" s="1">
        <v>40563</v>
      </c>
      <c r="B14">
        <v>131.76</v>
      </c>
      <c r="C14">
        <v>132.1</v>
      </c>
      <c r="D14">
        <v>131.04</v>
      </c>
      <c r="E14">
        <v>131.19999999999999</v>
      </c>
      <c r="F14">
        <v>24362900</v>
      </c>
      <c r="G14">
        <v>131.19999999999999</v>
      </c>
    </row>
    <row r="15" spans="1:7" x14ac:dyDescent="0.25">
      <c r="A15" s="1">
        <v>40564</v>
      </c>
      <c r="B15">
        <v>130.76</v>
      </c>
      <c r="C15">
        <v>131.43</v>
      </c>
      <c r="D15">
        <v>130.53</v>
      </c>
      <c r="E15">
        <v>131.03</v>
      </c>
      <c r="F15">
        <v>19488400</v>
      </c>
      <c r="G15">
        <v>131.03</v>
      </c>
    </row>
    <row r="16" spans="1:7" x14ac:dyDescent="0.25">
      <c r="A16" s="1">
        <v>40567</v>
      </c>
      <c r="B16">
        <v>131.01</v>
      </c>
      <c r="C16">
        <v>131.63</v>
      </c>
      <c r="D16">
        <v>130.13999999999999</v>
      </c>
      <c r="E16">
        <v>130.36000000000001</v>
      </c>
      <c r="F16">
        <v>15127200</v>
      </c>
      <c r="G16">
        <v>130.36000000000001</v>
      </c>
    </row>
    <row r="17" spans="1:7" x14ac:dyDescent="0.25">
      <c r="A17" s="1">
        <v>40568</v>
      </c>
      <c r="B17">
        <v>129.65</v>
      </c>
      <c r="C17">
        <v>130.27000000000001</v>
      </c>
      <c r="D17">
        <v>129.07</v>
      </c>
      <c r="E17">
        <v>130.1</v>
      </c>
      <c r="F17">
        <v>22219700</v>
      </c>
      <c r="G17">
        <v>130.1</v>
      </c>
    </row>
    <row r="18" spans="1:7" x14ac:dyDescent="0.25">
      <c r="A18" s="1">
        <v>40569</v>
      </c>
      <c r="B18">
        <v>129.83000000000001</v>
      </c>
      <c r="C18">
        <v>131.16999999999999</v>
      </c>
      <c r="D18">
        <v>129.28</v>
      </c>
      <c r="E18">
        <v>131.16</v>
      </c>
      <c r="F18">
        <v>20543000</v>
      </c>
      <c r="G18">
        <v>131.16</v>
      </c>
    </row>
    <row r="19" spans="1:7" x14ac:dyDescent="0.25">
      <c r="A19" s="1">
        <v>40570</v>
      </c>
      <c r="B19">
        <v>130.29</v>
      </c>
      <c r="C19">
        <v>130.49</v>
      </c>
      <c r="D19">
        <v>127.8</v>
      </c>
      <c r="E19">
        <v>127.93</v>
      </c>
      <c r="F19">
        <v>33047000</v>
      </c>
      <c r="G19">
        <v>127.93</v>
      </c>
    </row>
    <row r="20" spans="1:7" x14ac:dyDescent="0.25">
      <c r="A20" s="1">
        <v>40571</v>
      </c>
      <c r="B20">
        <v>127.97</v>
      </c>
      <c r="C20">
        <v>131.47999999999999</v>
      </c>
      <c r="D20">
        <v>127.95</v>
      </c>
      <c r="E20">
        <v>130.28</v>
      </c>
      <c r="F20">
        <v>28091500</v>
      </c>
      <c r="G20">
        <v>130.28</v>
      </c>
    </row>
    <row r="21" spans="1:7" x14ac:dyDescent="0.25">
      <c r="A21" s="1">
        <v>40574</v>
      </c>
      <c r="B21">
        <v>129.27000000000001</v>
      </c>
      <c r="C21">
        <v>130.51</v>
      </c>
      <c r="D21">
        <v>129.25</v>
      </c>
      <c r="E21">
        <v>129.87</v>
      </c>
      <c r="F21">
        <v>14664100</v>
      </c>
      <c r="G21">
        <v>129.87</v>
      </c>
    </row>
    <row r="22" spans="1:7" x14ac:dyDescent="0.25">
      <c r="A22" s="1">
        <v>40575</v>
      </c>
      <c r="B22">
        <v>130.52000000000001</v>
      </c>
      <c r="C22">
        <v>131.08000000000001</v>
      </c>
      <c r="D22">
        <v>129.33000000000001</v>
      </c>
      <c r="E22">
        <v>130.80000000000001</v>
      </c>
      <c r="F22">
        <v>15363700</v>
      </c>
      <c r="G22">
        <v>130.80000000000001</v>
      </c>
    </row>
    <row r="23" spans="1:7" x14ac:dyDescent="0.25">
      <c r="A23" s="1">
        <v>40576</v>
      </c>
      <c r="B23">
        <v>130.37</v>
      </c>
      <c r="C23">
        <v>130.6</v>
      </c>
      <c r="D23">
        <v>129.44999999999999</v>
      </c>
      <c r="E23">
        <v>130.44999999999999</v>
      </c>
      <c r="F23">
        <v>10082000</v>
      </c>
      <c r="G23">
        <v>130.44999999999999</v>
      </c>
    </row>
    <row r="24" spans="1:7" x14ac:dyDescent="0.25">
      <c r="A24" s="1">
        <v>40577</v>
      </c>
      <c r="B24">
        <v>130.07</v>
      </c>
      <c r="C24">
        <v>132.32</v>
      </c>
      <c r="D24">
        <v>129.28</v>
      </c>
      <c r="E24">
        <v>132.19999999999999</v>
      </c>
      <c r="F24">
        <v>17414700</v>
      </c>
      <c r="G24">
        <v>132.19999999999999</v>
      </c>
    </row>
    <row r="25" spans="1:7" x14ac:dyDescent="0.25">
      <c r="A25" s="1">
        <v>40578</v>
      </c>
      <c r="B25">
        <v>131.84</v>
      </c>
      <c r="C25">
        <v>132.69999999999999</v>
      </c>
      <c r="D25">
        <v>131.22999999999999</v>
      </c>
      <c r="E25">
        <v>131.66</v>
      </c>
      <c r="F25">
        <v>15214300</v>
      </c>
      <c r="G25">
        <v>131.66</v>
      </c>
    </row>
    <row r="26" spans="1:7" x14ac:dyDescent="0.25">
      <c r="A26" s="1">
        <v>40581</v>
      </c>
      <c r="B26">
        <v>131.66999999999999</v>
      </c>
      <c r="C26">
        <v>131.94999999999999</v>
      </c>
      <c r="D26">
        <v>131.22999999999999</v>
      </c>
      <c r="E26">
        <v>131.68</v>
      </c>
      <c r="F26">
        <v>7176300</v>
      </c>
      <c r="G26">
        <v>131.68</v>
      </c>
    </row>
    <row r="27" spans="1:7" x14ac:dyDescent="0.25">
      <c r="A27" s="1">
        <v>40582</v>
      </c>
      <c r="B27">
        <v>132.96</v>
      </c>
      <c r="C27">
        <v>133.5</v>
      </c>
      <c r="D27">
        <v>132.80000000000001</v>
      </c>
      <c r="E27">
        <v>133.13999999999999</v>
      </c>
      <c r="F27">
        <v>16220900</v>
      </c>
      <c r="G27">
        <v>133.13999999999999</v>
      </c>
    </row>
    <row r="28" spans="1:7" x14ac:dyDescent="0.25">
      <c r="A28" s="1">
        <v>40583</v>
      </c>
      <c r="B28">
        <v>133.19</v>
      </c>
      <c r="C28">
        <v>133.38999999999999</v>
      </c>
      <c r="D28">
        <v>132.49</v>
      </c>
      <c r="E28">
        <v>133.07</v>
      </c>
      <c r="F28">
        <v>10178400</v>
      </c>
      <c r="G28">
        <v>133.07</v>
      </c>
    </row>
    <row r="29" spans="1:7" x14ac:dyDescent="0.25">
      <c r="A29" s="1">
        <v>40584</v>
      </c>
      <c r="B29">
        <v>132.11000000000001</v>
      </c>
      <c r="C29">
        <v>133.31</v>
      </c>
      <c r="D29">
        <v>132</v>
      </c>
      <c r="E29">
        <v>132.85</v>
      </c>
      <c r="F29">
        <v>8105200</v>
      </c>
      <c r="G29">
        <v>132.85</v>
      </c>
    </row>
    <row r="30" spans="1:7" x14ac:dyDescent="0.25">
      <c r="A30" s="1">
        <v>40585</v>
      </c>
      <c r="B30">
        <v>133.01</v>
      </c>
      <c r="C30">
        <v>133.44</v>
      </c>
      <c r="D30">
        <v>132.09</v>
      </c>
      <c r="E30">
        <v>132.32</v>
      </c>
      <c r="F30">
        <v>9888600</v>
      </c>
      <c r="G30">
        <v>132.32</v>
      </c>
    </row>
    <row r="31" spans="1:7" x14ac:dyDescent="0.25">
      <c r="A31" s="1">
        <v>40588</v>
      </c>
      <c r="B31">
        <v>132.94999999999999</v>
      </c>
      <c r="C31">
        <v>133.38</v>
      </c>
      <c r="D31">
        <v>132.69999999999999</v>
      </c>
      <c r="E31">
        <v>132.94999999999999</v>
      </c>
      <c r="F31">
        <v>8694200</v>
      </c>
      <c r="G31">
        <v>132.94999999999999</v>
      </c>
    </row>
    <row r="32" spans="1:7" x14ac:dyDescent="0.25">
      <c r="A32" s="1">
        <v>40589</v>
      </c>
      <c r="B32">
        <v>133.86000000000001</v>
      </c>
      <c r="C32">
        <v>134.16999999999999</v>
      </c>
      <c r="D32">
        <v>133.63</v>
      </c>
      <c r="E32">
        <v>133.97</v>
      </c>
      <c r="F32">
        <v>10111200</v>
      </c>
      <c r="G32">
        <v>133.97</v>
      </c>
    </row>
    <row r="33" spans="1:7" x14ac:dyDescent="0.25">
      <c r="A33" s="1">
        <v>40590</v>
      </c>
      <c r="B33">
        <v>134.22999999999999</v>
      </c>
      <c r="C33">
        <v>134.86000000000001</v>
      </c>
      <c r="D33">
        <v>133.44999999999999</v>
      </c>
      <c r="E33">
        <v>134.1</v>
      </c>
      <c r="F33">
        <v>12822800</v>
      </c>
      <c r="G33">
        <v>134.1</v>
      </c>
    </row>
    <row r="34" spans="1:7" x14ac:dyDescent="0.25">
      <c r="A34" s="1">
        <v>40591</v>
      </c>
      <c r="B34">
        <v>134.74</v>
      </c>
      <c r="C34">
        <v>135.16</v>
      </c>
      <c r="D34">
        <v>134.47</v>
      </c>
      <c r="E34">
        <v>135.04</v>
      </c>
      <c r="F34">
        <v>11322200</v>
      </c>
      <c r="G34">
        <v>135.04</v>
      </c>
    </row>
    <row r="35" spans="1:7" x14ac:dyDescent="0.25">
      <c r="A35" s="1">
        <v>40592</v>
      </c>
      <c r="B35">
        <v>135.16999999999999</v>
      </c>
      <c r="C35">
        <v>135.80000000000001</v>
      </c>
      <c r="D35">
        <v>134.88</v>
      </c>
      <c r="E35">
        <v>135.41</v>
      </c>
      <c r="F35">
        <v>15890100</v>
      </c>
      <c r="G35">
        <v>135.41</v>
      </c>
    </row>
    <row r="36" spans="1:7" x14ac:dyDescent="0.25">
      <c r="A36" s="1">
        <v>40596</v>
      </c>
      <c r="B36">
        <v>136.91999999999999</v>
      </c>
      <c r="C36">
        <v>137.22</v>
      </c>
      <c r="D36">
        <v>136.19</v>
      </c>
      <c r="E36">
        <v>136.29</v>
      </c>
      <c r="F36">
        <v>16676100</v>
      </c>
      <c r="G36">
        <v>136.29</v>
      </c>
    </row>
    <row r="37" spans="1:7" x14ac:dyDescent="0.25">
      <c r="A37" s="1">
        <v>40597</v>
      </c>
      <c r="B37">
        <v>136.97</v>
      </c>
      <c r="C37">
        <v>138.19999999999999</v>
      </c>
      <c r="D37">
        <v>136.91999999999999</v>
      </c>
      <c r="E37">
        <v>137.51</v>
      </c>
      <c r="F37">
        <v>15685700</v>
      </c>
      <c r="G37">
        <v>137.51</v>
      </c>
    </row>
    <row r="38" spans="1:7" x14ac:dyDescent="0.25">
      <c r="A38" s="1">
        <v>40598</v>
      </c>
      <c r="B38">
        <v>138.04</v>
      </c>
      <c r="C38">
        <v>138.13999999999999</v>
      </c>
      <c r="D38">
        <v>135.72999999999999</v>
      </c>
      <c r="E38">
        <v>136.47999999999999</v>
      </c>
      <c r="F38">
        <v>18781700</v>
      </c>
      <c r="G38">
        <v>136.47999999999999</v>
      </c>
    </row>
    <row r="39" spans="1:7" x14ac:dyDescent="0.25">
      <c r="A39" s="1">
        <v>40599</v>
      </c>
      <c r="B39">
        <v>137.22</v>
      </c>
      <c r="C39">
        <v>137.74</v>
      </c>
      <c r="D39">
        <v>136.77000000000001</v>
      </c>
      <c r="E39">
        <v>137.38</v>
      </c>
      <c r="F39">
        <v>10351400</v>
      </c>
      <c r="G39">
        <v>137.38</v>
      </c>
    </row>
    <row r="40" spans="1:7" x14ac:dyDescent="0.25">
      <c r="A40" s="1">
        <v>40602</v>
      </c>
      <c r="B40">
        <v>137.65</v>
      </c>
      <c r="C40">
        <v>138.13999999999999</v>
      </c>
      <c r="D40">
        <v>137.03</v>
      </c>
      <c r="E40">
        <v>137.66</v>
      </c>
      <c r="F40">
        <v>8847000</v>
      </c>
      <c r="G40">
        <v>137.66</v>
      </c>
    </row>
    <row r="41" spans="1:7" x14ac:dyDescent="0.25">
      <c r="A41" s="1">
        <v>40603</v>
      </c>
      <c r="B41">
        <v>138.57</v>
      </c>
      <c r="C41">
        <v>140.03</v>
      </c>
      <c r="D41">
        <v>138.49</v>
      </c>
      <c r="E41">
        <v>140.03</v>
      </c>
      <c r="F41">
        <v>17438100</v>
      </c>
      <c r="G41">
        <v>140.03</v>
      </c>
    </row>
    <row r="42" spans="1:7" x14ac:dyDescent="0.25">
      <c r="A42" s="1">
        <v>40604</v>
      </c>
      <c r="B42">
        <v>140.24</v>
      </c>
      <c r="C42">
        <v>140.55000000000001</v>
      </c>
      <c r="D42">
        <v>139.47999999999999</v>
      </c>
      <c r="E42">
        <v>139.91999999999999</v>
      </c>
      <c r="F42">
        <v>15719800</v>
      </c>
      <c r="G42">
        <v>139.91999999999999</v>
      </c>
    </row>
    <row r="43" spans="1:7" x14ac:dyDescent="0.25">
      <c r="A43" s="1">
        <v>40605</v>
      </c>
      <c r="B43">
        <v>138.81</v>
      </c>
      <c r="C43">
        <v>139.13</v>
      </c>
      <c r="D43">
        <v>137.57</v>
      </c>
      <c r="E43">
        <v>138.09</v>
      </c>
      <c r="F43">
        <v>16485000</v>
      </c>
      <c r="G43">
        <v>138.09</v>
      </c>
    </row>
    <row r="44" spans="1:7" x14ac:dyDescent="0.25">
      <c r="A44" s="1">
        <v>40606</v>
      </c>
      <c r="B44">
        <v>138.63</v>
      </c>
      <c r="C44">
        <v>139.75</v>
      </c>
      <c r="D44">
        <v>138.61000000000001</v>
      </c>
      <c r="E44">
        <v>139.35</v>
      </c>
      <c r="F44">
        <v>17454600</v>
      </c>
      <c r="G44">
        <v>139.35</v>
      </c>
    </row>
    <row r="45" spans="1:7" x14ac:dyDescent="0.25">
      <c r="A45" s="1">
        <v>40609</v>
      </c>
      <c r="B45">
        <v>140.29</v>
      </c>
      <c r="C45">
        <v>140.61000000000001</v>
      </c>
      <c r="D45">
        <v>139.28</v>
      </c>
      <c r="E45">
        <v>139.72</v>
      </c>
      <c r="F45">
        <v>14068900</v>
      </c>
      <c r="G45">
        <v>139.72</v>
      </c>
    </row>
    <row r="46" spans="1:7" x14ac:dyDescent="0.25">
      <c r="A46" s="1">
        <v>40610</v>
      </c>
      <c r="B46">
        <v>139.65</v>
      </c>
      <c r="C46">
        <v>139.66</v>
      </c>
      <c r="D46">
        <v>138.83000000000001</v>
      </c>
      <c r="E46">
        <v>139.36000000000001</v>
      </c>
      <c r="F46">
        <v>10730500</v>
      </c>
      <c r="G46">
        <v>139.36000000000001</v>
      </c>
    </row>
    <row r="47" spans="1:7" x14ac:dyDescent="0.25">
      <c r="A47" s="1">
        <v>40611</v>
      </c>
      <c r="B47">
        <v>139.91999999999999</v>
      </c>
      <c r="C47">
        <v>139.94999999999999</v>
      </c>
      <c r="D47">
        <v>138.94</v>
      </c>
      <c r="E47">
        <v>139.41</v>
      </c>
      <c r="F47">
        <v>8736400</v>
      </c>
      <c r="G47">
        <v>139.41</v>
      </c>
    </row>
    <row r="48" spans="1:7" x14ac:dyDescent="0.25">
      <c r="A48" s="1">
        <v>40612</v>
      </c>
      <c r="B48">
        <v>138.5</v>
      </c>
      <c r="C48">
        <v>138.5</v>
      </c>
      <c r="D48">
        <v>136.85</v>
      </c>
      <c r="E48">
        <v>137.77000000000001</v>
      </c>
      <c r="F48">
        <v>15559100</v>
      </c>
      <c r="G48">
        <v>137.77000000000001</v>
      </c>
    </row>
    <row r="49" spans="1:7" x14ac:dyDescent="0.25">
      <c r="A49" s="1">
        <v>40613</v>
      </c>
      <c r="B49">
        <v>137.29</v>
      </c>
      <c r="C49">
        <v>138.93</v>
      </c>
      <c r="D49">
        <v>137.18</v>
      </c>
      <c r="E49">
        <v>138.22</v>
      </c>
      <c r="F49">
        <v>10416900</v>
      </c>
      <c r="G49">
        <v>138.22</v>
      </c>
    </row>
    <row r="50" spans="1:7" x14ac:dyDescent="0.25">
      <c r="A50" s="1">
        <v>40616</v>
      </c>
      <c r="B50">
        <v>139.33000000000001</v>
      </c>
      <c r="C50">
        <v>139.55000000000001</v>
      </c>
      <c r="D50">
        <v>138.61000000000001</v>
      </c>
      <c r="E50">
        <v>138.86000000000001</v>
      </c>
      <c r="F50">
        <v>10239300</v>
      </c>
      <c r="G50">
        <v>138.86000000000001</v>
      </c>
    </row>
    <row r="51" spans="1:7" x14ac:dyDescent="0.25">
      <c r="A51" s="1">
        <v>40617</v>
      </c>
      <c r="B51">
        <v>135.35</v>
      </c>
      <c r="C51">
        <v>136.94</v>
      </c>
      <c r="D51">
        <v>135.22999999999999</v>
      </c>
      <c r="E51">
        <v>136.27000000000001</v>
      </c>
      <c r="F51">
        <v>23465100</v>
      </c>
      <c r="G51">
        <v>136.27000000000001</v>
      </c>
    </row>
    <row r="52" spans="1:7" x14ac:dyDescent="0.25">
      <c r="A52" s="1">
        <v>40618</v>
      </c>
      <c r="B52">
        <v>136.52000000000001</v>
      </c>
      <c r="C52">
        <v>137.19999999999999</v>
      </c>
      <c r="D52">
        <v>135.80000000000001</v>
      </c>
      <c r="E52">
        <v>136.24</v>
      </c>
      <c r="F52">
        <v>13392500</v>
      </c>
      <c r="G52">
        <v>136.24</v>
      </c>
    </row>
    <row r="53" spans="1:7" x14ac:dyDescent="0.25">
      <c r="A53" s="1">
        <v>40619</v>
      </c>
      <c r="B53">
        <v>136.56</v>
      </c>
      <c r="C53">
        <v>137.08000000000001</v>
      </c>
      <c r="D53">
        <v>136.25</v>
      </c>
      <c r="E53">
        <v>136.97</v>
      </c>
      <c r="F53">
        <v>9117400</v>
      </c>
      <c r="G53">
        <v>136.97</v>
      </c>
    </row>
    <row r="54" spans="1:7" x14ac:dyDescent="0.25">
      <c r="A54" s="1">
        <v>40620</v>
      </c>
      <c r="B54">
        <v>138.13999999999999</v>
      </c>
      <c r="C54">
        <v>138.83000000000001</v>
      </c>
      <c r="D54">
        <v>137.76</v>
      </c>
      <c r="E54">
        <v>138.37</v>
      </c>
      <c r="F54">
        <v>18602000</v>
      </c>
      <c r="G54">
        <v>138.37</v>
      </c>
    </row>
    <row r="55" spans="1:7" x14ac:dyDescent="0.25">
      <c r="A55" s="1">
        <v>40623</v>
      </c>
      <c r="B55">
        <v>139.5</v>
      </c>
      <c r="C55">
        <v>139.91</v>
      </c>
      <c r="D55">
        <v>138.97</v>
      </c>
      <c r="E55">
        <v>139.13999999999999</v>
      </c>
      <c r="F55">
        <v>13742500</v>
      </c>
      <c r="G55">
        <v>139.13999999999999</v>
      </c>
    </row>
    <row r="56" spans="1:7" x14ac:dyDescent="0.25">
      <c r="A56" s="1">
        <v>40624</v>
      </c>
      <c r="B56">
        <v>138.88</v>
      </c>
      <c r="C56">
        <v>139.36000000000001</v>
      </c>
      <c r="D56">
        <v>138.66999999999999</v>
      </c>
      <c r="E56">
        <v>139.05000000000001</v>
      </c>
      <c r="F56">
        <v>9553700</v>
      </c>
      <c r="G56">
        <v>139.05000000000001</v>
      </c>
    </row>
    <row r="57" spans="1:7" x14ac:dyDescent="0.25">
      <c r="A57" s="1">
        <v>40625</v>
      </c>
      <c r="B57">
        <v>139.61000000000001</v>
      </c>
      <c r="C57">
        <v>140.55000000000001</v>
      </c>
      <c r="D57">
        <v>139.55000000000001</v>
      </c>
      <c r="E57">
        <v>140.34</v>
      </c>
      <c r="F57">
        <v>11541000</v>
      </c>
      <c r="G57">
        <v>140.34</v>
      </c>
    </row>
    <row r="58" spans="1:7" x14ac:dyDescent="0.25">
      <c r="A58" s="1">
        <v>40626</v>
      </c>
      <c r="B58">
        <v>140.27000000000001</v>
      </c>
      <c r="C58">
        <v>141.28</v>
      </c>
      <c r="D58">
        <v>138.83000000000001</v>
      </c>
      <c r="E58">
        <v>139.22</v>
      </c>
      <c r="F58">
        <v>17016600</v>
      </c>
      <c r="G58">
        <v>139.22</v>
      </c>
    </row>
    <row r="59" spans="1:7" x14ac:dyDescent="0.25">
      <c r="A59" s="1">
        <v>40627</v>
      </c>
      <c r="B59">
        <v>140</v>
      </c>
      <c r="C59">
        <v>140.24</v>
      </c>
      <c r="D59">
        <v>138.66</v>
      </c>
      <c r="E59">
        <v>139.26</v>
      </c>
      <c r="F59">
        <v>13191100</v>
      </c>
      <c r="G59">
        <v>139.26</v>
      </c>
    </row>
    <row r="60" spans="1:7" x14ac:dyDescent="0.25">
      <c r="A60" s="1">
        <v>40630</v>
      </c>
      <c r="B60">
        <v>137.82</v>
      </c>
      <c r="C60">
        <v>138.83000000000001</v>
      </c>
      <c r="D60">
        <v>137.78</v>
      </c>
      <c r="E60">
        <v>138.54</v>
      </c>
      <c r="F60">
        <v>7656000</v>
      </c>
      <c r="G60">
        <v>138.54</v>
      </c>
    </row>
    <row r="61" spans="1:7" x14ac:dyDescent="0.25">
      <c r="A61" s="1">
        <v>40631</v>
      </c>
      <c r="B61">
        <v>138.21</v>
      </c>
      <c r="C61">
        <v>138.82</v>
      </c>
      <c r="D61">
        <v>137.94</v>
      </c>
      <c r="E61">
        <v>138.21</v>
      </c>
      <c r="F61">
        <v>6345200</v>
      </c>
      <c r="G61">
        <v>138.21</v>
      </c>
    </row>
    <row r="62" spans="1:7" x14ac:dyDescent="0.25">
      <c r="A62" s="1">
        <v>40632</v>
      </c>
      <c r="B62">
        <v>139.07</v>
      </c>
      <c r="C62">
        <v>139.18</v>
      </c>
      <c r="D62">
        <v>137.68</v>
      </c>
      <c r="E62">
        <v>138.66999999999999</v>
      </c>
      <c r="F62">
        <v>10749400</v>
      </c>
      <c r="G62">
        <v>138.66999999999999</v>
      </c>
    </row>
    <row r="63" spans="1:7" x14ac:dyDescent="0.25">
      <c r="A63" s="1">
        <v>40633</v>
      </c>
      <c r="B63">
        <v>140.08000000000001</v>
      </c>
      <c r="C63">
        <v>140.4</v>
      </c>
      <c r="D63">
        <v>139.78</v>
      </c>
      <c r="E63">
        <v>139.86000000000001</v>
      </c>
      <c r="F63">
        <v>15227300</v>
      </c>
      <c r="G63">
        <v>139.86000000000001</v>
      </c>
    </row>
    <row r="64" spans="1:7" x14ac:dyDescent="0.25">
      <c r="A64" s="1">
        <v>40634</v>
      </c>
      <c r="B64">
        <v>138.65</v>
      </c>
      <c r="C64">
        <v>139.55000000000001</v>
      </c>
      <c r="D64">
        <v>137.72</v>
      </c>
      <c r="E64">
        <v>139.19999999999999</v>
      </c>
      <c r="F64">
        <v>15738300</v>
      </c>
      <c r="G64">
        <v>139.19999999999999</v>
      </c>
    </row>
    <row r="65" spans="1:7" x14ac:dyDescent="0.25">
      <c r="A65" s="1">
        <v>40637</v>
      </c>
      <c r="B65">
        <v>140.13</v>
      </c>
      <c r="C65">
        <v>140.26</v>
      </c>
      <c r="D65">
        <v>139.44999999999999</v>
      </c>
      <c r="E65">
        <v>139.84</v>
      </c>
      <c r="F65">
        <v>9685100</v>
      </c>
      <c r="G65">
        <v>139.84</v>
      </c>
    </row>
    <row r="66" spans="1:7" x14ac:dyDescent="0.25">
      <c r="A66" s="1">
        <v>40638</v>
      </c>
      <c r="B66">
        <v>139.58000000000001</v>
      </c>
      <c r="C66">
        <v>142.09</v>
      </c>
      <c r="D66">
        <v>139.52000000000001</v>
      </c>
      <c r="E66">
        <v>142.05000000000001</v>
      </c>
      <c r="F66">
        <v>18333800</v>
      </c>
      <c r="G66">
        <v>142.05000000000001</v>
      </c>
    </row>
    <row r="67" spans="1:7" x14ac:dyDescent="0.25">
      <c r="A67" s="1">
        <v>40639</v>
      </c>
      <c r="B67">
        <v>142.4</v>
      </c>
      <c r="C67">
        <v>142.62</v>
      </c>
      <c r="D67">
        <v>141.77000000000001</v>
      </c>
      <c r="E67">
        <v>142.38</v>
      </c>
      <c r="F67">
        <v>10710300</v>
      </c>
      <c r="G67">
        <v>142.38</v>
      </c>
    </row>
    <row r="68" spans="1:7" x14ac:dyDescent="0.25">
      <c r="A68" s="1">
        <v>40640</v>
      </c>
      <c r="B68">
        <v>142.22999999999999</v>
      </c>
      <c r="C68">
        <v>142.88999999999999</v>
      </c>
      <c r="D68">
        <v>141.80000000000001</v>
      </c>
      <c r="E68">
        <v>142.51</v>
      </c>
      <c r="F68">
        <v>9486800</v>
      </c>
      <c r="G68">
        <v>142.51</v>
      </c>
    </row>
    <row r="69" spans="1:7" x14ac:dyDescent="0.25">
      <c r="A69" s="1">
        <v>40641</v>
      </c>
      <c r="B69">
        <v>143.34</v>
      </c>
      <c r="C69">
        <v>143.84</v>
      </c>
      <c r="D69">
        <v>142.97</v>
      </c>
      <c r="E69">
        <v>143.66</v>
      </c>
      <c r="F69">
        <v>13128200</v>
      </c>
      <c r="G69">
        <v>143.66</v>
      </c>
    </row>
    <row r="70" spans="1:7" x14ac:dyDescent="0.25">
      <c r="A70" s="1">
        <v>40644</v>
      </c>
      <c r="B70">
        <v>143.28</v>
      </c>
      <c r="C70">
        <v>143.49</v>
      </c>
      <c r="D70">
        <v>142.28</v>
      </c>
      <c r="E70">
        <v>142.63999999999999</v>
      </c>
      <c r="F70">
        <v>10105600</v>
      </c>
      <c r="G70">
        <v>142.63999999999999</v>
      </c>
    </row>
    <row r="71" spans="1:7" x14ac:dyDescent="0.25">
      <c r="A71" s="1">
        <v>40645</v>
      </c>
      <c r="B71">
        <v>142.74</v>
      </c>
      <c r="C71">
        <v>142.82</v>
      </c>
      <c r="D71">
        <v>140.75</v>
      </c>
      <c r="E71">
        <v>141.61000000000001</v>
      </c>
      <c r="F71">
        <v>14948100</v>
      </c>
      <c r="G71">
        <v>141.61000000000001</v>
      </c>
    </row>
    <row r="72" spans="1:7" x14ac:dyDescent="0.25">
      <c r="A72" s="1">
        <v>40646</v>
      </c>
      <c r="B72">
        <v>142.38999999999999</v>
      </c>
      <c r="C72">
        <v>142.53</v>
      </c>
      <c r="D72">
        <v>141.47999999999999</v>
      </c>
      <c r="E72">
        <v>141.9</v>
      </c>
      <c r="F72">
        <v>13884200</v>
      </c>
      <c r="G72">
        <v>141.9</v>
      </c>
    </row>
    <row r="73" spans="1:7" x14ac:dyDescent="0.25">
      <c r="A73" s="1">
        <v>40647</v>
      </c>
      <c r="B73">
        <v>142.35</v>
      </c>
      <c r="C73">
        <v>143.83000000000001</v>
      </c>
      <c r="D73">
        <v>142.22999999999999</v>
      </c>
      <c r="E73">
        <v>143.81</v>
      </c>
      <c r="F73">
        <v>14174100</v>
      </c>
      <c r="G73">
        <v>143.81</v>
      </c>
    </row>
    <row r="74" spans="1:7" x14ac:dyDescent="0.25">
      <c r="A74" s="1">
        <v>40648</v>
      </c>
      <c r="B74">
        <v>143.85</v>
      </c>
      <c r="C74">
        <v>145.12</v>
      </c>
      <c r="D74">
        <v>143.57</v>
      </c>
      <c r="E74">
        <v>145.05000000000001</v>
      </c>
      <c r="F74">
        <v>19121600</v>
      </c>
      <c r="G74">
        <v>145.05000000000001</v>
      </c>
    </row>
    <row r="75" spans="1:7" x14ac:dyDescent="0.25">
      <c r="A75" s="1">
        <v>40651</v>
      </c>
      <c r="B75">
        <v>145.21</v>
      </c>
      <c r="C75">
        <v>146.07</v>
      </c>
      <c r="D75">
        <v>144.63</v>
      </c>
      <c r="E75">
        <v>145.93</v>
      </c>
      <c r="F75">
        <v>17340100</v>
      </c>
      <c r="G75">
        <v>145.93</v>
      </c>
    </row>
    <row r="76" spans="1:7" x14ac:dyDescent="0.25">
      <c r="A76" s="1">
        <v>40652</v>
      </c>
      <c r="B76">
        <v>145.72999999999999</v>
      </c>
      <c r="C76">
        <v>146.24</v>
      </c>
      <c r="D76">
        <v>145.18</v>
      </c>
      <c r="E76">
        <v>145.93</v>
      </c>
      <c r="F76">
        <v>10950100</v>
      </c>
      <c r="G76">
        <v>145.93</v>
      </c>
    </row>
    <row r="77" spans="1:7" x14ac:dyDescent="0.25">
      <c r="A77" s="1">
        <v>40653</v>
      </c>
      <c r="B77">
        <v>146.37</v>
      </c>
      <c r="C77">
        <v>146.84</v>
      </c>
      <c r="D77">
        <v>145.74</v>
      </c>
      <c r="E77">
        <v>146.5</v>
      </c>
      <c r="F77">
        <v>13716800</v>
      </c>
      <c r="G77">
        <v>146.5</v>
      </c>
    </row>
    <row r="78" spans="1:7" x14ac:dyDescent="0.25">
      <c r="A78" s="1">
        <v>40654</v>
      </c>
      <c r="B78">
        <v>146.57</v>
      </c>
      <c r="C78">
        <v>147.06</v>
      </c>
      <c r="D78">
        <v>146.32</v>
      </c>
      <c r="E78">
        <v>146.74</v>
      </c>
      <c r="F78">
        <v>10109400</v>
      </c>
      <c r="G78">
        <v>146.74</v>
      </c>
    </row>
    <row r="79" spans="1:7" x14ac:dyDescent="0.25">
      <c r="A79" s="1">
        <v>40658</v>
      </c>
      <c r="B79">
        <v>147.57</v>
      </c>
      <c r="C79">
        <v>147.58000000000001</v>
      </c>
      <c r="D79">
        <v>146.41999999999999</v>
      </c>
      <c r="E79">
        <v>146.87</v>
      </c>
      <c r="F79">
        <v>15596400</v>
      </c>
      <c r="G79">
        <v>146.87</v>
      </c>
    </row>
    <row r="80" spans="1:7" x14ac:dyDescent="0.25">
      <c r="A80" s="1">
        <v>40659</v>
      </c>
      <c r="B80">
        <v>146.47</v>
      </c>
      <c r="C80">
        <v>146.62</v>
      </c>
      <c r="D80">
        <v>145.47999999999999</v>
      </c>
      <c r="E80">
        <v>146.38</v>
      </c>
      <c r="F80">
        <v>16200000</v>
      </c>
      <c r="G80">
        <v>146.38</v>
      </c>
    </row>
    <row r="81" spans="1:7" x14ac:dyDescent="0.25">
      <c r="A81" s="1">
        <v>40660</v>
      </c>
      <c r="B81">
        <v>147.38</v>
      </c>
      <c r="C81">
        <v>149.21</v>
      </c>
      <c r="D81">
        <v>146.52000000000001</v>
      </c>
      <c r="E81">
        <v>149.19999999999999</v>
      </c>
      <c r="F81">
        <v>21945900</v>
      </c>
      <c r="G81">
        <v>149.19999999999999</v>
      </c>
    </row>
    <row r="82" spans="1:7" x14ac:dyDescent="0.25">
      <c r="A82" s="1">
        <v>40661</v>
      </c>
      <c r="B82">
        <v>149.30000000000001</v>
      </c>
      <c r="C82">
        <v>150</v>
      </c>
      <c r="D82">
        <v>148.6</v>
      </c>
      <c r="E82">
        <v>149.82</v>
      </c>
      <c r="F82">
        <v>20754000</v>
      </c>
      <c r="G82">
        <v>149.82</v>
      </c>
    </row>
    <row r="83" spans="1:7" x14ac:dyDescent="0.25">
      <c r="A83" s="1">
        <v>40662</v>
      </c>
      <c r="B83">
        <v>149.9</v>
      </c>
      <c r="C83">
        <v>153.03</v>
      </c>
      <c r="D83">
        <v>149.75</v>
      </c>
      <c r="E83">
        <v>152.37</v>
      </c>
      <c r="F83">
        <v>27600000</v>
      </c>
      <c r="G83">
        <v>152.37</v>
      </c>
    </row>
    <row r="84" spans="1:7" x14ac:dyDescent="0.25">
      <c r="A84" s="1">
        <v>40665</v>
      </c>
      <c r="B84">
        <v>151.46</v>
      </c>
      <c r="C84">
        <v>153.61000000000001</v>
      </c>
      <c r="D84">
        <v>150.36000000000001</v>
      </c>
      <c r="E84">
        <v>150.41</v>
      </c>
      <c r="F84">
        <v>24094100</v>
      </c>
      <c r="G84">
        <v>150.41</v>
      </c>
    </row>
    <row r="85" spans="1:7" x14ac:dyDescent="0.25">
      <c r="A85" s="1">
        <v>40666</v>
      </c>
      <c r="B85">
        <v>150.43</v>
      </c>
      <c r="C85">
        <v>150.97</v>
      </c>
      <c r="D85">
        <v>148.85</v>
      </c>
      <c r="E85">
        <v>149.88</v>
      </c>
      <c r="F85">
        <v>24215600</v>
      </c>
      <c r="G85">
        <v>149.88</v>
      </c>
    </row>
    <row r="86" spans="1:7" x14ac:dyDescent="0.25">
      <c r="A86" s="1">
        <v>40667</v>
      </c>
      <c r="B86">
        <v>149.86000000000001</v>
      </c>
      <c r="C86">
        <v>150.34</v>
      </c>
      <c r="D86">
        <v>146.76</v>
      </c>
      <c r="E86">
        <v>147.72999999999999</v>
      </c>
      <c r="F86">
        <v>35107000</v>
      </c>
      <c r="G86">
        <v>147.72999999999999</v>
      </c>
    </row>
    <row r="87" spans="1:7" x14ac:dyDescent="0.25">
      <c r="A87" s="1">
        <v>40668</v>
      </c>
      <c r="B87">
        <v>146.82</v>
      </c>
      <c r="C87">
        <v>147.58000000000001</v>
      </c>
      <c r="D87">
        <v>142.55000000000001</v>
      </c>
      <c r="E87">
        <v>143.47</v>
      </c>
      <c r="F87">
        <v>51284000</v>
      </c>
      <c r="G87">
        <v>143.47</v>
      </c>
    </row>
    <row r="88" spans="1:7" x14ac:dyDescent="0.25">
      <c r="A88" s="1">
        <v>40669</v>
      </c>
      <c r="B88">
        <v>145.24</v>
      </c>
      <c r="C88">
        <v>146.09</v>
      </c>
      <c r="D88">
        <v>144.4</v>
      </c>
      <c r="E88">
        <v>145.30000000000001</v>
      </c>
      <c r="F88">
        <v>24182200</v>
      </c>
      <c r="G88">
        <v>145.30000000000001</v>
      </c>
    </row>
    <row r="89" spans="1:7" x14ac:dyDescent="0.25">
      <c r="A89" s="1">
        <v>40672</v>
      </c>
      <c r="B89">
        <v>146.66999999999999</v>
      </c>
      <c r="C89">
        <v>147.58000000000001</v>
      </c>
      <c r="D89">
        <v>146.34</v>
      </c>
      <c r="E89">
        <v>147.38</v>
      </c>
      <c r="F89">
        <v>13854800</v>
      </c>
      <c r="G89">
        <v>147.38</v>
      </c>
    </row>
    <row r="90" spans="1:7" x14ac:dyDescent="0.25">
      <c r="A90" s="1">
        <v>40673</v>
      </c>
      <c r="B90">
        <v>147.19</v>
      </c>
      <c r="C90">
        <v>148.19</v>
      </c>
      <c r="D90">
        <v>146.93</v>
      </c>
      <c r="E90">
        <v>147.9</v>
      </c>
      <c r="F90">
        <v>11285200</v>
      </c>
      <c r="G90">
        <v>147.9</v>
      </c>
    </row>
    <row r="91" spans="1:7" x14ac:dyDescent="0.25">
      <c r="A91" s="1">
        <v>40674</v>
      </c>
      <c r="B91">
        <v>147.24</v>
      </c>
      <c r="C91">
        <v>147.35</v>
      </c>
      <c r="D91">
        <v>145.77000000000001</v>
      </c>
      <c r="E91">
        <v>146.54</v>
      </c>
      <c r="F91">
        <v>21378300</v>
      </c>
      <c r="G91">
        <v>146.54</v>
      </c>
    </row>
    <row r="92" spans="1:7" x14ac:dyDescent="0.25">
      <c r="A92" s="1">
        <v>40675</v>
      </c>
      <c r="B92">
        <v>145.88</v>
      </c>
      <c r="C92">
        <v>147.12</v>
      </c>
      <c r="D92">
        <v>144.96</v>
      </c>
      <c r="E92">
        <v>146.59</v>
      </c>
      <c r="F92">
        <v>18730400</v>
      </c>
      <c r="G92">
        <v>146.59</v>
      </c>
    </row>
    <row r="93" spans="1:7" x14ac:dyDescent="0.25">
      <c r="A93" s="1">
        <v>40676</v>
      </c>
      <c r="B93">
        <v>146.72</v>
      </c>
      <c r="C93">
        <v>147.28</v>
      </c>
      <c r="D93">
        <v>144.49</v>
      </c>
      <c r="E93">
        <v>145.63</v>
      </c>
      <c r="F93">
        <v>17268700</v>
      </c>
      <c r="G93">
        <v>145.63</v>
      </c>
    </row>
    <row r="94" spans="1:7" x14ac:dyDescent="0.25">
      <c r="A94" s="1">
        <v>40679</v>
      </c>
      <c r="B94">
        <v>145.88</v>
      </c>
      <c r="C94">
        <v>146.66999999999999</v>
      </c>
      <c r="D94">
        <v>145.19</v>
      </c>
      <c r="E94">
        <v>145.37</v>
      </c>
      <c r="F94">
        <v>10066800</v>
      </c>
      <c r="G94">
        <v>145.37</v>
      </c>
    </row>
    <row r="95" spans="1:7" x14ac:dyDescent="0.25">
      <c r="A95" s="1">
        <v>40680</v>
      </c>
      <c r="B95">
        <v>144.22999999999999</v>
      </c>
      <c r="C95">
        <v>144.78</v>
      </c>
      <c r="D95">
        <v>143.41999999999999</v>
      </c>
      <c r="E95">
        <v>144.74</v>
      </c>
      <c r="F95">
        <v>17192100</v>
      </c>
      <c r="G95">
        <v>144.74</v>
      </c>
    </row>
    <row r="96" spans="1:7" x14ac:dyDescent="0.25">
      <c r="A96" s="1">
        <v>40681</v>
      </c>
      <c r="B96">
        <v>145.55000000000001</v>
      </c>
      <c r="C96">
        <v>146.22</v>
      </c>
      <c r="D96">
        <v>145.13999999999999</v>
      </c>
      <c r="E96">
        <v>145.6</v>
      </c>
      <c r="F96">
        <v>10502900</v>
      </c>
      <c r="G96">
        <v>145.6</v>
      </c>
    </row>
    <row r="97" spans="1:7" x14ac:dyDescent="0.25">
      <c r="A97" s="1">
        <v>40682</v>
      </c>
      <c r="B97">
        <v>145.12</v>
      </c>
      <c r="C97">
        <v>145.85</v>
      </c>
      <c r="D97">
        <v>144.86000000000001</v>
      </c>
      <c r="E97">
        <v>145.65</v>
      </c>
      <c r="F97">
        <v>8098100</v>
      </c>
      <c r="G97">
        <v>145.65</v>
      </c>
    </row>
    <row r="98" spans="1:7" x14ac:dyDescent="0.25">
      <c r="A98" s="1">
        <v>40683</v>
      </c>
      <c r="B98">
        <v>145.82</v>
      </c>
      <c r="C98">
        <v>147.78</v>
      </c>
      <c r="D98">
        <v>144.9</v>
      </c>
      <c r="E98">
        <v>147.49</v>
      </c>
      <c r="F98">
        <v>23187900</v>
      </c>
      <c r="G98">
        <v>147.49</v>
      </c>
    </row>
    <row r="99" spans="1:7" x14ac:dyDescent="0.25">
      <c r="A99" s="1">
        <v>40686</v>
      </c>
      <c r="B99">
        <v>147.04</v>
      </c>
      <c r="C99">
        <v>147.94999999999999</v>
      </c>
      <c r="D99">
        <v>146.97</v>
      </c>
      <c r="E99">
        <v>147.83000000000001</v>
      </c>
      <c r="F99">
        <v>15937600</v>
      </c>
      <c r="G99">
        <v>147.83000000000001</v>
      </c>
    </row>
    <row r="100" spans="1:7" x14ac:dyDescent="0.25">
      <c r="A100" s="1">
        <v>40687</v>
      </c>
      <c r="B100">
        <v>148.47999999999999</v>
      </c>
      <c r="C100">
        <v>149.05000000000001</v>
      </c>
      <c r="D100">
        <v>148.18</v>
      </c>
      <c r="E100">
        <v>148.59</v>
      </c>
      <c r="F100">
        <v>14948000</v>
      </c>
      <c r="G100">
        <v>148.59</v>
      </c>
    </row>
    <row r="101" spans="1:7" x14ac:dyDescent="0.25">
      <c r="A101" s="1">
        <v>40688</v>
      </c>
      <c r="B101">
        <v>148.58000000000001</v>
      </c>
      <c r="C101">
        <v>149.37</v>
      </c>
      <c r="D101">
        <v>148.52000000000001</v>
      </c>
      <c r="E101">
        <v>148.58000000000001</v>
      </c>
      <c r="F101">
        <v>10973800</v>
      </c>
      <c r="G101">
        <v>148.58000000000001</v>
      </c>
    </row>
    <row r="102" spans="1:7" x14ac:dyDescent="0.25">
      <c r="A102" s="1">
        <v>40689</v>
      </c>
      <c r="B102">
        <v>148.44999999999999</v>
      </c>
      <c r="C102">
        <v>148.61000000000001</v>
      </c>
      <c r="D102">
        <v>147.59</v>
      </c>
      <c r="E102">
        <v>148.22</v>
      </c>
      <c r="F102">
        <v>9785500</v>
      </c>
      <c r="G102">
        <v>148.22</v>
      </c>
    </row>
    <row r="103" spans="1:7" x14ac:dyDescent="0.25">
      <c r="A103" s="1">
        <v>40690</v>
      </c>
      <c r="B103">
        <v>149.02000000000001</v>
      </c>
      <c r="C103">
        <v>149.91999999999999</v>
      </c>
      <c r="D103">
        <v>148.96</v>
      </c>
      <c r="E103">
        <v>149.69999999999999</v>
      </c>
      <c r="F103">
        <v>10186200</v>
      </c>
      <c r="G103">
        <v>149.69999999999999</v>
      </c>
    </row>
    <row r="104" spans="1:7" x14ac:dyDescent="0.25">
      <c r="A104" s="1">
        <v>40694</v>
      </c>
      <c r="B104">
        <v>149.88</v>
      </c>
      <c r="C104">
        <v>150.16</v>
      </c>
      <c r="D104">
        <v>149.41</v>
      </c>
      <c r="E104">
        <v>149.63999999999999</v>
      </c>
      <c r="F104">
        <v>10499300</v>
      </c>
      <c r="G104">
        <v>149.63999999999999</v>
      </c>
    </row>
    <row r="105" spans="1:7" x14ac:dyDescent="0.25">
      <c r="A105" s="1">
        <v>40695</v>
      </c>
      <c r="B105">
        <v>149.66</v>
      </c>
      <c r="C105">
        <v>151.13</v>
      </c>
      <c r="D105">
        <v>149.43</v>
      </c>
      <c r="E105">
        <v>149.91</v>
      </c>
      <c r="F105">
        <v>18365400</v>
      </c>
      <c r="G105">
        <v>149.91</v>
      </c>
    </row>
    <row r="106" spans="1:7" x14ac:dyDescent="0.25">
      <c r="A106" s="1">
        <v>40696</v>
      </c>
      <c r="B106">
        <v>150.15</v>
      </c>
      <c r="C106">
        <v>150.38</v>
      </c>
      <c r="D106">
        <v>148.07</v>
      </c>
      <c r="E106">
        <v>149.5</v>
      </c>
      <c r="F106">
        <v>13552700</v>
      </c>
      <c r="G106">
        <v>149.5</v>
      </c>
    </row>
    <row r="107" spans="1:7" x14ac:dyDescent="0.25">
      <c r="A107" s="1">
        <v>40697</v>
      </c>
      <c r="B107">
        <v>150.28</v>
      </c>
      <c r="C107">
        <v>150.66</v>
      </c>
      <c r="D107">
        <v>149.62</v>
      </c>
      <c r="E107">
        <v>150.22</v>
      </c>
      <c r="F107">
        <v>12606400</v>
      </c>
      <c r="G107">
        <v>150.22</v>
      </c>
    </row>
    <row r="108" spans="1:7" x14ac:dyDescent="0.25">
      <c r="A108" s="1">
        <v>40700</v>
      </c>
      <c r="B108">
        <v>150.82</v>
      </c>
      <c r="C108">
        <v>151.44999999999999</v>
      </c>
      <c r="D108">
        <v>150.21</v>
      </c>
      <c r="E108">
        <v>150.47999999999999</v>
      </c>
      <c r="F108">
        <v>11472600</v>
      </c>
      <c r="G108">
        <v>150.47999999999999</v>
      </c>
    </row>
    <row r="109" spans="1:7" x14ac:dyDescent="0.25">
      <c r="A109" s="1">
        <v>40701</v>
      </c>
      <c r="B109">
        <v>150.66999999999999</v>
      </c>
      <c r="C109">
        <v>150.85</v>
      </c>
      <c r="D109">
        <v>149.68</v>
      </c>
      <c r="E109">
        <v>150.41999999999999</v>
      </c>
      <c r="F109">
        <v>10140500</v>
      </c>
      <c r="G109">
        <v>150.41999999999999</v>
      </c>
    </row>
    <row r="110" spans="1:7" x14ac:dyDescent="0.25">
      <c r="A110" s="1">
        <v>40702</v>
      </c>
      <c r="B110">
        <v>150.02000000000001</v>
      </c>
      <c r="C110">
        <v>150.38</v>
      </c>
      <c r="D110">
        <v>149.30000000000001</v>
      </c>
      <c r="E110">
        <v>149.81</v>
      </c>
      <c r="F110">
        <v>9612500</v>
      </c>
      <c r="G110">
        <v>149.81</v>
      </c>
    </row>
    <row r="111" spans="1:7" x14ac:dyDescent="0.25">
      <c r="A111" s="1">
        <v>40703</v>
      </c>
      <c r="B111">
        <v>150.01</v>
      </c>
      <c r="C111">
        <v>151.02000000000001</v>
      </c>
      <c r="D111">
        <v>149.75</v>
      </c>
      <c r="E111">
        <v>150.56</v>
      </c>
      <c r="F111">
        <v>7643200</v>
      </c>
      <c r="G111">
        <v>150.56</v>
      </c>
    </row>
    <row r="112" spans="1:7" x14ac:dyDescent="0.25">
      <c r="A112" s="1">
        <v>40704</v>
      </c>
      <c r="B112">
        <v>149.04</v>
      </c>
      <c r="C112">
        <v>149.78</v>
      </c>
      <c r="D112">
        <v>148.69</v>
      </c>
      <c r="E112">
        <v>149.24</v>
      </c>
      <c r="F112">
        <v>12344900</v>
      </c>
      <c r="G112">
        <v>149.24</v>
      </c>
    </row>
    <row r="113" spans="1:7" x14ac:dyDescent="0.25">
      <c r="A113" s="1">
        <v>40707</v>
      </c>
      <c r="B113">
        <v>148.66</v>
      </c>
      <c r="C113">
        <v>149.04</v>
      </c>
      <c r="D113">
        <v>147.19</v>
      </c>
      <c r="E113">
        <v>147.77000000000001</v>
      </c>
      <c r="F113">
        <v>12989300</v>
      </c>
      <c r="G113">
        <v>147.77000000000001</v>
      </c>
    </row>
    <row r="114" spans="1:7" x14ac:dyDescent="0.25">
      <c r="A114" s="1">
        <v>40708</v>
      </c>
      <c r="B114">
        <v>147.69999999999999</v>
      </c>
      <c r="C114">
        <v>148.72999999999999</v>
      </c>
      <c r="D114">
        <v>147.47999999999999</v>
      </c>
      <c r="E114">
        <v>148.66999999999999</v>
      </c>
      <c r="F114">
        <v>10938500</v>
      </c>
      <c r="G114">
        <v>148.66999999999999</v>
      </c>
    </row>
    <row r="115" spans="1:7" x14ac:dyDescent="0.25">
      <c r="A115" s="1">
        <v>40709</v>
      </c>
      <c r="B115">
        <v>148.16</v>
      </c>
      <c r="C115">
        <v>149.55000000000001</v>
      </c>
      <c r="D115">
        <v>147.91999999999999</v>
      </c>
      <c r="E115">
        <v>149.12</v>
      </c>
      <c r="F115">
        <v>14550700</v>
      </c>
      <c r="G115">
        <v>149.12</v>
      </c>
    </row>
    <row r="116" spans="1:7" x14ac:dyDescent="0.25">
      <c r="A116" s="1">
        <v>40710</v>
      </c>
      <c r="B116">
        <v>148.83000000000001</v>
      </c>
      <c r="C116">
        <v>149.49</v>
      </c>
      <c r="D116">
        <v>148.22</v>
      </c>
      <c r="E116">
        <v>148.97</v>
      </c>
      <c r="F116">
        <v>11035000</v>
      </c>
      <c r="G116">
        <v>148.97</v>
      </c>
    </row>
    <row r="117" spans="1:7" x14ac:dyDescent="0.25">
      <c r="A117" s="1">
        <v>40711</v>
      </c>
      <c r="B117">
        <v>148.87</v>
      </c>
      <c r="C117">
        <v>150.29</v>
      </c>
      <c r="D117">
        <v>148.83000000000001</v>
      </c>
      <c r="E117">
        <v>149.94</v>
      </c>
      <c r="F117">
        <v>19205100</v>
      </c>
      <c r="G117">
        <v>149.94</v>
      </c>
    </row>
    <row r="118" spans="1:7" x14ac:dyDescent="0.25">
      <c r="A118" s="1">
        <v>40714</v>
      </c>
      <c r="B118">
        <v>150.08000000000001</v>
      </c>
      <c r="C118">
        <v>150.79</v>
      </c>
      <c r="D118">
        <v>149.58000000000001</v>
      </c>
      <c r="E118">
        <v>150.03</v>
      </c>
      <c r="F118">
        <v>10463400</v>
      </c>
      <c r="G118">
        <v>150.03</v>
      </c>
    </row>
    <row r="119" spans="1:7" x14ac:dyDescent="0.25">
      <c r="A119" s="1">
        <v>40715</v>
      </c>
      <c r="B119">
        <v>150.26</v>
      </c>
      <c r="C119">
        <v>150.87</v>
      </c>
      <c r="D119">
        <v>150.18</v>
      </c>
      <c r="E119">
        <v>150.76</v>
      </c>
      <c r="F119">
        <v>12439200</v>
      </c>
      <c r="G119">
        <v>150.76</v>
      </c>
    </row>
    <row r="120" spans="1:7" x14ac:dyDescent="0.25">
      <c r="A120" s="1">
        <v>40716</v>
      </c>
      <c r="B120">
        <v>151.01</v>
      </c>
      <c r="C120">
        <v>151.86000000000001</v>
      </c>
      <c r="D120">
        <v>150.56</v>
      </c>
      <c r="E120">
        <v>150.99</v>
      </c>
      <c r="F120">
        <v>14109700</v>
      </c>
      <c r="G120">
        <v>150.99</v>
      </c>
    </row>
    <row r="121" spans="1:7" x14ac:dyDescent="0.25">
      <c r="A121" s="1">
        <v>40717</v>
      </c>
      <c r="B121">
        <v>148.66999999999999</v>
      </c>
      <c r="C121">
        <v>148.84</v>
      </c>
      <c r="D121">
        <v>147.26</v>
      </c>
      <c r="E121">
        <v>148.34</v>
      </c>
      <c r="F121">
        <v>24869600</v>
      </c>
      <c r="G121">
        <v>148.34</v>
      </c>
    </row>
    <row r="122" spans="1:7" x14ac:dyDescent="0.25">
      <c r="A122" s="1">
        <v>40718</v>
      </c>
      <c r="B122">
        <v>147.86000000000001</v>
      </c>
      <c r="C122">
        <v>148.02000000000001</v>
      </c>
      <c r="D122">
        <v>145.97</v>
      </c>
      <c r="E122">
        <v>146.26</v>
      </c>
      <c r="F122">
        <v>19301400</v>
      </c>
      <c r="G122">
        <v>146.26</v>
      </c>
    </row>
    <row r="123" spans="1:7" x14ac:dyDescent="0.25">
      <c r="A123" s="1">
        <v>40721</v>
      </c>
      <c r="B123">
        <v>145.93</v>
      </c>
      <c r="C123">
        <v>146.4</v>
      </c>
      <c r="D123">
        <v>145.19999999999999</v>
      </c>
      <c r="E123">
        <v>145.72999999999999</v>
      </c>
      <c r="F123">
        <v>11602500</v>
      </c>
      <c r="G123">
        <v>145.72999999999999</v>
      </c>
    </row>
    <row r="124" spans="1:7" x14ac:dyDescent="0.25">
      <c r="A124" s="1">
        <v>40722</v>
      </c>
      <c r="B124">
        <v>146.16</v>
      </c>
      <c r="C124">
        <v>146.77000000000001</v>
      </c>
      <c r="D124">
        <v>145.66999999999999</v>
      </c>
      <c r="E124">
        <v>146.24</v>
      </c>
      <c r="F124">
        <v>8813800</v>
      </c>
      <c r="G124">
        <v>146.24</v>
      </c>
    </row>
    <row r="125" spans="1:7" x14ac:dyDescent="0.25">
      <c r="A125" s="1">
        <v>40723</v>
      </c>
      <c r="B125">
        <v>146.77000000000001</v>
      </c>
      <c r="C125">
        <v>147.41999999999999</v>
      </c>
      <c r="D125">
        <v>146.44</v>
      </c>
      <c r="E125">
        <v>147.18</v>
      </c>
      <c r="F125">
        <v>12624600</v>
      </c>
      <c r="G125">
        <v>147.18</v>
      </c>
    </row>
    <row r="126" spans="1:7" x14ac:dyDescent="0.25">
      <c r="A126" s="1">
        <v>40724</v>
      </c>
      <c r="B126">
        <v>147.18</v>
      </c>
      <c r="C126">
        <v>147.41</v>
      </c>
      <c r="D126">
        <v>145.97999999999999</v>
      </c>
      <c r="E126">
        <v>146</v>
      </c>
      <c r="F126">
        <v>12669800</v>
      </c>
      <c r="G126">
        <v>146</v>
      </c>
    </row>
    <row r="127" spans="1:7" x14ac:dyDescent="0.25">
      <c r="A127" s="1">
        <v>40725</v>
      </c>
      <c r="B127">
        <v>144.76</v>
      </c>
      <c r="C127">
        <v>145.07</v>
      </c>
      <c r="D127">
        <v>143.97</v>
      </c>
      <c r="E127">
        <v>144.93</v>
      </c>
      <c r="F127">
        <v>16366500</v>
      </c>
      <c r="G127">
        <v>144.93</v>
      </c>
    </row>
    <row r="128" spans="1:7" x14ac:dyDescent="0.25">
      <c r="A128" s="1">
        <v>40729</v>
      </c>
      <c r="B128">
        <v>146.96</v>
      </c>
      <c r="C128">
        <v>147.82</v>
      </c>
      <c r="D128">
        <v>146.85</v>
      </c>
      <c r="E128">
        <v>147.63</v>
      </c>
      <c r="F128">
        <v>11278200</v>
      </c>
      <c r="G128">
        <v>147.63</v>
      </c>
    </row>
    <row r="129" spans="1:7" x14ac:dyDescent="0.25">
      <c r="A129" s="1">
        <v>40730</v>
      </c>
      <c r="B129">
        <v>148.69999999999999</v>
      </c>
      <c r="C129">
        <v>149.44</v>
      </c>
      <c r="D129">
        <v>148.58000000000001</v>
      </c>
      <c r="E129">
        <v>148.91</v>
      </c>
      <c r="F129">
        <v>14502500</v>
      </c>
      <c r="G129">
        <v>148.91</v>
      </c>
    </row>
    <row r="130" spans="1:7" x14ac:dyDescent="0.25">
      <c r="A130" s="1">
        <v>40731</v>
      </c>
      <c r="B130">
        <v>148.97</v>
      </c>
      <c r="C130">
        <v>149.35</v>
      </c>
      <c r="D130">
        <v>148.29</v>
      </c>
      <c r="E130">
        <v>149.15</v>
      </c>
      <c r="F130">
        <v>9520900</v>
      </c>
      <c r="G130">
        <v>149.15</v>
      </c>
    </row>
    <row r="131" spans="1:7" x14ac:dyDescent="0.25">
      <c r="A131" s="1">
        <v>40732</v>
      </c>
      <c r="B131">
        <v>150.32</v>
      </c>
      <c r="C131">
        <v>150.5</v>
      </c>
      <c r="D131">
        <v>149.99</v>
      </c>
      <c r="E131">
        <v>150.25</v>
      </c>
      <c r="F131">
        <v>13662300</v>
      </c>
      <c r="G131">
        <v>150.25</v>
      </c>
    </row>
    <row r="132" spans="1:7" x14ac:dyDescent="0.25">
      <c r="A132" s="1">
        <v>40735</v>
      </c>
      <c r="B132">
        <v>151.33000000000001</v>
      </c>
      <c r="C132">
        <v>151.69</v>
      </c>
      <c r="D132">
        <v>150.19999999999999</v>
      </c>
      <c r="E132">
        <v>151.59</v>
      </c>
      <c r="F132">
        <v>20447200</v>
      </c>
      <c r="G132">
        <v>151.59</v>
      </c>
    </row>
    <row r="133" spans="1:7" x14ac:dyDescent="0.25">
      <c r="A133" s="1">
        <v>40736</v>
      </c>
      <c r="B133">
        <v>151.24</v>
      </c>
      <c r="C133">
        <v>153.32</v>
      </c>
      <c r="D133">
        <v>150.77000000000001</v>
      </c>
      <c r="E133">
        <v>152.77000000000001</v>
      </c>
      <c r="F133">
        <v>24033700</v>
      </c>
      <c r="G133">
        <v>152.77000000000001</v>
      </c>
    </row>
    <row r="134" spans="1:7" x14ac:dyDescent="0.25">
      <c r="A134" s="1">
        <v>40737</v>
      </c>
      <c r="B134">
        <v>153.76</v>
      </c>
      <c r="C134">
        <v>154.71</v>
      </c>
      <c r="D134">
        <v>153.58000000000001</v>
      </c>
      <c r="E134">
        <v>154.13999999999999</v>
      </c>
      <c r="F134">
        <v>26351000</v>
      </c>
      <c r="G134">
        <v>154.13999999999999</v>
      </c>
    </row>
    <row r="135" spans="1:7" x14ac:dyDescent="0.25">
      <c r="A135" s="1">
        <v>40738</v>
      </c>
      <c r="B135">
        <v>154.81</v>
      </c>
      <c r="C135">
        <v>155.24</v>
      </c>
      <c r="D135">
        <v>153.94999999999999</v>
      </c>
      <c r="E135">
        <v>154.54</v>
      </c>
      <c r="F135">
        <v>17613600</v>
      </c>
      <c r="G135">
        <v>154.54</v>
      </c>
    </row>
    <row r="136" spans="1:7" x14ac:dyDescent="0.25">
      <c r="A136" s="1">
        <v>40739</v>
      </c>
      <c r="B136">
        <v>154.34</v>
      </c>
      <c r="C136">
        <v>155.29</v>
      </c>
      <c r="D136">
        <v>154.22</v>
      </c>
      <c r="E136">
        <v>155.19999999999999</v>
      </c>
      <c r="F136">
        <v>18448400</v>
      </c>
      <c r="G136">
        <v>155.19999999999999</v>
      </c>
    </row>
    <row r="137" spans="1:7" x14ac:dyDescent="0.25">
      <c r="A137" s="1">
        <v>40742</v>
      </c>
      <c r="B137">
        <v>155.76</v>
      </c>
      <c r="C137">
        <v>156.58000000000001</v>
      </c>
      <c r="D137">
        <v>155.66999999999999</v>
      </c>
      <c r="E137">
        <v>156.57</v>
      </c>
      <c r="F137">
        <v>17133400</v>
      </c>
      <c r="G137">
        <v>156.57</v>
      </c>
    </row>
    <row r="138" spans="1:7" x14ac:dyDescent="0.25">
      <c r="A138" s="1">
        <v>40743</v>
      </c>
      <c r="B138">
        <v>156.32</v>
      </c>
      <c r="C138">
        <v>156.32</v>
      </c>
      <c r="D138">
        <v>154.1</v>
      </c>
      <c r="E138">
        <v>154.66</v>
      </c>
      <c r="F138">
        <v>22871500</v>
      </c>
      <c r="G138">
        <v>154.66</v>
      </c>
    </row>
    <row r="139" spans="1:7" x14ac:dyDescent="0.25">
      <c r="A139" s="1">
        <v>40744</v>
      </c>
      <c r="B139">
        <v>154.22</v>
      </c>
      <c r="C139">
        <v>156.02000000000001</v>
      </c>
      <c r="D139">
        <v>154.11000000000001</v>
      </c>
      <c r="E139">
        <v>156.02000000000001</v>
      </c>
      <c r="F139">
        <v>14559300</v>
      </c>
      <c r="G139">
        <v>156.02000000000001</v>
      </c>
    </row>
    <row r="140" spans="1:7" x14ac:dyDescent="0.25">
      <c r="A140" s="1">
        <v>40745</v>
      </c>
      <c r="B140">
        <v>155.91</v>
      </c>
      <c r="C140">
        <v>156.04</v>
      </c>
      <c r="D140">
        <v>154.33000000000001</v>
      </c>
      <c r="E140">
        <v>154.83000000000001</v>
      </c>
      <c r="F140">
        <v>18422800</v>
      </c>
      <c r="G140">
        <v>154.83000000000001</v>
      </c>
    </row>
    <row r="141" spans="1:7" x14ac:dyDescent="0.25">
      <c r="A141" s="1">
        <v>40746</v>
      </c>
      <c r="B141">
        <v>156</v>
      </c>
      <c r="C141">
        <v>156.56</v>
      </c>
      <c r="D141">
        <v>155.68</v>
      </c>
      <c r="E141">
        <v>156.12</v>
      </c>
      <c r="F141">
        <v>11378700</v>
      </c>
      <c r="G141">
        <v>156.12</v>
      </c>
    </row>
    <row r="142" spans="1:7" x14ac:dyDescent="0.25">
      <c r="A142" s="1">
        <v>40749</v>
      </c>
      <c r="B142">
        <v>157.6</v>
      </c>
      <c r="C142">
        <v>157.80000000000001</v>
      </c>
      <c r="D142">
        <v>156.72</v>
      </c>
      <c r="E142">
        <v>157.34</v>
      </c>
      <c r="F142">
        <v>13036200</v>
      </c>
      <c r="G142">
        <v>157.34</v>
      </c>
    </row>
    <row r="143" spans="1:7" x14ac:dyDescent="0.25">
      <c r="A143" s="1">
        <v>40750</v>
      </c>
      <c r="B143">
        <v>156.97</v>
      </c>
      <c r="C143">
        <v>157.79</v>
      </c>
      <c r="D143">
        <v>156.6</v>
      </c>
      <c r="E143">
        <v>157.77000000000001</v>
      </c>
      <c r="F143">
        <v>11735500</v>
      </c>
      <c r="G143">
        <v>157.77000000000001</v>
      </c>
    </row>
    <row r="144" spans="1:7" x14ac:dyDescent="0.25">
      <c r="A144" s="1">
        <v>40751</v>
      </c>
      <c r="B144">
        <v>158.47</v>
      </c>
      <c r="C144">
        <v>158.63999999999999</v>
      </c>
      <c r="D144">
        <v>156.69</v>
      </c>
      <c r="E144">
        <v>157.19</v>
      </c>
      <c r="F144">
        <v>18296600</v>
      </c>
      <c r="G144">
        <v>157.19</v>
      </c>
    </row>
    <row r="145" spans="1:7" x14ac:dyDescent="0.25">
      <c r="A145" s="1">
        <v>40752</v>
      </c>
      <c r="B145">
        <v>157.54</v>
      </c>
      <c r="C145">
        <v>157.6</v>
      </c>
      <c r="D145">
        <v>156.11000000000001</v>
      </c>
      <c r="E145">
        <v>157.32</v>
      </c>
      <c r="F145">
        <v>11369100</v>
      </c>
      <c r="G145">
        <v>157.32</v>
      </c>
    </row>
    <row r="146" spans="1:7" x14ac:dyDescent="0.25">
      <c r="A146" s="1">
        <v>40753</v>
      </c>
      <c r="B146">
        <v>158.43</v>
      </c>
      <c r="C146">
        <v>159.25</v>
      </c>
      <c r="D146">
        <v>157.68</v>
      </c>
      <c r="E146">
        <v>158.29</v>
      </c>
      <c r="F146">
        <v>17122800</v>
      </c>
      <c r="G146">
        <v>158.29</v>
      </c>
    </row>
    <row r="147" spans="1:7" x14ac:dyDescent="0.25">
      <c r="A147" s="1">
        <v>40756</v>
      </c>
      <c r="B147">
        <v>157.47</v>
      </c>
      <c r="C147">
        <v>158.97</v>
      </c>
      <c r="D147">
        <v>156.78</v>
      </c>
      <c r="E147">
        <v>157.72</v>
      </c>
      <c r="F147">
        <v>14825700</v>
      </c>
      <c r="G147">
        <v>157.72</v>
      </c>
    </row>
    <row r="148" spans="1:7" x14ac:dyDescent="0.25">
      <c r="A148" s="1">
        <v>40757</v>
      </c>
      <c r="B148">
        <v>159.33000000000001</v>
      </c>
      <c r="C148">
        <v>161.62</v>
      </c>
      <c r="D148">
        <v>158.97</v>
      </c>
      <c r="E148">
        <v>161.52000000000001</v>
      </c>
      <c r="F148">
        <v>24284500</v>
      </c>
      <c r="G148">
        <v>161.52000000000001</v>
      </c>
    </row>
    <row r="149" spans="1:7" x14ac:dyDescent="0.25">
      <c r="A149" s="1">
        <v>40758</v>
      </c>
      <c r="B149">
        <v>162.36000000000001</v>
      </c>
      <c r="C149">
        <v>162.86000000000001</v>
      </c>
      <c r="D149">
        <v>161.34</v>
      </c>
      <c r="E149">
        <v>161.49</v>
      </c>
      <c r="F149">
        <v>27823700</v>
      </c>
      <c r="G149">
        <v>161.49</v>
      </c>
    </row>
    <row r="150" spans="1:7" x14ac:dyDescent="0.25">
      <c r="A150" s="1">
        <v>40759</v>
      </c>
      <c r="B150">
        <v>163.61000000000001</v>
      </c>
      <c r="C150">
        <v>163.87</v>
      </c>
      <c r="D150">
        <v>159.68</v>
      </c>
      <c r="E150">
        <v>160.63999999999999</v>
      </c>
      <c r="F150">
        <v>40380300</v>
      </c>
      <c r="G150">
        <v>160.63999999999999</v>
      </c>
    </row>
    <row r="151" spans="1:7" x14ac:dyDescent="0.25">
      <c r="A151" s="1">
        <v>40760</v>
      </c>
      <c r="B151">
        <v>161.63999999999999</v>
      </c>
      <c r="C151">
        <v>162.37</v>
      </c>
      <c r="D151">
        <v>160.47999999999999</v>
      </c>
      <c r="E151">
        <v>161.75</v>
      </c>
      <c r="F151">
        <v>24554700</v>
      </c>
      <c r="G151">
        <v>161.75</v>
      </c>
    </row>
    <row r="152" spans="1:7" x14ac:dyDescent="0.25">
      <c r="A152" s="1">
        <v>40763</v>
      </c>
      <c r="B152">
        <v>165.48</v>
      </c>
      <c r="C152">
        <v>167.61</v>
      </c>
      <c r="D152">
        <v>164.76</v>
      </c>
      <c r="E152">
        <v>167.12</v>
      </c>
      <c r="F152">
        <v>43002400</v>
      </c>
      <c r="G152">
        <v>167.12</v>
      </c>
    </row>
    <row r="153" spans="1:7" x14ac:dyDescent="0.25">
      <c r="A153" s="1">
        <v>40764</v>
      </c>
      <c r="B153">
        <v>169.93</v>
      </c>
      <c r="C153">
        <v>173.15</v>
      </c>
      <c r="D153">
        <v>167.48</v>
      </c>
      <c r="E153">
        <v>168.61</v>
      </c>
      <c r="F153">
        <v>55765800</v>
      </c>
      <c r="G153">
        <v>168.61</v>
      </c>
    </row>
    <row r="154" spans="1:7" x14ac:dyDescent="0.25">
      <c r="A154" s="1">
        <v>40765</v>
      </c>
      <c r="B154">
        <v>172.46</v>
      </c>
      <c r="C154">
        <v>175.13</v>
      </c>
      <c r="D154">
        <v>171.62</v>
      </c>
      <c r="E154">
        <v>174.58</v>
      </c>
      <c r="F154">
        <v>44797200</v>
      </c>
      <c r="G154">
        <v>174.58</v>
      </c>
    </row>
    <row r="155" spans="1:7" x14ac:dyDescent="0.25">
      <c r="A155" s="1">
        <v>40766</v>
      </c>
      <c r="B155">
        <v>172.28</v>
      </c>
      <c r="C155">
        <v>172.34</v>
      </c>
      <c r="D155">
        <v>168.65</v>
      </c>
      <c r="E155">
        <v>170.75</v>
      </c>
      <c r="F155">
        <v>49888300</v>
      </c>
      <c r="G155">
        <v>170.75</v>
      </c>
    </row>
    <row r="156" spans="1:7" x14ac:dyDescent="0.25">
      <c r="A156" s="1">
        <v>40767</v>
      </c>
      <c r="B156">
        <v>169.57</v>
      </c>
      <c r="C156">
        <v>170.06</v>
      </c>
      <c r="D156">
        <v>167.77</v>
      </c>
      <c r="E156">
        <v>169.97</v>
      </c>
      <c r="F156">
        <v>29220000</v>
      </c>
      <c r="G156">
        <v>169.97</v>
      </c>
    </row>
    <row r="157" spans="1:7" x14ac:dyDescent="0.25">
      <c r="A157" s="1">
        <v>40770</v>
      </c>
      <c r="B157">
        <v>169.32</v>
      </c>
      <c r="C157">
        <v>171.91</v>
      </c>
      <c r="D157">
        <v>168.95</v>
      </c>
      <c r="E157">
        <v>171.8</v>
      </c>
      <c r="F157">
        <v>17798000</v>
      </c>
      <c r="G157">
        <v>171.8</v>
      </c>
    </row>
    <row r="158" spans="1:7" x14ac:dyDescent="0.25">
      <c r="A158" s="1">
        <v>40771</v>
      </c>
      <c r="B158">
        <v>172.6</v>
      </c>
      <c r="C158">
        <v>174.07</v>
      </c>
      <c r="D158">
        <v>172.5</v>
      </c>
      <c r="E158">
        <v>173.92</v>
      </c>
      <c r="F158">
        <v>19658000</v>
      </c>
      <c r="G158">
        <v>173.92</v>
      </c>
    </row>
    <row r="159" spans="1:7" x14ac:dyDescent="0.25">
      <c r="A159" s="1">
        <v>40772</v>
      </c>
      <c r="B159">
        <v>173.87</v>
      </c>
      <c r="C159">
        <v>174.68</v>
      </c>
      <c r="D159">
        <v>173.25</v>
      </c>
      <c r="E159">
        <v>174.42</v>
      </c>
      <c r="F159">
        <v>16482000</v>
      </c>
      <c r="G159">
        <v>174.42</v>
      </c>
    </row>
    <row r="160" spans="1:7" x14ac:dyDescent="0.25">
      <c r="A160" s="1">
        <v>40773</v>
      </c>
      <c r="B160">
        <v>177.15</v>
      </c>
      <c r="C160">
        <v>178.1</v>
      </c>
      <c r="D160">
        <v>176.41</v>
      </c>
      <c r="E160">
        <v>177.72</v>
      </c>
      <c r="F160">
        <v>25512800</v>
      </c>
      <c r="G160">
        <v>177.72</v>
      </c>
    </row>
    <row r="161" spans="1:7" x14ac:dyDescent="0.25">
      <c r="A161" s="1">
        <v>40774</v>
      </c>
      <c r="B161">
        <v>181.64</v>
      </c>
      <c r="C161">
        <v>181.67</v>
      </c>
      <c r="D161">
        <v>178.91</v>
      </c>
      <c r="E161">
        <v>179.95</v>
      </c>
      <c r="F161">
        <v>34398100</v>
      </c>
      <c r="G161">
        <v>179.95</v>
      </c>
    </row>
    <row r="162" spans="1:7" x14ac:dyDescent="0.25">
      <c r="A162" s="1">
        <v>40777</v>
      </c>
      <c r="B162">
        <v>181.95</v>
      </c>
      <c r="C162">
        <v>184.82</v>
      </c>
      <c r="D162">
        <v>181.6</v>
      </c>
      <c r="E162">
        <v>184.59</v>
      </c>
      <c r="F162">
        <v>27482600</v>
      </c>
      <c r="G162">
        <v>184.59</v>
      </c>
    </row>
    <row r="163" spans="1:7" x14ac:dyDescent="0.25">
      <c r="A163" s="1">
        <v>40778</v>
      </c>
      <c r="B163">
        <v>182.24</v>
      </c>
      <c r="C163">
        <v>183.82</v>
      </c>
      <c r="D163">
        <v>177.5</v>
      </c>
      <c r="E163">
        <v>177.67</v>
      </c>
      <c r="F163">
        <v>55265400</v>
      </c>
      <c r="G163">
        <v>177.67</v>
      </c>
    </row>
    <row r="164" spans="1:7" x14ac:dyDescent="0.25">
      <c r="A164" s="1">
        <v>40779</v>
      </c>
      <c r="B164">
        <v>177.9</v>
      </c>
      <c r="C164">
        <v>178.31</v>
      </c>
      <c r="D164">
        <v>170.31</v>
      </c>
      <c r="E164">
        <v>171.65</v>
      </c>
      <c r="F164">
        <v>70700300</v>
      </c>
      <c r="G164">
        <v>171.65</v>
      </c>
    </row>
    <row r="165" spans="1:7" x14ac:dyDescent="0.25">
      <c r="A165" s="1">
        <v>40780</v>
      </c>
      <c r="B165">
        <v>167</v>
      </c>
      <c r="C165">
        <v>172.81</v>
      </c>
      <c r="D165">
        <v>165.88</v>
      </c>
      <c r="E165">
        <v>172.36</v>
      </c>
      <c r="F165">
        <v>43273700</v>
      </c>
      <c r="G165">
        <v>172.36</v>
      </c>
    </row>
    <row r="166" spans="1:7" x14ac:dyDescent="0.25">
      <c r="A166" s="1">
        <v>40781</v>
      </c>
      <c r="B166">
        <v>173.57</v>
      </c>
      <c r="C166">
        <v>177.55</v>
      </c>
      <c r="D166">
        <v>171.75</v>
      </c>
      <c r="E166">
        <v>177.47</v>
      </c>
      <c r="F166">
        <v>38673000</v>
      </c>
      <c r="G166">
        <v>177.47</v>
      </c>
    </row>
    <row r="167" spans="1:7" x14ac:dyDescent="0.25">
      <c r="A167" s="1">
        <v>40784</v>
      </c>
      <c r="B167">
        <v>175.95</v>
      </c>
      <c r="C167">
        <v>176.01</v>
      </c>
      <c r="D167">
        <v>172.88</v>
      </c>
      <c r="E167">
        <v>173.89</v>
      </c>
      <c r="F167">
        <v>25265500</v>
      </c>
      <c r="G167">
        <v>173.89</v>
      </c>
    </row>
    <row r="168" spans="1:7" x14ac:dyDescent="0.25">
      <c r="A168" s="1">
        <v>40785</v>
      </c>
      <c r="B168">
        <v>177.7</v>
      </c>
      <c r="C168">
        <v>179.31</v>
      </c>
      <c r="D168">
        <v>176.66</v>
      </c>
      <c r="E168">
        <v>179.1</v>
      </c>
      <c r="F168">
        <v>23441000</v>
      </c>
      <c r="G168">
        <v>179.1</v>
      </c>
    </row>
    <row r="169" spans="1:7" x14ac:dyDescent="0.25">
      <c r="A169" s="1">
        <v>40786</v>
      </c>
      <c r="B169">
        <v>177.73</v>
      </c>
      <c r="C169">
        <v>179.16</v>
      </c>
      <c r="D169">
        <v>176.33</v>
      </c>
      <c r="E169">
        <v>177.72</v>
      </c>
      <c r="F169">
        <v>16054400</v>
      </c>
      <c r="G169">
        <v>177.72</v>
      </c>
    </row>
    <row r="170" spans="1:7" x14ac:dyDescent="0.25">
      <c r="A170" s="1">
        <v>40787</v>
      </c>
      <c r="B170">
        <v>177.44</v>
      </c>
      <c r="C170">
        <v>178.26</v>
      </c>
      <c r="D170">
        <v>176.55</v>
      </c>
      <c r="E170">
        <v>177.87</v>
      </c>
      <c r="F170">
        <v>13895500</v>
      </c>
      <c r="G170">
        <v>177.87</v>
      </c>
    </row>
    <row r="171" spans="1:7" x14ac:dyDescent="0.25">
      <c r="A171" s="1">
        <v>40788</v>
      </c>
      <c r="B171">
        <v>182.82</v>
      </c>
      <c r="C171">
        <v>183.51</v>
      </c>
      <c r="D171">
        <v>182.1</v>
      </c>
      <c r="E171">
        <v>183.24</v>
      </c>
      <c r="F171">
        <v>19911200</v>
      </c>
      <c r="G171">
        <v>183.24</v>
      </c>
    </row>
    <row r="172" spans="1:7" x14ac:dyDescent="0.25">
      <c r="A172" s="1">
        <v>40792</v>
      </c>
      <c r="B172">
        <v>184.58</v>
      </c>
      <c r="C172">
        <v>185.85</v>
      </c>
      <c r="D172">
        <v>181.31</v>
      </c>
      <c r="E172">
        <v>182.9</v>
      </c>
      <c r="F172">
        <v>30254500</v>
      </c>
      <c r="G172">
        <v>182.9</v>
      </c>
    </row>
    <row r="173" spans="1:7" x14ac:dyDescent="0.25">
      <c r="A173" s="1">
        <v>40793</v>
      </c>
      <c r="B173">
        <v>176.19</v>
      </c>
      <c r="C173">
        <v>178.09</v>
      </c>
      <c r="D173">
        <v>174.45</v>
      </c>
      <c r="E173">
        <v>177.08</v>
      </c>
      <c r="F173">
        <v>30760000</v>
      </c>
      <c r="G173">
        <v>177.08</v>
      </c>
    </row>
    <row r="174" spans="1:7" x14ac:dyDescent="0.25">
      <c r="A174" s="1">
        <v>40794</v>
      </c>
      <c r="B174">
        <v>181.39</v>
      </c>
      <c r="C174">
        <v>182.12</v>
      </c>
      <c r="D174">
        <v>179.77</v>
      </c>
      <c r="E174">
        <v>181.81</v>
      </c>
      <c r="F174">
        <v>20741300</v>
      </c>
      <c r="G174">
        <v>181.81</v>
      </c>
    </row>
    <row r="175" spans="1:7" x14ac:dyDescent="0.25">
      <c r="A175" s="1">
        <v>40795</v>
      </c>
      <c r="B175">
        <v>179.76</v>
      </c>
      <c r="C175">
        <v>181.95</v>
      </c>
      <c r="D175">
        <v>179.17</v>
      </c>
      <c r="E175">
        <v>180.7</v>
      </c>
      <c r="F175">
        <v>25429600</v>
      </c>
      <c r="G175">
        <v>180.7</v>
      </c>
    </row>
    <row r="176" spans="1:7" x14ac:dyDescent="0.25">
      <c r="A176" s="1">
        <v>40798</v>
      </c>
      <c r="B176">
        <v>178.73</v>
      </c>
      <c r="C176">
        <v>178.99</v>
      </c>
      <c r="D176">
        <v>175.33</v>
      </c>
      <c r="E176">
        <v>176.67</v>
      </c>
      <c r="F176">
        <v>21812800</v>
      </c>
      <c r="G176">
        <v>176.67</v>
      </c>
    </row>
    <row r="177" spans="1:7" x14ac:dyDescent="0.25">
      <c r="A177" s="1">
        <v>40799</v>
      </c>
      <c r="B177">
        <v>177.52</v>
      </c>
      <c r="C177">
        <v>179.54</v>
      </c>
      <c r="D177">
        <v>176.29</v>
      </c>
      <c r="E177">
        <v>178.54</v>
      </c>
      <c r="F177">
        <v>17246400</v>
      </c>
      <c r="G177">
        <v>178.54</v>
      </c>
    </row>
    <row r="178" spans="1:7" x14ac:dyDescent="0.25">
      <c r="A178" s="1">
        <v>40800</v>
      </c>
      <c r="B178">
        <v>177.55</v>
      </c>
      <c r="C178">
        <v>177.78</v>
      </c>
      <c r="D178">
        <v>176.05</v>
      </c>
      <c r="E178">
        <v>177.21</v>
      </c>
      <c r="F178">
        <v>18122800</v>
      </c>
      <c r="G178">
        <v>177.21</v>
      </c>
    </row>
    <row r="179" spans="1:7" x14ac:dyDescent="0.25">
      <c r="A179" s="1">
        <v>40801</v>
      </c>
      <c r="B179">
        <v>174.61</v>
      </c>
      <c r="C179">
        <v>174.85</v>
      </c>
      <c r="D179">
        <v>172.56</v>
      </c>
      <c r="E179">
        <v>174.4</v>
      </c>
      <c r="F179">
        <v>20897000</v>
      </c>
      <c r="G179">
        <v>174.4</v>
      </c>
    </row>
    <row r="180" spans="1:7" x14ac:dyDescent="0.25">
      <c r="A180" s="1">
        <v>40802</v>
      </c>
      <c r="B180">
        <v>173.72</v>
      </c>
      <c r="C180">
        <v>177.4</v>
      </c>
      <c r="D180">
        <v>173.71</v>
      </c>
      <c r="E180">
        <v>176.03</v>
      </c>
      <c r="F180">
        <v>20693700</v>
      </c>
      <c r="G180">
        <v>176.03</v>
      </c>
    </row>
    <row r="181" spans="1:7" x14ac:dyDescent="0.25">
      <c r="A181" s="1">
        <v>40805</v>
      </c>
      <c r="B181">
        <v>176.83</v>
      </c>
      <c r="C181">
        <v>176.86</v>
      </c>
      <c r="D181">
        <v>172.2</v>
      </c>
      <c r="E181">
        <v>173.31</v>
      </c>
      <c r="F181">
        <v>18301100</v>
      </c>
      <c r="G181">
        <v>173.31</v>
      </c>
    </row>
    <row r="182" spans="1:7" x14ac:dyDescent="0.25">
      <c r="A182" s="1">
        <v>40806</v>
      </c>
      <c r="B182">
        <v>173.18</v>
      </c>
      <c r="C182">
        <v>176.37</v>
      </c>
      <c r="D182">
        <v>172.84</v>
      </c>
      <c r="E182">
        <v>175.78</v>
      </c>
      <c r="F182">
        <v>12667600</v>
      </c>
      <c r="G182">
        <v>175.78</v>
      </c>
    </row>
    <row r="183" spans="1:7" x14ac:dyDescent="0.25">
      <c r="A183" s="1">
        <v>40807</v>
      </c>
      <c r="B183">
        <v>174.79</v>
      </c>
      <c r="C183">
        <v>176.73</v>
      </c>
      <c r="D183">
        <v>173.14</v>
      </c>
      <c r="E183">
        <v>173.59</v>
      </c>
      <c r="F183">
        <v>16431300</v>
      </c>
      <c r="G183">
        <v>173.59</v>
      </c>
    </row>
    <row r="184" spans="1:7" x14ac:dyDescent="0.25">
      <c r="A184" s="1">
        <v>40808</v>
      </c>
      <c r="B184">
        <v>169.3</v>
      </c>
      <c r="C184">
        <v>170.32</v>
      </c>
      <c r="D184">
        <v>167.48</v>
      </c>
      <c r="E184">
        <v>169.05</v>
      </c>
      <c r="F184">
        <v>32476300</v>
      </c>
      <c r="G184">
        <v>169.05</v>
      </c>
    </row>
    <row r="185" spans="1:7" x14ac:dyDescent="0.25">
      <c r="A185" s="1">
        <v>40809</v>
      </c>
      <c r="B185">
        <v>164.51</v>
      </c>
      <c r="C185">
        <v>165.72</v>
      </c>
      <c r="D185">
        <v>158.55000000000001</v>
      </c>
      <c r="E185">
        <v>159.80000000000001</v>
      </c>
      <c r="F185">
        <v>52981400</v>
      </c>
      <c r="G185">
        <v>159.80000000000001</v>
      </c>
    </row>
    <row r="186" spans="1:7" x14ac:dyDescent="0.25">
      <c r="A186" s="1">
        <v>40812</v>
      </c>
      <c r="B186">
        <v>157.12</v>
      </c>
      <c r="C186">
        <v>158.80000000000001</v>
      </c>
      <c r="D186">
        <v>154.19</v>
      </c>
      <c r="E186">
        <v>157.58000000000001</v>
      </c>
      <c r="F186">
        <v>42373800</v>
      </c>
      <c r="G186">
        <v>157.58000000000001</v>
      </c>
    </row>
    <row r="187" spans="1:7" x14ac:dyDescent="0.25">
      <c r="A187" s="1">
        <v>40813</v>
      </c>
      <c r="B187">
        <v>161.61000000000001</v>
      </c>
      <c r="C187">
        <v>162.29</v>
      </c>
      <c r="D187">
        <v>159.91</v>
      </c>
      <c r="E187">
        <v>160.63</v>
      </c>
      <c r="F187">
        <v>25124200</v>
      </c>
      <c r="G187">
        <v>160.63</v>
      </c>
    </row>
    <row r="188" spans="1:7" x14ac:dyDescent="0.25">
      <c r="A188" s="1">
        <v>40814</v>
      </c>
      <c r="B188">
        <v>160.72999999999999</v>
      </c>
      <c r="C188">
        <v>161.29</v>
      </c>
      <c r="D188">
        <v>155.56</v>
      </c>
      <c r="E188">
        <v>156.22</v>
      </c>
      <c r="F188">
        <v>21776000</v>
      </c>
      <c r="G188">
        <v>156.22</v>
      </c>
    </row>
    <row r="189" spans="1:7" x14ac:dyDescent="0.25">
      <c r="A189" s="1">
        <v>40815</v>
      </c>
      <c r="B189">
        <v>158.12</v>
      </c>
      <c r="C189">
        <v>158.19999999999999</v>
      </c>
      <c r="D189">
        <v>156.13999999999999</v>
      </c>
      <c r="E189">
        <v>157.69999999999999</v>
      </c>
      <c r="F189">
        <v>17340800</v>
      </c>
      <c r="G189">
        <v>157.69999999999999</v>
      </c>
    </row>
    <row r="190" spans="1:7" x14ac:dyDescent="0.25">
      <c r="A190" s="1">
        <v>40816</v>
      </c>
      <c r="B190">
        <v>157.30000000000001</v>
      </c>
      <c r="C190">
        <v>160</v>
      </c>
      <c r="D190">
        <v>156.33000000000001</v>
      </c>
      <c r="E190">
        <v>158.06</v>
      </c>
      <c r="F190">
        <v>16770300</v>
      </c>
      <c r="G190">
        <v>158.06</v>
      </c>
    </row>
    <row r="191" spans="1:7" x14ac:dyDescent="0.25">
      <c r="A191" s="1">
        <v>40819</v>
      </c>
      <c r="B191">
        <v>161.09</v>
      </c>
      <c r="C191">
        <v>161.56</v>
      </c>
      <c r="D191">
        <v>159.93</v>
      </c>
      <c r="E191">
        <v>160.96</v>
      </c>
      <c r="F191">
        <v>14200400</v>
      </c>
      <c r="G191">
        <v>160.96</v>
      </c>
    </row>
    <row r="192" spans="1:7" x14ac:dyDescent="0.25">
      <c r="A192" s="1">
        <v>40820</v>
      </c>
      <c r="B192">
        <v>160.94999999999999</v>
      </c>
      <c r="C192">
        <v>161.03</v>
      </c>
      <c r="D192">
        <v>155.27000000000001</v>
      </c>
      <c r="E192">
        <v>157.63999999999999</v>
      </c>
      <c r="F192">
        <v>24000000</v>
      </c>
      <c r="G192">
        <v>157.63999999999999</v>
      </c>
    </row>
    <row r="193" spans="1:7" x14ac:dyDescent="0.25">
      <c r="A193" s="1">
        <v>40821</v>
      </c>
      <c r="B193">
        <v>158.01</v>
      </c>
      <c r="C193">
        <v>160.32</v>
      </c>
      <c r="D193">
        <v>156.44</v>
      </c>
      <c r="E193">
        <v>159.46</v>
      </c>
      <c r="F193">
        <v>15132300</v>
      </c>
      <c r="G193">
        <v>159.46</v>
      </c>
    </row>
    <row r="194" spans="1:7" x14ac:dyDescent="0.25">
      <c r="A194" s="1">
        <v>40822</v>
      </c>
      <c r="B194">
        <v>160.02000000000001</v>
      </c>
      <c r="C194">
        <v>161.11000000000001</v>
      </c>
      <c r="D194">
        <v>158.77000000000001</v>
      </c>
      <c r="E194">
        <v>160.49</v>
      </c>
      <c r="F194">
        <v>12389500</v>
      </c>
      <c r="G194">
        <v>160.49</v>
      </c>
    </row>
    <row r="195" spans="1:7" x14ac:dyDescent="0.25">
      <c r="A195" s="1">
        <v>40823</v>
      </c>
      <c r="B195">
        <v>161.02000000000001</v>
      </c>
      <c r="C195">
        <v>161.58000000000001</v>
      </c>
      <c r="D195">
        <v>158.22999999999999</v>
      </c>
      <c r="E195">
        <v>159.18</v>
      </c>
      <c r="F195">
        <v>12977400</v>
      </c>
      <c r="G195">
        <v>159.18</v>
      </c>
    </row>
    <row r="196" spans="1:7" x14ac:dyDescent="0.25">
      <c r="A196" s="1">
        <v>40826</v>
      </c>
      <c r="B196">
        <v>162.05000000000001</v>
      </c>
      <c r="C196">
        <v>163.32</v>
      </c>
      <c r="D196">
        <v>161.13999999999999</v>
      </c>
      <c r="E196">
        <v>163.27000000000001</v>
      </c>
      <c r="F196">
        <v>8984500</v>
      </c>
      <c r="G196">
        <v>163.27000000000001</v>
      </c>
    </row>
    <row r="197" spans="1:7" x14ac:dyDescent="0.25">
      <c r="A197" s="1">
        <v>40827</v>
      </c>
      <c r="B197">
        <v>162.21</v>
      </c>
      <c r="C197">
        <v>162.51</v>
      </c>
      <c r="D197">
        <v>161.21</v>
      </c>
      <c r="E197">
        <v>162.1</v>
      </c>
      <c r="F197">
        <v>8256900</v>
      </c>
      <c r="G197">
        <v>162.1</v>
      </c>
    </row>
    <row r="198" spans="1:7" x14ac:dyDescent="0.25">
      <c r="A198" s="1">
        <v>40828</v>
      </c>
      <c r="B198">
        <v>163.69999999999999</v>
      </c>
      <c r="C198">
        <v>164</v>
      </c>
      <c r="D198">
        <v>162.5</v>
      </c>
      <c r="E198">
        <v>163.26</v>
      </c>
      <c r="F198">
        <v>10867900</v>
      </c>
      <c r="G198">
        <v>163.26</v>
      </c>
    </row>
    <row r="199" spans="1:7" x14ac:dyDescent="0.25">
      <c r="A199" s="1">
        <v>40829</v>
      </c>
      <c r="B199">
        <v>162.30000000000001</v>
      </c>
      <c r="C199">
        <v>162.47999999999999</v>
      </c>
      <c r="D199">
        <v>160.82</v>
      </c>
      <c r="E199">
        <v>162.30000000000001</v>
      </c>
      <c r="F199">
        <v>8327900</v>
      </c>
      <c r="G199">
        <v>162.30000000000001</v>
      </c>
    </row>
    <row r="200" spans="1:7" x14ac:dyDescent="0.25">
      <c r="A200" s="1">
        <v>40830</v>
      </c>
      <c r="B200">
        <v>163.33000000000001</v>
      </c>
      <c r="C200">
        <v>163.82</v>
      </c>
      <c r="D200">
        <v>162.25</v>
      </c>
      <c r="E200">
        <v>163.4</v>
      </c>
      <c r="F200">
        <v>9737900</v>
      </c>
      <c r="G200">
        <v>163.4</v>
      </c>
    </row>
    <row r="201" spans="1:7" x14ac:dyDescent="0.25">
      <c r="A201" s="1">
        <v>40833</v>
      </c>
      <c r="B201">
        <v>164</v>
      </c>
      <c r="C201">
        <v>164.16</v>
      </c>
      <c r="D201">
        <v>161.94999999999999</v>
      </c>
      <c r="E201">
        <v>162.62</v>
      </c>
      <c r="F201">
        <v>8765700</v>
      </c>
      <c r="G201">
        <v>162.62</v>
      </c>
    </row>
    <row r="202" spans="1:7" x14ac:dyDescent="0.25">
      <c r="A202" s="1">
        <v>40834</v>
      </c>
      <c r="B202">
        <v>159.96</v>
      </c>
      <c r="C202">
        <v>162.03</v>
      </c>
      <c r="D202">
        <v>158.30000000000001</v>
      </c>
      <c r="E202">
        <v>161.84</v>
      </c>
      <c r="F202">
        <v>15390800</v>
      </c>
      <c r="G202">
        <v>161.84</v>
      </c>
    </row>
    <row r="203" spans="1:7" x14ac:dyDescent="0.25">
      <c r="A203" s="1">
        <v>40835</v>
      </c>
      <c r="B203">
        <v>161.09</v>
      </c>
      <c r="C203">
        <v>161.43</v>
      </c>
      <c r="D203">
        <v>159.55000000000001</v>
      </c>
      <c r="E203">
        <v>159.87</v>
      </c>
      <c r="F203">
        <v>8528700</v>
      </c>
      <c r="G203">
        <v>159.87</v>
      </c>
    </row>
    <row r="204" spans="1:7" x14ac:dyDescent="0.25">
      <c r="A204" s="1">
        <v>40836</v>
      </c>
      <c r="B204">
        <v>157.62</v>
      </c>
      <c r="C204">
        <v>158.41999999999999</v>
      </c>
      <c r="D204">
        <v>156.05000000000001</v>
      </c>
      <c r="E204">
        <v>157.77000000000001</v>
      </c>
      <c r="F204">
        <v>17367500</v>
      </c>
      <c r="G204">
        <v>157.77000000000001</v>
      </c>
    </row>
    <row r="205" spans="1:7" x14ac:dyDescent="0.25">
      <c r="A205" s="1">
        <v>40837</v>
      </c>
      <c r="B205">
        <v>159.99</v>
      </c>
      <c r="C205">
        <v>160.44999999999999</v>
      </c>
      <c r="D205">
        <v>158.94</v>
      </c>
      <c r="E205">
        <v>159.52000000000001</v>
      </c>
      <c r="F205">
        <v>13334500</v>
      </c>
      <c r="G205">
        <v>159.52000000000001</v>
      </c>
    </row>
    <row r="206" spans="1:7" x14ac:dyDescent="0.25">
      <c r="A206" s="1">
        <v>40840</v>
      </c>
      <c r="B206">
        <v>160.55000000000001</v>
      </c>
      <c r="C206">
        <v>161.33000000000001</v>
      </c>
      <c r="D206">
        <v>160.22</v>
      </c>
      <c r="E206">
        <v>161.02000000000001</v>
      </c>
      <c r="F206">
        <v>10199800</v>
      </c>
      <c r="G206">
        <v>161.02000000000001</v>
      </c>
    </row>
    <row r="207" spans="1:7" x14ac:dyDescent="0.25">
      <c r="A207" s="1">
        <v>40841</v>
      </c>
      <c r="B207">
        <v>161.24</v>
      </c>
      <c r="C207">
        <v>166.34</v>
      </c>
      <c r="D207">
        <v>160.41</v>
      </c>
      <c r="E207">
        <v>165.59</v>
      </c>
      <c r="F207">
        <v>22130800</v>
      </c>
      <c r="G207">
        <v>165.59</v>
      </c>
    </row>
    <row r="208" spans="1:7" x14ac:dyDescent="0.25">
      <c r="A208" s="1">
        <v>40842</v>
      </c>
      <c r="B208">
        <v>167.03</v>
      </c>
      <c r="C208">
        <v>168.05</v>
      </c>
      <c r="D208">
        <v>166.42</v>
      </c>
      <c r="E208">
        <v>167.4</v>
      </c>
      <c r="F208">
        <v>17116300</v>
      </c>
      <c r="G208">
        <v>167.4</v>
      </c>
    </row>
    <row r="209" spans="1:7" x14ac:dyDescent="0.25">
      <c r="A209" s="1">
        <v>40843</v>
      </c>
      <c r="B209">
        <v>167.59</v>
      </c>
      <c r="C209">
        <v>170.29</v>
      </c>
      <c r="D209">
        <v>166.65</v>
      </c>
      <c r="E209">
        <v>169.55</v>
      </c>
      <c r="F209">
        <v>15876900</v>
      </c>
      <c r="G209">
        <v>169.55</v>
      </c>
    </row>
    <row r="210" spans="1:7" x14ac:dyDescent="0.25">
      <c r="A210" s="1">
        <v>40844</v>
      </c>
      <c r="B210">
        <v>169.64</v>
      </c>
      <c r="C210">
        <v>169.94</v>
      </c>
      <c r="D210">
        <v>168.75</v>
      </c>
      <c r="E210">
        <v>169.62</v>
      </c>
      <c r="F210">
        <v>9362900</v>
      </c>
      <c r="G210">
        <v>169.62</v>
      </c>
    </row>
    <row r="211" spans="1:7" x14ac:dyDescent="0.25">
      <c r="A211" s="1">
        <v>40847</v>
      </c>
      <c r="B211">
        <v>167.76</v>
      </c>
      <c r="C211">
        <v>168.16</v>
      </c>
      <c r="D211">
        <v>166.91</v>
      </c>
      <c r="E211">
        <v>167.34</v>
      </c>
      <c r="F211">
        <v>8437200</v>
      </c>
      <c r="G211">
        <v>167.34</v>
      </c>
    </row>
    <row r="212" spans="1:7" x14ac:dyDescent="0.25">
      <c r="A212" s="1">
        <v>40848</v>
      </c>
      <c r="B212">
        <v>164.03</v>
      </c>
      <c r="C212">
        <v>167.41</v>
      </c>
      <c r="D212">
        <v>163.61000000000001</v>
      </c>
      <c r="E212">
        <v>167.38</v>
      </c>
      <c r="F212">
        <v>15335400</v>
      </c>
      <c r="G212">
        <v>167.38</v>
      </c>
    </row>
    <row r="213" spans="1:7" x14ac:dyDescent="0.25">
      <c r="A213" s="1">
        <v>40849</v>
      </c>
      <c r="B213">
        <v>168.59</v>
      </c>
      <c r="C213">
        <v>169.74</v>
      </c>
      <c r="D213">
        <v>167.3</v>
      </c>
      <c r="E213">
        <v>169.06</v>
      </c>
      <c r="F213">
        <v>14544700</v>
      </c>
      <c r="G213">
        <v>169.06</v>
      </c>
    </row>
    <row r="214" spans="1:7" x14ac:dyDescent="0.25">
      <c r="A214" s="1">
        <v>40850</v>
      </c>
      <c r="B214">
        <v>171.17</v>
      </c>
      <c r="C214">
        <v>172.04</v>
      </c>
      <c r="D214">
        <v>169.9</v>
      </c>
      <c r="E214">
        <v>171.72</v>
      </c>
      <c r="F214">
        <v>17610400</v>
      </c>
      <c r="G214">
        <v>171.72</v>
      </c>
    </row>
    <row r="215" spans="1:7" x14ac:dyDescent="0.25">
      <c r="A215" s="1">
        <v>40851</v>
      </c>
      <c r="B215">
        <v>171.03</v>
      </c>
      <c r="C215">
        <v>171.34</v>
      </c>
      <c r="D215">
        <v>170.16</v>
      </c>
      <c r="E215">
        <v>170.85</v>
      </c>
      <c r="F215">
        <v>11060400</v>
      </c>
      <c r="G215">
        <v>170.85</v>
      </c>
    </row>
    <row r="216" spans="1:7" x14ac:dyDescent="0.25">
      <c r="A216" s="1">
        <v>40854</v>
      </c>
      <c r="B216">
        <v>172.85</v>
      </c>
      <c r="C216">
        <v>175</v>
      </c>
      <c r="D216">
        <v>172.71</v>
      </c>
      <c r="E216">
        <v>174.98</v>
      </c>
      <c r="F216">
        <v>20131900</v>
      </c>
      <c r="G216">
        <v>174.98</v>
      </c>
    </row>
    <row r="217" spans="1:7" x14ac:dyDescent="0.25">
      <c r="A217" s="1">
        <v>40855</v>
      </c>
      <c r="B217">
        <v>174.35</v>
      </c>
      <c r="C217">
        <v>175.46</v>
      </c>
      <c r="D217">
        <v>172.9</v>
      </c>
      <c r="E217">
        <v>173.53</v>
      </c>
      <c r="F217">
        <v>16054200</v>
      </c>
      <c r="G217">
        <v>173.53</v>
      </c>
    </row>
    <row r="218" spans="1:7" x14ac:dyDescent="0.25">
      <c r="A218" s="1">
        <v>40856</v>
      </c>
      <c r="B218">
        <v>174.28</v>
      </c>
      <c r="C218">
        <v>174.81</v>
      </c>
      <c r="D218">
        <v>171.61</v>
      </c>
      <c r="E218">
        <v>172.07</v>
      </c>
      <c r="F218">
        <v>12313900</v>
      </c>
      <c r="G218">
        <v>172.07</v>
      </c>
    </row>
    <row r="219" spans="1:7" x14ac:dyDescent="0.25">
      <c r="A219" s="1">
        <v>40857</v>
      </c>
      <c r="B219">
        <v>172.43</v>
      </c>
      <c r="C219">
        <v>172.59</v>
      </c>
      <c r="D219">
        <v>168.83</v>
      </c>
      <c r="E219">
        <v>171.14</v>
      </c>
      <c r="F219">
        <v>11848700</v>
      </c>
      <c r="G219">
        <v>171.14</v>
      </c>
    </row>
    <row r="220" spans="1:7" x14ac:dyDescent="0.25">
      <c r="A220" s="1">
        <v>40858</v>
      </c>
      <c r="B220">
        <v>172.1</v>
      </c>
      <c r="C220">
        <v>174.05</v>
      </c>
      <c r="D220">
        <v>172.07</v>
      </c>
      <c r="E220">
        <v>173.96</v>
      </c>
      <c r="F220">
        <v>8727100</v>
      </c>
      <c r="G220">
        <v>173.96</v>
      </c>
    </row>
    <row r="221" spans="1:7" x14ac:dyDescent="0.25">
      <c r="A221" s="1">
        <v>40861</v>
      </c>
      <c r="B221">
        <v>173.74</v>
      </c>
      <c r="C221">
        <v>173.86</v>
      </c>
      <c r="D221">
        <v>172.59</v>
      </c>
      <c r="E221">
        <v>173.2</v>
      </c>
      <c r="F221">
        <v>5886400</v>
      </c>
      <c r="G221">
        <v>173.2</v>
      </c>
    </row>
    <row r="222" spans="1:7" x14ac:dyDescent="0.25">
      <c r="A222" s="1">
        <v>40862</v>
      </c>
      <c r="B222">
        <v>173.35</v>
      </c>
      <c r="C222">
        <v>173.81</v>
      </c>
      <c r="D222">
        <v>171.9</v>
      </c>
      <c r="E222">
        <v>173.36</v>
      </c>
      <c r="F222">
        <v>9167900</v>
      </c>
      <c r="G222">
        <v>173.36</v>
      </c>
    </row>
    <row r="223" spans="1:7" x14ac:dyDescent="0.25">
      <c r="A223" s="1">
        <v>40863</v>
      </c>
      <c r="B223">
        <v>171.63</v>
      </c>
      <c r="C223">
        <v>172.96</v>
      </c>
      <c r="D223">
        <v>170.57</v>
      </c>
      <c r="E223">
        <v>171.51</v>
      </c>
      <c r="F223">
        <v>15093300</v>
      </c>
      <c r="G223">
        <v>171.51</v>
      </c>
    </row>
    <row r="224" spans="1:7" x14ac:dyDescent="0.25">
      <c r="A224" s="1">
        <v>40864</v>
      </c>
      <c r="B224">
        <v>170.04</v>
      </c>
      <c r="C224">
        <v>170.3</v>
      </c>
      <c r="D224">
        <v>166.39</v>
      </c>
      <c r="E224">
        <v>167.1</v>
      </c>
      <c r="F224">
        <v>28468900</v>
      </c>
      <c r="G224">
        <v>167.1</v>
      </c>
    </row>
    <row r="225" spans="1:7" x14ac:dyDescent="0.25">
      <c r="A225" s="1">
        <v>40865</v>
      </c>
      <c r="B225">
        <v>167.23</v>
      </c>
      <c r="C225">
        <v>168.69</v>
      </c>
      <c r="D225">
        <v>166.6</v>
      </c>
      <c r="E225">
        <v>167.62</v>
      </c>
      <c r="F225">
        <v>14172900</v>
      </c>
      <c r="G225">
        <v>167.62</v>
      </c>
    </row>
    <row r="226" spans="1:7" x14ac:dyDescent="0.25">
      <c r="A226" s="1">
        <v>40868</v>
      </c>
      <c r="B226">
        <v>166.61</v>
      </c>
      <c r="C226">
        <v>166.71</v>
      </c>
      <c r="D226">
        <v>162.07</v>
      </c>
      <c r="E226">
        <v>163.5</v>
      </c>
      <c r="F226">
        <v>22030700</v>
      </c>
      <c r="G226">
        <v>163.5</v>
      </c>
    </row>
    <row r="227" spans="1:7" x14ac:dyDescent="0.25">
      <c r="A227" s="1">
        <v>40869</v>
      </c>
      <c r="B227">
        <v>164.74</v>
      </c>
      <c r="C227">
        <v>165.92</v>
      </c>
      <c r="D227">
        <v>164.61</v>
      </c>
      <c r="E227">
        <v>165.31</v>
      </c>
      <c r="F227">
        <v>12094400</v>
      </c>
      <c r="G227">
        <v>165.31</v>
      </c>
    </row>
    <row r="228" spans="1:7" x14ac:dyDescent="0.25">
      <c r="A228" s="1">
        <v>40870</v>
      </c>
      <c r="B228">
        <v>164.55</v>
      </c>
      <c r="C228">
        <v>165.37</v>
      </c>
      <c r="D228">
        <v>163.12</v>
      </c>
      <c r="E228">
        <v>164.83</v>
      </c>
      <c r="F228">
        <v>11483300</v>
      </c>
      <c r="G228">
        <v>164.83</v>
      </c>
    </row>
    <row r="229" spans="1:7" x14ac:dyDescent="0.25">
      <c r="A229" s="1">
        <v>40872</v>
      </c>
      <c r="B229">
        <v>163.33000000000001</v>
      </c>
      <c r="C229">
        <v>165.2</v>
      </c>
      <c r="D229">
        <v>163.29</v>
      </c>
      <c r="E229">
        <v>163.4</v>
      </c>
      <c r="F229">
        <v>6098000</v>
      </c>
      <c r="G229">
        <v>163.4</v>
      </c>
    </row>
    <row r="230" spans="1:7" x14ac:dyDescent="0.25">
      <c r="A230" s="1">
        <v>40875</v>
      </c>
      <c r="B230">
        <v>166.93</v>
      </c>
      <c r="C230">
        <v>167.14</v>
      </c>
      <c r="D230">
        <v>165.98</v>
      </c>
      <c r="E230">
        <v>166.63</v>
      </c>
      <c r="F230">
        <v>12004000</v>
      </c>
      <c r="G230">
        <v>166.63</v>
      </c>
    </row>
    <row r="231" spans="1:7" x14ac:dyDescent="0.25">
      <c r="A231" s="1">
        <v>40876</v>
      </c>
      <c r="B231">
        <v>166.4</v>
      </c>
      <c r="C231">
        <v>167.33</v>
      </c>
      <c r="D231">
        <v>166.08</v>
      </c>
      <c r="E231">
        <v>166.88</v>
      </c>
      <c r="F231">
        <v>9198900</v>
      </c>
      <c r="G231">
        <v>166.88</v>
      </c>
    </row>
    <row r="232" spans="1:7" x14ac:dyDescent="0.25">
      <c r="A232" s="1">
        <v>40877</v>
      </c>
      <c r="B232">
        <v>169.7</v>
      </c>
      <c r="C232">
        <v>170.3</v>
      </c>
      <c r="D232">
        <v>169.06</v>
      </c>
      <c r="E232">
        <v>170.13</v>
      </c>
      <c r="F232">
        <v>11821600</v>
      </c>
      <c r="G232">
        <v>170.13</v>
      </c>
    </row>
    <row r="233" spans="1:7" x14ac:dyDescent="0.25">
      <c r="A233" s="1">
        <v>40878</v>
      </c>
      <c r="B233">
        <v>169.85</v>
      </c>
      <c r="C233">
        <v>170.57</v>
      </c>
      <c r="D233">
        <v>168.59</v>
      </c>
      <c r="E233">
        <v>169.63</v>
      </c>
      <c r="F233">
        <v>11610300</v>
      </c>
      <c r="G233">
        <v>169.63</v>
      </c>
    </row>
    <row r="234" spans="1:7" x14ac:dyDescent="0.25">
      <c r="A234" s="1">
        <v>40879</v>
      </c>
      <c r="B234">
        <v>170.65</v>
      </c>
      <c r="C234">
        <v>170.8</v>
      </c>
      <c r="D234">
        <v>169.36</v>
      </c>
      <c r="E234">
        <v>169.82</v>
      </c>
      <c r="F234">
        <v>8433200</v>
      </c>
      <c r="G234">
        <v>169.82</v>
      </c>
    </row>
    <row r="235" spans="1:7" x14ac:dyDescent="0.25">
      <c r="A235" s="1">
        <v>40882</v>
      </c>
      <c r="B235">
        <v>169.06</v>
      </c>
      <c r="C235">
        <v>169.95</v>
      </c>
      <c r="D235">
        <v>167.06</v>
      </c>
      <c r="E235">
        <v>167.32</v>
      </c>
      <c r="F235">
        <v>10246700</v>
      </c>
      <c r="G235">
        <v>167.32</v>
      </c>
    </row>
    <row r="236" spans="1:7" x14ac:dyDescent="0.25">
      <c r="A236" s="1">
        <v>40883</v>
      </c>
      <c r="B236">
        <v>166.31</v>
      </c>
      <c r="C236">
        <v>168.57</v>
      </c>
      <c r="D236">
        <v>165.53</v>
      </c>
      <c r="E236">
        <v>168.18</v>
      </c>
      <c r="F236">
        <v>10381900</v>
      </c>
      <c r="G236">
        <v>168.18</v>
      </c>
    </row>
    <row r="237" spans="1:7" x14ac:dyDescent="0.25">
      <c r="A237" s="1">
        <v>40884</v>
      </c>
      <c r="B237">
        <v>168.79</v>
      </c>
      <c r="C237">
        <v>169.52</v>
      </c>
      <c r="D237">
        <v>167.76</v>
      </c>
      <c r="E237">
        <v>169.4</v>
      </c>
      <c r="F237">
        <v>10361300</v>
      </c>
      <c r="G237">
        <v>169.4</v>
      </c>
    </row>
    <row r="238" spans="1:7" x14ac:dyDescent="0.25">
      <c r="A238" s="1">
        <v>40885</v>
      </c>
      <c r="B238">
        <v>166.96</v>
      </c>
      <c r="C238">
        <v>167.63</v>
      </c>
      <c r="D238">
        <v>165.73</v>
      </c>
      <c r="E238">
        <v>165.98</v>
      </c>
      <c r="F238">
        <v>11734500</v>
      </c>
      <c r="G238">
        <v>165.98</v>
      </c>
    </row>
    <row r="239" spans="1:7" x14ac:dyDescent="0.25">
      <c r="A239" s="1">
        <v>40886</v>
      </c>
      <c r="B239">
        <v>166.43</v>
      </c>
      <c r="C239">
        <v>167.34</v>
      </c>
      <c r="D239">
        <v>166.12</v>
      </c>
      <c r="E239">
        <v>166.4</v>
      </c>
      <c r="F239">
        <v>8354000</v>
      </c>
      <c r="G239">
        <v>166.4</v>
      </c>
    </row>
    <row r="240" spans="1:7" x14ac:dyDescent="0.25">
      <c r="A240" s="1">
        <v>40889</v>
      </c>
      <c r="B240">
        <v>162.35</v>
      </c>
      <c r="C240">
        <v>162.41</v>
      </c>
      <c r="D240">
        <v>161.13999999999999</v>
      </c>
      <c r="E240">
        <v>161.99</v>
      </c>
      <c r="F240">
        <v>15339400</v>
      </c>
      <c r="G240">
        <v>161.99</v>
      </c>
    </row>
    <row r="241" spans="1:7" x14ac:dyDescent="0.25">
      <c r="A241" s="1">
        <v>40890</v>
      </c>
      <c r="B241">
        <v>161.86000000000001</v>
      </c>
      <c r="C241">
        <v>163.19</v>
      </c>
      <c r="D241">
        <v>157.76</v>
      </c>
      <c r="E241">
        <v>158.44999999999999</v>
      </c>
      <c r="F241">
        <v>25040400</v>
      </c>
      <c r="G241">
        <v>158.44999999999999</v>
      </c>
    </row>
    <row r="242" spans="1:7" x14ac:dyDescent="0.25">
      <c r="A242" s="1">
        <v>40891</v>
      </c>
      <c r="B242">
        <v>156.79</v>
      </c>
      <c r="C242">
        <v>157.34</v>
      </c>
      <c r="D242">
        <v>152.05000000000001</v>
      </c>
      <c r="E242">
        <v>152.88999999999999</v>
      </c>
      <c r="F242">
        <v>42334400</v>
      </c>
      <c r="G242">
        <v>152.88999999999999</v>
      </c>
    </row>
    <row r="243" spans="1:7" x14ac:dyDescent="0.25">
      <c r="A243" s="1">
        <v>40892</v>
      </c>
      <c r="B243">
        <v>154.74</v>
      </c>
      <c r="C243">
        <v>154.94999999999999</v>
      </c>
      <c r="D243">
        <v>151.71</v>
      </c>
      <c r="E243">
        <v>152.33000000000001</v>
      </c>
      <c r="F243">
        <v>21521900</v>
      </c>
      <c r="G243">
        <v>152.33000000000001</v>
      </c>
    </row>
    <row r="244" spans="1:7" x14ac:dyDescent="0.25">
      <c r="A244" s="1">
        <v>40893</v>
      </c>
      <c r="B244">
        <v>154.31</v>
      </c>
      <c r="C244">
        <v>155.37</v>
      </c>
      <c r="D244">
        <v>153.9</v>
      </c>
      <c r="E244">
        <v>155.22999999999999</v>
      </c>
      <c r="F244">
        <v>18124300</v>
      </c>
      <c r="G244">
        <v>155.22999999999999</v>
      </c>
    </row>
    <row r="245" spans="1:7" x14ac:dyDescent="0.25">
      <c r="A245" s="1">
        <v>40896</v>
      </c>
      <c r="B245">
        <v>155.47999999999999</v>
      </c>
      <c r="C245">
        <v>155.86000000000001</v>
      </c>
      <c r="D245">
        <v>154.36000000000001</v>
      </c>
      <c r="E245">
        <v>154.87</v>
      </c>
      <c r="F245">
        <v>12547200</v>
      </c>
      <c r="G245">
        <v>154.87</v>
      </c>
    </row>
    <row r="246" spans="1:7" x14ac:dyDescent="0.25">
      <c r="A246" s="1">
        <v>40897</v>
      </c>
      <c r="B246">
        <v>156.82</v>
      </c>
      <c r="C246">
        <v>157.43</v>
      </c>
      <c r="D246">
        <v>156.58000000000001</v>
      </c>
      <c r="E246">
        <v>156.97999999999999</v>
      </c>
      <c r="F246">
        <v>9136300</v>
      </c>
      <c r="G246">
        <v>156.97999999999999</v>
      </c>
    </row>
    <row r="247" spans="1:7" x14ac:dyDescent="0.25">
      <c r="A247" s="1">
        <v>40898</v>
      </c>
      <c r="B247">
        <v>156.97999999999999</v>
      </c>
      <c r="C247">
        <v>157.53</v>
      </c>
      <c r="D247">
        <v>156.13</v>
      </c>
      <c r="E247">
        <v>157.16</v>
      </c>
      <c r="F247">
        <v>11996100</v>
      </c>
      <c r="G247">
        <v>157.16</v>
      </c>
    </row>
    <row r="248" spans="1:7" x14ac:dyDescent="0.25">
      <c r="A248" s="1">
        <v>40899</v>
      </c>
      <c r="B248">
        <v>156.35</v>
      </c>
      <c r="C248">
        <v>156.80000000000001</v>
      </c>
      <c r="D248">
        <v>155.33000000000001</v>
      </c>
      <c r="E248">
        <v>156.04</v>
      </c>
      <c r="F248">
        <v>9888400</v>
      </c>
      <c r="G248">
        <v>156.04</v>
      </c>
    </row>
    <row r="249" spans="1:7" x14ac:dyDescent="0.25">
      <c r="A249" s="1">
        <v>40900</v>
      </c>
      <c r="B249">
        <v>156.35</v>
      </c>
      <c r="C249">
        <v>156.49</v>
      </c>
      <c r="D249">
        <v>155.82</v>
      </c>
      <c r="E249">
        <v>156.31</v>
      </c>
      <c r="F249">
        <v>3565100</v>
      </c>
      <c r="G249">
        <v>156.31</v>
      </c>
    </row>
    <row r="250" spans="1:7" x14ac:dyDescent="0.25">
      <c r="A250" s="1">
        <v>40904</v>
      </c>
      <c r="B250">
        <v>155.08000000000001</v>
      </c>
      <c r="C250">
        <v>155.55000000000001</v>
      </c>
      <c r="D250">
        <v>154.54</v>
      </c>
      <c r="E250">
        <v>154.91</v>
      </c>
      <c r="F250">
        <v>4918600</v>
      </c>
      <c r="G250">
        <v>154.91</v>
      </c>
    </row>
    <row r="251" spans="1:7" x14ac:dyDescent="0.25">
      <c r="A251" s="1">
        <v>40905</v>
      </c>
      <c r="B251">
        <v>154.05000000000001</v>
      </c>
      <c r="C251">
        <v>154.26</v>
      </c>
      <c r="D251">
        <v>150.66</v>
      </c>
      <c r="E251">
        <v>151.03</v>
      </c>
      <c r="F251">
        <v>16436100</v>
      </c>
      <c r="G251">
        <v>151.03</v>
      </c>
    </row>
    <row r="252" spans="1:7" x14ac:dyDescent="0.25">
      <c r="A252" s="1">
        <v>40906</v>
      </c>
      <c r="B252">
        <v>149.09</v>
      </c>
      <c r="C252">
        <v>150.72</v>
      </c>
      <c r="D252">
        <v>148.27000000000001</v>
      </c>
      <c r="E252">
        <v>150.34</v>
      </c>
      <c r="F252">
        <v>19812200</v>
      </c>
      <c r="G252">
        <v>150.34</v>
      </c>
    </row>
    <row r="253" spans="1:7" x14ac:dyDescent="0.25">
      <c r="A253" s="1">
        <v>40907</v>
      </c>
      <c r="B253">
        <v>152.13999999999999</v>
      </c>
      <c r="C253">
        <v>153.75</v>
      </c>
      <c r="D253">
        <v>151.79</v>
      </c>
      <c r="E253">
        <v>151.99</v>
      </c>
      <c r="F253">
        <v>10852700</v>
      </c>
      <c r="G253">
        <v>151.99</v>
      </c>
    </row>
  </sheetData>
  <autoFilter ref="A1:G253">
    <sortState ref="A2:G253">
      <sortCondition ref="A1:A25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A3" sqref="A3"/>
    </sheetView>
  </sheetViews>
  <sheetFormatPr defaultRowHeight="15" x14ac:dyDescent="0.25"/>
  <cols>
    <col min="1" max="1" width="10.7109375" bestFit="1" customWidth="1"/>
    <col min="2" max="5" width="7" bestFit="1" customWidth="1"/>
    <col min="6" max="6" width="9" bestFit="1" customWidth="1"/>
    <col min="7" max="7" width="9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40546</v>
      </c>
      <c r="B2">
        <v>596.48</v>
      </c>
      <c r="C2">
        <v>605.59</v>
      </c>
      <c r="D2">
        <v>596.48</v>
      </c>
      <c r="E2">
        <v>604.35</v>
      </c>
      <c r="F2">
        <v>2365200</v>
      </c>
      <c r="G2">
        <v>604.35</v>
      </c>
    </row>
    <row r="3" spans="1:7" x14ac:dyDescent="0.25">
      <c r="A3" s="1">
        <v>40547</v>
      </c>
      <c r="B3">
        <v>605.62</v>
      </c>
      <c r="C3">
        <v>606.17999999999995</v>
      </c>
      <c r="D3">
        <v>600.12</v>
      </c>
      <c r="E3">
        <v>602.12</v>
      </c>
      <c r="F3">
        <v>1824500</v>
      </c>
      <c r="G3">
        <v>602.12</v>
      </c>
    </row>
    <row r="4" spans="1:7" x14ac:dyDescent="0.25">
      <c r="A4" s="1">
        <v>40548</v>
      </c>
      <c r="B4">
        <v>600.07000000000005</v>
      </c>
      <c r="C4">
        <v>610.33000000000004</v>
      </c>
      <c r="D4">
        <v>600.04999999999995</v>
      </c>
      <c r="E4">
        <v>609.07000000000005</v>
      </c>
      <c r="F4">
        <v>2532300</v>
      </c>
      <c r="G4">
        <v>609.07000000000005</v>
      </c>
    </row>
    <row r="5" spans="1:7" x14ac:dyDescent="0.25">
      <c r="A5" s="1">
        <v>40549</v>
      </c>
      <c r="B5">
        <v>610.67999999999995</v>
      </c>
      <c r="C5">
        <v>618.42999999999995</v>
      </c>
      <c r="D5">
        <v>610.04999999999995</v>
      </c>
      <c r="E5">
        <v>613.5</v>
      </c>
      <c r="F5">
        <v>2057800</v>
      </c>
      <c r="G5">
        <v>613.5</v>
      </c>
    </row>
    <row r="6" spans="1:7" x14ac:dyDescent="0.25">
      <c r="A6" s="1">
        <v>40550</v>
      </c>
      <c r="B6">
        <v>615.91</v>
      </c>
      <c r="C6">
        <v>618.25</v>
      </c>
      <c r="D6">
        <v>610.13</v>
      </c>
      <c r="E6">
        <v>616.44000000000005</v>
      </c>
      <c r="F6">
        <v>2101200</v>
      </c>
      <c r="G6">
        <v>616.44000000000005</v>
      </c>
    </row>
    <row r="7" spans="1:7" x14ac:dyDescent="0.25">
      <c r="A7" s="1">
        <v>40553</v>
      </c>
      <c r="B7">
        <v>614.79999999999995</v>
      </c>
      <c r="C7">
        <v>615.39</v>
      </c>
      <c r="D7">
        <v>608.55999999999995</v>
      </c>
      <c r="E7">
        <v>614.21</v>
      </c>
      <c r="F7">
        <v>1579200</v>
      </c>
      <c r="G7">
        <v>614.21</v>
      </c>
    </row>
    <row r="8" spans="1:7" x14ac:dyDescent="0.25">
      <c r="A8" s="1">
        <v>40554</v>
      </c>
      <c r="B8">
        <v>617.71</v>
      </c>
      <c r="C8">
        <v>618.79999999999995</v>
      </c>
      <c r="D8">
        <v>614.5</v>
      </c>
      <c r="E8">
        <v>616.01</v>
      </c>
      <c r="F8">
        <v>1439300</v>
      </c>
      <c r="G8">
        <v>616.01</v>
      </c>
    </row>
    <row r="9" spans="1:7" x14ac:dyDescent="0.25">
      <c r="A9" s="1">
        <v>40555</v>
      </c>
      <c r="B9">
        <v>619.35</v>
      </c>
      <c r="C9">
        <v>619.35</v>
      </c>
      <c r="D9">
        <v>614.77</v>
      </c>
      <c r="E9">
        <v>616.87</v>
      </c>
      <c r="F9">
        <v>1632700</v>
      </c>
      <c r="G9">
        <v>616.87</v>
      </c>
    </row>
    <row r="10" spans="1:7" x14ac:dyDescent="0.25">
      <c r="A10" s="1">
        <v>40556</v>
      </c>
      <c r="B10">
        <v>616.97</v>
      </c>
      <c r="C10">
        <v>619.66999999999996</v>
      </c>
      <c r="D10">
        <v>614.16</v>
      </c>
      <c r="E10">
        <v>616.69000000000005</v>
      </c>
      <c r="F10">
        <v>1334000</v>
      </c>
      <c r="G10">
        <v>616.69000000000005</v>
      </c>
    </row>
    <row r="11" spans="1:7" x14ac:dyDescent="0.25">
      <c r="A11" s="1">
        <v>40557</v>
      </c>
      <c r="B11">
        <v>617.4</v>
      </c>
      <c r="C11">
        <v>624.27</v>
      </c>
      <c r="D11">
        <v>617.08000000000004</v>
      </c>
      <c r="E11">
        <v>624.17999999999995</v>
      </c>
      <c r="F11">
        <v>2365600</v>
      </c>
      <c r="G11">
        <v>624.17999999999995</v>
      </c>
    </row>
    <row r="12" spans="1:7" x14ac:dyDescent="0.25">
      <c r="A12" s="1">
        <v>40561</v>
      </c>
      <c r="B12">
        <v>626.05999999999995</v>
      </c>
      <c r="C12">
        <v>641.99</v>
      </c>
      <c r="D12">
        <v>625.27</v>
      </c>
      <c r="E12">
        <v>639.63</v>
      </c>
      <c r="F12">
        <v>3617000</v>
      </c>
      <c r="G12">
        <v>639.63</v>
      </c>
    </row>
    <row r="13" spans="1:7" x14ac:dyDescent="0.25">
      <c r="A13" s="1">
        <v>40562</v>
      </c>
      <c r="B13">
        <v>642.12</v>
      </c>
      <c r="C13">
        <v>642.96</v>
      </c>
      <c r="D13">
        <v>629.66</v>
      </c>
      <c r="E13">
        <v>631.75</v>
      </c>
      <c r="F13">
        <v>3406100</v>
      </c>
      <c r="G13">
        <v>631.75</v>
      </c>
    </row>
    <row r="14" spans="1:7" x14ac:dyDescent="0.25">
      <c r="A14" s="1">
        <v>40563</v>
      </c>
      <c r="B14">
        <v>632.21</v>
      </c>
      <c r="C14">
        <v>634.08000000000004</v>
      </c>
      <c r="D14">
        <v>623.29</v>
      </c>
      <c r="E14">
        <v>626.77</v>
      </c>
      <c r="F14">
        <v>5485800</v>
      </c>
      <c r="G14">
        <v>626.77</v>
      </c>
    </row>
    <row r="15" spans="1:7" x14ac:dyDescent="0.25">
      <c r="A15" s="1">
        <v>40564</v>
      </c>
      <c r="B15">
        <v>639.58000000000004</v>
      </c>
      <c r="C15">
        <v>641.73</v>
      </c>
      <c r="D15">
        <v>611.36</v>
      </c>
      <c r="E15">
        <v>611.83000000000004</v>
      </c>
      <c r="F15">
        <v>8904400</v>
      </c>
      <c r="G15">
        <v>611.83000000000004</v>
      </c>
    </row>
    <row r="16" spans="1:7" x14ac:dyDescent="0.25">
      <c r="A16" s="1">
        <v>40567</v>
      </c>
      <c r="B16">
        <v>607.57000000000005</v>
      </c>
      <c r="C16">
        <v>612.49</v>
      </c>
      <c r="D16">
        <v>601.23</v>
      </c>
      <c r="E16">
        <v>611.08000000000004</v>
      </c>
      <c r="F16">
        <v>4599200</v>
      </c>
      <c r="G16">
        <v>611.08000000000004</v>
      </c>
    </row>
    <row r="17" spans="1:7" x14ac:dyDescent="0.25">
      <c r="A17" s="1">
        <v>40568</v>
      </c>
      <c r="B17">
        <v>608.20000000000005</v>
      </c>
      <c r="C17">
        <v>620.69000000000005</v>
      </c>
      <c r="D17">
        <v>606.52</v>
      </c>
      <c r="E17">
        <v>619.91</v>
      </c>
      <c r="F17">
        <v>3646800</v>
      </c>
      <c r="G17">
        <v>619.91</v>
      </c>
    </row>
    <row r="18" spans="1:7" x14ac:dyDescent="0.25">
      <c r="A18" s="1">
        <v>40569</v>
      </c>
      <c r="B18">
        <v>620.33000000000004</v>
      </c>
      <c r="C18">
        <v>622.49</v>
      </c>
      <c r="D18">
        <v>615.28</v>
      </c>
      <c r="E18">
        <v>616.5</v>
      </c>
      <c r="F18">
        <v>2038100</v>
      </c>
      <c r="G18">
        <v>616.5</v>
      </c>
    </row>
    <row r="19" spans="1:7" x14ac:dyDescent="0.25">
      <c r="A19" s="1">
        <v>40570</v>
      </c>
      <c r="B19">
        <v>617.89</v>
      </c>
      <c r="C19">
        <v>619.70000000000005</v>
      </c>
      <c r="D19">
        <v>613.25</v>
      </c>
      <c r="E19">
        <v>616.79</v>
      </c>
      <c r="F19">
        <v>2019200</v>
      </c>
      <c r="G19">
        <v>616.79</v>
      </c>
    </row>
    <row r="20" spans="1:7" x14ac:dyDescent="0.25">
      <c r="A20" s="1">
        <v>40571</v>
      </c>
      <c r="B20">
        <v>619.07000000000005</v>
      </c>
      <c r="C20">
        <v>620.36</v>
      </c>
      <c r="D20">
        <v>599.76</v>
      </c>
      <c r="E20">
        <v>600.99</v>
      </c>
      <c r="F20">
        <v>4231100</v>
      </c>
      <c r="G20">
        <v>600.99</v>
      </c>
    </row>
    <row r="21" spans="1:7" x14ac:dyDescent="0.25">
      <c r="A21" s="1">
        <v>40574</v>
      </c>
      <c r="B21">
        <v>603.6</v>
      </c>
      <c r="C21">
        <v>604.47</v>
      </c>
      <c r="D21">
        <v>595.54999999999995</v>
      </c>
      <c r="E21">
        <v>600.36</v>
      </c>
      <c r="F21">
        <v>2804900</v>
      </c>
      <c r="G21">
        <v>600.36</v>
      </c>
    </row>
    <row r="22" spans="1:7" x14ac:dyDescent="0.25">
      <c r="A22" s="1">
        <v>40575</v>
      </c>
      <c r="B22">
        <v>604.49</v>
      </c>
      <c r="C22">
        <v>613.35</v>
      </c>
      <c r="D22">
        <v>603.11</v>
      </c>
      <c r="E22">
        <v>611.04</v>
      </c>
      <c r="F22">
        <v>2745300</v>
      </c>
      <c r="G22">
        <v>611.04</v>
      </c>
    </row>
    <row r="23" spans="1:7" x14ac:dyDescent="0.25">
      <c r="A23" s="1">
        <v>40576</v>
      </c>
      <c r="B23">
        <v>611</v>
      </c>
      <c r="C23">
        <v>614.34</v>
      </c>
      <c r="D23">
        <v>607.53</v>
      </c>
      <c r="E23">
        <v>612</v>
      </c>
      <c r="F23">
        <v>1760700</v>
      </c>
      <c r="G23">
        <v>612</v>
      </c>
    </row>
    <row r="24" spans="1:7" x14ac:dyDescent="0.25">
      <c r="A24" s="1">
        <v>40577</v>
      </c>
      <c r="B24">
        <v>609.48</v>
      </c>
      <c r="C24">
        <v>611.45000000000005</v>
      </c>
      <c r="D24">
        <v>606.13</v>
      </c>
      <c r="E24">
        <v>610.15</v>
      </c>
      <c r="F24">
        <v>1495100</v>
      </c>
      <c r="G24">
        <v>610.15</v>
      </c>
    </row>
    <row r="25" spans="1:7" x14ac:dyDescent="0.25">
      <c r="A25" s="1">
        <v>40578</v>
      </c>
      <c r="B25">
        <v>610.15</v>
      </c>
      <c r="C25">
        <v>611.44000000000005</v>
      </c>
      <c r="D25">
        <v>606.61</v>
      </c>
      <c r="E25">
        <v>610.98</v>
      </c>
      <c r="F25">
        <v>1550800</v>
      </c>
      <c r="G25">
        <v>610.98</v>
      </c>
    </row>
    <row r="26" spans="1:7" x14ac:dyDescent="0.25">
      <c r="A26" s="1">
        <v>40581</v>
      </c>
      <c r="B26">
        <v>610.16</v>
      </c>
      <c r="C26">
        <v>618.39</v>
      </c>
      <c r="D26">
        <v>609.21</v>
      </c>
      <c r="E26">
        <v>614.29</v>
      </c>
      <c r="F26">
        <v>1799600</v>
      </c>
      <c r="G26">
        <v>614.29</v>
      </c>
    </row>
    <row r="27" spans="1:7" x14ac:dyDescent="0.25">
      <c r="A27" s="1">
        <v>40582</v>
      </c>
      <c r="B27">
        <v>614.92999999999995</v>
      </c>
      <c r="C27">
        <v>619.63</v>
      </c>
      <c r="D27">
        <v>614.51</v>
      </c>
      <c r="E27">
        <v>618.38</v>
      </c>
      <c r="F27">
        <v>1694900</v>
      </c>
      <c r="G27">
        <v>618.38</v>
      </c>
    </row>
    <row r="28" spans="1:7" x14ac:dyDescent="0.25">
      <c r="A28" s="1">
        <v>40583</v>
      </c>
      <c r="B28">
        <v>616.87</v>
      </c>
      <c r="C28">
        <v>619.45000000000005</v>
      </c>
      <c r="D28">
        <v>612.34</v>
      </c>
      <c r="E28">
        <v>616.5</v>
      </c>
      <c r="F28">
        <v>1842500</v>
      </c>
      <c r="G28">
        <v>616.5</v>
      </c>
    </row>
    <row r="29" spans="1:7" x14ac:dyDescent="0.25">
      <c r="A29" s="1">
        <v>40584</v>
      </c>
      <c r="B29">
        <v>613.9</v>
      </c>
      <c r="C29">
        <v>617.5</v>
      </c>
      <c r="D29">
        <v>611.55999999999995</v>
      </c>
      <c r="E29">
        <v>616.44000000000005</v>
      </c>
      <c r="F29">
        <v>2334400</v>
      </c>
      <c r="G29">
        <v>616.44000000000005</v>
      </c>
    </row>
    <row r="30" spans="1:7" x14ac:dyDescent="0.25">
      <c r="A30" s="1">
        <v>40585</v>
      </c>
      <c r="B30">
        <v>613.79</v>
      </c>
      <c r="C30">
        <v>625</v>
      </c>
      <c r="D30">
        <v>613</v>
      </c>
      <c r="E30">
        <v>624.5</v>
      </c>
      <c r="F30">
        <v>2589900</v>
      </c>
      <c r="G30">
        <v>624.5</v>
      </c>
    </row>
    <row r="31" spans="1:7" x14ac:dyDescent="0.25">
      <c r="A31" s="1">
        <v>40588</v>
      </c>
      <c r="B31">
        <v>623.34</v>
      </c>
      <c r="C31">
        <v>629.64</v>
      </c>
      <c r="D31">
        <v>620.04</v>
      </c>
      <c r="E31">
        <v>628.15</v>
      </c>
      <c r="F31">
        <v>2128000</v>
      </c>
      <c r="G31">
        <v>628.15</v>
      </c>
    </row>
    <row r="32" spans="1:7" x14ac:dyDescent="0.25">
      <c r="A32" s="1">
        <v>40589</v>
      </c>
      <c r="B32">
        <v>627.32000000000005</v>
      </c>
      <c r="C32">
        <v>630.09</v>
      </c>
      <c r="D32">
        <v>623.1</v>
      </c>
      <c r="E32">
        <v>624.15</v>
      </c>
      <c r="F32">
        <v>2092000</v>
      </c>
      <c r="G32">
        <v>624.15</v>
      </c>
    </row>
    <row r="33" spans="1:7" x14ac:dyDescent="0.25">
      <c r="A33" s="1">
        <v>40590</v>
      </c>
      <c r="B33">
        <v>625.63</v>
      </c>
      <c r="C33">
        <v>626.5</v>
      </c>
      <c r="D33">
        <v>622.1</v>
      </c>
      <c r="E33">
        <v>624.22</v>
      </c>
      <c r="F33">
        <v>1684000</v>
      </c>
      <c r="G33">
        <v>624.22</v>
      </c>
    </row>
    <row r="34" spans="1:7" x14ac:dyDescent="0.25">
      <c r="A34" s="1">
        <v>40591</v>
      </c>
      <c r="B34">
        <v>621.25</v>
      </c>
      <c r="C34">
        <v>627.25</v>
      </c>
      <c r="D34">
        <v>620.28</v>
      </c>
      <c r="E34">
        <v>625.26</v>
      </c>
      <c r="F34">
        <v>1478800</v>
      </c>
      <c r="G34">
        <v>625.26</v>
      </c>
    </row>
    <row r="35" spans="1:7" x14ac:dyDescent="0.25">
      <c r="A35" s="1">
        <v>40592</v>
      </c>
      <c r="B35">
        <v>626</v>
      </c>
      <c r="C35">
        <v>631.17999999999995</v>
      </c>
      <c r="D35">
        <v>624.17999999999995</v>
      </c>
      <c r="E35">
        <v>630.08000000000004</v>
      </c>
      <c r="F35">
        <v>3217900</v>
      </c>
      <c r="G35">
        <v>630.08000000000004</v>
      </c>
    </row>
    <row r="36" spans="1:7" x14ac:dyDescent="0.25">
      <c r="A36" s="1">
        <v>40596</v>
      </c>
      <c r="B36">
        <v>620.03</v>
      </c>
      <c r="C36">
        <v>624.92999999999995</v>
      </c>
      <c r="D36">
        <v>607.77</v>
      </c>
      <c r="E36">
        <v>610.21</v>
      </c>
      <c r="F36">
        <v>3639900</v>
      </c>
      <c r="G36">
        <v>610.21</v>
      </c>
    </row>
    <row r="37" spans="1:7" x14ac:dyDescent="0.25">
      <c r="A37" s="1">
        <v>40597</v>
      </c>
      <c r="B37">
        <v>610.33000000000004</v>
      </c>
      <c r="C37">
        <v>614.70000000000005</v>
      </c>
      <c r="D37">
        <v>604</v>
      </c>
      <c r="E37">
        <v>611.32000000000005</v>
      </c>
      <c r="F37">
        <v>2889600</v>
      </c>
      <c r="G37">
        <v>611.32000000000005</v>
      </c>
    </row>
    <row r="38" spans="1:7" x14ac:dyDescent="0.25">
      <c r="A38" s="1">
        <v>40598</v>
      </c>
      <c r="B38">
        <v>611.39</v>
      </c>
      <c r="C38">
        <v>613.09</v>
      </c>
      <c r="D38">
        <v>601.35</v>
      </c>
      <c r="E38">
        <v>608.82000000000005</v>
      </c>
      <c r="F38">
        <v>2711700</v>
      </c>
      <c r="G38">
        <v>608.82000000000005</v>
      </c>
    </row>
    <row r="39" spans="1:7" x14ac:dyDescent="0.25">
      <c r="A39" s="1">
        <v>40599</v>
      </c>
      <c r="B39">
        <v>611.86</v>
      </c>
      <c r="C39">
        <v>614.72</v>
      </c>
      <c r="D39">
        <v>609.5</v>
      </c>
      <c r="E39">
        <v>610.04</v>
      </c>
      <c r="F39">
        <v>1932400</v>
      </c>
      <c r="G39">
        <v>610.04</v>
      </c>
    </row>
    <row r="40" spans="1:7" x14ac:dyDescent="0.25">
      <c r="A40" s="1">
        <v>40602</v>
      </c>
      <c r="B40">
        <v>610</v>
      </c>
      <c r="C40">
        <v>616.49</v>
      </c>
      <c r="D40">
        <v>608.01</v>
      </c>
      <c r="E40">
        <v>613.4</v>
      </c>
      <c r="F40">
        <v>2281500</v>
      </c>
      <c r="G40">
        <v>613.4</v>
      </c>
    </row>
    <row r="41" spans="1:7" x14ac:dyDescent="0.25">
      <c r="A41" s="1">
        <v>40603</v>
      </c>
      <c r="B41">
        <v>617.78</v>
      </c>
      <c r="C41">
        <v>619.22</v>
      </c>
      <c r="D41">
        <v>599.29999999999995</v>
      </c>
      <c r="E41">
        <v>600.76</v>
      </c>
      <c r="F41">
        <v>3323200</v>
      </c>
      <c r="G41">
        <v>600.76</v>
      </c>
    </row>
    <row r="42" spans="1:7" x14ac:dyDescent="0.25">
      <c r="A42" s="1">
        <v>40604</v>
      </c>
      <c r="B42">
        <v>599.79999999999995</v>
      </c>
      <c r="C42">
        <v>606</v>
      </c>
      <c r="D42">
        <v>595.19000000000005</v>
      </c>
      <c r="E42">
        <v>600.79</v>
      </c>
      <c r="F42">
        <v>2026700</v>
      </c>
      <c r="G42">
        <v>600.79</v>
      </c>
    </row>
    <row r="43" spans="1:7" x14ac:dyDescent="0.25">
      <c r="A43" s="1">
        <v>40605</v>
      </c>
      <c r="B43">
        <v>606.38</v>
      </c>
      <c r="C43">
        <v>611.49</v>
      </c>
      <c r="D43">
        <v>605</v>
      </c>
      <c r="E43">
        <v>609.55999999999995</v>
      </c>
      <c r="F43">
        <v>1945300</v>
      </c>
      <c r="G43">
        <v>609.55999999999995</v>
      </c>
    </row>
    <row r="44" spans="1:7" x14ac:dyDescent="0.25">
      <c r="A44" s="1">
        <v>40606</v>
      </c>
      <c r="B44">
        <v>608.33000000000004</v>
      </c>
      <c r="C44">
        <v>608.98</v>
      </c>
      <c r="D44">
        <v>600.20000000000005</v>
      </c>
      <c r="E44">
        <v>600.62</v>
      </c>
      <c r="F44">
        <v>3011000</v>
      </c>
      <c r="G44">
        <v>600.62</v>
      </c>
    </row>
    <row r="45" spans="1:7" x14ac:dyDescent="0.25">
      <c r="A45" s="1">
        <v>40609</v>
      </c>
      <c r="B45">
        <v>600.54999999999995</v>
      </c>
      <c r="C45">
        <v>603.69000000000005</v>
      </c>
      <c r="D45">
        <v>587</v>
      </c>
      <c r="E45">
        <v>591.66</v>
      </c>
      <c r="F45">
        <v>3462700</v>
      </c>
      <c r="G45">
        <v>591.66</v>
      </c>
    </row>
    <row r="46" spans="1:7" x14ac:dyDescent="0.25">
      <c r="A46" s="1">
        <v>40610</v>
      </c>
      <c r="B46">
        <v>592.92999999999995</v>
      </c>
      <c r="C46">
        <v>597.98</v>
      </c>
      <c r="D46">
        <v>590.20000000000005</v>
      </c>
      <c r="E46">
        <v>592.30999999999995</v>
      </c>
      <c r="F46">
        <v>2284900</v>
      </c>
      <c r="G46">
        <v>592.30999999999995</v>
      </c>
    </row>
    <row r="47" spans="1:7" x14ac:dyDescent="0.25">
      <c r="A47" s="1">
        <v>40611</v>
      </c>
      <c r="B47">
        <v>591</v>
      </c>
      <c r="C47">
        <v>594.51</v>
      </c>
      <c r="D47">
        <v>585.75</v>
      </c>
      <c r="E47">
        <v>591.77</v>
      </c>
      <c r="F47">
        <v>2151000</v>
      </c>
      <c r="G47">
        <v>591.77</v>
      </c>
    </row>
    <row r="48" spans="1:7" x14ac:dyDescent="0.25">
      <c r="A48" s="1">
        <v>40612</v>
      </c>
      <c r="B48">
        <v>585.44000000000005</v>
      </c>
      <c r="C48">
        <v>586.62</v>
      </c>
      <c r="D48">
        <v>579.45000000000005</v>
      </c>
      <c r="E48">
        <v>580.29999999999995</v>
      </c>
      <c r="F48">
        <v>3128100</v>
      </c>
      <c r="G48">
        <v>580.29999999999995</v>
      </c>
    </row>
    <row r="49" spans="1:7" x14ac:dyDescent="0.25">
      <c r="A49" s="1">
        <v>40613</v>
      </c>
      <c r="B49">
        <v>578.22</v>
      </c>
      <c r="C49">
        <v>580</v>
      </c>
      <c r="D49">
        <v>573.33000000000004</v>
      </c>
      <c r="E49">
        <v>576.71</v>
      </c>
      <c r="F49">
        <v>3032000</v>
      </c>
      <c r="G49">
        <v>576.71</v>
      </c>
    </row>
    <row r="50" spans="1:7" x14ac:dyDescent="0.25">
      <c r="A50" s="1">
        <v>40616</v>
      </c>
      <c r="B50">
        <v>572.79999999999995</v>
      </c>
      <c r="C50">
        <v>578.29</v>
      </c>
      <c r="D50">
        <v>568.02</v>
      </c>
      <c r="E50">
        <v>569.99</v>
      </c>
      <c r="F50">
        <v>2816100</v>
      </c>
      <c r="G50">
        <v>569.99</v>
      </c>
    </row>
    <row r="51" spans="1:7" x14ac:dyDescent="0.25">
      <c r="A51" s="1">
        <v>40617</v>
      </c>
      <c r="B51">
        <v>557.5</v>
      </c>
      <c r="C51">
        <v>571</v>
      </c>
      <c r="D51">
        <v>555.5</v>
      </c>
      <c r="E51">
        <v>569.55999999999995</v>
      </c>
      <c r="F51">
        <v>4005600</v>
      </c>
      <c r="G51">
        <v>569.55999999999995</v>
      </c>
    </row>
    <row r="52" spans="1:7" x14ac:dyDescent="0.25">
      <c r="A52" s="1">
        <v>40618</v>
      </c>
      <c r="B52">
        <v>568.01</v>
      </c>
      <c r="C52">
        <v>569.79</v>
      </c>
      <c r="D52">
        <v>551.28</v>
      </c>
      <c r="E52">
        <v>557.1</v>
      </c>
      <c r="F52">
        <v>3798500</v>
      </c>
      <c r="G52">
        <v>557.1</v>
      </c>
    </row>
    <row r="53" spans="1:7" x14ac:dyDescent="0.25">
      <c r="A53" s="1">
        <v>40619</v>
      </c>
      <c r="B53">
        <v>564.48</v>
      </c>
      <c r="C53">
        <v>569</v>
      </c>
      <c r="D53">
        <v>560.54</v>
      </c>
      <c r="E53">
        <v>561.36</v>
      </c>
      <c r="F53">
        <v>2899300</v>
      </c>
      <c r="G53">
        <v>561.36</v>
      </c>
    </row>
    <row r="54" spans="1:7" x14ac:dyDescent="0.25">
      <c r="A54" s="1">
        <v>40620</v>
      </c>
      <c r="B54">
        <v>564.64</v>
      </c>
      <c r="C54">
        <v>567.99</v>
      </c>
      <c r="D54">
        <v>559.74</v>
      </c>
      <c r="E54">
        <v>561.05999999999995</v>
      </c>
      <c r="F54">
        <v>3298600</v>
      </c>
      <c r="G54">
        <v>561.05999999999995</v>
      </c>
    </row>
    <row r="55" spans="1:7" x14ac:dyDescent="0.25">
      <c r="A55" s="1">
        <v>40623</v>
      </c>
      <c r="B55">
        <v>570.22</v>
      </c>
      <c r="C55">
        <v>579.79999999999995</v>
      </c>
      <c r="D55">
        <v>569.02</v>
      </c>
      <c r="E55">
        <v>576.5</v>
      </c>
      <c r="F55">
        <v>3020900</v>
      </c>
      <c r="G55">
        <v>576.5</v>
      </c>
    </row>
    <row r="56" spans="1:7" x14ac:dyDescent="0.25">
      <c r="A56" s="1">
        <v>40624</v>
      </c>
      <c r="B56">
        <v>577.27</v>
      </c>
      <c r="C56">
        <v>579.23</v>
      </c>
      <c r="D56">
        <v>572.51</v>
      </c>
      <c r="E56">
        <v>577.32000000000005</v>
      </c>
      <c r="F56">
        <v>1886900</v>
      </c>
      <c r="G56">
        <v>577.32000000000005</v>
      </c>
    </row>
    <row r="57" spans="1:7" x14ac:dyDescent="0.25">
      <c r="A57" s="1">
        <v>40625</v>
      </c>
      <c r="B57">
        <v>575.19000000000005</v>
      </c>
      <c r="C57">
        <v>582.45000000000005</v>
      </c>
      <c r="D57">
        <v>572</v>
      </c>
      <c r="E57">
        <v>582.16</v>
      </c>
      <c r="F57">
        <v>1816200</v>
      </c>
      <c r="G57">
        <v>582.16</v>
      </c>
    </row>
    <row r="58" spans="1:7" x14ac:dyDescent="0.25">
      <c r="A58" s="1">
        <v>40626</v>
      </c>
      <c r="B58">
        <v>585.42999999999995</v>
      </c>
      <c r="C58">
        <v>588.39</v>
      </c>
      <c r="D58">
        <v>578.79999999999995</v>
      </c>
      <c r="E58">
        <v>586.89</v>
      </c>
      <c r="F58">
        <v>2098700</v>
      </c>
      <c r="G58">
        <v>586.89</v>
      </c>
    </row>
    <row r="59" spans="1:7" x14ac:dyDescent="0.25">
      <c r="A59" s="1">
        <v>40627</v>
      </c>
      <c r="B59">
        <v>586.88</v>
      </c>
      <c r="C59">
        <v>586.91</v>
      </c>
      <c r="D59">
        <v>579.24</v>
      </c>
      <c r="E59">
        <v>579.74</v>
      </c>
      <c r="F59">
        <v>2858400</v>
      </c>
      <c r="G59">
        <v>579.74</v>
      </c>
    </row>
    <row r="60" spans="1:7" x14ac:dyDescent="0.25">
      <c r="A60" s="1">
        <v>40630</v>
      </c>
      <c r="B60">
        <v>582.07000000000005</v>
      </c>
      <c r="C60">
        <v>584.99</v>
      </c>
      <c r="D60">
        <v>574.71</v>
      </c>
      <c r="E60">
        <v>575.36</v>
      </c>
      <c r="F60">
        <v>2218400</v>
      </c>
      <c r="G60">
        <v>575.36</v>
      </c>
    </row>
    <row r="61" spans="1:7" x14ac:dyDescent="0.25">
      <c r="A61" s="1">
        <v>40631</v>
      </c>
      <c r="B61">
        <v>576</v>
      </c>
      <c r="C61">
        <v>581.89</v>
      </c>
      <c r="D61">
        <v>573.01</v>
      </c>
      <c r="E61">
        <v>581.73</v>
      </c>
      <c r="F61">
        <v>1604800</v>
      </c>
      <c r="G61">
        <v>581.73</v>
      </c>
    </row>
    <row r="62" spans="1:7" x14ac:dyDescent="0.25">
      <c r="A62" s="1">
        <v>40632</v>
      </c>
      <c r="B62">
        <v>584.38</v>
      </c>
      <c r="C62">
        <v>585.5</v>
      </c>
      <c r="D62">
        <v>580.58000000000004</v>
      </c>
      <c r="E62">
        <v>581.84</v>
      </c>
      <c r="F62">
        <v>1422300</v>
      </c>
      <c r="G62">
        <v>581.84</v>
      </c>
    </row>
    <row r="63" spans="1:7" x14ac:dyDescent="0.25">
      <c r="A63" s="1">
        <v>40633</v>
      </c>
      <c r="B63">
        <v>583</v>
      </c>
      <c r="C63">
        <v>588.16</v>
      </c>
      <c r="D63">
        <v>581.74</v>
      </c>
      <c r="E63">
        <v>586.76</v>
      </c>
      <c r="F63">
        <v>2029400</v>
      </c>
      <c r="G63">
        <v>586.76</v>
      </c>
    </row>
    <row r="64" spans="1:7" x14ac:dyDescent="0.25">
      <c r="A64" s="1">
        <v>40634</v>
      </c>
      <c r="B64">
        <v>588.76</v>
      </c>
      <c r="C64">
        <v>595.19000000000005</v>
      </c>
      <c r="D64">
        <v>588.76</v>
      </c>
      <c r="E64">
        <v>591.79999999999995</v>
      </c>
      <c r="F64">
        <v>2613200</v>
      </c>
      <c r="G64">
        <v>591.79999999999995</v>
      </c>
    </row>
    <row r="65" spans="1:7" x14ac:dyDescent="0.25">
      <c r="A65" s="1">
        <v>40637</v>
      </c>
      <c r="B65">
        <v>593</v>
      </c>
      <c r="C65">
        <v>594.74</v>
      </c>
      <c r="D65">
        <v>583.1</v>
      </c>
      <c r="E65">
        <v>587.67999999999995</v>
      </c>
      <c r="F65">
        <v>2054500</v>
      </c>
      <c r="G65">
        <v>587.67999999999995</v>
      </c>
    </row>
    <row r="66" spans="1:7" x14ac:dyDescent="0.25">
      <c r="A66" s="1">
        <v>40638</v>
      </c>
      <c r="B66">
        <v>581.08000000000004</v>
      </c>
      <c r="C66">
        <v>581.49</v>
      </c>
      <c r="D66">
        <v>565.67999999999995</v>
      </c>
      <c r="E66">
        <v>569.09</v>
      </c>
      <c r="F66">
        <v>6047500</v>
      </c>
      <c r="G66">
        <v>569.09</v>
      </c>
    </row>
    <row r="67" spans="1:7" x14ac:dyDescent="0.25">
      <c r="A67" s="1">
        <v>40639</v>
      </c>
      <c r="B67">
        <v>572.17999999999995</v>
      </c>
      <c r="C67">
        <v>575.16</v>
      </c>
      <c r="D67">
        <v>568</v>
      </c>
      <c r="E67">
        <v>574.17999999999995</v>
      </c>
      <c r="F67">
        <v>2668300</v>
      </c>
      <c r="G67">
        <v>574.17999999999995</v>
      </c>
    </row>
    <row r="68" spans="1:7" x14ac:dyDescent="0.25">
      <c r="A68" s="1">
        <v>40640</v>
      </c>
      <c r="B68">
        <v>575.73</v>
      </c>
      <c r="C68">
        <v>580.64</v>
      </c>
      <c r="D68">
        <v>574.19000000000005</v>
      </c>
      <c r="E68">
        <v>580</v>
      </c>
      <c r="F68">
        <v>2531500</v>
      </c>
      <c r="G68">
        <v>580</v>
      </c>
    </row>
    <row r="69" spans="1:7" x14ac:dyDescent="0.25">
      <c r="A69" s="1">
        <v>40641</v>
      </c>
      <c r="B69">
        <v>584.89</v>
      </c>
      <c r="C69">
        <v>584.89</v>
      </c>
      <c r="D69">
        <v>578.05999999999995</v>
      </c>
      <c r="E69">
        <v>578.16</v>
      </c>
      <c r="F69">
        <v>1901800</v>
      </c>
      <c r="G69">
        <v>578.16</v>
      </c>
    </row>
    <row r="70" spans="1:7" x14ac:dyDescent="0.25">
      <c r="A70" s="1">
        <v>40644</v>
      </c>
      <c r="B70">
        <v>576.20000000000005</v>
      </c>
      <c r="C70">
        <v>578.1</v>
      </c>
      <c r="D70">
        <v>573</v>
      </c>
      <c r="E70">
        <v>577.37</v>
      </c>
      <c r="F70">
        <v>1858200</v>
      </c>
      <c r="G70">
        <v>577.37</v>
      </c>
    </row>
    <row r="71" spans="1:7" x14ac:dyDescent="0.25">
      <c r="A71" s="1">
        <v>40645</v>
      </c>
      <c r="B71">
        <v>575</v>
      </c>
      <c r="C71">
        <v>576.91</v>
      </c>
      <c r="D71">
        <v>568.04999999999995</v>
      </c>
      <c r="E71">
        <v>570.61</v>
      </c>
      <c r="F71">
        <v>2085600</v>
      </c>
      <c r="G71">
        <v>570.61</v>
      </c>
    </row>
    <row r="72" spans="1:7" x14ac:dyDescent="0.25">
      <c r="A72" s="1">
        <v>40646</v>
      </c>
      <c r="B72">
        <v>575.51</v>
      </c>
      <c r="C72">
        <v>577.6</v>
      </c>
      <c r="D72">
        <v>571.75</v>
      </c>
      <c r="E72">
        <v>576.28</v>
      </c>
      <c r="F72">
        <v>2069400</v>
      </c>
      <c r="G72">
        <v>576.28</v>
      </c>
    </row>
    <row r="73" spans="1:7" x14ac:dyDescent="0.25">
      <c r="A73" s="1">
        <v>40647</v>
      </c>
      <c r="B73">
        <v>575.19000000000005</v>
      </c>
      <c r="C73">
        <v>579.45000000000005</v>
      </c>
      <c r="D73">
        <v>572.1</v>
      </c>
      <c r="E73">
        <v>578.51</v>
      </c>
      <c r="F73">
        <v>5456300</v>
      </c>
      <c r="G73">
        <v>578.51</v>
      </c>
    </row>
    <row r="74" spans="1:7" x14ac:dyDescent="0.25">
      <c r="A74" s="1">
        <v>40648</v>
      </c>
      <c r="B74">
        <v>545.29</v>
      </c>
      <c r="C74">
        <v>545.75</v>
      </c>
      <c r="D74">
        <v>530.05999999999995</v>
      </c>
      <c r="E74">
        <v>530.70000000000005</v>
      </c>
      <c r="F74">
        <v>14043700</v>
      </c>
      <c r="G74">
        <v>530.70000000000005</v>
      </c>
    </row>
    <row r="75" spans="1:7" x14ac:dyDescent="0.25">
      <c r="A75" s="1">
        <v>40651</v>
      </c>
      <c r="B75">
        <v>526.41999999999996</v>
      </c>
      <c r="C75">
        <v>527.66</v>
      </c>
      <c r="D75">
        <v>519</v>
      </c>
      <c r="E75">
        <v>526.84</v>
      </c>
      <c r="F75">
        <v>5039800</v>
      </c>
      <c r="G75">
        <v>526.84</v>
      </c>
    </row>
    <row r="76" spans="1:7" x14ac:dyDescent="0.25">
      <c r="A76" s="1">
        <v>40652</v>
      </c>
      <c r="B76">
        <v>529.95000000000005</v>
      </c>
      <c r="C76">
        <v>530.88</v>
      </c>
      <c r="D76">
        <v>520.9</v>
      </c>
      <c r="E76">
        <v>521.53</v>
      </c>
      <c r="F76">
        <v>2684100</v>
      </c>
      <c r="G76">
        <v>521.53</v>
      </c>
    </row>
    <row r="77" spans="1:7" x14ac:dyDescent="0.25">
      <c r="A77" s="1">
        <v>40653</v>
      </c>
      <c r="B77">
        <v>525.9</v>
      </c>
      <c r="C77">
        <v>526.82000000000005</v>
      </c>
      <c r="D77">
        <v>521.39</v>
      </c>
      <c r="E77">
        <v>525.73</v>
      </c>
      <c r="F77">
        <v>3060000</v>
      </c>
      <c r="G77">
        <v>525.73</v>
      </c>
    </row>
    <row r="78" spans="1:7" x14ac:dyDescent="0.25">
      <c r="A78" s="1">
        <v>40654</v>
      </c>
      <c r="B78">
        <v>527.49</v>
      </c>
      <c r="C78">
        <v>528.28</v>
      </c>
      <c r="D78">
        <v>522.39</v>
      </c>
      <c r="E78">
        <v>525.1</v>
      </c>
      <c r="F78">
        <v>2470100</v>
      </c>
      <c r="G78">
        <v>525.1</v>
      </c>
    </row>
    <row r="79" spans="1:7" x14ac:dyDescent="0.25">
      <c r="A79" s="1">
        <v>40658</v>
      </c>
      <c r="B79">
        <v>525.25</v>
      </c>
      <c r="C79">
        <v>527</v>
      </c>
      <c r="D79">
        <v>522.01</v>
      </c>
      <c r="E79">
        <v>525.04999999999995</v>
      </c>
      <c r="F79">
        <v>1630800</v>
      </c>
      <c r="G79">
        <v>525.04999999999995</v>
      </c>
    </row>
    <row r="80" spans="1:7" x14ac:dyDescent="0.25">
      <c r="A80" s="1">
        <v>40659</v>
      </c>
      <c r="B80">
        <v>526.52</v>
      </c>
      <c r="C80">
        <v>537.44000000000005</v>
      </c>
      <c r="D80">
        <v>525.21</v>
      </c>
      <c r="E80">
        <v>532.82000000000005</v>
      </c>
      <c r="F80">
        <v>3500000</v>
      </c>
      <c r="G80">
        <v>532.82000000000005</v>
      </c>
    </row>
    <row r="81" spans="1:7" x14ac:dyDescent="0.25">
      <c r="A81" s="1">
        <v>40660</v>
      </c>
      <c r="B81">
        <v>538</v>
      </c>
      <c r="C81">
        <v>538.11</v>
      </c>
      <c r="D81">
        <v>534.35</v>
      </c>
      <c r="E81">
        <v>537.76</v>
      </c>
      <c r="F81">
        <v>2298400</v>
      </c>
      <c r="G81">
        <v>537.76</v>
      </c>
    </row>
    <row r="82" spans="1:7" x14ac:dyDescent="0.25">
      <c r="A82" s="1">
        <v>40661</v>
      </c>
      <c r="B82">
        <v>538.05999999999995</v>
      </c>
      <c r="C82">
        <v>539.25</v>
      </c>
      <c r="D82">
        <v>534.08000000000004</v>
      </c>
      <c r="E82">
        <v>537.97</v>
      </c>
      <c r="F82">
        <v>2000000</v>
      </c>
      <c r="G82">
        <v>537.97</v>
      </c>
    </row>
    <row r="83" spans="1:7" x14ac:dyDescent="0.25">
      <c r="A83" s="1">
        <v>40662</v>
      </c>
      <c r="B83">
        <v>540</v>
      </c>
      <c r="C83">
        <v>544.1</v>
      </c>
      <c r="D83">
        <v>538.51</v>
      </c>
      <c r="E83">
        <v>544.1</v>
      </c>
      <c r="F83">
        <v>4228500</v>
      </c>
      <c r="G83">
        <v>544.1</v>
      </c>
    </row>
    <row r="84" spans="1:7" x14ac:dyDescent="0.25">
      <c r="A84" s="1">
        <v>40665</v>
      </c>
      <c r="B84">
        <v>545.70000000000005</v>
      </c>
      <c r="C84">
        <v>545.73</v>
      </c>
      <c r="D84">
        <v>537.12</v>
      </c>
      <c r="E84">
        <v>538.55999999999995</v>
      </c>
      <c r="F84">
        <v>2133700</v>
      </c>
      <c r="G84">
        <v>538.55999999999995</v>
      </c>
    </row>
    <row r="85" spans="1:7" x14ac:dyDescent="0.25">
      <c r="A85" s="1">
        <v>40666</v>
      </c>
      <c r="B85">
        <v>537.13</v>
      </c>
      <c r="C85">
        <v>542.01</v>
      </c>
      <c r="D85">
        <v>529.63</v>
      </c>
      <c r="E85">
        <v>533.89</v>
      </c>
      <c r="F85">
        <v>2081500</v>
      </c>
      <c r="G85">
        <v>533.89</v>
      </c>
    </row>
    <row r="86" spans="1:7" x14ac:dyDescent="0.25">
      <c r="A86" s="1">
        <v>40667</v>
      </c>
      <c r="B86">
        <v>535.16999999999996</v>
      </c>
      <c r="C86">
        <v>539</v>
      </c>
      <c r="D86">
        <v>533.02</v>
      </c>
      <c r="E86">
        <v>535.79</v>
      </c>
      <c r="F86">
        <v>2117000</v>
      </c>
      <c r="G86">
        <v>535.79</v>
      </c>
    </row>
    <row r="87" spans="1:7" x14ac:dyDescent="0.25">
      <c r="A87" s="1">
        <v>40668</v>
      </c>
      <c r="B87">
        <v>533.86</v>
      </c>
      <c r="C87">
        <v>539.41999999999996</v>
      </c>
      <c r="D87">
        <v>531.5</v>
      </c>
      <c r="E87">
        <v>534.27</v>
      </c>
      <c r="F87">
        <v>1997800</v>
      </c>
      <c r="G87">
        <v>534.27</v>
      </c>
    </row>
    <row r="88" spans="1:7" x14ac:dyDescent="0.25">
      <c r="A88" s="1">
        <v>40669</v>
      </c>
      <c r="B88">
        <v>538.15</v>
      </c>
      <c r="C88">
        <v>541.46</v>
      </c>
      <c r="D88">
        <v>535.17999999999995</v>
      </c>
      <c r="E88">
        <v>535.29999999999995</v>
      </c>
      <c r="F88">
        <v>2056100</v>
      </c>
      <c r="G88">
        <v>535.29999999999995</v>
      </c>
    </row>
    <row r="89" spans="1:7" x14ac:dyDescent="0.25">
      <c r="A89" s="1">
        <v>40672</v>
      </c>
      <c r="B89">
        <v>535</v>
      </c>
      <c r="C89">
        <v>538.49</v>
      </c>
      <c r="D89">
        <v>531.1</v>
      </c>
      <c r="E89">
        <v>537.67999999999995</v>
      </c>
      <c r="F89">
        <v>1948700</v>
      </c>
      <c r="G89">
        <v>537.67999999999995</v>
      </c>
    </row>
    <row r="90" spans="1:7" x14ac:dyDescent="0.25">
      <c r="A90" s="1">
        <v>40673</v>
      </c>
      <c r="B90">
        <v>540</v>
      </c>
      <c r="C90">
        <v>544.42999999999995</v>
      </c>
      <c r="D90">
        <v>537.54</v>
      </c>
      <c r="E90">
        <v>542.66</v>
      </c>
      <c r="F90">
        <v>2042900</v>
      </c>
      <c r="G90">
        <v>542.66</v>
      </c>
    </row>
    <row r="91" spans="1:7" x14ac:dyDescent="0.25">
      <c r="A91" s="1">
        <v>40674</v>
      </c>
      <c r="B91">
        <v>540.14</v>
      </c>
      <c r="C91">
        <v>543.54999999999995</v>
      </c>
      <c r="D91">
        <v>533.69000000000005</v>
      </c>
      <c r="E91">
        <v>535.45000000000005</v>
      </c>
      <c r="F91">
        <v>2338800</v>
      </c>
      <c r="G91">
        <v>535.45000000000005</v>
      </c>
    </row>
    <row r="92" spans="1:7" x14ac:dyDescent="0.25">
      <c r="A92" s="1">
        <v>40675</v>
      </c>
      <c r="B92">
        <v>535.24</v>
      </c>
      <c r="C92">
        <v>536.94000000000005</v>
      </c>
      <c r="D92">
        <v>530.91</v>
      </c>
      <c r="E92">
        <v>535.04999999999995</v>
      </c>
      <c r="F92">
        <v>1448300</v>
      </c>
      <c r="G92">
        <v>535.04999999999995</v>
      </c>
    </row>
    <row r="93" spans="1:7" x14ac:dyDescent="0.25">
      <c r="A93" s="1">
        <v>40676</v>
      </c>
      <c r="B93">
        <v>534.61</v>
      </c>
      <c r="C93">
        <v>535.91999999999996</v>
      </c>
      <c r="D93">
        <v>529.04999999999995</v>
      </c>
      <c r="E93">
        <v>529.54999999999995</v>
      </c>
      <c r="F93">
        <v>2108700</v>
      </c>
      <c r="G93">
        <v>529.54999999999995</v>
      </c>
    </row>
    <row r="94" spans="1:7" x14ac:dyDescent="0.25">
      <c r="A94" s="1">
        <v>40679</v>
      </c>
      <c r="B94">
        <v>526.30999999999995</v>
      </c>
      <c r="C94">
        <v>527.27</v>
      </c>
      <c r="D94">
        <v>516.4</v>
      </c>
      <c r="E94">
        <v>518.41999999999996</v>
      </c>
      <c r="F94">
        <v>2958200</v>
      </c>
      <c r="G94">
        <v>518.41999999999996</v>
      </c>
    </row>
    <row r="95" spans="1:7" x14ac:dyDescent="0.25">
      <c r="A95" s="1">
        <v>40680</v>
      </c>
      <c r="B95">
        <v>515.42999999999995</v>
      </c>
      <c r="C95">
        <v>531.22</v>
      </c>
      <c r="D95">
        <v>515.03</v>
      </c>
      <c r="E95">
        <v>530.46</v>
      </c>
      <c r="F95">
        <v>3303600</v>
      </c>
      <c r="G95">
        <v>530.46</v>
      </c>
    </row>
    <row r="96" spans="1:7" x14ac:dyDescent="0.25">
      <c r="A96" s="1">
        <v>40681</v>
      </c>
      <c r="B96">
        <v>529.54</v>
      </c>
      <c r="C96">
        <v>530.33000000000004</v>
      </c>
      <c r="D96">
        <v>525.70000000000005</v>
      </c>
      <c r="E96">
        <v>529.80999999999995</v>
      </c>
      <c r="F96">
        <v>1953200</v>
      </c>
      <c r="G96">
        <v>529.80999999999995</v>
      </c>
    </row>
    <row r="97" spans="1:7" x14ac:dyDescent="0.25">
      <c r="A97" s="1">
        <v>40682</v>
      </c>
      <c r="B97">
        <v>532.73</v>
      </c>
      <c r="C97">
        <v>536.54</v>
      </c>
      <c r="D97">
        <v>529.72</v>
      </c>
      <c r="E97">
        <v>531.25</v>
      </c>
      <c r="F97">
        <v>2468700</v>
      </c>
      <c r="G97">
        <v>531.25</v>
      </c>
    </row>
    <row r="98" spans="1:7" x14ac:dyDescent="0.25">
      <c r="A98" s="1">
        <v>40683</v>
      </c>
      <c r="B98">
        <v>531.79999999999995</v>
      </c>
      <c r="C98">
        <v>531.99</v>
      </c>
      <c r="D98">
        <v>523.13</v>
      </c>
      <c r="E98">
        <v>524.03</v>
      </c>
      <c r="F98">
        <v>2317500</v>
      </c>
      <c r="G98">
        <v>524.03</v>
      </c>
    </row>
    <row r="99" spans="1:7" x14ac:dyDescent="0.25">
      <c r="A99" s="1">
        <v>40686</v>
      </c>
      <c r="B99">
        <v>516.6</v>
      </c>
      <c r="C99">
        <v>520</v>
      </c>
      <c r="D99">
        <v>513.4</v>
      </c>
      <c r="E99">
        <v>518.39</v>
      </c>
      <c r="F99">
        <v>2300000</v>
      </c>
      <c r="G99">
        <v>518.39</v>
      </c>
    </row>
    <row r="100" spans="1:7" x14ac:dyDescent="0.25">
      <c r="A100" s="1">
        <v>40687</v>
      </c>
      <c r="B100">
        <v>520.37</v>
      </c>
      <c r="C100">
        <v>523.96</v>
      </c>
      <c r="D100">
        <v>518.15</v>
      </c>
      <c r="E100">
        <v>518.26</v>
      </c>
      <c r="F100">
        <v>1900000</v>
      </c>
      <c r="G100">
        <v>518.26</v>
      </c>
    </row>
    <row r="101" spans="1:7" x14ac:dyDescent="0.25">
      <c r="A101" s="1">
        <v>40688</v>
      </c>
      <c r="B101">
        <v>519.66999999999996</v>
      </c>
      <c r="C101">
        <v>522.77</v>
      </c>
      <c r="D101">
        <v>517.25</v>
      </c>
      <c r="E101">
        <v>519.66999999999996</v>
      </c>
      <c r="F101">
        <v>1301600</v>
      </c>
      <c r="G101">
        <v>519.66999999999996</v>
      </c>
    </row>
    <row r="102" spans="1:7" x14ac:dyDescent="0.25">
      <c r="A102" s="1">
        <v>40689</v>
      </c>
      <c r="B102">
        <v>517.70000000000005</v>
      </c>
      <c r="C102">
        <v>522.12</v>
      </c>
      <c r="D102">
        <v>515</v>
      </c>
      <c r="E102">
        <v>518.13</v>
      </c>
      <c r="F102">
        <v>2118500</v>
      </c>
      <c r="G102">
        <v>518.13</v>
      </c>
    </row>
    <row r="103" spans="1:7" x14ac:dyDescent="0.25">
      <c r="A103" s="1">
        <v>40690</v>
      </c>
      <c r="B103">
        <v>518.48</v>
      </c>
      <c r="C103">
        <v>521.79</v>
      </c>
      <c r="D103">
        <v>516.29999999999995</v>
      </c>
      <c r="E103">
        <v>520.9</v>
      </c>
      <c r="F103">
        <v>1745800</v>
      </c>
      <c r="G103">
        <v>520.9</v>
      </c>
    </row>
    <row r="104" spans="1:7" x14ac:dyDescent="0.25">
      <c r="A104" s="1">
        <v>40694</v>
      </c>
      <c r="B104">
        <v>525</v>
      </c>
      <c r="C104">
        <v>529.04999999999995</v>
      </c>
      <c r="D104">
        <v>523.5</v>
      </c>
      <c r="E104">
        <v>529.02</v>
      </c>
      <c r="F104">
        <v>2687300</v>
      </c>
      <c r="G104">
        <v>529.02</v>
      </c>
    </row>
    <row r="105" spans="1:7" x14ac:dyDescent="0.25">
      <c r="A105" s="1">
        <v>40695</v>
      </c>
      <c r="B105">
        <v>528.04</v>
      </c>
      <c r="C105">
        <v>533.20000000000005</v>
      </c>
      <c r="D105">
        <v>525.30999999999995</v>
      </c>
      <c r="E105">
        <v>525.6</v>
      </c>
      <c r="F105">
        <v>2955900</v>
      </c>
      <c r="G105">
        <v>525.6</v>
      </c>
    </row>
    <row r="106" spans="1:7" x14ac:dyDescent="0.25">
      <c r="A106" s="1">
        <v>40696</v>
      </c>
      <c r="B106">
        <v>527.57000000000005</v>
      </c>
      <c r="C106">
        <v>530.29999999999995</v>
      </c>
      <c r="D106">
        <v>522.48</v>
      </c>
      <c r="E106">
        <v>528.05999999999995</v>
      </c>
      <c r="F106">
        <v>2204500</v>
      </c>
      <c r="G106">
        <v>528.05999999999995</v>
      </c>
    </row>
    <row r="107" spans="1:7" x14ac:dyDescent="0.25">
      <c r="A107" s="1">
        <v>40697</v>
      </c>
      <c r="B107">
        <v>522</v>
      </c>
      <c r="C107">
        <v>527.6</v>
      </c>
      <c r="D107">
        <v>521.5</v>
      </c>
      <c r="E107">
        <v>523.08000000000004</v>
      </c>
      <c r="F107">
        <v>1748500</v>
      </c>
      <c r="G107">
        <v>523.08000000000004</v>
      </c>
    </row>
    <row r="108" spans="1:7" x14ac:dyDescent="0.25">
      <c r="A108" s="1">
        <v>40700</v>
      </c>
      <c r="B108">
        <v>523.54</v>
      </c>
      <c r="C108">
        <v>526.82000000000005</v>
      </c>
      <c r="D108">
        <v>519.25</v>
      </c>
      <c r="E108">
        <v>521.05999999999995</v>
      </c>
      <c r="F108">
        <v>1942100</v>
      </c>
      <c r="G108">
        <v>521.05999999999995</v>
      </c>
    </row>
    <row r="109" spans="1:7" x14ac:dyDescent="0.25">
      <c r="A109" s="1">
        <v>40701</v>
      </c>
      <c r="B109">
        <v>522.89</v>
      </c>
      <c r="C109">
        <v>524.63</v>
      </c>
      <c r="D109">
        <v>518.99</v>
      </c>
      <c r="E109">
        <v>519.03</v>
      </c>
      <c r="F109">
        <v>1907600</v>
      </c>
      <c r="G109">
        <v>519.03</v>
      </c>
    </row>
    <row r="110" spans="1:7" x14ac:dyDescent="0.25">
      <c r="A110" s="1">
        <v>40702</v>
      </c>
      <c r="B110">
        <v>516.53</v>
      </c>
      <c r="C110">
        <v>521.24</v>
      </c>
      <c r="D110">
        <v>515.78</v>
      </c>
      <c r="E110">
        <v>519.16999999999996</v>
      </c>
      <c r="F110">
        <v>1653400</v>
      </c>
      <c r="G110">
        <v>519.16999999999996</v>
      </c>
    </row>
    <row r="111" spans="1:7" x14ac:dyDescent="0.25">
      <c r="A111" s="1">
        <v>40703</v>
      </c>
      <c r="B111">
        <v>520</v>
      </c>
      <c r="C111">
        <v>520</v>
      </c>
      <c r="D111">
        <v>515.64</v>
      </c>
      <c r="E111">
        <v>516.73</v>
      </c>
      <c r="F111">
        <v>1689100</v>
      </c>
      <c r="G111">
        <v>516.73</v>
      </c>
    </row>
    <row r="112" spans="1:7" x14ac:dyDescent="0.25">
      <c r="A112" s="1">
        <v>40704</v>
      </c>
      <c r="B112">
        <v>514.08000000000004</v>
      </c>
      <c r="C112">
        <v>516.69000000000005</v>
      </c>
      <c r="D112">
        <v>509.29</v>
      </c>
      <c r="E112">
        <v>509.51</v>
      </c>
      <c r="F112">
        <v>2439900</v>
      </c>
      <c r="G112">
        <v>509.51</v>
      </c>
    </row>
    <row r="113" spans="1:7" x14ac:dyDescent="0.25">
      <c r="A113" s="1">
        <v>40707</v>
      </c>
      <c r="B113">
        <v>510</v>
      </c>
      <c r="C113">
        <v>510.2</v>
      </c>
      <c r="D113">
        <v>502.17</v>
      </c>
      <c r="E113">
        <v>504.73</v>
      </c>
      <c r="F113">
        <v>2427300</v>
      </c>
      <c r="G113">
        <v>504.73</v>
      </c>
    </row>
    <row r="114" spans="1:7" x14ac:dyDescent="0.25">
      <c r="A114" s="1">
        <v>40708</v>
      </c>
      <c r="B114">
        <v>508.15</v>
      </c>
      <c r="C114">
        <v>514.08000000000004</v>
      </c>
      <c r="D114">
        <v>506.99</v>
      </c>
      <c r="E114">
        <v>508.37</v>
      </c>
      <c r="F114">
        <v>2341500</v>
      </c>
      <c r="G114">
        <v>508.37</v>
      </c>
    </row>
    <row r="115" spans="1:7" x14ac:dyDescent="0.25">
      <c r="A115" s="1">
        <v>40709</v>
      </c>
      <c r="B115">
        <v>505.03</v>
      </c>
      <c r="C115">
        <v>508.35</v>
      </c>
      <c r="D115">
        <v>500.61</v>
      </c>
      <c r="E115">
        <v>502.95</v>
      </c>
      <c r="F115">
        <v>2073300</v>
      </c>
      <c r="G115">
        <v>502.95</v>
      </c>
    </row>
    <row r="116" spans="1:7" x14ac:dyDescent="0.25">
      <c r="A116" s="1">
        <v>40710</v>
      </c>
      <c r="B116">
        <v>502.81</v>
      </c>
      <c r="C116">
        <v>506.57</v>
      </c>
      <c r="D116">
        <v>496.67</v>
      </c>
      <c r="E116">
        <v>500.37</v>
      </c>
      <c r="F116">
        <v>2757000</v>
      </c>
      <c r="G116">
        <v>500.37</v>
      </c>
    </row>
    <row r="117" spans="1:7" x14ac:dyDescent="0.25">
      <c r="A117" s="1">
        <v>40711</v>
      </c>
      <c r="B117">
        <v>506.18</v>
      </c>
      <c r="C117">
        <v>506.69</v>
      </c>
      <c r="D117">
        <v>484.8</v>
      </c>
      <c r="E117">
        <v>485.02</v>
      </c>
      <c r="F117">
        <v>5245400</v>
      </c>
      <c r="G117">
        <v>485.02</v>
      </c>
    </row>
    <row r="118" spans="1:7" x14ac:dyDescent="0.25">
      <c r="A118" s="1">
        <v>40714</v>
      </c>
      <c r="B118">
        <v>485</v>
      </c>
      <c r="C118">
        <v>486.23</v>
      </c>
      <c r="D118">
        <v>479.23</v>
      </c>
      <c r="E118">
        <v>484.58</v>
      </c>
      <c r="F118">
        <v>3028600</v>
      </c>
      <c r="G118">
        <v>484.58</v>
      </c>
    </row>
    <row r="119" spans="1:7" x14ac:dyDescent="0.25">
      <c r="A119" s="1">
        <v>40715</v>
      </c>
      <c r="B119">
        <v>487.19</v>
      </c>
      <c r="C119">
        <v>493.94</v>
      </c>
      <c r="D119">
        <v>484.73</v>
      </c>
      <c r="E119">
        <v>493</v>
      </c>
      <c r="F119">
        <v>2765400</v>
      </c>
      <c r="G119">
        <v>493</v>
      </c>
    </row>
    <row r="120" spans="1:7" x14ac:dyDescent="0.25">
      <c r="A120" s="1">
        <v>40716</v>
      </c>
      <c r="B120">
        <v>491.45</v>
      </c>
      <c r="C120">
        <v>492.35</v>
      </c>
      <c r="D120">
        <v>486.73</v>
      </c>
      <c r="E120">
        <v>487.01</v>
      </c>
      <c r="F120">
        <v>2407100</v>
      </c>
      <c r="G120">
        <v>487.01</v>
      </c>
    </row>
    <row r="121" spans="1:7" x14ac:dyDescent="0.25">
      <c r="A121" s="1">
        <v>40717</v>
      </c>
      <c r="B121">
        <v>482.13</v>
      </c>
      <c r="C121">
        <v>482.86</v>
      </c>
      <c r="D121">
        <v>473.73</v>
      </c>
      <c r="E121">
        <v>480.22</v>
      </c>
      <c r="F121">
        <v>4801700</v>
      </c>
      <c r="G121">
        <v>480.22</v>
      </c>
    </row>
    <row r="122" spans="1:7" x14ac:dyDescent="0.25">
      <c r="A122" s="1">
        <v>40718</v>
      </c>
      <c r="B122">
        <v>480.68</v>
      </c>
      <c r="C122">
        <v>480.75</v>
      </c>
      <c r="D122">
        <v>473.02</v>
      </c>
      <c r="E122">
        <v>474.88</v>
      </c>
      <c r="F122">
        <v>3805600</v>
      </c>
      <c r="G122">
        <v>474.88</v>
      </c>
    </row>
    <row r="123" spans="1:7" x14ac:dyDescent="0.25">
      <c r="A123" s="1">
        <v>40721</v>
      </c>
      <c r="B123">
        <v>474</v>
      </c>
      <c r="C123">
        <v>488.4</v>
      </c>
      <c r="D123">
        <v>473.6</v>
      </c>
      <c r="E123">
        <v>482.8</v>
      </c>
      <c r="F123">
        <v>3444700</v>
      </c>
      <c r="G123">
        <v>482.8</v>
      </c>
    </row>
    <row r="124" spans="1:7" x14ac:dyDescent="0.25">
      <c r="A124" s="1">
        <v>40722</v>
      </c>
      <c r="B124">
        <v>484.02</v>
      </c>
      <c r="C124">
        <v>496.21</v>
      </c>
      <c r="D124">
        <v>484.02</v>
      </c>
      <c r="E124">
        <v>493.65</v>
      </c>
      <c r="F124">
        <v>2715100</v>
      </c>
      <c r="G124">
        <v>493.65</v>
      </c>
    </row>
    <row r="125" spans="1:7" x14ac:dyDescent="0.25">
      <c r="A125" s="1">
        <v>40723</v>
      </c>
      <c r="B125">
        <v>496.54</v>
      </c>
      <c r="C125">
        <v>500.25</v>
      </c>
      <c r="D125">
        <v>492.38</v>
      </c>
      <c r="E125">
        <v>497.57</v>
      </c>
      <c r="F125">
        <v>2343000</v>
      </c>
      <c r="G125">
        <v>497.57</v>
      </c>
    </row>
    <row r="126" spans="1:7" x14ac:dyDescent="0.25">
      <c r="A126" s="1">
        <v>40724</v>
      </c>
      <c r="B126">
        <v>501.99</v>
      </c>
      <c r="C126">
        <v>506.67</v>
      </c>
      <c r="D126">
        <v>501.5</v>
      </c>
      <c r="E126">
        <v>506.38</v>
      </c>
      <c r="F126">
        <v>2428400</v>
      </c>
      <c r="G126">
        <v>506.38</v>
      </c>
    </row>
    <row r="127" spans="1:7" x14ac:dyDescent="0.25">
      <c r="A127" s="1">
        <v>40725</v>
      </c>
      <c r="B127">
        <v>506.74</v>
      </c>
      <c r="C127">
        <v>521.17999999999995</v>
      </c>
      <c r="D127">
        <v>506.38</v>
      </c>
      <c r="E127">
        <v>521.03</v>
      </c>
      <c r="F127">
        <v>3636700</v>
      </c>
      <c r="G127">
        <v>521.03</v>
      </c>
    </row>
    <row r="128" spans="1:7" x14ac:dyDescent="0.25">
      <c r="A128" s="1">
        <v>40729</v>
      </c>
      <c r="B128">
        <v>525.29999999999995</v>
      </c>
      <c r="C128">
        <v>535.4</v>
      </c>
      <c r="D128">
        <v>525.29999999999995</v>
      </c>
      <c r="E128">
        <v>532.44000000000005</v>
      </c>
      <c r="F128">
        <v>3849200</v>
      </c>
      <c r="G128">
        <v>532.44000000000005</v>
      </c>
    </row>
    <row r="129" spans="1:7" x14ac:dyDescent="0.25">
      <c r="A129" s="1">
        <v>40730</v>
      </c>
      <c r="B129">
        <v>533.5</v>
      </c>
      <c r="C129">
        <v>538.51</v>
      </c>
      <c r="D129">
        <v>533.04</v>
      </c>
      <c r="E129">
        <v>535.36</v>
      </c>
      <c r="F129">
        <v>2695600</v>
      </c>
      <c r="G129">
        <v>535.36</v>
      </c>
    </row>
    <row r="130" spans="1:7" x14ac:dyDescent="0.25">
      <c r="A130" s="1">
        <v>40731</v>
      </c>
      <c r="B130">
        <v>541</v>
      </c>
      <c r="C130">
        <v>550.67999999999995</v>
      </c>
      <c r="D130">
        <v>535.88</v>
      </c>
      <c r="E130">
        <v>546.6</v>
      </c>
      <c r="F130">
        <v>3935500</v>
      </c>
      <c r="G130">
        <v>546.6</v>
      </c>
    </row>
    <row r="131" spans="1:7" x14ac:dyDescent="0.25">
      <c r="A131" s="1">
        <v>40732</v>
      </c>
      <c r="B131">
        <v>532.95000000000005</v>
      </c>
      <c r="C131">
        <v>537.65</v>
      </c>
      <c r="D131">
        <v>527.27</v>
      </c>
      <c r="E131">
        <v>531.99</v>
      </c>
      <c r="F131">
        <v>4770200</v>
      </c>
      <c r="G131">
        <v>531.99</v>
      </c>
    </row>
    <row r="132" spans="1:7" x14ac:dyDescent="0.25">
      <c r="A132" s="1">
        <v>40735</v>
      </c>
      <c r="B132">
        <v>528.17999999999995</v>
      </c>
      <c r="C132">
        <v>535.98</v>
      </c>
      <c r="D132">
        <v>525.5</v>
      </c>
      <c r="E132">
        <v>527.28</v>
      </c>
      <c r="F132">
        <v>2839300</v>
      </c>
      <c r="G132">
        <v>527.28</v>
      </c>
    </row>
    <row r="133" spans="1:7" x14ac:dyDescent="0.25">
      <c r="A133" s="1">
        <v>40736</v>
      </c>
      <c r="B133">
        <v>528.16</v>
      </c>
      <c r="C133">
        <v>539.41999999999996</v>
      </c>
      <c r="D133">
        <v>526</v>
      </c>
      <c r="E133">
        <v>534.01</v>
      </c>
      <c r="F133">
        <v>2841200</v>
      </c>
      <c r="G133">
        <v>534.01</v>
      </c>
    </row>
    <row r="134" spans="1:7" x14ac:dyDescent="0.25">
      <c r="A134" s="1">
        <v>40737</v>
      </c>
      <c r="B134">
        <v>537</v>
      </c>
      <c r="C134">
        <v>544</v>
      </c>
      <c r="D134">
        <v>536.48</v>
      </c>
      <c r="E134">
        <v>538.26</v>
      </c>
      <c r="F134">
        <v>2790200</v>
      </c>
      <c r="G134">
        <v>538.26</v>
      </c>
    </row>
    <row r="135" spans="1:7" x14ac:dyDescent="0.25">
      <c r="A135" s="1">
        <v>40738</v>
      </c>
      <c r="B135">
        <v>539.12</v>
      </c>
      <c r="C135">
        <v>542</v>
      </c>
      <c r="D135">
        <v>526.73</v>
      </c>
      <c r="E135">
        <v>528.94000000000005</v>
      </c>
      <c r="F135">
        <v>6649500</v>
      </c>
      <c r="G135">
        <v>528.94000000000005</v>
      </c>
    </row>
    <row r="136" spans="1:7" x14ac:dyDescent="0.25">
      <c r="A136" s="1">
        <v>40739</v>
      </c>
      <c r="B136">
        <v>597.5</v>
      </c>
      <c r="C136">
        <v>600.25</v>
      </c>
      <c r="D136">
        <v>588.16</v>
      </c>
      <c r="E136">
        <v>597.62</v>
      </c>
      <c r="F136">
        <v>13732100</v>
      </c>
      <c r="G136">
        <v>597.62</v>
      </c>
    </row>
    <row r="137" spans="1:7" x14ac:dyDescent="0.25">
      <c r="A137" s="1">
        <v>40742</v>
      </c>
      <c r="B137">
        <v>592.49</v>
      </c>
      <c r="C137">
        <v>602.04999999999995</v>
      </c>
      <c r="D137">
        <v>592</v>
      </c>
      <c r="E137">
        <v>594.94000000000005</v>
      </c>
      <c r="F137">
        <v>4468300</v>
      </c>
      <c r="G137">
        <v>594.94000000000005</v>
      </c>
    </row>
    <row r="138" spans="1:7" x14ac:dyDescent="0.25">
      <c r="A138" s="1">
        <v>40743</v>
      </c>
      <c r="B138">
        <v>596.14</v>
      </c>
      <c r="C138">
        <v>604.67999999999995</v>
      </c>
      <c r="D138">
        <v>595.53</v>
      </c>
      <c r="E138">
        <v>602.54999999999995</v>
      </c>
      <c r="F138">
        <v>2967500</v>
      </c>
      <c r="G138">
        <v>602.54999999999995</v>
      </c>
    </row>
    <row r="139" spans="1:7" x14ac:dyDescent="0.25">
      <c r="A139" s="1">
        <v>40744</v>
      </c>
      <c r="B139">
        <v>602.17999999999995</v>
      </c>
      <c r="C139">
        <v>602.83000000000004</v>
      </c>
      <c r="D139">
        <v>595.35</v>
      </c>
      <c r="E139">
        <v>595.35</v>
      </c>
      <c r="F139">
        <v>2227800</v>
      </c>
      <c r="G139">
        <v>595.35</v>
      </c>
    </row>
    <row r="140" spans="1:7" x14ac:dyDescent="0.25">
      <c r="A140" s="1">
        <v>40745</v>
      </c>
      <c r="B140">
        <v>594.03</v>
      </c>
      <c r="C140">
        <v>608.05999999999995</v>
      </c>
      <c r="D140">
        <v>594.01</v>
      </c>
      <c r="E140">
        <v>606.99</v>
      </c>
      <c r="F140">
        <v>3469500</v>
      </c>
      <c r="G140">
        <v>606.99</v>
      </c>
    </row>
    <row r="141" spans="1:7" x14ac:dyDescent="0.25">
      <c r="A141" s="1">
        <v>40746</v>
      </c>
      <c r="B141">
        <v>605.39</v>
      </c>
      <c r="C141">
        <v>619.5</v>
      </c>
      <c r="D141">
        <v>604.27</v>
      </c>
      <c r="E141">
        <v>618.23</v>
      </c>
      <c r="F141">
        <v>3528200</v>
      </c>
      <c r="G141">
        <v>618.23</v>
      </c>
    </row>
    <row r="142" spans="1:7" x14ac:dyDescent="0.25">
      <c r="A142" s="1">
        <v>40749</v>
      </c>
      <c r="B142">
        <v>613.36</v>
      </c>
      <c r="C142">
        <v>625.41</v>
      </c>
      <c r="D142">
        <v>613</v>
      </c>
      <c r="E142">
        <v>618.98</v>
      </c>
      <c r="F142">
        <v>3131600</v>
      </c>
      <c r="G142">
        <v>618.98</v>
      </c>
    </row>
    <row r="143" spans="1:7" x14ac:dyDescent="0.25">
      <c r="A143" s="1">
        <v>40750</v>
      </c>
      <c r="B143">
        <v>618.04999999999995</v>
      </c>
      <c r="C143">
        <v>627.5</v>
      </c>
      <c r="D143">
        <v>617.22</v>
      </c>
      <c r="E143">
        <v>622.52</v>
      </c>
      <c r="F143">
        <v>2342900</v>
      </c>
      <c r="G143">
        <v>622.52</v>
      </c>
    </row>
    <row r="144" spans="1:7" x14ac:dyDescent="0.25">
      <c r="A144" s="1">
        <v>40751</v>
      </c>
      <c r="B144">
        <v>617.17999999999995</v>
      </c>
      <c r="C144">
        <v>620.95000000000005</v>
      </c>
      <c r="D144">
        <v>604.75</v>
      </c>
      <c r="E144">
        <v>607.22</v>
      </c>
      <c r="F144">
        <v>3934400</v>
      </c>
      <c r="G144">
        <v>607.22</v>
      </c>
    </row>
    <row r="145" spans="1:7" x14ac:dyDescent="0.25">
      <c r="A145" s="1">
        <v>40752</v>
      </c>
      <c r="B145">
        <v>605.19000000000005</v>
      </c>
      <c r="C145">
        <v>615.98</v>
      </c>
      <c r="D145">
        <v>603</v>
      </c>
      <c r="E145">
        <v>610.94000000000005</v>
      </c>
      <c r="F145">
        <v>3108400</v>
      </c>
      <c r="G145">
        <v>610.94000000000005</v>
      </c>
    </row>
    <row r="146" spans="1:7" x14ac:dyDescent="0.25">
      <c r="A146" s="1">
        <v>40753</v>
      </c>
      <c r="B146">
        <v>604.23</v>
      </c>
      <c r="C146">
        <v>614.96</v>
      </c>
      <c r="D146">
        <v>603.69000000000005</v>
      </c>
      <c r="E146">
        <v>603.69000000000005</v>
      </c>
      <c r="F146">
        <v>4137400</v>
      </c>
      <c r="G146">
        <v>603.69000000000005</v>
      </c>
    </row>
    <row r="147" spans="1:7" x14ac:dyDescent="0.25">
      <c r="A147" s="1">
        <v>40756</v>
      </c>
      <c r="B147">
        <v>611.22</v>
      </c>
      <c r="C147">
        <v>615.5</v>
      </c>
      <c r="D147">
        <v>599.17999999999995</v>
      </c>
      <c r="E147">
        <v>606.77</v>
      </c>
      <c r="F147">
        <v>3966100</v>
      </c>
      <c r="G147">
        <v>606.77</v>
      </c>
    </row>
    <row r="148" spans="1:7" x14ac:dyDescent="0.25">
      <c r="A148" s="1">
        <v>40757</v>
      </c>
      <c r="B148">
        <v>606</v>
      </c>
      <c r="C148">
        <v>609.66999999999996</v>
      </c>
      <c r="D148">
        <v>591.57000000000005</v>
      </c>
      <c r="E148">
        <v>592.4</v>
      </c>
      <c r="F148">
        <v>3200600</v>
      </c>
      <c r="G148">
        <v>592.4</v>
      </c>
    </row>
    <row r="149" spans="1:7" x14ac:dyDescent="0.25">
      <c r="A149" s="1">
        <v>40758</v>
      </c>
      <c r="B149">
        <v>594.27</v>
      </c>
      <c r="C149">
        <v>603</v>
      </c>
      <c r="D149">
        <v>583.63</v>
      </c>
      <c r="E149">
        <v>601.16999999999996</v>
      </c>
      <c r="F149">
        <v>3825700</v>
      </c>
      <c r="G149">
        <v>601.16999999999996</v>
      </c>
    </row>
    <row r="150" spans="1:7" x14ac:dyDescent="0.25">
      <c r="A150" s="1">
        <v>40759</v>
      </c>
      <c r="B150">
        <v>594.5</v>
      </c>
      <c r="C150">
        <v>598.85</v>
      </c>
      <c r="D150">
        <v>577.47</v>
      </c>
      <c r="E150">
        <v>577.52</v>
      </c>
      <c r="F150">
        <v>4914600</v>
      </c>
      <c r="G150">
        <v>577.52</v>
      </c>
    </row>
    <row r="151" spans="1:7" x14ac:dyDescent="0.25">
      <c r="A151" s="1">
        <v>40760</v>
      </c>
      <c r="B151">
        <v>582.54</v>
      </c>
      <c r="C151">
        <v>590</v>
      </c>
      <c r="D151">
        <v>562</v>
      </c>
      <c r="E151">
        <v>579.04</v>
      </c>
      <c r="F151">
        <v>5929100</v>
      </c>
      <c r="G151">
        <v>579.04</v>
      </c>
    </row>
    <row r="152" spans="1:7" x14ac:dyDescent="0.25">
      <c r="A152" s="1">
        <v>40763</v>
      </c>
      <c r="B152">
        <v>562.98</v>
      </c>
      <c r="C152">
        <v>569</v>
      </c>
      <c r="D152">
        <v>544.35</v>
      </c>
      <c r="E152">
        <v>546.02</v>
      </c>
      <c r="F152">
        <v>7496600</v>
      </c>
      <c r="G152">
        <v>546.02</v>
      </c>
    </row>
    <row r="153" spans="1:7" x14ac:dyDescent="0.25">
      <c r="A153" s="1">
        <v>40764</v>
      </c>
      <c r="B153">
        <v>561</v>
      </c>
      <c r="C153">
        <v>574.61</v>
      </c>
      <c r="D153">
        <v>541.01</v>
      </c>
      <c r="E153">
        <v>573.41</v>
      </c>
      <c r="F153">
        <v>6469700</v>
      </c>
      <c r="G153">
        <v>573.41</v>
      </c>
    </row>
    <row r="154" spans="1:7" x14ac:dyDescent="0.25">
      <c r="A154" s="1">
        <v>40765</v>
      </c>
      <c r="B154">
        <v>561.38</v>
      </c>
      <c r="C154">
        <v>564.12</v>
      </c>
      <c r="D154">
        <v>547.73</v>
      </c>
      <c r="E154">
        <v>549.01</v>
      </c>
      <c r="F154">
        <v>5369600</v>
      </c>
      <c r="G154">
        <v>549.01</v>
      </c>
    </row>
    <row r="155" spans="1:7" x14ac:dyDescent="0.25">
      <c r="A155" s="1">
        <v>40766</v>
      </c>
      <c r="B155">
        <v>553.82000000000005</v>
      </c>
      <c r="C155">
        <v>568.5</v>
      </c>
      <c r="D155">
        <v>548.41</v>
      </c>
      <c r="E155">
        <v>562.13</v>
      </c>
      <c r="F155">
        <v>4830600</v>
      </c>
      <c r="G155">
        <v>562.13</v>
      </c>
    </row>
    <row r="156" spans="1:7" x14ac:dyDescent="0.25">
      <c r="A156" s="1">
        <v>40767</v>
      </c>
      <c r="B156">
        <v>569.5</v>
      </c>
      <c r="C156">
        <v>570.5</v>
      </c>
      <c r="D156">
        <v>560.4</v>
      </c>
      <c r="E156">
        <v>563.77</v>
      </c>
      <c r="F156">
        <v>3154300</v>
      </c>
      <c r="G156">
        <v>563.77</v>
      </c>
    </row>
    <row r="157" spans="1:7" x14ac:dyDescent="0.25">
      <c r="A157" s="1">
        <v>40770</v>
      </c>
      <c r="B157">
        <v>553.42999999999995</v>
      </c>
      <c r="C157">
        <v>564.99</v>
      </c>
      <c r="D157">
        <v>546.04999999999995</v>
      </c>
      <c r="E157">
        <v>557.23</v>
      </c>
      <c r="F157">
        <v>7144900</v>
      </c>
      <c r="G157">
        <v>557.23</v>
      </c>
    </row>
    <row r="158" spans="1:7" x14ac:dyDescent="0.25">
      <c r="A158" s="1">
        <v>40771</v>
      </c>
      <c r="B158">
        <v>552.42999999999995</v>
      </c>
      <c r="C158">
        <v>552.44000000000005</v>
      </c>
      <c r="D158">
        <v>530.29999999999995</v>
      </c>
      <c r="E158">
        <v>539</v>
      </c>
      <c r="F158">
        <v>6939400</v>
      </c>
      <c r="G158">
        <v>539</v>
      </c>
    </row>
    <row r="159" spans="1:7" x14ac:dyDescent="0.25">
      <c r="A159" s="1">
        <v>40772</v>
      </c>
      <c r="B159">
        <v>540.03</v>
      </c>
      <c r="C159">
        <v>543.69000000000005</v>
      </c>
      <c r="D159">
        <v>530.77</v>
      </c>
      <c r="E159">
        <v>533.15</v>
      </c>
      <c r="F159">
        <v>4079100</v>
      </c>
      <c r="G159">
        <v>533.15</v>
      </c>
    </row>
    <row r="160" spans="1:7" x14ac:dyDescent="0.25">
      <c r="A160" s="1">
        <v>40773</v>
      </c>
      <c r="B160">
        <v>523.47</v>
      </c>
      <c r="C160">
        <v>524.89</v>
      </c>
      <c r="D160">
        <v>500.49</v>
      </c>
      <c r="E160">
        <v>504.88</v>
      </c>
      <c r="F160">
        <v>6290700</v>
      </c>
      <c r="G160">
        <v>504.88</v>
      </c>
    </row>
    <row r="161" spans="1:7" x14ac:dyDescent="0.25">
      <c r="A161" s="1">
        <v>40774</v>
      </c>
      <c r="B161">
        <v>499.34</v>
      </c>
      <c r="C161">
        <v>514.87</v>
      </c>
      <c r="D161">
        <v>490.86</v>
      </c>
      <c r="E161">
        <v>490.92</v>
      </c>
      <c r="F161">
        <v>5410000</v>
      </c>
      <c r="G161">
        <v>490.92</v>
      </c>
    </row>
    <row r="162" spans="1:7" x14ac:dyDescent="0.25">
      <c r="A162" s="1">
        <v>40777</v>
      </c>
      <c r="B162">
        <v>504</v>
      </c>
      <c r="C162">
        <v>507</v>
      </c>
      <c r="D162">
        <v>494.53</v>
      </c>
      <c r="E162">
        <v>498.17</v>
      </c>
      <c r="F162">
        <v>4905900</v>
      </c>
      <c r="G162">
        <v>498.17</v>
      </c>
    </row>
    <row r="163" spans="1:7" x14ac:dyDescent="0.25">
      <c r="A163" s="1">
        <v>40778</v>
      </c>
      <c r="B163">
        <v>503.5</v>
      </c>
      <c r="C163">
        <v>521.41</v>
      </c>
      <c r="D163">
        <v>499.06</v>
      </c>
      <c r="E163">
        <v>518.82000000000005</v>
      </c>
      <c r="F163">
        <v>4346800</v>
      </c>
      <c r="G163">
        <v>518.82000000000005</v>
      </c>
    </row>
    <row r="164" spans="1:7" x14ac:dyDescent="0.25">
      <c r="A164" s="1">
        <v>40779</v>
      </c>
      <c r="B164">
        <v>519.33000000000004</v>
      </c>
      <c r="C164">
        <v>530</v>
      </c>
      <c r="D164">
        <v>517.23</v>
      </c>
      <c r="E164">
        <v>523.29</v>
      </c>
      <c r="F164">
        <v>3594500</v>
      </c>
      <c r="G164">
        <v>523.29</v>
      </c>
    </row>
    <row r="165" spans="1:7" x14ac:dyDescent="0.25">
      <c r="A165" s="1">
        <v>40780</v>
      </c>
      <c r="B165">
        <v>530.38</v>
      </c>
      <c r="C165">
        <v>537.27</v>
      </c>
      <c r="D165">
        <v>518.29999999999995</v>
      </c>
      <c r="E165">
        <v>520.04</v>
      </c>
      <c r="F165">
        <v>3293000</v>
      </c>
      <c r="G165">
        <v>520.04</v>
      </c>
    </row>
    <row r="166" spans="1:7" x14ac:dyDescent="0.25">
      <c r="A166" s="1">
        <v>40781</v>
      </c>
      <c r="B166">
        <v>519.99</v>
      </c>
      <c r="C166">
        <v>530.45000000000005</v>
      </c>
      <c r="D166">
        <v>513.14</v>
      </c>
      <c r="E166">
        <v>526.86</v>
      </c>
      <c r="F166">
        <v>3596300</v>
      </c>
      <c r="G166">
        <v>526.86</v>
      </c>
    </row>
    <row r="167" spans="1:7" x14ac:dyDescent="0.25">
      <c r="A167" s="1">
        <v>40784</v>
      </c>
      <c r="B167">
        <v>534.55999999999995</v>
      </c>
      <c r="C167">
        <v>539.45000000000005</v>
      </c>
      <c r="D167">
        <v>533.55999999999995</v>
      </c>
      <c r="E167">
        <v>539.08000000000004</v>
      </c>
      <c r="F167">
        <v>2335800</v>
      </c>
      <c r="G167">
        <v>539.08000000000004</v>
      </c>
    </row>
    <row r="168" spans="1:7" x14ac:dyDescent="0.25">
      <c r="A168" s="1">
        <v>40785</v>
      </c>
      <c r="B168">
        <v>538.19000000000005</v>
      </c>
      <c r="C168">
        <v>542.99</v>
      </c>
      <c r="D168">
        <v>530.80999999999995</v>
      </c>
      <c r="E168">
        <v>540.70000000000005</v>
      </c>
      <c r="F168">
        <v>2989000</v>
      </c>
      <c r="G168">
        <v>540.70000000000005</v>
      </c>
    </row>
    <row r="169" spans="1:7" x14ac:dyDescent="0.25">
      <c r="A169" s="1">
        <v>40786</v>
      </c>
      <c r="B169">
        <v>544.74</v>
      </c>
      <c r="C169">
        <v>546.29999999999995</v>
      </c>
      <c r="D169">
        <v>536</v>
      </c>
      <c r="E169">
        <v>540.96</v>
      </c>
      <c r="F169">
        <v>2693300</v>
      </c>
      <c r="G169">
        <v>540.96</v>
      </c>
    </row>
    <row r="170" spans="1:7" x14ac:dyDescent="0.25">
      <c r="A170" s="1">
        <v>40787</v>
      </c>
      <c r="B170">
        <v>540.75</v>
      </c>
      <c r="C170">
        <v>543.83000000000004</v>
      </c>
      <c r="D170">
        <v>531.22</v>
      </c>
      <c r="E170">
        <v>532.5</v>
      </c>
      <c r="F170">
        <v>2415500</v>
      </c>
      <c r="G170">
        <v>532.5</v>
      </c>
    </row>
    <row r="171" spans="1:7" x14ac:dyDescent="0.25">
      <c r="A171" s="1">
        <v>40788</v>
      </c>
      <c r="B171">
        <v>524.47</v>
      </c>
      <c r="C171">
        <v>527.91999999999996</v>
      </c>
      <c r="D171">
        <v>520.73</v>
      </c>
      <c r="E171">
        <v>524.84</v>
      </c>
      <c r="F171">
        <v>2401200</v>
      </c>
      <c r="G171">
        <v>524.84</v>
      </c>
    </row>
    <row r="172" spans="1:7" x14ac:dyDescent="0.25">
      <c r="A172" s="1">
        <v>40792</v>
      </c>
      <c r="B172">
        <v>510.8</v>
      </c>
      <c r="C172">
        <v>522.76</v>
      </c>
      <c r="D172">
        <v>510.5</v>
      </c>
      <c r="E172">
        <v>522.17999999999995</v>
      </c>
      <c r="F172">
        <v>2715800</v>
      </c>
      <c r="G172">
        <v>522.17999999999995</v>
      </c>
    </row>
    <row r="173" spans="1:7" x14ac:dyDescent="0.25">
      <c r="A173" s="1">
        <v>40793</v>
      </c>
      <c r="B173">
        <v>530.45000000000005</v>
      </c>
      <c r="C173">
        <v>535.94000000000005</v>
      </c>
      <c r="D173">
        <v>527.4</v>
      </c>
      <c r="E173">
        <v>534.03</v>
      </c>
      <c r="F173">
        <v>2755800</v>
      </c>
      <c r="G173">
        <v>534.03</v>
      </c>
    </row>
    <row r="174" spans="1:7" x14ac:dyDescent="0.25">
      <c r="A174" s="1">
        <v>40794</v>
      </c>
      <c r="B174">
        <v>533.79999999999995</v>
      </c>
      <c r="C174">
        <v>539.1</v>
      </c>
      <c r="D174">
        <v>531.9</v>
      </c>
      <c r="E174">
        <v>534.96</v>
      </c>
      <c r="F174">
        <v>2380500</v>
      </c>
      <c r="G174">
        <v>534.96</v>
      </c>
    </row>
    <row r="175" spans="1:7" x14ac:dyDescent="0.25">
      <c r="A175" s="1">
        <v>40795</v>
      </c>
      <c r="B175">
        <v>531.4</v>
      </c>
      <c r="C175">
        <v>534.65</v>
      </c>
      <c r="D175">
        <v>521.19000000000005</v>
      </c>
      <c r="E175">
        <v>524.85</v>
      </c>
      <c r="F175">
        <v>3268800</v>
      </c>
      <c r="G175">
        <v>524.85</v>
      </c>
    </row>
    <row r="176" spans="1:7" x14ac:dyDescent="0.25">
      <c r="A176" s="1">
        <v>40798</v>
      </c>
      <c r="B176">
        <v>517.96</v>
      </c>
      <c r="C176">
        <v>531.99</v>
      </c>
      <c r="D176">
        <v>517.5</v>
      </c>
      <c r="E176">
        <v>530.12</v>
      </c>
      <c r="F176">
        <v>2670400</v>
      </c>
      <c r="G176">
        <v>530.12</v>
      </c>
    </row>
    <row r="177" spans="1:7" x14ac:dyDescent="0.25">
      <c r="A177" s="1">
        <v>40799</v>
      </c>
      <c r="B177">
        <v>532</v>
      </c>
      <c r="C177">
        <v>533.88</v>
      </c>
      <c r="D177">
        <v>523.4</v>
      </c>
      <c r="E177">
        <v>529.52</v>
      </c>
      <c r="F177">
        <v>2354200</v>
      </c>
      <c r="G177">
        <v>529.52</v>
      </c>
    </row>
    <row r="178" spans="1:7" x14ac:dyDescent="0.25">
      <c r="A178" s="1">
        <v>40800</v>
      </c>
      <c r="B178">
        <v>532.59</v>
      </c>
      <c r="C178">
        <v>536.95000000000005</v>
      </c>
      <c r="D178">
        <v>525.82000000000005</v>
      </c>
      <c r="E178">
        <v>532.07000000000005</v>
      </c>
      <c r="F178">
        <v>2694400</v>
      </c>
      <c r="G178">
        <v>532.07000000000005</v>
      </c>
    </row>
    <row r="179" spans="1:7" x14ac:dyDescent="0.25">
      <c r="A179" s="1">
        <v>40801</v>
      </c>
      <c r="B179">
        <v>535.5</v>
      </c>
      <c r="C179">
        <v>544.98</v>
      </c>
      <c r="D179">
        <v>534.55999999999995</v>
      </c>
      <c r="E179">
        <v>542.55999999999995</v>
      </c>
      <c r="F179">
        <v>2960800</v>
      </c>
      <c r="G179">
        <v>542.55999999999995</v>
      </c>
    </row>
    <row r="180" spans="1:7" x14ac:dyDescent="0.25">
      <c r="A180" s="1">
        <v>40802</v>
      </c>
      <c r="B180">
        <v>544.79999999999995</v>
      </c>
      <c r="C180">
        <v>546.84</v>
      </c>
      <c r="D180">
        <v>543.14</v>
      </c>
      <c r="E180">
        <v>546.67999999999995</v>
      </c>
      <c r="F180">
        <v>3534300</v>
      </c>
      <c r="G180">
        <v>546.67999999999995</v>
      </c>
    </row>
    <row r="181" spans="1:7" x14ac:dyDescent="0.25">
      <c r="A181" s="1">
        <v>40805</v>
      </c>
      <c r="B181">
        <v>540.35</v>
      </c>
      <c r="C181">
        <v>549.9</v>
      </c>
      <c r="D181">
        <v>535.38</v>
      </c>
      <c r="E181">
        <v>546.66999999999996</v>
      </c>
      <c r="F181">
        <v>2468400</v>
      </c>
      <c r="G181">
        <v>546.66999999999996</v>
      </c>
    </row>
    <row r="182" spans="1:7" x14ac:dyDescent="0.25">
      <c r="A182" s="1">
        <v>40806</v>
      </c>
      <c r="B182">
        <v>549.4</v>
      </c>
      <c r="C182">
        <v>558.52</v>
      </c>
      <c r="D182">
        <v>542.66999999999996</v>
      </c>
      <c r="E182">
        <v>546.63</v>
      </c>
      <c r="F182">
        <v>2779100</v>
      </c>
      <c r="G182">
        <v>546.63</v>
      </c>
    </row>
    <row r="183" spans="1:7" x14ac:dyDescent="0.25">
      <c r="A183" s="1">
        <v>40807</v>
      </c>
      <c r="B183">
        <v>547.69000000000005</v>
      </c>
      <c r="C183">
        <v>555</v>
      </c>
      <c r="D183">
        <v>538.86</v>
      </c>
      <c r="E183">
        <v>539.20000000000005</v>
      </c>
      <c r="F183">
        <v>2514300</v>
      </c>
      <c r="G183">
        <v>539.20000000000005</v>
      </c>
    </row>
    <row r="184" spans="1:7" x14ac:dyDescent="0.25">
      <c r="A184" s="1">
        <v>40808</v>
      </c>
      <c r="B184">
        <v>526.25</v>
      </c>
      <c r="C184">
        <v>528.78</v>
      </c>
      <c r="D184">
        <v>514</v>
      </c>
      <c r="E184">
        <v>520.66</v>
      </c>
      <c r="F184">
        <v>4400300</v>
      </c>
      <c r="G184">
        <v>520.66</v>
      </c>
    </row>
    <row r="185" spans="1:7" x14ac:dyDescent="0.25">
      <c r="A185" s="1">
        <v>40809</v>
      </c>
      <c r="B185">
        <v>516.55999999999995</v>
      </c>
      <c r="C185">
        <v>526.41999999999996</v>
      </c>
      <c r="D185">
        <v>514.5</v>
      </c>
      <c r="E185">
        <v>525.51</v>
      </c>
      <c r="F185">
        <v>2777300</v>
      </c>
      <c r="G185">
        <v>525.51</v>
      </c>
    </row>
    <row r="186" spans="1:7" x14ac:dyDescent="0.25">
      <c r="A186" s="1">
        <v>40812</v>
      </c>
      <c r="B186">
        <v>527.25</v>
      </c>
      <c r="C186">
        <v>532.92999999999995</v>
      </c>
      <c r="D186">
        <v>513.25</v>
      </c>
      <c r="E186">
        <v>531.89</v>
      </c>
      <c r="F186">
        <v>2634200</v>
      </c>
      <c r="G186">
        <v>531.89</v>
      </c>
    </row>
    <row r="187" spans="1:7" x14ac:dyDescent="0.25">
      <c r="A187" s="1">
        <v>40813</v>
      </c>
      <c r="B187">
        <v>538.20000000000005</v>
      </c>
      <c r="C187">
        <v>547.04999999999995</v>
      </c>
      <c r="D187">
        <v>536.04999999999995</v>
      </c>
      <c r="E187">
        <v>539.34</v>
      </c>
      <c r="F187">
        <v>3010900</v>
      </c>
      <c r="G187">
        <v>539.34</v>
      </c>
    </row>
    <row r="188" spans="1:7" x14ac:dyDescent="0.25">
      <c r="A188" s="1">
        <v>40814</v>
      </c>
      <c r="B188">
        <v>541.5</v>
      </c>
      <c r="C188">
        <v>544.02</v>
      </c>
      <c r="D188">
        <v>527.70000000000005</v>
      </c>
      <c r="E188">
        <v>528.84</v>
      </c>
      <c r="F188">
        <v>2263300</v>
      </c>
      <c r="G188">
        <v>528.84</v>
      </c>
    </row>
    <row r="189" spans="1:7" x14ac:dyDescent="0.25">
      <c r="A189" s="1">
        <v>40815</v>
      </c>
      <c r="B189">
        <v>536.04</v>
      </c>
      <c r="C189">
        <v>537.29999999999995</v>
      </c>
      <c r="D189">
        <v>519.41</v>
      </c>
      <c r="E189">
        <v>527.5</v>
      </c>
      <c r="F189">
        <v>2906600</v>
      </c>
      <c r="G189">
        <v>527.5</v>
      </c>
    </row>
    <row r="190" spans="1:7" x14ac:dyDescent="0.25">
      <c r="A190" s="1">
        <v>40816</v>
      </c>
      <c r="B190">
        <v>520.21</v>
      </c>
      <c r="C190">
        <v>524</v>
      </c>
      <c r="D190">
        <v>514.38</v>
      </c>
      <c r="E190">
        <v>515.04</v>
      </c>
      <c r="F190">
        <v>2723600</v>
      </c>
      <c r="G190">
        <v>515.04</v>
      </c>
    </row>
    <row r="191" spans="1:7" x14ac:dyDescent="0.25">
      <c r="A191" s="1">
        <v>40819</v>
      </c>
      <c r="B191">
        <v>509.85</v>
      </c>
      <c r="C191">
        <v>512</v>
      </c>
      <c r="D191">
        <v>495</v>
      </c>
      <c r="E191">
        <v>495.52</v>
      </c>
      <c r="F191">
        <v>4474400</v>
      </c>
      <c r="G191">
        <v>495.52</v>
      </c>
    </row>
    <row r="192" spans="1:7" x14ac:dyDescent="0.25">
      <c r="A192" s="1">
        <v>40820</v>
      </c>
      <c r="B192">
        <v>490.03</v>
      </c>
      <c r="C192">
        <v>503.44</v>
      </c>
      <c r="D192">
        <v>480.6</v>
      </c>
      <c r="E192">
        <v>501.9</v>
      </c>
      <c r="F192">
        <v>4158800</v>
      </c>
      <c r="G192">
        <v>501.9</v>
      </c>
    </row>
    <row r="193" spans="1:7" x14ac:dyDescent="0.25">
      <c r="A193" s="1">
        <v>40821</v>
      </c>
      <c r="B193">
        <v>496.35</v>
      </c>
      <c r="C193">
        <v>507.8</v>
      </c>
      <c r="D193">
        <v>480.77</v>
      </c>
      <c r="E193">
        <v>504.7</v>
      </c>
      <c r="F193">
        <v>4534100</v>
      </c>
      <c r="G193">
        <v>504.7</v>
      </c>
    </row>
    <row r="194" spans="1:7" x14ac:dyDescent="0.25">
      <c r="A194" s="1">
        <v>40822</v>
      </c>
      <c r="B194">
        <v>507.5</v>
      </c>
      <c r="C194">
        <v>515.23</v>
      </c>
      <c r="D194">
        <v>502.6</v>
      </c>
      <c r="E194">
        <v>514.71</v>
      </c>
      <c r="F194">
        <v>3424300</v>
      </c>
      <c r="G194">
        <v>514.71</v>
      </c>
    </row>
    <row r="195" spans="1:7" x14ac:dyDescent="0.25">
      <c r="A195" s="1">
        <v>40823</v>
      </c>
      <c r="B195">
        <v>516.83000000000004</v>
      </c>
      <c r="C195">
        <v>520.5</v>
      </c>
      <c r="D195">
        <v>510.3</v>
      </c>
      <c r="E195">
        <v>515.12</v>
      </c>
      <c r="F195">
        <v>2855900</v>
      </c>
      <c r="G195">
        <v>515.12</v>
      </c>
    </row>
    <row r="196" spans="1:7" x14ac:dyDescent="0.25">
      <c r="A196" s="1">
        <v>40826</v>
      </c>
      <c r="B196">
        <v>525.17999999999995</v>
      </c>
      <c r="C196">
        <v>537.47</v>
      </c>
      <c r="D196">
        <v>523.20000000000005</v>
      </c>
      <c r="E196">
        <v>537.16999999999996</v>
      </c>
      <c r="F196">
        <v>2322200</v>
      </c>
      <c r="G196">
        <v>537.16999999999996</v>
      </c>
    </row>
    <row r="197" spans="1:7" x14ac:dyDescent="0.25">
      <c r="A197" s="1">
        <v>40827</v>
      </c>
      <c r="B197">
        <v>533.46</v>
      </c>
      <c r="C197">
        <v>546.79999999999995</v>
      </c>
      <c r="D197">
        <v>533.46</v>
      </c>
      <c r="E197">
        <v>543.17999999999995</v>
      </c>
      <c r="F197">
        <v>2853400</v>
      </c>
      <c r="G197">
        <v>543.17999999999995</v>
      </c>
    </row>
    <row r="198" spans="1:7" x14ac:dyDescent="0.25">
      <c r="A198" s="1">
        <v>40828</v>
      </c>
      <c r="B198">
        <v>548.13</v>
      </c>
      <c r="C198">
        <v>555.23</v>
      </c>
      <c r="D198">
        <v>544.63</v>
      </c>
      <c r="E198">
        <v>548.5</v>
      </c>
      <c r="F198">
        <v>3177800</v>
      </c>
      <c r="G198">
        <v>548.5</v>
      </c>
    </row>
    <row r="199" spans="1:7" x14ac:dyDescent="0.25">
      <c r="A199" s="1">
        <v>40829</v>
      </c>
      <c r="B199">
        <v>550.03</v>
      </c>
      <c r="C199">
        <v>559</v>
      </c>
      <c r="D199">
        <v>548.02</v>
      </c>
      <c r="E199">
        <v>558.99</v>
      </c>
      <c r="F199">
        <v>5687600</v>
      </c>
      <c r="G199">
        <v>558.99</v>
      </c>
    </row>
    <row r="200" spans="1:7" x14ac:dyDescent="0.25">
      <c r="A200" s="1">
        <v>40830</v>
      </c>
      <c r="B200">
        <v>599.47</v>
      </c>
      <c r="C200">
        <v>599.6</v>
      </c>
      <c r="D200">
        <v>587.57000000000005</v>
      </c>
      <c r="E200">
        <v>591.67999999999995</v>
      </c>
      <c r="F200">
        <v>8529900</v>
      </c>
      <c r="G200">
        <v>591.67999999999995</v>
      </c>
    </row>
    <row r="201" spans="1:7" x14ac:dyDescent="0.25">
      <c r="A201" s="1">
        <v>40833</v>
      </c>
      <c r="B201">
        <v>583.72</v>
      </c>
      <c r="C201">
        <v>591.83000000000004</v>
      </c>
      <c r="D201">
        <v>578</v>
      </c>
      <c r="E201">
        <v>582.41</v>
      </c>
      <c r="F201">
        <v>4008200</v>
      </c>
      <c r="G201">
        <v>582.41</v>
      </c>
    </row>
    <row r="202" spans="1:7" x14ac:dyDescent="0.25">
      <c r="A202" s="1">
        <v>40834</v>
      </c>
      <c r="B202">
        <v>580.19000000000005</v>
      </c>
      <c r="C202">
        <v>592.55999999999995</v>
      </c>
      <c r="D202">
        <v>577.4</v>
      </c>
      <c r="E202">
        <v>590.51</v>
      </c>
      <c r="F202">
        <v>3800800</v>
      </c>
      <c r="G202">
        <v>590.51</v>
      </c>
    </row>
    <row r="203" spans="1:7" x14ac:dyDescent="0.25">
      <c r="A203" s="1">
        <v>40835</v>
      </c>
      <c r="B203">
        <v>587.34</v>
      </c>
      <c r="C203">
        <v>592.05999999999995</v>
      </c>
      <c r="D203">
        <v>579.22</v>
      </c>
      <c r="E203">
        <v>580.70000000000005</v>
      </c>
      <c r="F203">
        <v>2931500</v>
      </c>
      <c r="G203">
        <v>580.70000000000005</v>
      </c>
    </row>
    <row r="204" spans="1:7" x14ac:dyDescent="0.25">
      <c r="A204" s="1">
        <v>40836</v>
      </c>
      <c r="B204">
        <v>581.9</v>
      </c>
      <c r="C204">
        <v>588.89</v>
      </c>
      <c r="D204">
        <v>579.51</v>
      </c>
      <c r="E204">
        <v>583.66999999999996</v>
      </c>
      <c r="F204">
        <v>3379000</v>
      </c>
      <c r="G204">
        <v>583.66999999999996</v>
      </c>
    </row>
    <row r="205" spans="1:7" x14ac:dyDescent="0.25">
      <c r="A205" s="1">
        <v>40837</v>
      </c>
      <c r="B205">
        <v>589.51</v>
      </c>
      <c r="C205">
        <v>592.75</v>
      </c>
      <c r="D205">
        <v>586.70000000000005</v>
      </c>
      <c r="E205">
        <v>590.49</v>
      </c>
      <c r="F205">
        <v>3391000</v>
      </c>
      <c r="G205">
        <v>590.49</v>
      </c>
    </row>
    <row r="206" spans="1:7" x14ac:dyDescent="0.25">
      <c r="A206" s="1">
        <v>40840</v>
      </c>
      <c r="B206">
        <v>586.72</v>
      </c>
      <c r="C206">
        <v>599.97</v>
      </c>
      <c r="D206">
        <v>586.5</v>
      </c>
      <c r="E206">
        <v>596.41999999999996</v>
      </c>
      <c r="F206">
        <v>3426900</v>
      </c>
      <c r="G206">
        <v>596.41999999999996</v>
      </c>
    </row>
    <row r="207" spans="1:7" x14ac:dyDescent="0.25">
      <c r="A207" s="1">
        <v>40841</v>
      </c>
      <c r="B207">
        <v>593.1</v>
      </c>
      <c r="C207">
        <v>595</v>
      </c>
      <c r="D207">
        <v>582.85</v>
      </c>
      <c r="E207">
        <v>583.16</v>
      </c>
      <c r="F207">
        <v>2540500</v>
      </c>
      <c r="G207">
        <v>583.16</v>
      </c>
    </row>
    <row r="208" spans="1:7" x14ac:dyDescent="0.25">
      <c r="A208" s="1">
        <v>40842</v>
      </c>
      <c r="B208">
        <v>589.54999999999995</v>
      </c>
      <c r="C208">
        <v>590.17999999999995</v>
      </c>
      <c r="D208">
        <v>572.86</v>
      </c>
      <c r="E208">
        <v>586.30999999999995</v>
      </c>
      <c r="F208">
        <v>2873100</v>
      </c>
      <c r="G208">
        <v>586.30999999999995</v>
      </c>
    </row>
    <row r="209" spans="1:7" x14ac:dyDescent="0.25">
      <c r="A209" s="1">
        <v>40843</v>
      </c>
      <c r="B209">
        <v>598.41999999999996</v>
      </c>
      <c r="C209">
        <v>602.70000000000005</v>
      </c>
      <c r="D209">
        <v>593.29999999999995</v>
      </c>
      <c r="E209">
        <v>598.66999999999996</v>
      </c>
      <c r="F209">
        <v>3780300</v>
      </c>
      <c r="G209">
        <v>598.66999999999996</v>
      </c>
    </row>
    <row r="210" spans="1:7" x14ac:dyDescent="0.25">
      <c r="A210" s="1">
        <v>40844</v>
      </c>
      <c r="B210">
        <v>594.52</v>
      </c>
      <c r="C210">
        <v>602.29999999999995</v>
      </c>
      <c r="D210">
        <v>594.25</v>
      </c>
      <c r="E210">
        <v>600.14</v>
      </c>
      <c r="F210">
        <v>2508000</v>
      </c>
      <c r="G210">
        <v>600.14</v>
      </c>
    </row>
    <row r="211" spans="1:7" x14ac:dyDescent="0.25">
      <c r="A211" s="1">
        <v>40847</v>
      </c>
      <c r="B211">
        <v>595.09</v>
      </c>
      <c r="C211">
        <v>599.69000000000005</v>
      </c>
      <c r="D211">
        <v>591.66999999999996</v>
      </c>
      <c r="E211">
        <v>592.64</v>
      </c>
      <c r="F211">
        <v>2557800</v>
      </c>
      <c r="G211">
        <v>592.64</v>
      </c>
    </row>
    <row r="212" spans="1:7" x14ac:dyDescent="0.25">
      <c r="A212" s="1">
        <v>40848</v>
      </c>
      <c r="B212">
        <v>580.1</v>
      </c>
      <c r="C212">
        <v>585.51</v>
      </c>
      <c r="D212">
        <v>576.75</v>
      </c>
      <c r="E212">
        <v>578.65</v>
      </c>
      <c r="F212">
        <v>3125100</v>
      </c>
      <c r="G212">
        <v>578.65</v>
      </c>
    </row>
    <row r="213" spans="1:7" x14ac:dyDescent="0.25">
      <c r="A213" s="1">
        <v>40849</v>
      </c>
      <c r="B213">
        <v>584.9</v>
      </c>
      <c r="C213">
        <v>587.96</v>
      </c>
      <c r="D213">
        <v>580.48</v>
      </c>
      <c r="E213">
        <v>584.82000000000005</v>
      </c>
      <c r="F213">
        <v>2120900</v>
      </c>
      <c r="G213">
        <v>584.82000000000005</v>
      </c>
    </row>
    <row r="214" spans="1:7" x14ac:dyDescent="0.25">
      <c r="A214" s="1">
        <v>40850</v>
      </c>
      <c r="B214">
        <v>587</v>
      </c>
      <c r="C214">
        <v>597.5</v>
      </c>
      <c r="D214">
        <v>583.72</v>
      </c>
      <c r="E214">
        <v>597.5</v>
      </c>
      <c r="F214">
        <v>2669800</v>
      </c>
      <c r="G214">
        <v>597.5</v>
      </c>
    </row>
    <row r="215" spans="1:7" x14ac:dyDescent="0.25">
      <c r="A215" s="1">
        <v>40851</v>
      </c>
      <c r="B215">
        <v>593.5</v>
      </c>
      <c r="C215">
        <v>599.74</v>
      </c>
      <c r="D215">
        <v>592.42999999999995</v>
      </c>
      <c r="E215">
        <v>596.14</v>
      </c>
      <c r="F215">
        <v>2834800</v>
      </c>
      <c r="G215">
        <v>596.14</v>
      </c>
    </row>
    <row r="216" spans="1:7" x14ac:dyDescent="0.25">
      <c r="A216" s="1">
        <v>40854</v>
      </c>
      <c r="B216">
        <v>593.32000000000005</v>
      </c>
      <c r="C216">
        <v>608.78</v>
      </c>
      <c r="D216">
        <v>592.23</v>
      </c>
      <c r="E216">
        <v>608.33000000000004</v>
      </c>
      <c r="F216">
        <v>3357400</v>
      </c>
      <c r="G216">
        <v>608.33000000000004</v>
      </c>
    </row>
    <row r="217" spans="1:7" x14ac:dyDescent="0.25">
      <c r="A217" s="1">
        <v>40855</v>
      </c>
      <c r="B217">
        <v>609</v>
      </c>
      <c r="C217">
        <v>614.37</v>
      </c>
      <c r="D217">
        <v>603.6</v>
      </c>
      <c r="E217">
        <v>612.34</v>
      </c>
      <c r="F217">
        <v>3029400</v>
      </c>
      <c r="G217">
        <v>612.34</v>
      </c>
    </row>
    <row r="218" spans="1:7" x14ac:dyDescent="0.25">
      <c r="A218" s="1">
        <v>40856</v>
      </c>
      <c r="B218">
        <v>604.26</v>
      </c>
      <c r="C218">
        <v>609.39</v>
      </c>
      <c r="D218">
        <v>598.66</v>
      </c>
      <c r="E218">
        <v>600.95000000000005</v>
      </c>
      <c r="F218">
        <v>3711000</v>
      </c>
      <c r="G218">
        <v>600.95000000000005</v>
      </c>
    </row>
    <row r="219" spans="1:7" x14ac:dyDescent="0.25">
      <c r="A219" s="1">
        <v>40857</v>
      </c>
      <c r="B219">
        <v>605.92999999999995</v>
      </c>
      <c r="C219">
        <v>605.95000000000005</v>
      </c>
      <c r="D219">
        <v>591.55999999999995</v>
      </c>
      <c r="E219">
        <v>595.08000000000004</v>
      </c>
      <c r="F219">
        <v>2868400</v>
      </c>
      <c r="G219">
        <v>595.08000000000004</v>
      </c>
    </row>
    <row r="220" spans="1:7" x14ac:dyDescent="0.25">
      <c r="A220" s="1">
        <v>40858</v>
      </c>
      <c r="B220">
        <v>601.29999999999995</v>
      </c>
      <c r="C220">
        <v>612.09</v>
      </c>
      <c r="D220">
        <v>598.6</v>
      </c>
      <c r="E220">
        <v>608.35</v>
      </c>
      <c r="F220">
        <v>3977000</v>
      </c>
      <c r="G220">
        <v>608.35</v>
      </c>
    </row>
    <row r="221" spans="1:7" x14ac:dyDescent="0.25">
      <c r="A221" s="1">
        <v>40861</v>
      </c>
      <c r="B221">
        <v>608</v>
      </c>
      <c r="C221">
        <v>618.08000000000004</v>
      </c>
      <c r="D221">
        <v>607.78</v>
      </c>
      <c r="E221">
        <v>613</v>
      </c>
      <c r="F221">
        <v>3188700</v>
      </c>
      <c r="G221">
        <v>613</v>
      </c>
    </row>
    <row r="222" spans="1:7" x14ac:dyDescent="0.25">
      <c r="A222" s="1">
        <v>40862</v>
      </c>
      <c r="B222">
        <v>612.79999999999995</v>
      </c>
      <c r="C222">
        <v>618.08000000000004</v>
      </c>
      <c r="D222">
        <v>610.5</v>
      </c>
      <c r="E222">
        <v>616.55999999999995</v>
      </c>
      <c r="F222">
        <v>2676000</v>
      </c>
      <c r="G222">
        <v>616.55999999999995</v>
      </c>
    </row>
    <row r="223" spans="1:7" x14ac:dyDescent="0.25">
      <c r="A223" s="1">
        <v>40863</v>
      </c>
      <c r="B223">
        <v>612.08000000000004</v>
      </c>
      <c r="C223">
        <v>618.29999999999995</v>
      </c>
      <c r="D223">
        <v>610.61</v>
      </c>
      <c r="E223">
        <v>611.47</v>
      </c>
      <c r="F223">
        <v>2608500</v>
      </c>
      <c r="G223">
        <v>611.47</v>
      </c>
    </row>
    <row r="224" spans="1:7" x14ac:dyDescent="0.25">
      <c r="A224" s="1">
        <v>40864</v>
      </c>
      <c r="B224">
        <v>610.04999999999995</v>
      </c>
      <c r="C224">
        <v>612.29</v>
      </c>
      <c r="D224">
        <v>596.78</v>
      </c>
      <c r="E224">
        <v>600.87</v>
      </c>
      <c r="F224">
        <v>3493300</v>
      </c>
      <c r="G224">
        <v>600.87</v>
      </c>
    </row>
    <row r="225" spans="1:7" x14ac:dyDescent="0.25">
      <c r="A225" s="1">
        <v>40865</v>
      </c>
      <c r="B225">
        <v>602</v>
      </c>
      <c r="C225">
        <v>604.5</v>
      </c>
      <c r="D225">
        <v>593.75</v>
      </c>
      <c r="E225">
        <v>594.88</v>
      </c>
      <c r="F225">
        <v>3287700</v>
      </c>
      <c r="G225">
        <v>594.88</v>
      </c>
    </row>
    <row r="226" spans="1:7" x14ac:dyDescent="0.25">
      <c r="A226" s="1">
        <v>40868</v>
      </c>
      <c r="B226">
        <v>587.76</v>
      </c>
      <c r="C226">
        <v>588.5</v>
      </c>
      <c r="D226">
        <v>572.09</v>
      </c>
      <c r="E226">
        <v>580.94000000000005</v>
      </c>
      <c r="F226">
        <v>3001300</v>
      </c>
      <c r="G226">
        <v>580.94000000000005</v>
      </c>
    </row>
    <row r="227" spans="1:7" x14ac:dyDescent="0.25">
      <c r="A227" s="1">
        <v>40869</v>
      </c>
      <c r="B227">
        <v>580</v>
      </c>
      <c r="C227">
        <v>584.97</v>
      </c>
      <c r="D227">
        <v>575.24</v>
      </c>
      <c r="E227">
        <v>580</v>
      </c>
      <c r="F227">
        <v>2405300</v>
      </c>
      <c r="G227">
        <v>580</v>
      </c>
    </row>
    <row r="228" spans="1:7" x14ac:dyDescent="0.25">
      <c r="A228" s="1">
        <v>40870</v>
      </c>
      <c r="B228">
        <v>575.35</v>
      </c>
      <c r="C228">
        <v>580.25</v>
      </c>
      <c r="D228">
        <v>570.11</v>
      </c>
      <c r="E228">
        <v>570.11</v>
      </c>
      <c r="F228">
        <v>2325800</v>
      </c>
      <c r="G228">
        <v>570.11</v>
      </c>
    </row>
    <row r="229" spans="1:7" x14ac:dyDescent="0.25">
      <c r="A229" s="1">
        <v>40872</v>
      </c>
      <c r="B229">
        <v>565.19000000000005</v>
      </c>
      <c r="C229">
        <v>574.27</v>
      </c>
      <c r="D229">
        <v>561.33000000000004</v>
      </c>
      <c r="E229">
        <v>563</v>
      </c>
      <c r="F229">
        <v>1562400</v>
      </c>
      <c r="G229">
        <v>563</v>
      </c>
    </row>
    <row r="230" spans="1:7" x14ac:dyDescent="0.25">
      <c r="A230" s="1">
        <v>40875</v>
      </c>
      <c r="B230">
        <v>579.37</v>
      </c>
      <c r="C230">
        <v>588.82000000000005</v>
      </c>
      <c r="D230">
        <v>576.5</v>
      </c>
      <c r="E230">
        <v>588.19000000000005</v>
      </c>
      <c r="F230">
        <v>2828900</v>
      </c>
      <c r="G230">
        <v>588.19000000000005</v>
      </c>
    </row>
    <row r="231" spans="1:7" x14ac:dyDescent="0.25">
      <c r="A231" s="1">
        <v>40876</v>
      </c>
      <c r="B231">
        <v>587.88</v>
      </c>
      <c r="C231">
        <v>590.36</v>
      </c>
      <c r="D231">
        <v>581.33000000000004</v>
      </c>
      <c r="E231">
        <v>582.92999999999995</v>
      </c>
      <c r="F231">
        <v>1831800</v>
      </c>
      <c r="G231">
        <v>582.92999999999995</v>
      </c>
    </row>
    <row r="232" spans="1:7" x14ac:dyDescent="0.25">
      <c r="A232" s="1">
        <v>40877</v>
      </c>
      <c r="B232">
        <v>597.95000000000005</v>
      </c>
      <c r="C232">
        <v>599.51</v>
      </c>
      <c r="D232">
        <v>592.09</v>
      </c>
      <c r="E232">
        <v>599.39</v>
      </c>
      <c r="F232">
        <v>3397000</v>
      </c>
      <c r="G232">
        <v>599.39</v>
      </c>
    </row>
    <row r="233" spans="1:7" x14ac:dyDescent="0.25">
      <c r="A233" s="1">
        <v>40878</v>
      </c>
      <c r="B233">
        <v>600</v>
      </c>
      <c r="C233">
        <v>616</v>
      </c>
      <c r="D233">
        <v>599</v>
      </c>
      <c r="E233">
        <v>613.77</v>
      </c>
      <c r="F233">
        <v>3620600</v>
      </c>
      <c r="G233">
        <v>613.77</v>
      </c>
    </row>
    <row r="234" spans="1:7" x14ac:dyDescent="0.25">
      <c r="A234" s="1">
        <v>40879</v>
      </c>
      <c r="B234">
        <v>617.04999999999995</v>
      </c>
      <c r="C234">
        <v>624</v>
      </c>
      <c r="D234">
        <v>616.26</v>
      </c>
      <c r="E234">
        <v>620.36</v>
      </c>
      <c r="F234">
        <v>4085700</v>
      </c>
      <c r="G234">
        <v>620.36</v>
      </c>
    </row>
    <row r="235" spans="1:7" x14ac:dyDescent="0.25">
      <c r="A235" s="1">
        <v>40882</v>
      </c>
      <c r="B235">
        <v>627.64</v>
      </c>
      <c r="C235">
        <v>631.9</v>
      </c>
      <c r="D235">
        <v>622.4</v>
      </c>
      <c r="E235">
        <v>625.65</v>
      </c>
      <c r="F235">
        <v>3197500</v>
      </c>
      <c r="G235">
        <v>625.65</v>
      </c>
    </row>
    <row r="236" spans="1:7" x14ac:dyDescent="0.25">
      <c r="A236" s="1">
        <v>40883</v>
      </c>
      <c r="B236">
        <v>622.99</v>
      </c>
      <c r="C236">
        <v>628.62</v>
      </c>
      <c r="D236">
        <v>620.24</v>
      </c>
      <c r="E236">
        <v>623.77</v>
      </c>
      <c r="F236">
        <v>2326500</v>
      </c>
      <c r="G236">
        <v>623.77</v>
      </c>
    </row>
    <row r="237" spans="1:7" x14ac:dyDescent="0.25">
      <c r="A237" s="1">
        <v>40884</v>
      </c>
      <c r="B237">
        <v>621.67999999999995</v>
      </c>
      <c r="C237">
        <v>625.66</v>
      </c>
      <c r="D237">
        <v>618.1</v>
      </c>
      <c r="E237">
        <v>623.39</v>
      </c>
      <c r="F237">
        <v>2257300</v>
      </c>
      <c r="G237">
        <v>623.39</v>
      </c>
    </row>
    <row r="238" spans="1:7" x14ac:dyDescent="0.25">
      <c r="A238" s="1">
        <v>40885</v>
      </c>
      <c r="B238">
        <v>621.04</v>
      </c>
      <c r="C238">
        <v>627.45000000000005</v>
      </c>
      <c r="D238">
        <v>615.29999999999995</v>
      </c>
      <c r="E238">
        <v>616.04999999999995</v>
      </c>
      <c r="F238">
        <v>2413100</v>
      </c>
      <c r="G238">
        <v>616.04999999999995</v>
      </c>
    </row>
    <row r="239" spans="1:7" x14ac:dyDescent="0.25">
      <c r="A239" s="1">
        <v>40886</v>
      </c>
      <c r="B239">
        <v>618</v>
      </c>
      <c r="C239">
        <v>629.13</v>
      </c>
      <c r="D239">
        <v>617.01</v>
      </c>
      <c r="E239">
        <v>627.41999999999996</v>
      </c>
      <c r="F239">
        <v>2766200</v>
      </c>
      <c r="G239">
        <v>627.41999999999996</v>
      </c>
    </row>
    <row r="240" spans="1:7" x14ac:dyDescent="0.25">
      <c r="A240" s="1">
        <v>40889</v>
      </c>
      <c r="B240">
        <v>621.88</v>
      </c>
      <c r="C240">
        <v>626.17999999999995</v>
      </c>
      <c r="D240">
        <v>620.29</v>
      </c>
      <c r="E240">
        <v>625.39</v>
      </c>
      <c r="F240">
        <v>2183900</v>
      </c>
      <c r="G240">
        <v>625.39</v>
      </c>
    </row>
    <row r="241" spans="1:7" x14ac:dyDescent="0.25">
      <c r="A241" s="1">
        <v>40890</v>
      </c>
      <c r="B241">
        <v>628.76</v>
      </c>
      <c r="C241">
        <v>636.55999999999995</v>
      </c>
      <c r="D241">
        <v>622.85</v>
      </c>
      <c r="E241">
        <v>625.63</v>
      </c>
      <c r="F241">
        <v>4028200</v>
      </c>
      <c r="G241">
        <v>625.63</v>
      </c>
    </row>
    <row r="242" spans="1:7" x14ac:dyDescent="0.25">
      <c r="A242" s="1">
        <v>40891</v>
      </c>
      <c r="B242">
        <v>621.85</v>
      </c>
      <c r="C242">
        <v>624.32000000000005</v>
      </c>
      <c r="D242">
        <v>612.49</v>
      </c>
      <c r="E242">
        <v>618.07000000000005</v>
      </c>
      <c r="F242">
        <v>3903700</v>
      </c>
      <c r="G242">
        <v>618.07000000000005</v>
      </c>
    </row>
    <row r="243" spans="1:7" x14ac:dyDescent="0.25">
      <c r="A243" s="1">
        <v>40892</v>
      </c>
      <c r="B243">
        <v>622.52</v>
      </c>
      <c r="C243">
        <v>624</v>
      </c>
      <c r="D243">
        <v>618.69000000000005</v>
      </c>
      <c r="E243">
        <v>619.54</v>
      </c>
      <c r="F243">
        <v>2408600</v>
      </c>
      <c r="G243">
        <v>619.54</v>
      </c>
    </row>
    <row r="244" spans="1:7" x14ac:dyDescent="0.25">
      <c r="A244" s="1">
        <v>40893</v>
      </c>
      <c r="B244">
        <v>624.32000000000005</v>
      </c>
      <c r="C244">
        <v>629.32000000000005</v>
      </c>
      <c r="D244">
        <v>621.47</v>
      </c>
      <c r="E244">
        <v>625.96</v>
      </c>
      <c r="F244">
        <v>4459300</v>
      </c>
      <c r="G244">
        <v>625.96</v>
      </c>
    </row>
    <row r="245" spans="1:7" x14ac:dyDescent="0.25">
      <c r="A245" s="1">
        <v>40896</v>
      </c>
      <c r="B245">
        <v>628.01</v>
      </c>
      <c r="C245">
        <v>628.5</v>
      </c>
      <c r="D245">
        <v>620</v>
      </c>
      <c r="E245">
        <v>621.83000000000004</v>
      </c>
      <c r="F245">
        <v>2143500</v>
      </c>
      <c r="G245">
        <v>621.83000000000004</v>
      </c>
    </row>
    <row r="246" spans="1:7" x14ac:dyDescent="0.25">
      <c r="A246" s="1">
        <v>40897</v>
      </c>
      <c r="B246">
        <v>628</v>
      </c>
      <c r="C246">
        <v>631.84</v>
      </c>
      <c r="D246">
        <v>627.99</v>
      </c>
      <c r="E246">
        <v>630.37</v>
      </c>
      <c r="F246">
        <v>2388200</v>
      </c>
      <c r="G246">
        <v>630.37</v>
      </c>
    </row>
    <row r="247" spans="1:7" x14ac:dyDescent="0.25">
      <c r="A247" s="1">
        <v>40898</v>
      </c>
      <c r="B247">
        <v>630.01</v>
      </c>
      <c r="C247">
        <v>631.82000000000005</v>
      </c>
      <c r="D247">
        <v>618.96</v>
      </c>
      <c r="E247">
        <v>625.82000000000005</v>
      </c>
      <c r="F247">
        <v>2497900</v>
      </c>
      <c r="G247">
        <v>625.82000000000005</v>
      </c>
    </row>
    <row r="248" spans="1:7" x14ac:dyDescent="0.25">
      <c r="A248" s="1">
        <v>40899</v>
      </c>
      <c r="B248">
        <v>627.95000000000005</v>
      </c>
      <c r="C248">
        <v>631.73</v>
      </c>
      <c r="D248">
        <v>627.01</v>
      </c>
      <c r="E248">
        <v>629.70000000000005</v>
      </c>
      <c r="F248">
        <v>1822300</v>
      </c>
      <c r="G248">
        <v>629.70000000000005</v>
      </c>
    </row>
    <row r="249" spans="1:7" x14ac:dyDescent="0.25">
      <c r="A249" s="1">
        <v>40900</v>
      </c>
      <c r="B249">
        <v>632</v>
      </c>
      <c r="C249">
        <v>634.67999999999995</v>
      </c>
      <c r="D249">
        <v>630.55999999999995</v>
      </c>
      <c r="E249">
        <v>633.14</v>
      </c>
      <c r="F249">
        <v>1453700</v>
      </c>
      <c r="G249">
        <v>633.14</v>
      </c>
    </row>
    <row r="250" spans="1:7" x14ac:dyDescent="0.25">
      <c r="A250" s="1">
        <v>40904</v>
      </c>
      <c r="B250">
        <v>632.04999999999995</v>
      </c>
      <c r="C250">
        <v>644.49</v>
      </c>
      <c r="D250">
        <v>632</v>
      </c>
      <c r="E250">
        <v>640.25</v>
      </c>
      <c r="F250">
        <v>1606400</v>
      </c>
      <c r="G250">
        <v>640.25</v>
      </c>
    </row>
    <row r="251" spans="1:7" x14ac:dyDescent="0.25">
      <c r="A251" s="1">
        <v>40905</v>
      </c>
      <c r="B251">
        <v>642.75</v>
      </c>
      <c r="C251">
        <v>645</v>
      </c>
      <c r="D251">
        <v>638.1</v>
      </c>
      <c r="E251">
        <v>639.70000000000005</v>
      </c>
      <c r="F251">
        <v>2127200</v>
      </c>
      <c r="G251">
        <v>639.70000000000005</v>
      </c>
    </row>
    <row r="252" spans="1:7" x14ac:dyDescent="0.25">
      <c r="A252" s="1">
        <v>40906</v>
      </c>
      <c r="B252">
        <v>641.49</v>
      </c>
      <c r="C252">
        <v>643</v>
      </c>
      <c r="D252">
        <v>635.20000000000005</v>
      </c>
      <c r="E252">
        <v>642.4</v>
      </c>
      <c r="F252">
        <v>1575400</v>
      </c>
      <c r="G252">
        <v>642.4</v>
      </c>
    </row>
    <row r="253" spans="1:7" x14ac:dyDescent="0.25">
      <c r="A253" s="1">
        <v>40907</v>
      </c>
      <c r="B253">
        <v>642.02</v>
      </c>
      <c r="C253">
        <v>646.76</v>
      </c>
      <c r="D253">
        <v>642.02</v>
      </c>
      <c r="E253">
        <v>645.9</v>
      </c>
      <c r="F253">
        <v>1782300</v>
      </c>
      <c r="G253">
        <v>645.9</v>
      </c>
    </row>
  </sheetData>
  <autoFilter ref="A1:G253">
    <sortState ref="A2:G253">
      <sortCondition ref="A1:A25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B8" sqref="B8"/>
    </sheetView>
  </sheetViews>
  <sheetFormatPr defaultRowHeight="15" x14ac:dyDescent="0.25"/>
  <cols>
    <col min="1" max="1" width="10.7109375" bestFit="1" customWidth="1"/>
    <col min="2" max="5" width="6" bestFit="1" customWidth="1"/>
    <col min="6" max="6" width="10" bestFit="1" customWidth="1"/>
    <col min="7" max="7" width="9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40546</v>
      </c>
      <c r="B2">
        <v>73.72</v>
      </c>
      <c r="C2">
        <v>74.790000000000006</v>
      </c>
      <c r="D2">
        <v>73.64</v>
      </c>
      <c r="E2">
        <v>74.55</v>
      </c>
      <c r="F2">
        <v>23320700</v>
      </c>
      <c r="G2">
        <v>71.47</v>
      </c>
    </row>
    <row r="3" spans="1:7" x14ac:dyDescent="0.25">
      <c r="A3" s="1">
        <v>40547</v>
      </c>
      <c r="B3">
        <v>74.709999999999994</v>
      </c>
      <c r="C3">
        <v>74.95</v>
      </c>
      <c r="D3">
        <v>74.42</v>
      </c>
      <c r="E3">
        <v>74.900000000000006</v>
      </c>
      <c r="F3">
        <v>20028500</v>
      </c>
      <c r="G3">
        <v>71.8</v>
      </c>
    </row>
    <row r="4" spans="1:7" x14ac:dyDescent="0.25">
      <c r="A4" s="1">
        <v>40548</v>
      </c>
      <c r="B4">
        <v>74.67</v>
      </c>
      <c r="C4">
        <v>74.87</v>
      </c>
      <c r="D4">
        <v>74.14</v>
      </c>
      <c r="E4">
        <v>74.7</v>
      </c>
      <c r="F4">
        <v>16550800</v>
      </c>
      <c r="G4">
        <v>71.61</v>
      </c>
    </row>
    <row r="5" spans="1:7" x14ac:dyDescent="0.25">
      <c r="A5" s="1">
        <v>40549</v>
      </c>
      <c r="B5">
        <v>74.900000000000006</v>
      </c>
      <c r="C5">
        <v>75.430000000000007</v>
      </c>
      <c r="D5">
        <v>74.67</v>
      </c>
      <c r="E5">
        <v>75.180000000000007</v>
      </c>
      <c r="F5">
        <v>22525300</v>
      </c>
      <c r="G5">
        <v>72.069999999999993</v>
      </c>
    </row>
    <row r="6" spans="1:7" x14ac:dyDescent="0.25">
      <c r="A6" s="1">
        <v>40550</v>
      </c>
      <c r="B6">
        <v>75.209999999999994</v>
      </c>
      <c r="C6">
        <v>75.900000000000006</v>
      </c>
      <c r="D6">
        <v>75.09</v>
      </c>
      <c r="E6">
        <v>75.59</v>
      </c>
      <c r="F6">
        <v>19297700</v>
      </c>
      <c r="G6">
        <v>72.459999999999994</v>
      </c>
    </row>
    <row r="7" spans="1:7" x14ac:dyDescent="0.25">
      <c r="A7" s="1">
        <v>40553</v>
      </c>
      <c r="B7">
        <v>75.13</v>
      </c>
      <c r="C7">
        <v>75.27</v>
      </c>
      <c r="D7">
        <v>74.58</v>
      </c>
      <c r="E7">
        <v>75.13</v>
      </c>
      <c r="F7">
        <v>20766400</v>
      </c>
      <c r="G7">
        <v>72.02</v>
      </c>
    </row>
    <row r="8" spans="1:7" x14ac:dyDescent="0.25">
      <c r="A8" s="1">
        <v>40554</v>
      </c>
      <c r="B8">
        <v>75.02</v>
      </c>
      <c r="C8">
        <v>75.86</v>
      </c>
      <c r="D8">
        <v>75.02</v>
      </c>
      <c r="E8">
        <v>75.69</v>
      </c>
      <c r="F8">
        <v>15805400</v>
      </c>
      <c r="G8">
        <v>72.56</v>
      </c>
    </row>
    <row r="9" spans="1:7" x14ac:dyDescent="0.25">
      <c r="A9" s="1">
        <v>40555</v>
      </c>
      <c r="B9">
        <v>75.94</v>
      </c>
      <c r="C9">
        <v>76.62</v>
      </c>
      <c r="D9">
        <v>75.67</v>
      </c>
      <c r="E9">
        <v>76.58</v>
      </c>
      <c r="F9">
        <v>17363000</v>
      </c>
      <c r="G9">
        <v>73.41</v>
      </c>
    </row>
    <row r="10" spans="1:7" x14ac:dyDescent="0.25">
      <c r="A10" s="1">
        <v>40556</v>
      </c>
      <c r="B10">
        <v>76.650000000000006</v>
      </c>
      <c r="C10">
        <v>76.819999999999993</v>
      </c>
      <c r="D10">
        <v>75.98</v>
      </c>
      <c r="E10">
        <v>76.709999999999994</v>
      </c>
      <c r="F10">
        <v>20438100</v>
      </c>
      <c r="G10">
        <v>73.540000000000006</v>
      </c>
    </row>
    <row r="11" spans="1:7" x14ac:dyDescent="0.25">
      <c r="A11" s="1">
        <v>40557</v>
      </c>
      <c r="B11">
        <v>76.67</v>
      </c>
      <c r="C11">
        <v>78</v>
      </c>
      <c r="D11">
        <v>76.5</v>
      </c>
      <c r="E11">
        <v>77.84</v>
      </c>
      <c r="F11">
        <v>23478700</v>
      </c>
      <c r="G11">
        <v>74.62</v>
      </c>
    </row>
    <row r="12" spans="1:7" x14ac:dyDescent="0.25">
      <c r="A12" s="1">
        <v>40561</v>
      </c>
      <c r="B12">
        <v>77.790000000000006</v>
      </c>
      <c r="C12">
        <v>78.849999999999994</v>
      </c>
      <c r="D12">
        <v>77.72</v>
      </c>
      <c r="E12">
        <v>78.709999999999994</v>
      </c>
      <c r="F12">
        <v>23883600</v>
      </c>
      <c r="G12">
        <v>75.45</v>
      </c>
    </row>
    <row r="13" spans="1:7" x14ac:dyDescent="0.25">
      <c r="A13" s="1">
        <v>40562</v>
      </c>
      <c r="B13">
        <v>78.63</v>
      </c>
      <c r="C13">
        <v>78.930000000000007</v>
      </c>
      <c r="D13">
        <v>78.13</v>
      </c>
      <c r="E13">
        <v>78.239999999999995</v>
      </c>
      <c r="F13">
        <v>21844100</v>
      </c>
      <c r="G13">
        <v>75</v>
      </c>
    </row>
    <row r="14" spans="1:7" x14ac:dyDescent="0.25">
      <c r="A14" s="1">
        <v>40563</v>
      </c>
      <c r="B14">
        <v>77.98</v>
      </c>
      <c r="C14">
        <v>78.16</v>
      </c>
      <c r="D14">
        <v>76.77</v>
      </c>
      <c r="E14">
        <v>77.75</v>
      </c>
      <c r="F14">
        <v>29121600</v>
      </c>
      <c r="G14">
        <v>74.53</v>
      </c>
    </row>
    <row r="15" spans="1:7" x14ac:dyDescent="0.25">
      <c r="A15" s="1">
        <v>40564</v>
      </c>
      <c r="B15">
        <v>78.209999999999994</v>
      </c>
      <c r="C15">
        <v>79.099999999999994</v>
      </c>
      <c r="D15">
        <v>78.06</v>
      </c>
      <c r="E15">
        <v>78.98</v>
      </c>
      <c r="F15">
        <v>25084400</v>
      </c>
      <c r="G15">
        <v>75.709999999999994</v>
      </c>
    </row>
    <row r="16" spans="1:7" x14ac:dyDescent="0.25">
      <c r="A16" s="1">
        <v>40567</v>
      </c>
      <c r="B16">
        <v>78.849999999999994</v>
      </c>
      <c r="C16">
        <v>79.180000000000007</v>
      </c>
      <c r="D16">
        <v>78.09</v>
      </c>
      <c r="E16">
        <v>78.59</v>
      </c>
      <c r="F16">
        <v>24871600</v>
      </c>
      <c r="G16">
        <v>75.34</v>
      </c>
    </row>
    <row r="17" spans="1:7" x14ac:dyDescent="0.25">
      <c r="A17" s="1">
        <v>40568</v>
      </c>
      <c r="B17">
        <v>78.22</v>
      </c>
      <c r="C17">
        <v>78.989999999999995</v>
      </c>
      <c r="D17">
        <v>77.930000000000007</v>
      </c>
      <c r="E17">
        <v>78.680000000000007</v>
      </c>
      <c r="F17">
        <v>21626300</v>
      </c>
      <c r="G17">
        <v>75.430000000000007</v>
      </c>
    </row>
    <row r="18" spans="1:7" x14ac:dyDescent="0.25">
      <c r="A18" s="1">
        <v>40569</v>
      </c>
      <c r="B18">
        <v>78.709999999999994</v>
      </c>
      <c r="C18">
        <v>79.86</v>
      </c>
      <c r="D18">
        <v>78.489999999999995</v>
      </c>
      <c r="E18">
        <v>79.66</v>
      </c>
      <c r="F18">
        <v>25555400</v>
      </c>
      <c r="G18">
        <v>76.37</v>
      </c>
    </row>
    <row r="19" spans="1:7" x14ac:dyDescent="0.25">
      <c r="A19" s="1">
        <v>40570</v>
      </c>
      <c r="B19">
        <v>79.84</v>
      </c>
      <c r="C19">
        <v>79.98</v>
      </c>
      <c r="D19">
        <v>79.34</v>
      </c>
      <c r="E19">
        <v>79.88</v>
      </c>
      <c r="F19">
        <v>17003500</v>
      </c>
      <c r="G19">
        <v>76.58</v>
      </c>
    </row>
    <row r="20" spans="1:7" x14ac:dyDescent="0.25">
      <c r="A20" s="1">
        <v>40571</v>
      </c>
      <c r="B20">
        <v>79.78</v>
      </c>
      <c r="C20">
        <v>79.89</v>
      </c>
      <c r="D20">
        <v>78.87</v>
      </c>
      <c r="E20">
        <v>78.989999999999995</v>
      </c>
      <c r="F20">
        <v>26300600</v>
      </c>
      <c r="G20">
        <v>75.72</v>
      </c>
    </row>
    <row r="21" spans="1:7" x14ac:dyDescent="0.25">
      <c r="A21" s="1">
        <v>40574</v>
      </c>
      <c r="B21">
        <v>79.92</v>
      </c>
      <c r="C21">
        <v>80.819999999999993</v>
      </c>
      <c r="D21">
        <v>79.010000000000005</v>
      </c>
      <c r="E21">
        <v>80.680000000000007</v>
      </c>
      <c r="F21">
        <v>34514400</v>
      </c>
      <c r="G21">
        <v>77.34</v>
      </c>
    </row>
    <row r="22" spans="1:7" x14ac:dyDescent="0.25">
      <c r="A22" s="1">
        <v>40575</v>
      </c>
      <c r="B22">
        <v>81.14</v>
      </c>
      <c r="C22">
        <v>83.96</v>
      </c>
      <c r="D22">
        <v>81.040000000000006</v>
      </c>
      <c r="E22">
        <v>83.91</v>
      </c>
      <c r="F22">
        <v>40829600</v>
      </c>
      <c r="G22">
        <v>80.44</v>
      </c>
    </row>
    <row r="23" spans="1:7" x14ac:dyDescent="0.25">
      <c r="A23" s="1">
        <v>40576</v>
      </c>
      <c r="B23">
        <v>83.59</v>
      </c>
      <c r="C23">
        <v>83.98</v>
      </c>
      <c r="D23">
        <v>83.26</v>
      </c>
      <c r="E23">
        <v>83.41</v>
      </c>
      <c r="F23">
        <v>18176900</v>
      </c>
      <c r="G23">
        <v>79.959999999999994</v>
      </c>
    </row>
    <row r="24" spans="1:7" x14ac:dyDescent="0.25">
      <c r="A24" s="1">
        <v>40577</v>
      </c>
      <c r="B24">
        <v>83.06</v>
      </c>
      <c r="C24">
        <v>83.55</v>
      </c>
      <c r="D24">
        <v>82.46</v>
      </c>
      <c r="E24">
        <v>83.44</v>
      </c>
      <c r="F24">
        <v>19647700</v>
      </c>
      <c r="G24">
        <v>79.989999999999995</v>
      </c>
    </row>
    <row r="25" spans="1:7" x14ac:dyDescent="0.25">
      <c r="A25" s="1">
        <v>40578</v>
      </c>
      <c r="B25">
        <v>83.25</v>
      </c>
      <c r="C25">
        <v>83.52</v>
      </c>
      <c r="D25">
        <v>82.85</v>
      </c>
      <c r="E25">
        <v>83.28</v>
      </c>
      <c r="F25">
        <v>16558300</v>
      </c>
      <c r="G25">
        <v>79.84</v>
      </c>
    </row>
    <row r="26" spans="1:7" x14ac:dyDescent="0.25">
      <c r="A26" s="1">
        <v>40581</v>
      </c>
      <c r="B26">
        <v>83.45</v>
      </c>
      <c r="C26">
        <v>84</v>
      </c>
      <c r="D26">
        <v>83.36</v>
      </c>
      <c r="E26">
        <v>83.93</v>
      </c>
      <c r="F26">
        <v>15304300</v>
      </c>
      <c r="G26">
        <v>80.459999999999994</v>
      </c>
    </row>
    <row r="27" spans="1:7" x14ac:dyDescent="0.25">
      <c r="A27" s="1">
        <v>40582</v>
      </c>
      <c r="B27">
        <v>83.5</v>
      </c>
      <c r="C27">
        <v>83.65</v>
      </c>
      <c r="D27">
        <v>82.64</v>
      </c>
      <c r="E27">
        <v>82.98</v>
      </c>
      <c r="F27">
        <v>17463500</v>
      </c>
      <c r="G27">
        <v>79.97</v>
      </c>
    </row>
    <row r="28" spans="1:7" x14ac:dyDescent="0.25">
      <c r="A28" s="1">
        <v>40583</v>
      </c>
      <c r="B28">
        <v>82.44</v>
      </c>
      <c r="C28">
        <v>82.78</v>
      </c>
      <c r="D28">
        <v>81.77</v>
      </c>
      <c r="E28">
        <v>82.55</v>
      </c>
      <c r="F28">
        <v>15890900</v>
      </c>
      <c r="G28">
        <v>79.55</v>
      </c>
    </row>
    <row r="29" spans="1:7" x14ac:dyDescent="0.25">
      <c r="A29" s="1">
        <v>40584</v>
      </c>
      <c r="B29">
        <v>81.680000000000007</v>
      </c>
      <c r="C29">
        <v>83.31</v>
      </c>
      <c r="D29">
        <v>81.61</v>
      </c>
      <c r="E29">
        <v>83.2</v>
      </c>
      <c r="F29">
        <v>21050500</v>
      </c>
      <c r="G29">
        <v>80.180000000000007</v>
      </c>
    </row>
    <row r="30" spans="1:7" x14ac:dyDescent="0.25">
      <c r="A30" s="1">
        <v>40585</v>
      </c>
      <c r="B30">
        <v>82.23</v>
      </c>
      <c r="C30">
        <v>83.41</v>
      </c>
      <c r="D30">
        <v>82.23</v>
      </c>
      <c r="E30">
        <v>82.82</v>
      </c>
      <c r="F30">
        <v>15993500</v>
      </c>
      <c r="G30">
        <v>79.81</v>
      </c>
    </row>
    <row r="31" spans="1:7" x14ac:dyDescent="0.25">
      <c r="A31" s="1">
        <v>40588</v>
      </c>
      <c r="B31">
        <v>82.07</v>
      </c>
      <c r="C31">
        <v>85.11</v>
      </c>
      <c r="D31">
        <v>81.89</v>
      </c>
      <c r="E31">
        <v>84.91</v>
      </c>
      <c r="F31">
        <v>33108300</v>
      </c>
      <c r="G31">
        <v>81.83</v>
      </c>
    </row>
    <row r="32" spans="1:7" x14ac:dyDescent="0.25">
      <c r="A32" s="1">
        <v>40589</v>
      </c>
      <c r="B32">
        <v>84.79</v>
      </c>
      <c r="C32">
        <v>84.89</v>
      </c>
      <c r="D32">
        <v>82.67</v>
      </c>
      <c r="E32">
        <v>82.97</v>
      </c>
      <c r="F32">
        <v>25684600</v>
      </c>
      <c r="G32">
        <v>79.959999999999994</v>
      </c>
    </row>
    <row r="33" spans="1:7" x14ac:dyDescent="0.25">
      <c r="A33" s="1">
        <v>40590</v>
      </c>
      <c r="B33">
        <v>83.06</v>
      </c>
      <c r="C33">
        <v>83.86</v>
      </c>
      <c r="D33">
        <v>82.86</v>
      </c>
      <c r="E33">
        <v>83.69</v>
      </c>
      <c r="F33">
        <v>16673500</v>
      </c>
      <c r="G33">
        <v>80.650000000000006</v>
      </c>
    </row>
    <row r="34" spans="1:7" x14ac:dyDescent="0.25">
      <c r="A34" s="1">
        <v>40591</v>
      </c>
      <c r="B34">
        <v>83.97</v>
      </c>
      <c r="C34">
        <v>83.97</v>
      </c>
      <c r="D34">
        <v>83.05</v>
      </c>
      <c r="E34">
        <v>83.88</v>
      </c>
      <c r="F34">
        <v>17853500</v>
      </c>
      <c r="G34">
        <v>80.83</v>
      </c>
    </row>
    <row r="35" spans="1:7" x14ac:dyDescent="0.25">
      <c r="A35" s="1">
        <v>40592</v>
      </c>
      <c r="B35">
        <v>83.91</v>
      </c>
      <c r="C35">
        <v>84.5</v>
      </c>
      <c r="D35">
        <v>83.5</v>
      </c>
      <c r="E35">
        <v>84.5</v>
      </c>
      <c r="F35">
        <v>22839500</v>
      </c>
      <c r="G35">
        <v>81.430000000000007</v>
      </c>
    </row>
    <row r="36" spans="1:7" x14ac:dyDescent="0.25">
      <c r="A36" s="1">
        <v>40596</v>
      </c>
      <c r="B36">
        <v>84.97</v>
      </c>
      <c r="C36">
        <v>86.7</v>
      </c>
      <c r="D36">
        <v>84.73</v>
      </c>
      <c r="E36">
        <v>85.44</v>
      </c>
      <c r="F36">
        <v>32580400</v>
      </c>
      <c r="G36">
        <v>82.34</v>
      </c>
    </row>
    <row r="37" spans="1:7" x14ac:dyDescent="0.25">
      <c r="A37" s="1">
        <v>40597</v>
      </c>
      <c r="B37">
        <v>86</v>
      </c>
      <c r="C37">
        <v>88.23</v>
      </c>
      <c r="D37">
        <v>85.47</v>
      </c>
      <c r="E37">
        <v>87.07</v>
      </c>
      <c r="F37">
        <v>38624600</v>
      </c>
      <c r="G37">
        <v>83.91</v>
      </c>
    </row>
    <row r="38" spans="1:7" x14ac:dyDescent="0.25">
      <c r="A38" s="1">
        <v>40598</v>
      </c>
      <c r="B38">
        <v>87.2</v>
      </c>
      <c r="C38">
        <v>87.53</v>
      </c>
      <c r="D38">
        <v>85.46</v>
      </c>
      <c r="E38">
        <v>85.97</v>
      </c>
      <c r="F38">
        <v>28577100</v>
      </c>
      <c r="G38">
        <v>82.85</v>
      </c>
    </row>
    <row r="39" spans="1:7" x14ac:dyDescent="0.25">
      <c r="A39" s="1">
        <v>40599</v>
      </c>
      <c r="B39">
        <v>85.79</v>
      </c>
      <c r="C39">
        <v>86.24</v>
      </c>
      <c r="D39">
        <v>85.29</v>
      </c>
      <c r="E39">
        <v>85.34</v>
      </c>
      <c r="F39">
        <v>22230300</v>
      </c>
      <c r="G39">
        <v>82.24</v>
      </c>
    </row>
    <row r="40" spans="1:7" x14ac:dyDescent="0.25">
      <c r="A40" s="1">
        <v>40602</v>
      </c>
      <c r="B40">
        <v>85.87</v>
      </c>
      <c r="C40">
        <v>86.56</v>
      </c>
      <c r="D40">
        <v>85.49</v>
      </c>
      <c r="E40">
        <v>85.53</v>
      </c>
      <c r="F40">
        <v>24507000</v>
      </c>
      <c r="G40">
        <v>82.42</v>
      </c>
    </row>
    <row r="41" spans="1:7" x14ac:dyDescent="0.25">
      <c r="A41" s="1">
        <v>40603</v>
      </c>
      <c r="B41">
        <v>86.41</v>
      </c>
      <c r="C41">
        <v>86.5</v>
      </c>
      <c r="D41">
        <v>84.7</v>
      </c>
      <c r="E41">
        <v>84.8</v>
      </c>
      <c r="F41">
        <v>23001800</v>
      </c>
      <c r="G41">
        <v>81.72</v>
      </c>
    </row>
    <row r="42" spans="1:7" x14ac:dyDescent="0.25">
      <c r="A42" s="1">
        <v>40604</v>
      </c>
      <c r="B42">
        <v>84.59</v>
      </c>
      <c r="C42">
        <v>85.32</v>
      </c>
      <c r="D42">
        <v>83.55</v>
      </c>
      <c r="E42">
        <v>85.08</v>
      </c>
      <c r="F42">
        <v>17423600</v>
      </c>
      <c r="G42">
        <v>81.99</v>
      </c>
    </row>
    <row r="43" spans="1:7" x14ac:dyDescent="0.25">
      <c r="A43" s="1">
        <v>40605</v>
      </c>
      <c r="B43">
        <v>85.46</v>
      </c>
      <c r="C43">
        <v>85.95</v>
      </c>
      <c r="D43">
        <v>85.05</v>
      </c>
      <c r="E43">
        <v>85.82</v>
      </c>
      <c r="F43">
        <v>17153500</v>
      </c>
      <c r="G43">
        <v>82.7</v>
      </c>
    </row>
    <row r="44" spans="1:7" x14ac:dyDescent="0.25">
      <c r="A44" s="1">
        <v>40606</v>
      </c>
      <c r="B44">
        <v>85.92</v>
      </c>
      <c r="C44">
        <v>86</v>
      </c>
      <c r="D44">
        <v>84.7</v>
      </c>
      <c r="E44">
        <v>85.08</v>
      </c>
      <c r="F44">
        <v>20028600</v>
      </c>
      <c r="G44">
        <v>81.99</v>
      </c>
    </row>
    <row r="45" spans="1:7" x14ac:dyDescent="0.25">
      <c r="A45" s="1">
        <v>40609</v>
      </c>
      <c r="B45">
        <v>85.84</v>
      </c>
      <c r="C45">
        <v>86.08</v>
      </c>
      <c r="D45">
        <v>84.69</v>
      </c>
      <c r="E45">
        <v>84.72</v>
      </c>
      <c r="F45">
        <v>18062700</v>
      </c>
      <c r="G45">
        <v>81.64</v>
      </c>
    </row>
    <row r="46" spans="1:7" x14ac:dyDescent="0.25">
      <c r="A46" s="1">
        <v>40610</v>
      </c>
      <c r="B46">
        <v>84.6</v>
      </c>
      <c r="C46">
        <v>85.11</v>
      </c>
      <c r="D46">
        <v>83.75</v>
      </c>
      <c r="E46">
        <v>84.6</v>
      </c>
      <c r="F46">
        <v>17658200</v>
      </c>
      <c r="G46">
        <v>81.53</v>
      </c>
    </row>
    <row r="47" spans="1:7" x14ac:dyDescent="0.25">
      <c r="A47" s="1">
        <v>40611</v>
      </c>
      <c r="B47">
        <v>84.12</v>
      </c>
      <c r="C47">
        <v>84.55</v>
      </c>
      <c r="D47">
        <v>83.56</v>
      </c>
      <c r="E47">
        <v>84.38</v>
      </c>
      <c r="F47">
        <v>13306600</v>
      </c>
      <c r="G47">
        <v>81.319999999999993</v>
      </c>
    </row>
    <row r="48" spans="1:7" x14ac:dyDescent="0.25">
      <c r="A48" s="1">
        <v>40612</v>
      </c>
      <c r="B48">
        <v>83.8</v>
      </c>
      <c r="C48">
        <v>83.8</v>
      </c>
      <c r="D48">
        <v>81.2</v>
      </c>
      <c r="E48">
        <v>81.38</v>
      </c>
      <c r="F48">
        <v>25996300</v>
      </c>
      <c r="G48">
        <v>78.430000000000007</v>
      </c>
    </row>
    <row r="49" spans="1:7" x14ac:dyDescent="0.25">
      <c r="A49" s="1">
        <v>40613</v>
      </c>
      <c r="B49">
        <v>81.02</v>
      </c>
      <c r="C49">
        <v>82.91</v>
      </c>
      <c r="D49">
        <v>80.099999999999994</v>
      </c>
      <c r="E49">
        <v>82.12</v>
      </c>
      <c r="F49">
        <v>17607100</v>
      </c>
      <c r="G49">
        <v>79.14</v>
      </c>
    </row>
    <row r="50" spans="1:7" x14ac:dyDescent="0.25">
      <c r="A50" s="1">
        <v>40616</v>
      </c>
      <c r="B50">
        <v>81.67</v>
      </c>
      <c r="C50">
        <v>82.64</v>
      </c>
      <c r="D50">
        <v>81.459999999999994</v>
      </c>
      <c r="E50">
        <v>82.38</v>
      </c>
      <c r="F50">
        <v>16383200</v>
      </c>
      <c r="G50">
        <v>79.39</v>
      </c>
    </row>
    <row r="51" spans="1:7" x14ac:dyDescent="0.25">
      <c r="A51" s="1">
        <v>40617</v>
      </c>
      <c r="B51">
        <v>80.17</v>
      </c>
      <c r="C51">
        <v>82.09</v>
      </c>
      <c r="D51">
        <v>79.75</v>
      </c>
      <c r="E51">
        <v>81.39</v>
      </c>
      <c r="F51">
        <v>23191300</v>
      </c>
      <c r="G51">
        <v>78.44</v>
      </c>
    </row>
    <row r="52" spans="1:7" x14ac:dyDescent="0.25">
      <c r="A52" s="1">
        <v>40618</v>
      </c>
      <c r="B52">
        <v>81.23</v>
      </c>
      <c r="C52">
        <v>81.81</v>
      </c>
      <c r="D52">
        <v>78.8</v>
      </c>
      <c r="E52">
        <v>79.31</v>
      </c>
      <c r="F52">
        <v>33396500</v>
      </c>
      <c r="G52">
        <v>76.430000000000007</v>
      </c>
    </row>
    <row r="53" spans="1:7" x14ac:dyDescent="0.25">
      <c r="A53" s="1">
        <v>40619</v>
      </c>
      <c r="B53">
        <v>80.38</v>
      </c>
      <c r="C53">
        <v>81.5</v>
      </c>
      <c r="D53">
        <v>80.23</v>
      </c>
      <c r="E53">
        <v>81.16</v>
      </c>
      <c r="F53">
        <v>21941300</v>
      </c>
      <c r="G53">
        <v>78.209999999999994</v>
      </c>
    </row>
    <row r="54" spans="1:7" x14ac:dyDescent="0.25">
      <c r="A54" s="1">
        <v>40620</v>
      </c>
      <c r="B54">
        <v>81.77</v>
      </c>
      <c r="C54">
        <v>82.33</v>
      </c>
      <c r="D54">
        <v>80.849999999999994</v>
      </c>
      <c r="E54">
        <v>80.849999999999994</v>
      </c>
      <c r="F54">
        <v>28895900</v>
      </c>
      <c r="G54">
        <v>77.91</v>
      </c>
    </row>
    <row r="55" spans="1:7" x14ac:dyDescent="0.25">
      <c r="A55" s="1">
        <v>40623</v>
      </c>
      <c r="B55">
        <v>81.87</v>
      </c>
      <c r="C55">
        <v>83.33</v>
      </c>
      <c r="D55">
        <v>81.86</v>
      </c>
      <c r="E55">
        <v>82.84</v>
      </c>
      <c r="F55">
        <v>18207000</v>
      </c>
      <c r="G55">
        <v>79.83</v>
      </c>
    </row>
    <row r="56" spans="1:7" x14ac:dyDescent="0.25">
      <c r="A56" s="1">
        <v>40624</v>
      </c>
      <c r="B56">
        <v>83.1</v>
      </c>
      <c r="C56">
        <v>83.23</v>
      </c>
      <c r="D56">
        <v>82.33</v>
      </c>
      <c r="E56">
        <v>82.56</v>
      </c>
      <c r="F56">
        <v>16209700</v>
      </c>
      <c r="G56">
        <v>79.56</v>
      </c>
    </row>
    <row r="57" spans="1:7" x14ac:dyDescent="0.25">
      <c r="A57" s="1">
        <v>40625</v>
      </c>
      <c r="B57">
        <v>82.65</v>
      </c>
      <c r="C57">
        <v>83</v>
      </c>
      <c r="D57">
        <v>82</v>
      </c>
      <c r="E57">
        <v>82.6</v>
      </c>
      <c r="F57">
        <v>15390600</v>
      </c>
      <c r="G57">
        <v>79.599999999999994</v>
      </c>
    </row>
    <row r="58" spans="1:7" x14ac:dyDescent="0.25">
      <c r="A58" s="1">
        <v>40626</v>
      </c>
      <c r="B58">
        <v>82.78</v>
      </c>
      <c r="C58">
        <v>83.47</v>
      </c>
      <c r="D58">
        <v>82.55</v>
      </c>
      <c r="E58">
        <v>82.73</v>
      </c>
      <c r="F58">
        <v>17009000</v>
      </c>
      <c r="G58">
        <v>79.73</v>
      </c>
    </row>
    <row r="59" spans="1:7" x14ac:dyDescent="0.25">
      <c r="A59" s="1">
        <v>40627</v>
      </c>
      <c r="B59">
        <v>82.99</v>
      </c>
      <c r="C59">
        <v>83.93</v>
      </c>
      <c r="D59">
        <v>82.82</v>
      </c>
      <c r="E59">
        <v>83.62</v>
      </c>
      <c r="F59">
        <v>16497300</v>
      </c>
      <c r="G59">
        <v>80.58</v>
      </c>
    </row>
    <row r="60" spans="1:7" x14ac:dyDescent="0.25">
      <c r="A60" s="1">
        <v>40630</v>
      </c>
      <c r="B60">
        <v>83.86</v>
      </c>
      <c r="C60">
        <v>84.01</v>
      </c>
      <c r="D60">
        <v>83.45</v>
      </c>
      <c r="E60">
        <v>83.47</v>
      </c>
      <c r="F60">
        <v>14608200</v>
      </c>
      <c r="G60">
        <v>80.44</v>
      </c>
    </row>
    <row r="61" spans="1:7" x14ac:dyDescent="0.25">
      <c r="A61" s="1">
        <v>40631</v>
      </c>
      <c r="B61">
        <v>83.16</v>
      </c>
      <c r="C61">
        <v>83.89</v>
      </c>
      <c r="D61">
        <v>82.61</v>
      </c>
      <c r="E61">
        <v>83.25</v>
      </c>
      <c r="F61">
        <v>16277400</v>
      </c>
      <c r="G61">
        <v>80.23</v>
      </c>
    </row>
    <row r="62" spans="1:7" x14ac:dyDescent="0.25">
      <c r="A62" s="1">
        <v>40632</v>
      </c>
      <c r="B62">
        <v>83.8</v>
      </c>
      <c r="C62">
        <v>84.86</v>
      </c>
      <c r="D62">
        <v>83.51</v>
      </c>
      <c r="E62">
        <v>84.49</v>
      </c>
      <c r="F62">
        <v>15770400</v>
      </c>
      <c r="G62">
        <v>81.42</v>
      </c>
    </row>
    <row r="63" spans="1:7" x14ac:dyDescent="0.25">
      <c r="A63" s="1">
        <v>40633</v>
      </c>
      <c r="B63">
        <v>84.82</v>
      </c>
      <c r="C63">
        <v>84.94</v>
      </c>
      <c r="D63">
        <v>84.11</v>
      </c>
      <c r="E63">
        <v>84.13</v>
      </c>
      <c r="F63">
        <v>15317800</v>
      </c>
      <c r="G63">
        <v>81.08</v>
      </c>
    </row>
    <row r="64" spans="1:7" x14ac:dyDescent="0.25">
      <c r="A64" s="1">
        <v>40634</v>
      </c>
      <c r="B64">
        <v>84.72</v>
      </c>
      <c r="C64">
        <v>84.84</v>
      </c>
      <c r="D64">
        <v>84.17</v>
      </c>
      <c r="E64">
        <v>84.68</v>
      </c>
      <c r="F64">
        <v>15531500</v>
      </c>
      <c r="G64">
        <v>81.61</v>
      </c>
    </row>
    <row r="65" spans="1:7" x14ac:dyDescent="0.25">
      <c r="A65" s="1">
        <v>40637</v>
      </c>
      <c r="B65">
        <v>84.26</v>
      </c>
      <c r="C65">
        <v>84.93</v>
      </c>
      <c r="D65">
        <v>84.07</v>
      </c>
      <c r="E65">
        <v>84.87</v>
      </c>
      <c r="F65">
        <v>13096100</v>
      </c>
      <c r="G65">
        <v>81.790000000000006</v>
      </c>
    </row>
    <row r="66" spans="1:7" x14ac:dyDescent="0.25">
      <c r="A66" s="1">
        <v>40638</v>
      </c>
      <c r="B66">
        <v>84.68</v>
      </c>
      <c r="C66">
        <v>85.94</v>
      </c>
      <c r="D66">
        <v>84.56</v>
      </c>
      <c r="E66">
        <v>85.42</v>
      </c>
      <c r="F66">
        <v>17122600</v>
      </c>
      <c r="G66">
        <v>82.32</v>
      </c>
    </row>
    <row r="67" spans="1:7" x14ac:dyDescent="0.25">
      <c r="A67" s="1">
        <v>40639</v>
      </c>
      <c r="B67">
        <v>85.73</v>
      </c>
      <c r="C67">
        <v>85.89</v>
      </c>
      <c r="D67">
        <v>84.96</v>
      </c>
      <c r="E67">
        <v>85.18</v>
      </c>
      <c r="F67">
        <v>13339700</v>
      </c>
      <c r="G67">
        <v>82.09</v>
      </c>
    </row>
    <row r="68" spans="1:7" x14ac:dyDescent="0.25">
      <c r="A68" s="1">
        <v>40640</v>
      </c>
      <c r="B68">
        <v>85.16</v>
      </c>
      <c r="C68">
        <v>85.79</v>
      </c>
      <c r="D68">
        <v>84.91</v>
      </c>
      <c r="E68">
        <v>85.76</v>
      </c>
      <c r="F68">
        <v>16006700</v>
      </c>
      <c r="G68">
        <v>82.65</v>
      </c>
    </row>
    <row r="69" spans="1:7" x14ac:dyDescent="0.25">
      <c r="A69" s="1">
        <v>40641</v>
      </c>
      <c r="B69">
        <v>86</v>
      </c>
      <c r="C69">
        <v>86.22</v>
      </c>
      <c r="D69">
        <v>85.36</v>
      </c>
      <c r="E69">
        <v>85.95</v>
      </c>
      <c r="F69">
        <v>15943200</v>
      </c>
      <c r="G69">
        <v>82.83</v>
      </c>
    </row>
    <row r="70" spans="1:7" x14ac:dyDescent="0.25">
      <c r="A70" s="1">
        <v>40644</v>
      </c>
      <c r="B70">
        <v>85.95</v>
      </c>
      <c r="C70">
        <v>86.15</v>
      </c>
      <c r="D70">
        <v>84.78</v>
      </c>
      <c r="E70">
        <v>85.16</v>
      </c>
      <c r="F70">
        <v>13026500</v>
      </c>
      <c r="G70">
        <v>82.07</v>
      </c>
    </row>
    <row r="71" spans="1:7" x14ac:dyDescent="0.25">
      <c r="A71" s="1">
        <v>40645</v>
      </c>
      <c r="B71">
        <v>84.24</v>
      </c>
      <c r="C71">
        <v>84.25</v>
      </c>
      <c r="D71">
        <v>82.67</v>
      </c>
      <c r="E71">
        <v>83.18</v>
      </c>
      <c r="F71">
        <v>20728800</v>
      </c>
      <c r="G71">
        <v>80.16</v>
      </c>
    </row>
    <row r="72" spans="1:7" x14ac:dyDescent="0.25">
      <c r="A72" s="1">
        <v>40646</v>
      </c>
      <c r="B72">
        <v>83.58</v>
      </c>
      <c r="C72">
        <v>83.95</v>
      </c>
      <c r="D72">
        <v>82.56</v>
      </c>
      <c r="E72">
        <v>83.16</v>
      </c>
      <c r="F72">
        <v>14489400</v>
      </c>
      <c r="G72">
        <v>80.14</v>
      </c>
    </row>
    <row r="73" spans="1:7" x14ac:dyDescent="0.25">
      <c r="A73" s="1">
        <v>40647</v>
      </c>
      <c r="B73">
        <v>82.38</v>
      </c>
      <c r="C73">
        <v>83.84</v>
      </c>
      <c r="D73">
        <v>82.38</v>
      </c>
      <c r="E73">
        <v>83.44</v>
      </c>
      <c r="F73">
        <v>15717500</v>
      </c>
      <c r="G73">
        <v>80.41</v>
      </c>
    </row>
    <row r="74" spans="1:7" x14ac:dyDescent="0.25">
      <c r="A74" s="1">
        <v>40648</v>
      </c>
      <c r="B74">
        <v>83.8</v>
      </c>
      <c r="C74">
        <v>84.47</v>
      </c>
      <c r="D74">
        <v>83.36</v>
      </c>
      <c r="E74">
        <v>84.29</v>
      </c>
      <c r="F74">
        <v>17022500</v>
      </c>
      <c r="G74">
        <v>81.23</v>
      </c>
    </row>
    <row r="75" spans="1:7" x14ac:dyDescent="0.25">
      <c r="A75" s="1">
        <v>40651</v>
      </c>
      <c r="B75">
        <v>83.11</v>
      </c>
      <c r="C75">
        <v>84</v>
      </c>
      <c r="D75">
        <v>82.44</v>
      </c>
      <c r="E75">
        <v>83.1</v>
      </c>
      <c r="F75">
        <v>15107300</v>
      </c>
      <c r="G75">
        <v>80.08</v>
      </c>
    </row>
    <row r="76" spans="1:7" x14ac:dyDescent="0.25">
      <c r="A76" s="1">
        <v>40652</v>
      </c>
      <c r="B76">
        <v>82.97</v>
      </c>
      <c r="C76">
        <v>83.99</v>
      </c>
      <c r="D76">
        <v>82.97</v>
      </c>
      <c r="E76">
        <v>83.8</v>
      </c>
      <c r="F76">
        <v>12770800</v>
      </c>
      <c r="G76">
        <v>80.760000000000005</v>
      </c>
    </row>
    <row r="77" spans="1:7" x14ac:dyDescent="0.25">
      <c r="A77" s="1">
        <v>40653</v>
      </c>
      <c r="B77">
        <v>85.05</v>
      </c>
      <c r="C77">
        <v>85.68</v>
      </c>
      <c r="D77">
        <v>84.87</v>
      </c>
      <c r="E77">
        <v>85.65</v>
      </c>
      <c r="F77">
        <v>15447600</v>
      </c>
      <c r="G77">
        <v>82.54</v>
      </c>
    </row>
    <row r="78" spans="1:7" x14ac:dyDescent="0.25">
      <c r="A78" s="1">
        <v>40654</v>
      </c>
      <c r="B78">
        <v>85.77</v>
      </c>
      <c r="C78">
        <v>86.43</v>
      </c>
      <c r="D78">
        <v>85.56</v>
      </c>
      <c r="E78">
        <v>86.36</v>
      </c>
      <c r="F78">
        <v>12797200</v>
      </c>
      <c r="G78">
        <v>83.22</v>
      </c>
    </row>
    <row r="79" spans="1:7" x14ac:dyDescent="0.25">
      <c r="A79" s="1">
        <v>40658</v>
      </c>
      <c r="B79">
        <v>86.29</v>
      </c>
      <c r="C79">
        <v>86.5</v>
      </c>
      <c r="D79">
        <v>85.89</v>
      </c>
      <c r="E79">
        <v>86.22</v>
      </c>
      <c r="F79">
        <v>9852800</v>
      </c>
      <c r="G79">
        <v>83.09</v>
      </c>
    </row>
    <row r="80" spans="1:7" x14ac:dyDescent="0.25">
      <c r="A80" s="1">
        <v>40659</v>
      </c>
      <c r="B80">
        <v>86.43</v>
      </c>
      <c r="C80">
        <v>87.48</v>
      </c>
      <c r="D80">
        <v>86.26</v>
      </c>
      <c r="E80">
        <v>87.42</v>
      </c>
      <c r="F80">
        <v>17908800</v>
      </c>
      <c r="G80">
        <v>84.25</v>
      </c>
    </row>
    <row r="81" spans="1:7" x14ac:dyDescent="0.25">
      <c r="A81" s="1">
        <v>40660</v>
      </c>
      <c r="B81">
        <v>87.48</v>
      </c>
      <c r="C81">
        <v>87.9</v>
      </c>
      <c r="D81">
        <v>86.29</v>
      </c>
      <c r="E81">
        <v>87.78</v>
      </c>
      <c r="F81">
        <v>17755800</v>
      </c>
      <c r="G81">
        <v>84.59</v>
      </c>
    </row>
    <row r="82" spans="1:7" x14ac:dyDescent="0.25">
      <c r="A82" s="1">
        <v>40661</v>
      </c>
      <c r="B82">
        <v>87.03</v>
      </c>
      <c r="C82">
        <v>87.5</v>
      </c>
      <c r="D82">
        <v>86.53</v>
      </c>
      <c r="E82">
        <v>87.34</v>
      </c>
      <c r="F82">
        <v>18705300</v>
      </c>
      <c r="G82">
        <v>84.17</v>
      </c>
    </row>
    <row r="83" spans="1:7" x14ac:dyDescent="0.25">
      <c r="A83" s="1">
        <v>40662</v>
      </c>
      <c r="B83">
        <v>87.43</v>
      </c>
      <c r="C83">
        <v>88</v>
      </c>
      <c r="D83">
        <v>87.03</v>
      </c>
      <c r="E83">
        <v>87.98</v>
      </c>
      <c r="F83">
        <v>17352300</v>
      </c>
      <c r="G83">
        <v>84.79</v>
      </c>
    </row>
    <row r="84" spans="1:7" x14ac:dyDescent="0.25">
      <c r="A84" s="1">
        <v>40665</v>
      </c>
      <c r="B84">
        <v>88.1</v>
      </c>
      <c r="C84">
        <v>88.13</v>
      </c>
      <c r="D84">
        <v>86.47</v>
      </c>
      <c r="E84">
        <v>86.97</v>
      </c>
      <c r="F84">
        <v>18651200</v>
      </c>
      <c r="G84">
        <v>83.81</v>
      </c>
    </row>
    <row r="85" spans="1:7" x14ac:dyDescent="0.25">
      <c r="A85" s="1">
        <v>40666</v>
      </c>
      <c r="B85">
        <v>86.59</v>
      </c>
      <c r="C85">
        <v>86.78</v>
      </c>
      <c r="D85">
        <v>85.04</v>
      </c>
      <c r="E85">
        <v>85.62</v>
      </c>
      <c r="F85">
        <v>18417100</v>
      </c>
      <c r="G85">
        <v>82.51</v>
      </c>
    </row>
    <row r="86" spans="1:7" x14ac:dyDescent="0.25">
      <c r="A86" s="1">
        <v>40667</v>
      </c>
      <c r="B86">
        <v>85.19</v>
      </c>
      <c r="C86">
        <v>85.6</v>
      </c>
      <c r="D86">
        <v>83.91</v>
      </c>
      <c r="E86">
        <v>84.81</v>
      </c>
      <c r="F86">
        <v>22867000</v>
      </c>
      <c r="G86">
        <v>81.73</v>
      </c>
    </row>
    <row r="87" spans="1:7" x14ac:dyDescent="0.25">
      <c r="A87" s="1">
        <v>40668</v>
      </c>
      <c r="B87">
        <v>83.52</v>
      </c>
      <c r="C87">
        <v>83.99</v>
      </c>
      <c r="D87">
        <v>81.59</v>
      </c>
      <c r="E87">
        <v>82.62</v>
      </c>
      <c r="F87">
        <v>27491200</v>
      </c>
      <c r="G87">
        <v>79.62</v>
      </c>
    </row>
    <row r="88" spans="1:7" x14ac:dyDescent="0.25">
      <c r="A88" s="1">
        <v>40669</v>
      </c>
      <c r="B88">
        <v>83.27</v>
      </c>
      <c r="C88">
        <v>84.1</v>
      </c>
      <c r="D88">
        <v>81.849999999999994</v>
      </c>
      <c r="E88">
        <v>82.69</v>
      </c>
      <c r="F88">
        <v>26314700</v>
      </c>
      <c r="G88">
        <v>79.69</v>
      </c>
    </row>
    <row r="89" spans="1:7" x14ac:dyDescent="0.25">
      <c r="A89" s="1">
        <v>40672</v>
      </c>
      <c r="B89">
        <v>83.01</v>
      </c>
      <c r="C89">
        <v>83.72</v>
      </c>
      <c r="D89">
        <v>82.16</v>
      </c>
      <c r="E89">
        <v>83.18</v>
      </c>
      <c r="F89">
        <v>18254600</v>
      </c>
      <c r="G89">
        <v>80.16</v>
      </c>
    </row>
    <row r="90" spans="1:7" x14ac:dyDescent="0.25">
      <c r="A90" s="1">
        <v>40673</v>
      </c>
      <c r="B90">
        <v>83.08</v>
      </c>
      <c r="C90">
        <v>83.76</v>
      </c>
      <c r="D90">
        <v>82.5</v>
      </c>
      <c r="E90">
        <v>83.34</v>
      </c>
      <c r="F90">
        <v>17695700</v>
      </c>
      <c r="G90">
        <v>80.31</v>
      </c>
    </row>
    <row r="91" spans="1:7" x14ac:dyDescent="0.25">
      <c r="A91" s="1">
        <v>40674</v>
      </c>
      <c r="B91">
        <v>82.51</v>
      </c>
      <c r="C91">
        <v>82.69</v>
      </c>
      <c r="D91">
        <v>80.44</v>
      </c>
      <c r="E91">
        <v>81.12</v>
      </c>
      <c r="F91">
        <v>24192000</v>
      </c>
      <c r="G91">
        <v>78.62</v>
      </c>
    </row>
    <row r="92" spans="1:7" x14ac:dyDescent="0.25">
      <c r="A92" s="1">
        <v>40675</v>
      </c>
      <c r="B92">
        <v>80.62</v>
      </c>
      <c r="C92">
        <v>81.59</v>
      </c>
      <c r="D92">
        <v>79.42</v>
      </c>
      <c r="E92">
        <v>81.05</v>
      </c>
      <c r="F92">
        <v>21853600</v>
      </c>
      <c r="G92">
        <v>78.55</v>
      </c>
    </row>
    <row r="93" spans="1:7" x14ac:dyDescent="0.25">
      <c r="A93" s="1">
        <v>40676</v>
      </c>
      <c r="B93">
        <v>81.290000000000006</v>
      </c>
      <c r="C93">
        <v>81.77</v>
      </c>
      <c r="D93">
        <v>80.22</v>
      </c>
      <c r="E93">
        <v>80.87</v>
      </c>
      <c r="F93">
        <v>17628500</v>
      </c>
      <c r="G93">
        <v>78.38</v>
      </c>
    </row>
    <row r="94" spans="1:7" x14ac:dyDescent="0.25">
      <c r="A94" s="1">
        <v>40679</v>
      </c>
      <c r="B94">
        <v>80.22</v>
      </c>
      <c r="C94">
        <v>81.27</v>
      </c>
      <c r="D94">
        <v>80.12</v>
      </c>
      <c r="E94">
        <v>80.239999999999995</v>
      </c>
      <c r="F94">
        <v>16435100</v>
      </c>
      <c r="G94">
        <v>77.77</v>
      </c>
    </row>
    <row r="95" spans="1:7" x14ac:dyDescent="0.25">
      <c r="A95" s="1">
        <v>40680</v>
      </c>
      <c r="B95">
        <v>79.989999999999995</v>
      </c>
      <c r="C95">
        <v>80.790000000000006</v>
      </c>
      <c r="D95">
        <v>79.599999999999994</v>
      </c>
      <c r="E95">
        <v>80.41</v>
      </c>
      <c r="F95">
        <v>18067800</v>
      </c>
      <c r="G95">
        <v>77.930000000000007</v>
      </c>
    </row>
    <row r="96" spans="1:7" x14ac:dyDescent="0.25">
      <c r="A96" s="1">
        <v>40681</v>
      </c>
      <c r="B96">
        <v>80.88</v>
      </c>
      <c r="C96">
        <v>82.27</v>
      </c>
      <c r="D96">
        <v>80.430000000000007</v>
      </c>
      <c r="E96">
        <v>81.739999999999995</v>
      </c>
      <c r="F96">
        <v>17957000</v>
      </c>
      <c r="G96">
        <v>79.22</v>
      </c>
    </row>
    <row r="97" spans="1:7" x14ac:dyDescent="0.25">
      <c r="A97" s="1">
        <v>40682</v>
      </c>
      <c r="B97">
        <v>82.27</v>
      </c>
      <c r="C97">
        <v>82.58</v>
      </c>
      <c r="D97">
        <v>81.34</v>
      </c>
      <c r="E97">
        <v>82.33</v>
      </c>
      <c r="F97">
        <v>15229100</v>
      </c>
      <c r="G97">
        <v>79.790000000000006</v>
      </c>
    </row>
    <row r="98" spans="1:7" x14ac:dyDescent="0.25">
      <c r="A98" s="1">
        <v>40683</v>
      </c>
      <c r="B98">
        <v>81.98</v>
      </c>
      <c r="C98">
        <v>82.25</v>
      </c>
      <c r="D98">
        <v>80.900000000000006</v>
      </c>
      <c r="E98">
        <v>81.569999999999993</v>
      </c>
      <c r="F98">
        <v>19003400</v>
      </c>
      <c r="G98">
        <v>79.05</v>
      </c>
    </row>
    <row r="99" spans="1:7" x14ac:dyDescent="0.25">
      <c r="A99" s="1">
        <v>40686</v>
      </c>
      <c r="B99">
        <v>80.22</v>
      </c>
      <c r="C99">
        <v>81.010000000000005</v>
      </c>
      <c r="D99">
        <v>80.069999999999993</v>
      </c>
      <c r="E99">
        <v>80.67</v>
      </c>
      <c r="F99">
        <v>16288500</v>
      </c>
      <c r="G99">
        <v>78.180000000000007</v>
      </c>
    </row>
    <row r="100" spans="1:7" x14ac:dyDescent="0.25">
      <c r="A100" s="1">
        <v>40687</v>
      </c>
      <c r="B100">
        <v>81.05</v>
      </c>
      <c r="C100">
        <v>82.12</v>
      </c>
      <c r="D100">
        <v>80.94</v>
      </c>
      <c r="E100">
        <v>81.290000000000006</v>
      </c>
      <c r="F100">
        <v>15687300</v>
      </c>
      <c r="G100">
        <v>78.78</v>
      </c>
    </row>
    <row r="101" spans="1:7" x14ac:dyDescent="0.25">
      <c r="A101" s="1">
        <v>40688</v>
      </c>
      <c r="B101">
        <v>81.96</v>
      </c>
      <c r="C101">
        <v>82.53</v>
      </c>
      <c r="D101">
        <v>80.84</v>
      </c>
      <c r="E101">
        <v>81.96</v>
      </c>
      <c r="F101">
        <v>19347200</v>
      </c>
      <c r="G101">
        <v>79.430000000000007</v>
      </c>
    </row>
    <row r="102" spans="1:7" x14ac:dyDescent="0.25">
      <c r="A102" s="1">
        <v>40689</v>
      </c>
      <c r="B102">
        <v>81.599999999999994</v>
      </c>
      <c r="C102">
        <v>82.57</v>
      </c>
      <c r="D102">
        <v>81.19</v>
      </c>
      <c r="E102">
        <v>82.39</v>
      </c>
      <c r="F102">
        <v>16873700</v>
      </c>
      <c r="G102">
        <v>79.849999999999994</v>
      </c>
    </row>
    <row r="103" spans="1:7" x14ac:dyDescent="0.25">
      <c r="A103" s="1">
        <v>40690</v>
      </c>
      <c r="B103">
        <v>82.74</v>
      </c>
      <c r="C103">
        <v>83.13</v>
      </c>
      <c r="D103">
        <v>82.15</v>
      </c>
      <c r="E103">
        <v>82.63</v>
      </c>
      <c r="F103">
        <v>11949100</v>
      </c>
      <c r="G103">
        <v>80.08</v>
      </c>
    </row>
    <row r="104" spans="1:7" x14ac:dyDescent="0.25">
      <c r="A104" s="1">
        <v>40694</v>
      </c>
      <c r="B104">
        <v>83.28</v>
      </c>
      <c r="C104">
        <v>83.75</v>
      </c>
      <c r="D104">
        <v>82.72</v>
      </c>
      <c r="E104">
        <v>83.47</v>
      </c>
      <c r="F104">
        <v>23630700</v>
      </c>
      <c r="G104">
        <v>80.900000000000006</v>
      </c>
    </row>
    <row r="105" spans="1:7" x14ac:dyDescent="0.25">
      <c r="A105" s="1">
        <v>40695</v>
      </c>
      <c r="B105">
        <v>83.55</v>
      </c>
      <c r="C105">
        <v>83.65</v>
      </c>
      <c r="D105">
        <v>81.760000000000005</v>
      </c>
      <c r="E105">
        <v>82.03</v>
      </c>
      <c r="F105">
        <v>19550200</v>
      </c>
      <c r="G105">
        <v>79.5</v>
      </c>
    </row>
    <row r="106" spans="1:7" x14ac:dyDescent="0.25">
      <c r="A106" s="1">
        <v>40696</v>
      </c>
      <c r="B106">
        <v>81.77</v>
      </c>
      <c r="C106">
        <v>82.32</v>
      </c>
      <c r="D106">
        <v>80.650000000000006</v>
      </c>
      <c r="E106">
        <v>81.33</v>
      </c>
      <c r="F106">
        <v>18152600</v>
      </c>
      <c r="G106">
        <v>78.819999999999993</v>
      </c>
    </row>
    <row r="107" spans="1:7" x14ac:dyDescent="0.25">
      <c r="A107" s="1">
        <v>40697</v>
      </c>
      <c r="B107">
        <v>80.239999999999995</v>
      </c>
      <c r="C107">
        <v>81.790000000000006</v>
      </c>
      <c r="D107">
        <v>80.180000000000007</v>
      </c>
      <c r="E107">
        <v>81.180000000000007</v>
      </c>
      <c r="F107">
        <v>17281200</v>
      </c>
      <c r="G107">
        <v>78.680000000000007</v>
      </c>
    </row>
    <row r="108" spans="1:7" x14ac:dyDescent="0.25">
      <c r="A108" s="1">
        <v>40700</v>
      </c>
      <c r="B108">
        <v>80.930000000000007</v>
      </c>
      <c r="C108">
        <v>81.19</v>
      </c>
      <c r="D108">
        <v>80.08</v>
      </c>
      <c r="E108">
        <v>80.290000000000006</v>
      </c>
      <c r="F108">
        <v>15954300</v>
      </c>
      <c r="G108">
        <v>77.81</v>
      </c>
    </row>
    <row r="109" spans="1:7" x14ac:dyDescent="0.25">
      <c r="A109" s="1">
        <v>40701</v>
      </c>
      <c r="B109">
        <v>80.61</v>
      </c>
      <c r="C109">
        <v>81.09</v>
      </c>
      <c r="D109">
        <v>79.97</v>
      </c>
      <c r="E109">
        <v>80</v>
      </c>
      <c r="F109">
        <v>16188100</v>
      </c>
      <c r="G109">
        <v>77.53</v>
      </c>
    </row>
    <row r="110" spans="1:7" x14ac:dyDescent="0.25">
      <c r="A110" s="1">
        <v>40702</v>
      </c>
      <c r="B110">
        <v>80.61</v>
      </c>
      <c r="C110">
        <v>81.87</v>
      </c>
      <c r="D110">
        <v>80.52</v>
      </c>
      <c r="E110">
        <v>80.760000000000005</v>
      </c>
      <c r="F110">
        <v>23567300</v>
      </c>
      <c r="G110">
        <v>78.27</v>
      </c>
    </row>
    <row r="111" spans="1:7" x14ac:dyDescent="0.25">
      <c r="A111" s="1">
        <v>40703</v>
      </c>
      <c r="B111">
        <v>81.239999999999995</v>
      </c>
      <c r="C111">
        <v>81.680000000000007</v>
      </c>
      <c r="D111">
        <v>80.959999999999994</v>
      </c>
      <c r="E111">
        <v>81.180000000000007</v>
      </c>
      <c r="F111">
        <v>17665100</v>
      </c>
      <c r="G111">
        <v>78.680000000000007</v>
      </c>
    </row>
    <row r="112" spans="1:7" x14ac:dyDescent="0.25">
      <c r="A112" s="1">
        <v>40704</v>
      </c>
      <c r="B112">
        <v>80.95</v>
      </c>
      <c r="C112">
        <v>80.95</v>
      </c>
      <c r="D112">
        <v>79.72</v>
      </c>
      <c r="E112">
        <v>79.78</v>
      </c>
      <c r="F112">
        <v>18965900</v>
      </c>
      <c r="G112">
        <v>77.319999999999993</v>
      </c>
    </row>
    <row r="113" spans="1:7" x14ac:dyDescent="0.25">
      <c r="A113" s="1">
        <v>40707</v>
      </c>
      <c r="B113">
        <v>79.23</v>
      </c>
      <c r="C113">
        <v>80.599999999999994</v>
      </c>
      <c r="D113">
        <v>78.84</v>
      </c>
      <c r="E113">
        <v>79.23</v>
      </c>
      <c r="F113">
        <v>17854500</v>
      </c>
      <c r="G113">
        <v>76.790000000000006</v>
      </c>
    </row>
    <row r="114" spans="1:7" x14ac:dyDescent="0.25">
      <c r="A114" s="1">
        <v>40708</v>
      </c>
      <c r="B114">
        <v>80.05</v>
      </c>
      <c r="C114">
        <v>80.819999999999993</v>
      </c>
      <c r="D114">
        <v>79.94</v>
      </c>
      <c r="E114">
        <v>80.38</v>
      </c>
      <c r="F114">
        <v>16443400</v>
      </c>
      <c r="G114">
        <v>77.900000000000006</v>
      </c>
    </row>
    <row r="115" spans="1:7" x14ac:dyDescent="0.25">
      <c r="A115" s="1">
        <v>40709</v>
      </c>
      <c r="B115">
        <v>79.53</v>
      </c>
      <c r="C115">
        <v>79.89</v>
      </c>
      <c r="D115">
        <v>78.37</v>
      </c>
      <c r="E115">
        <v>78.66</v>
      </c>
      <c r="F115">
        <v>21713900</v>
      </c>
      <c r="G115">
        <v>76.23</v>
      </c>
    </row>
    <row r="116" spans="1:7" x14ac:dyDescent="0.25">
      <c r="A116" s="1">
        <v>40710</v>
      </c>
      <c r="B116">
        <v>78.59</v>
      </c>
      <c r="C116">
        <v>79.510000000000005</v>
      </c>
      <c r="D116">
        <v>78.33</v>
      </c>
      <c r="E116">
        <v>79.22</v>
      </c>
      <c r="F116">
        <v>19037500</v>
      </c>
      <c r="G116">
        <v>76.78</v>
      </c>
    </row>
    <row r="117" spans="1:7" x14ac:dyDescent="0.25">
      <c r="A117" s="1">
        <v>40711</v>
      </c>
      <c r="B117">
        <v>79.849999999999994</v>
      </c>
      <c r="C117">
        <v>79.95</v>
      </c>
      <c r="D117">
        <v>78.69</v>
      </c>
      <c r="E117">
        <v>79.02</v>
      </c>
      <c r="F117">
        <v>25441200</v>
      </c>
      <c r="G117">
        <v>76.58</v>
      </c>
    </row>
    <row r="118" spans="1:7" x14ac:dyDescent="0.25">
      <c r="A118" s="1">
        <v>40714</v>
      </c>
      <c r="B118">
        <v>78.650000000000006</v>
      </c>
      <c r="C118">
        <v>79.95</v>
      </c>
      <c r="D118">
        <v>78.62</v>
      </c>
      <c r="E118">
        <v>79.709999999999994</v>
      </c>
      <c r="F118">
        <v>15836400</v>
      </c>
      <c r="G118">
        <v>77.25</v>
      </c>
    </row>
    <row r="119" spans="1:7" x14ac:dyDescent="0.25">
      <c r="A119" s="1">
        <v>40715</v>
      </c>
      <c r="B119">
        <v>80.23</v>
      </c>
      <c r="C119">
        <v>81.12</v>
      </c>
      <c r="D119">
        <v>80.010000000000005</v>
      </c>
      <c r="E119">
        <v>80.569999999999993</v>
      </c>
      <c r="F119">
        <v>17897300</v>
      </c>
      <c r="G119">
        <v>78.09</v>
      </c>
    </row>
    <row r="120" spans="1:7" x14ac:dyDescent="0.25">
      <c r="A120" s="1">
        <v>40716</v>
      </c>
      <c r="B120">
        <v>80.16</v>
      </c>
      <c r="C120">
        <v>80.67</v>
      </c>
      <c r="D120">
        <v>79.569999999999993</v>
      </c>
      <c r="E120">
        <v>79.819999999999993</v>
      </c>
      <c r="F120">
        <v>18599700</v>
      </c>
      <c r="G120">
        <v>77.36</v>
      </c>
    </row>
    <row r="121" spans="1:7" x14ac:dyDescent="0.25">
      <c r="A121" s="1">
        <v>40717</v>
      </c>
      <c r="B121">
        <v>78.739999999999995</v>
      </c>
      <c r="C121">
        <v>78.75</v>
      </c>
      <c r="D121">
        <v>77.23</v>
      </c>
      <c r="E121">
        <v>78.44</v>
      </c>
      <c r="F121">
        <v>30032800</v>
      </c>
      <c r="G121">
        <v>76.02</v>
      </c>
    </row>
    <row r="122" spans="1:7" x14ac:dyDescent="0.25">
      <c r="A122" s="1">
        <v>40718</v>
      </c>
      <c r="B122">
        <v>78.55</v>
      </c>
      <c r="C122">
        <v>78.63</v>
      </c>
      <c r="D122">
        <v>76.78</v>
      </c>
      <c r="E122">
        <v>76.78</v>
      </c>
      <c r="F122">
        <v>36292700</v>
      </c>
      <c r="G122">
        <v>74.41</v>
      </c>
    </row>
    <row r="123" spans="1:7" x14ac:dyDescent="0.25">
      <c r="A123" s="1">
        <v>40721</v>
      </c>
      <c r="B123">
        <v>76.88</v>
      </c>
      <c r="C123">
        <v>78.48</v>
      </c>
      <c r="D123">
        <v>76.72</v>
      </c>
      <c r="E123">
        <v>77.92</v>
      </c>
      <c r="F123">
        <v>20606900</v>
      </c>
      <c r="G123">
        <v>75.52</v>
      </c>
    </row>
    <row r="124" spans="1:7" x14ac:dyDescent="0.25">
      <c r="A124" s="1">
        <v>40722</v>
      </c>
      <c r="B124">
        <v>78.569999999999993</v>
      </c>
      <c r="C124">
        <v>79.66</v>
      </c>
      <c r="D124">
        <v>78.38</v>
      </c>
      <c r="E124">
        <v>79.63</v>
      </c>
      <c r="F124">
        <v>18421500</v>
      </c>
      <c r="G124">
        <v>77.17</v>
      </c>
    </row>
    <row r="125" spans="1:7" x14ac:dyDescent="0.25">
      <c r="A125" s="1">
        <v>40723</v>
      </c>
      <c r="B125">
        <v>79.849999999999994</v>
      </c>
      <c r="C125">
        <v>80.5</v>
      </c>
      <c r="D125">
        <v>79.22</v>
      </c>
      <c r="E125">
        <v>80.25</v>
      </c>
      <c r="F125">
        <v>18899900</v>
      </c>
      <c r="G125">
        <v>77.78</v>
      </c>
    </row>
    <row r="126" spans="1:7" x14ac:dyDescent="0.25">
      <c r="A126" s="1">
        <v>40724</v>
      </c>
      <c r="B126">
        <v>80.39</v>
      </c>
      <c r="C126">
        <v>81.41</v>
      </c>
      <c r="D126">
        <v>80.27</v>
      </c>
      <c r="E126">
        <v>81.38</v>
      </c>
      <c r="F126">
        <v>19942100</v>
      </c>
      <c r="G126">
        <v>78.87</v>
      </c>
    </row>
    <row r="127" spans="1:7" x14ac:dyDescent="0.25">
      <c r="A127" s="1">
        <v>40725</v>
      </c>
      <c r="B127">
        <v>81.19</v>
      </c>
      <c r="C127">
        <v>82.09</v>
      </c>
      <c r="D127">
        <v>80.59</v>
      </c>
      <c r="E127">
        <v>82.01</v>
      </c>
      <c r="F127">
        <v>18050100</v>
      </c>
      <c r="G127">
        <v>79.48</v>
      </c>
    </row>
    <row r="128" spans="1:7" x14ac:dyDescent="0.25">
      <c r="A128" s="1">
        <v>40729</v>
      </c>
      <c r="B128">
        <v>81.3</v>
      </c>
      <c r="C128">
        <v>82.12</v>
      </c>
      <c r="D128">
        <v>81.260000000000005</v>
      </c>
      <c r="E128">
        <v>81.599999999999994</v>
      </c>
      <c r="F128">
        <v>18859600</v>
      </c>
      <c r="G128">
        <v>79.08</v>
      </c>
    </row>
    <row r="129" spans="1:7" x14ac:dyDescent="0.25">
      <c r="A129" s="1">
        <v>40730</v>
      </c>
      <c r="B129">
        <v>81.400000000000006</v>
      </c>
      <c r="C129">
        <v>81.66</v>
      </c>
      <c r="D129">
        <v>80.849999999999994</v>
      </c>
      <c r="E129">
        <v>81.569999999999993</v>
      </c>
      <c r="F129">
        <v>15042600</v>
      </c>
      <c r="G129">
        <v>79.05</v>
      </c>
    </row>
    <row r="130" spans="1:7" x14ac:dyDescent="0.25">
      <c r="A130" s="1">
        <v>40731</v>
      </c>
      <c r="B130">
        <v>82.27</v>
      </c>
      <c r="C130">
        <v>82.6</v>
      </c>
      <c r="D130">
        <v>81.87</v>
      </c>
      <c r="E130">
        <v>82.36</v>
      </c>
      <c r="F130">
        <v>18379200</v>
      </c>
      <c r="G130">
        <v>79.819999999999993</v>
      </c>
    </row>
    <row r="131" spans="1:7" x14ac:dyDescent="0.25">
      <c r="A131" s="1">
        <v>40732</v>
      </c>
      <c r="B131">
        <v>81.58</v>
      </c>
      <c r="C131">
        <v>82.53</v>
      </c>
      <c r="D131">
        <v>81.459999999999994</v>
      </c>
      <c r="E131">
        <v>82.42</v>
      </c>
      <c r="F131">
        <v>18336500</v>
      </c>
      <c r="G131">
        <v>79.88</v>
      </c>
    </row>
    <row r="132" spans="1:7" x14ac:dyDescent="0.25">
      <c r="A132" s="1">
        <v>40735</v>
      </c>
      <c r="B132">
        <v>81.3</v>
      </c>
      <c r="C132">
        <v>82.11</v>
      </c>
      <c r="D132">
        <v>81.12</v>
      </c>
      <c r="E132">
        <v>81.900000000000006</v>
      </c>
      <c r="F132">
        <v>20717000</v>
      </c>
      <c r="G132">
        <v>79.37</v>
      </c>
    </row>
    <row r="133" spans="1:7" x14ac:dyDescent="0.25">
      <c r="A133" s="1">
        <v>40736</v>
      </c>
      <c r="B133">
        <v>81.510000000000005</v>
      </c>
      <c r="C133">
        <v>83.01</v>
      </c>
      <c r="D133">
        <v>81.5</v>
      </c>
      <c r="E133">
        <v>81.89</v>
      </c>
      <c r="F133">
        <v>22639600</v>
      </c>
      <c r="G133">
        <v>79.36</v>
      </c>
    </row>
    <row r="134" spans="1:7" x14ac:dyDescent="0.25">
      <c r="A134" s="1">
        <v>40737</v>
      </c>
      <c r="B134">
        <v>82.27</v>
      </c>
      <c r="C134">
        <v>83.46</v>
      </c>
      <c r="D134">
        <v>82.08</v>
      </c>
      <c r="E134">
        <v>82.48</v>
      </c>
      <c r="F134">
        <v>19015100</v>
      </c>
      <c r="G134">
        <v>79.94</v>
      </c>
    </row>
    <row r="135" spans="1:7" x14ac:dyDescent="0.25">
      <c r="A135" s="1">
        <v>40738</v>
      </c>
      <c r="B135">
        <v>83.05</v>
      </c>
      <c r="C135">
        <v>83.11</v>
      </c>
      <c r="D135">
        <v>82.09</v>
      </c>
      <c r="E135">
        <v>82.24</v>
      </c>
      <c r="F135">
        <v>19413200</v>
      </c>
      <c r="G135">
        <v>79.7</v>
      </c>
    </row>
    <row r="136" spans="1:7" x14ac:dyDescent="0.25">
      <c r="A136" s="1">
        <v>40739</v>
      </c>
      <c r="B136">
        <v>82.42</v>
      </c>
      <c r="C136">
        <v>83.09</v>
      </c>
      <c r="D136">
        <v>82.26</v>
      </c>
      <c r="E136">
        <v>83</v>
      </c>
      <c r="F136">
        <v>22705100</v>
      </c>
      <c r="G136">
        <v>80.44</v>
      </c>
    </row>
    <row r="137" spans="1:7" x14ac:dyDescent="0.25">
      <c r="A137" s="1">
        <v>40742</v>
      </c>
      <c r="B137">
        <v>82.29</v>
      </c>
      <c r="C137">
        <v>82.85</v>
      </c>
      <c r="D137">
        <v>82.08</v>
      </c>
      <c r="E137">
        <v>82.65</v>
      </c>
      <c r="F137">
        <v>17343500</v>
      </c>
      <c r="G137">
        <v>80.099999999999994</v>
      </c>
    </row>
    <row r="138" spans="1:7" x14ac:dyDescent="0.25">
      <c r="A138" s="1">
        <v>40743</v>
      </c>
      <c r="B138">
        <v>82.9</v>
      </c>
      <c r="C138">
        <v>83.76</v>
      </c>
      <c r="D138">
        <v>82.8</v>
      </c>
      <c r="E138">
        <v>83.63</v>
      </c>
      <c r="F138">
        <v>16424900</v>
      </c>
      <c r="G138">
        <v>81.05</v>
      </c>
    </row>
    <row r="139" spans="1:7" x14ac:dyDescent="0.25">
      <c r="A139" s="1">
        <v>40744</v>
      </c>
      <c r="B139">
        <v>83.84</v>
      </c>
      <c r="C139">
        <v>83.89</v>
      </c>
      <c r="D139">
        <v>83.17</v>
      </c>
      <c r="E139">
        <v>83.3</v>
      </c>
      <c r="F139">
        <v>12808400</v>
      </c>
      <c r="G139">
        <v>80.73</v>
      </c>
    </row>
    <row r="140" spans="1:7" x14ac:dyDescent="0.25">
      <c r="A140" s="1">
        <v>40745</v>
      </c>
      <c r="B140">
        <v>83.86</v>
      </c>
      <c r="C140">
        <v>85.24</v>
      </c>
      <c r="D140">
        <v>83.75</v>
      </c>
      <c r="E140">
        <v>85.02</v>
      </c>
      <c r="F140">
        <v>21359700</v>
      </c>
      <c r="G140">
        <v>82.4</v>
      </c>
    </row>
    <row r="141" spans="1:7" x14ac:dyDescent="0.25">
      <c r="A141" s="1">
        <v>40746</v>
      </c>
      <c r="B141">
        <v>85.2</v>
      </c>
      <c r="C141">
        <v>85.41</v>
      </c>
      <c r="D141">
        <v>84.54</v>
      </c>
      <c r="E141">
        <v>85.22</v>
      </c>
      <c r="F141">
        <v>13152600</v>
      </c>
      <c r="G141">
        <v>82.59</v>
      </c>
    </row>
    <row r="142" spans="1:7" x14ac:dyDescent="0.25">
      <c r="A142" s="1">
        <v>40749</v>
      </c>
      <c r="B142">
        <v>84.2</v>
      </c>
      <c r="C142">
        <v>85.13</v>
      </c>
      <c r="D142">
        <v>84.2</v>
      </c>
      <c r="E142">
        <v>84.57</v>
      </c>
      <c r="F142">
        <v>14007600</v>
      </c>
      <c r="G142">
        <v>81.96</v>
      </c>
    </row>
    <row r="143" spans="1:7" x14ac:dyDescent="0.25">
      <c r="A143" s="1">
        <v>40750</v>
      </c>
      <c r="B143">
        <v>84.67</v>
      </c>
      <c r="C143">
        <v>85.1</v>
      </c>
      <c r="D143">
        <v>84.04</v>
      </c>
      <c r="E143">
        <v>84.37</v>
      </c>
      <c r="F143">
        <v>16226700</v>
      </c>
      <c r="G143">
        <v>81.77</v>
      </c>
    </row>
    <row r="144" spans="1:7" x14ac:dyDescent="0.25">
      <c r="A144" s="1">
        <v>40751</v>
      </c>
      <c r="B144">
        <v>83.79</v>
      </c>
      <c r="C144">
        <v>84.25</v>
      </c>
      <c r="D144">
        <v>83.24</v>
      </c>
      <c r="E144">
        <v>83.31</v>
      </c>
      <c r="F144">
        <v>19820600</v>
      </c>
      <c r="G144">
        <v>80.739999999999995</v>
      </c>
    </row>
    <row r="145" spans="1:7" x14ac:dyDescent="0.25">
      <c r="A145" s="1">
        <v>40752</v>
      </c>
      <c r="B145">
        <v>81.739999999999995</v>
      </c>
      <c r="C145">
        <v>82.45</v>
      </c>
      <c r="D145">
        <v>81.150000000000006</v>
      </c>
      <c r="E145">
        <v>81.459999999999994</v>
      </c>
      <c r="F145">
        <v>24556600</v>
      </c>
      <c r="G145">
        <v>78.95</v>
      </c>
    </row>
    <row r="146" spans="1:7" x14ac:dyDescent="0.25">
      <c r="A146" s="1">
        <v>40753</v>
      </c>
      <c r="B146">
        <v>80.790000000000006</v>
      </c>
      <c r="C146">
        <v>80.88</v>
      </c>
      <c r="D146">
        <v>79.760000000000005</v>
      </c>
      <c r="E146">
        <v>79.790000000000006</v>
      </c>
      <c r="F146">
        <v>26609000</v>
      </c>
      <c r="G146">
        <v>77.33</v>
      </c>
    </row>
    <row r="147" spans="1:7" x14ac:dyDescent="0.25">
      <c r="A147" s="1">
        <v>40756</v>
      </c>
      <c r="B147">
        <v>80.819999999999993</v>
      </c>
      <c r="C147">
        <v>81.180000000000007</v>
      </c>
      <c r="D147">
        <v>78.739999999999995</v>
      </c>
      <c r="E147">
        <v>79.599999999999994</v>
      </c>
      <c r="F147">
        <v>22864500</v>
      </c>
      <c r="G147">
        <v>77.150000000000006</v>
      </c>
    </row>
    <row r="148" spans="1:7" x14ac:dyDescent="0.25">
      <c r="A148" s="1">
        <v>40757</v>
      </c>
      <c r="B148">
        <v>78.900000000000006</v>
      </c>
      <c r="C148">
        <v>79.61</v>
      </c>
      <c r="D148">
        <v>77.819999999999993</v>
      </c>
      <c r="E148">
        <v>77.84</v>
      </c>
      <c r="F148">
        <v>28410500</v>
      </c>
      <c r="G148">
        <v>75.44</v>
      </c>
    </row>
    <row r="149" spans="1:7" x14ac:dyDescent="0.25">
      <c r="A149" s="1">
        <v>40758</v>
      </c>
      <c r="B149">
        <v>77.94</v>
      </c>
      <c r="C149">
        <v>78.099999999999994</v>
      </c>
      <c r="D149">
        <v>76.459999999999994</v>
      </c>
      <c r="E149">
        <v>77.72</v>
      </c>
      <c r="F149">
        <v>28373000</v>
      </c>
      <c r="G149">
        <v>75.319999999999993</v>
      </c>
    </row>
    <row r="150" spans="1:7" x14ac:dyDescent="0.25">
      <c r="A150" s="1">
        <v>40759</v>
      </c>
      <c r="B150">
        <v>76.680000000000007</v>
      </c>
      <c r="C150">
        <v>77.13</v>
      </c>
      <c r="D150">
        <v>73.510000000000005</v>
      </c>
      <c r="E150">
        <v>73.84</v>
      </c>
      <c r="F150">
        <v>42624200</v>
      </c>
      <c r="G150">
        <v>71.56</v>
      </c>
    </row>
    <row r="151" spans="1:7" x14ac:dyDescent="0.25">
      <c r="A151" s="1">
        <v>40760</v>
      </c>
      <c r="B151">
        <v>75.010000000000005</v>
      </c>
      <c r="C151">
        <v>75.790000000000006</v>
      </c>
      <c r="D151">
        <v>72.069999999999993</v>
      </c>
      <c r="E151">
        <v>74.819999999999993</v>
      </c>
      <c r="F151">
        <v>47167500</v>
      </c>
      <c r="G151">
        <v>72.510000000000005</v>
      </c>
    </row>
    <row r="152" spans="1:7" x14ac:dyDescent="0.25">
      <c r="A152" s="1">
        <v>40763</v>
      </c>
      <c r="B152">
        <v>72.739999999999995</v>
      </c>
      <c r="C152">
        <v>73.44</v>
      </c>
      <c r="D152">
        <v>69.900000000000006</v>
      </c>
      <c r="E152">
        <v>70.19</v>
      </c>
      <c r="F152">
        <v>58857600</v>
      </c>
      <c r="G152">
        <v>68.03</v>
      </c>
    </row>
    <row r="153" spans="1:7" x14ac:dyDescent="0.25">
      <c r="A153" s="1">
        <v>40764</v>
      </c>
      <c r="B153">
        <v>70.790000000000006</v>
      </c>
      <c r="C153">
        <v>71.87</v>
      </c>
      <c r="D153">
        <v>67.03</v>
      </c>
      <c r="E153">
        <v>71.64</v>
      </c>
      <c r="F153">
        <v>61753300</v>
      </c>
      <c r="G153">
        <v>69.430000000000007</v>
      </c>
    </row>
    <row r="154" spans="1:7" x14ac:dyDescent="0.25">
      <c r="A154" s="1">
        <v>40765</v>
      </c>
      <c r="B154">
        <v>70.739999999999995</v>
      </c>
      <c r="C154">
        <v>70.989999999999995</v>
      </c>
      <c r="D154">
        <v>67.459999999999994</v>
      </c>
      <c r="E154">
        <v>68.03</v>
      </c>
      <c r="F154">
        <v>47758300</v>
      </c>
      <c r="G154">
        <v>66.37</v>
      </c>
    </row>
    <row r="155" spans="1:7" x14ac:dyDescent="0.25">
      <c r="A155" s="1">
        <v>40766</v>
      </c>
      <c r="B155">
        <v>68.81</v>
      </c>
      <c r="C155">
        <v>72.400000000000006</v>
      </c>
      <c r="D155">
        <v>68.63</v>
      </c>
      <c r="E155">
        <v>71.58</v>
      </c>
      <c r="F155">
        <v>50328600</v>
      </c>
      <c r="G155">
        <v>69.83</v>
      </c>
    </row>
    <row r="156" spans="1:7" x14ac:dyDescent="0.25">
      <c r="A156" s="1">
        <v>40767</v>
      </c>
      <c r="B156">
        <v>72.36</v>
      </c>
      <c r="C156">
        <v>73.099999999999994</v>
      </c>
      <c r="D156">
        <v>71.599999999999994</v>
      </c>
      <c r="E156">
        <v>72</v>
      </c>
      <c r="F156">
        <v>31129000</v>
      </c>
      <c r="G156">
        <v>70.239999999999995</v>
      </c>
    </row>
    <row r="157" spans="1:7" x14ac:dyDescent="0.25">
      <c r="A157" s="1">
        <v>40770</v>
      </c>
      <c r="B157">
        <v>73.040000000000006</v>
      </c>
      <c r="C157">
        <v>74.38</v>
      </c>
      <c r="D157">
        <v>72.75</v>
      </c>
      <c r="E157">
        <v>74.290000000000006</v>
      </c>
      <c r="F157">
        <v>23388200</v>
      </c>
      <c r="G157">
        <v>72.47</v>
      </c>
    </row>
    <row r="158" spans="1:7" x14ac:dyDescent="0.25">
      <c r="A158" s="1">
        <v>40771</v>
      </c>
      <c r="B158">
        <v>73.349999999999994</v>
      </c>
      <c r="C158">
        <v>74.34</v>
      </c>
      <c r="D158">
        <v>72.83</v>
      </c>
      <c r="E158">
        <v>73.5</v>
      </c>
      <c r="F158">
        <v>26341400</v>
      </c>
      <c r="G158">
        <v>71.7</v>
      </c>
    </row>
    <row r="159" spans="1:7" x14ac:dyDescent="0.25">
      <c r="A159" s="1">
        <v>40772</v>
      </c>
      <c r="B159">
        <v>74.290000000000006</v>
      </c>
      <c r="C159">
        <v>74.75</v>
      </c>
      <c r="D159">
        <v>73.5</v>
      </c>
      <c r="E159">
        <v>74.16</v>
      </c>
      <c r="F159">
        <v>18269400</v>
      </c>
      <c r="G159">
        <v>72.349999999999994</v>
      </c>
    </row>
    <row r="160" spans="1:7" x14ac:dyDescent="0.25">
      <c r="A160" s="1">
        <v>40773</v>
      </c>
      <c r="B160">
        <v>72.41</v>
      </c>
      <c r="C160">
        <v>72.790000000000006</v>
      </c>
      <c r="D160">
        <v>70.209999999999994</v>
      </c>
      <c r="E160">
        <v>70.94</v>
      </c>
      <c r="F160">
        <v>35457700</v>
      </c>
      <c r="G160">
        <v>69.209999999999994</v>
      </c>
    </row>
    <row r="161" spans="1:7" x14ac:dyDescent="0.25">
      <c r="A161" s="1">
        <v>40774</v>
      </c>
      <c r="B161">
        <v>70.069999999999993</v>
      </c>
      <c r="C161">
        <v>71.98</v>
      </c>
      <c r="D161">
        <v>69.67</v>
      </c>
      <c r="E161">
        <v>69.8</v>
      </c>
      <c r="F161">
        <v>34935300</v>
      </c>
      <c r="G161">
        <v>68.09</v>
      </c>
    </row>
    <row r="162" spans="1:7" x14ac:dyDescent="0.25">
      <c r="A162" s="1">
        <v>40777</v>
      </c>
      <c r="B162">
        <v>72.150000000000006</v>
      </c>
      <c r="C162">
        <v>72.16</v>
      </c>
      <c r="D162">
        <v>69.58</v>
      </c>
      <c r="E162">
        <v>70.180000000000007</v>
      </c>
      <c r="F162">
        <v>27202900</v>
      </c>
      <c r="G162">
        <v>68.459999999999994</v>
      </c>
    </row>
    <row r="163" spans="1:7" x14ac:dyDescent="0.25">
      <c r="A163" s="1">
        <v>40778</v>
      </c>
      <c r="B163">
        <v>70.599999999999994</v>
      </c>
      <c r="C163">
        <v>73.8</v>
      </c>
      <c r="D163">
        <v>70.52</v>
      </c>
      <c r="E163">
        <v>73.66</v>
      </c>
      <c r="F163">
        <v>38059600</v>
      </c>
      <c r="G163">
        <v>71.86</v>
      </c>
    </row>
    <row r="164" spans="1:7" x14ac:dyDescent="0.25">
      <c r="A164" s="1">
        <v>40779</v>
      </c>
      <c r="B164">
        <v>72.959999999999994</v>
      </c>
      <c r="C164">
        <v>73.86</v>
      </c>
      <c r="D164">
        <v>72.27</v>
      </c>
      <c r="E164">
        <v>73.540000000000006</v>
      </c>
      <c r="F164">
        <v>22752900</v>
      </c>
      <c r="G164">
        <v>71.739999999999995</v>
      </c>
    </row>
    <row r="165" spans="1:7" x14ac:dyDescent="0.25">
      <c r="A165" s="1">
        <v>40780</v>
      </c>
      <c r="B165">
        <v>73.64</v>
      </c>
      <c r="C165">
        <v>73.92</v>
      </c>
      <c r="D165">
        <v>71.27</v>
      </c>
      <c r="E165">
        <v>71.77</v>
      </c>
      <c r="F165">
        <v>30924500</v>
      </c>
      <c r="G165">
        <v>70.02</v>
      </c>
    </row>
    <row r="166" spans="1:7" x14ac:dyDescent="0.25">
      <c r="A166" s="1">
        <v>40781</v>
      </c>
      <c r="B166">
        <v>70.88</v>
      </c>
      <c r="C166">
        <v>73</v>
      </c>
      <c r="D166">
        <v>70.209999999999994</v>
      </c>
      <c r="E166">
        <v>72.64</v>
      </c>
      <c r="F166">
        <v>26974400</v>
      </c>
      <c r="G166">
        <v>70.86</v>
      </c>
    </row>
    <row r="167" spans="1:7" x14ac:dyDescent="0.25">
      <c r="A167" s="1">
        <v>40784</v>
      </c>
      <c r="B167">
        <v>73.33</v>
      </c>
      <c r="C167">
        <v>74.22</v>
      </c>
      <c r="D167">
        <v>72.98</v>
      </c>
      <c r="E167">
        <v>74.12</v>
      </c>
      <c r="F167">
        <v>18967100</v>
      </c>
      <c r="G167">
        <v>72.31</v>
      </c>
    </row>
    <row r="168" spans="1:7" x14ac:dyDescent="0.25">
      <c r="A168" s="1">
        <v>40785</v>
      </c>
      <c r="B168">
        <v>73.59</v>
      </c>
      <c r="C168">
        <v>74.400000000000006</v>
      </c>
      <c r="D168">
        <v>72.97</v>
      </c>
      <c r="E168">
        <v>73.91</v>
      </c>
      <c r="F168">
        <v>22437000</v>
      </c>
      <c r="G168">
        <v>72.099999999999994</v>
      </c>
    </row>
    <row r="169" spans="1:7" x14ac:dyDescent="0.25">
      <c r="A169" s="1">
        <v>40786</v>
      </c>
      <c r="B169">
        <v>74.36</v>
      </c>
      <c r="C169">
        <v>74.87</v>
      </c>
      <c r="D169">
        <v>73.34</v>
      </c>
      <c r="E169">
        <v>74.02</v>
      </c>
      <c r="F169">
        <v>29189000</v>
      </c>
      <c r="G169">
        <v>72.209999999999994</v>
      </c>
    </row>
    <row r="170" spans="1:7" x14ac:dyDescent="0.25">
      <c r="A170" s="1">
        <v>40787</v>
      </c>
      <c r="B170">
        <v>74.150000000000006</v>
      </c>
      <c r="C170">
        <v>74.86</v>
      </c>
      <c r="D170">
        <v>73.45</v>
      </c>
      <c r="E170">
        <v>73.489999999999995</v>
      </c>
      <c r="F170">
        <v>23393500</v>
      </c>
      <c r="G170">
        <v>71.69</v>
      </c>
    </row>
    <row r="171" spans="1:7" x14ac:dyDescent="0.25">
      <c r="A171" s="1">
        <v>40788</v>
      </c>
      <c r="B171">
        <v>72.11</v>
      </c>
      <c r="C171">
        <v>72.69</v>
      </c>
      <c r="D171">
        <v>71.5</v>
      </c>
      <c r="E171">
        <v>72.14</v>
      </c>
      <c r="F171">
        <v>21071800</v>
      </c>
      <c r="G171">
        <v>70.38</v>
      </c>
    </row>
    <row r="172" spans="1:7" x14ac:dyDescent="0.25">
      <c r="A172" s="1">
        <v>40792</v>
      </c>
      <c r="B172">
        <v>70.14</v>
      </c>
      <c r="C172">
        <v>71.319999999999993</v>
      </c>
      <c r="D172">
        <v>69.91</v>
      </c>
      <c r="E172">
        <v>71.150000000000006</v>
      </c>
      <c r="F172">
        <v>25416300</v>
      </c>
      <c r="G172">
        <v>69.41</v>
      </c>
    </row>
    <row r="173" spans="1:7" x14ac:dyDescent="0.25">
      <c r="A173" s="1">
        <v>40793</v>
      </c>
      <c r="B173">
        <v>72.239999999999995</v>
      </c>
      <c r="C173">
        <v>73.650000000000006</v>
      </c>
      <c r="D173">
        <v>71.75</v>
      </c>
      <c r="E173">
        <v>73.650000000000006</v>
      </c>
      <c r="F173">
        <v>23108400</v>
      </c>
      <c r="G173">
        <v>71.849999999999994</v>
      </c>
    </row>
    <row r="174" spans="1:7" x14ac:dyDescent="0.25">
      <c r="A174" s="1">
        <v>40794</v>
      </c>
      <c r="B174">
        <v>73.39</v>
      </c>
      <c r="C174">
        <v>74.34</v>
      </c>
      <c r="D174">
        <v>72.540000000000006</v>
      </c>
      <c r="E174">
        <v>72.819999999999993</v>
      </c>
      <c r="F174">
        <v>22434800</v>
      </c>
      <c r="G174">
        <v>71.040000000000006</v>
      </c>
    </row>
    <row r="175" spans="1:7" x14ac:dyDescent="0.25">
      <c r="A175" s="1">
        <v>40795</v>
      </c>
      <c r="B175">
        <v>72.17</v>
      </c>
      <c r="C175">
        <v>72.569999999999993</v>
      </c>
      <c r="D175">
        <v>70.59</v>
      </c>
      <c r="E175">
        <v>71.010000000000005</v>
      </c>
      <c r="F175">
        <v>27969100</v>
      </c>
      <c r="G175">
        <v>69.27</v>
      </c>
    </row>
    <row r="176" spans="1:7" x14ac:dyDescent="0.25">
      <c r="A176" s="1">
        <v>40798</v>
      </c>
      <c r="B176">
        <v>70.34</v>
      </c>
      <c r="C176">
        <v>71.89</v>
      </c>
      <c r="D176">
        <v>69.87</v>
      </c>
      <c r="E176">
        <v>71.84</v>
      </c>
      <c r="F176">
        <v>26205800</v>
      </c>
      <c r="G176">
        <v>70.08</v>
      </c>
    </row>
    <row r="177" spans="1:7" x14ac:dyDescent="0.25">
      <c r="A177" s="1">
        <v>40799</v>
      </c>
      <c r="B177">
        <v>71.760000000000005</v>
      </c>
      <c r="C177">
        <v>71.98</v>
      </c>
      <c r="D177">
        <v>70.81</v>
      </c>
      <c r="E177">
        <v>71.650000000000006</v>
      </c>
      <c r="F177">
        <v>22825400</v>
      </c>
      <c r="G177">
        <v>69.900000000000006</v>
      </c>
    </row>
    <row r="178" spans="1:7" x14ac:dyDescent="0.25">
      <c r="A178" s="1">
        <v>40800</v>
      </c>
      <c r="B178">
        <v>71.959999999999994</v>
      </c>
      <c r="C178">
        <v>73.760000000000005</v>
      </c>
      <c r="D178">
        <v>71.16</v>
      </c>
      <c r="E178">
        <v>72.64</v>
      </c>
      <c r="F178">
        <v>26042800</v>
      </c>
      <c r="G178">
        <v>70.86</v>
      </c>
    </row>
    <row r="179" spans="1:7" x14ac:dyDescent="0.25">
      <c r="A179" s="1">
        <v>40801</v>
      </c>
      <c r="B179">
        <v>73.430000000000007</v>
      </c>
      <c r="C179">
        <v>74.06</v>
      </c>
      <c r="D179">
        <v>72.680000000000007</v>
      </c>
      <c r="E179">
        <v>74.010000000000005</v>
      </c>
      <c r="F179">
        <v>21858300</v>
      </c>
      <c r="G179">
        <v>72.2</v>
      </c>
    </row>
    <row r="180" spans="1:7" x14ac:dyDescent="0.25">
      <c r="A180" s="1">
        <v>40802</v>
      </c>
      <c r="B180">
        <v>74.52</v>
      </c>
      <c r="C180">
        <v>74.75</v>
      </c>
      <c r="D180">
        <v>73.569999999999993</v>
      </c>
      <c r="E180">
        <v>74.55</v>
      </c>
      <c r="F180">
        <v>34652600</v>
      </c>
      <c r="G180">
        <v>72.73</v>
      </c>
    </row>
    <row r="181" spans="1:7" x14ac:dyDescent="0.25">
      <c r="A181" s="1">
        <v>40805</v>
      </c>
      <c r="B181">
        <v>72.91</v>
      </c>
      <c r="C181">
        <v>74.099999999999994</v>
      </c>
      <c r="D181">
        <v>72.5</v>
      </c>
      <c r="E181">
        <v>73.7</v>
      </c>
      <c r="F181">
        <v>19822500</v>
      </c>
      <c r="G181">
        <v>71.900000000000006</v>
      </c>
    </row>
    <row r="182" spans="1:7" x14ac:dyDescent="0.25">
      <c r="A182" s="1">
        <v>40806</v>
      </c>
      <c r="B182">
        <v>73.87</v>
      </c>
      <c r="C182">
        <v>74.98</v>
      </c>
      <c r="D182">
        <v>73.44</v>
      </c>
      <c r="E182">
        <v>74.010000000000005</v>
      </c>
      <c r="F182">
        <v>20420000</v>
      </c>
      <c r="G182">
        <v>72.2</v>
      </c>
    </row>
    <row r="183" spans="1:7" x14ac:dyDescent="0.25">
      <c r="A183" s="1">
        <v>40807</v>
      </c>
      <c r="B183">
        <v>73.88</v>
      </c>
      <c r="C183">
        <v>74.290000000000006</v>
      </c>
      <c r="D183">
        <v>71.83</v>
      </c>
      <c r="E183">
        <v>71.97</v>
      </c>
      <c r="F183">
        <v>23806200</v>
      </c>
      <c r="G183">
        <v>70.209999999999994</v>
      </c>
    </row>
    <row r="184" spans="1:7" x14ac:dyDescent="0.25">
      <c r="A184" s="1">
        <v>40808</v>
      </c>
      <c r="B184">
        <v>69.94</v>
      </c>
      <c r="C184">
        <v>70.459999999999994</v>
      </c>
      <c r="D184">
        <v>68.17</v>
      </c>
      <c r="E184">
        <v>69.239999999999995</v>
      </c>
      <c r="F184">
        <v>43223000</v>
      </c>
      <c r="G184">
        <v>67.55</v>
      </c>
    </row>
    <row r="185" spans="1:7" x14ac:dyDescent="0.25">
      <c r="A185" s="1">
        <v>40809</v>
      </c>
      <c r="B185">
        <v>68.459999999999994</v>
      </c>
      <c r="C185">
        <v>70.11</v>
      </c>
      <c r="D185">
        <v>67.930000000000007</v>
      </c>
      <c r="E185">
        <v>69.31</v>
      </c>
      <c r="F185">
        <v>26583200</v>
      </c>
      <c r="G185">
        <v>67.62</v>
      </c>
    </row>
    <row r="186" spans="1:7" x14ac:dyDescent="0.25">
      <c r="A186" s="1">
        <v>40812</v>
      </c>
      <c r="B186">
        <v>70.010000000000005</v>
      </c>
      <c r="C186">
        <v>71.89</v>
      </c>
      <c r="D186">
        <v>69.5</v>
      </c>
      <c r="E186">
        <v>71.72</v>
      </c>
      <c r="F186">
        <v>30342400</v>
      </c>
      <c r="G186">
        <v>69.97</v>
      </c>
    </row>
    <row r="187" spans="1:7" x14ac:dyDescent="0.25">
      <c r="A187" s="1">
        <v>40813</v>
      </c>
      <c r="B187">
        <v>73.33</v>
      </c>
      <c r="C187">
        <v>74.34</v>
      </c>
      <c r="D187">
        <v>72.42</v>
      </c>
      <c r="E187">
        <v>72.91</v>
      </c>
      <c r="F187">
        <v>26689900</v>
      </c>
      <c r="G187">
        <v>71.13</v>
      </c>
    </row>
    <row r="188" spans="1:7" x14ac:dyDescent="0.25">
      <c r="A188" s="1">
        <v>40814</v>
      </c>
      <c r="B188">
        <v>72.430000000000007</v>
      </c>
      <c r="C188">
        <v>74.290000000000006</v>
      </c>
      <c r="D188">
        <v>71.86</v>
      </c>
      <c r="E188">
        <v>72.069999999999993</v>
      </c>
      <c r="F188">
        <v>26026500</v>
      </c>
      <c r="G188">
        <v>70.31</v>
      </c>
    </row>
    <row r="189" spans="1:7" x14ac:dyDescent="0.25">
      <c r="A189" s="1">
        <v>40815</v>
      </c>
      <c r="B189">
        <v>73.12</v>
      </c>
      <c r="C189">
        <v>74.040000000000006</v>
      </c>
      <c r="D189">
        <v>72.67</v>
      </c>
      <c r="E189">
        <v>73.88</v>
      </c>
      <c r="F189">
        <v>27713900</v>
      </c>
      <c r="G189">
        <v>72.069999999999993</v>
      </c>
    </row>
    <row r="190" spans="1:7" x14ac:dyDescent="0.25">
      <c r="A190" s="1">
        <v>40816</v>
      </c>
      <c r="B190">
        <v>72.760000000000005</v>
      </c>
      <c r="C190">
        <v>74.59</v>
      </c>
      <c r="D190">
        <v>72.63</v>
      </c>
      <c r="E190">
        <v>72.63</v>
      </c>
      <c r="F190">
        <v>30917000</v>
      </c>
      <c r="G190">
        <v>70.86</v>
      </c>
    </row>
    <row r="191" spans="1:7" x14ac:dyDescent="0.25">
      <c r="A191" s="1">
        <v>40819</v>
      </c>
      <c r="B191">
        <v>72.05</v>
      </c>
      <c r="C191">
        <v>73.099999999999994</v>
      </c>
      <c r="D191">
        <v>71.150000000000006</v>
      </c>
      <c r="E191">
        <v>71.150000000000006</v>
      </c>
      <c r="F191">
        <v>31004200</v>
      </c>
      <c r="G191">
        <v>69.41</v>
      </c>
    </row>
    <row r="192" spans="1:7" x14ac:dyDescent="0.25">
      <c r="A192" s="1">
        <v>40820</v>
      </c>
      <c r="B192">
        <v>70.25</v>
      </c>
      <c r="C192">
        <v>73.150000000000006</v>
      </c>
      <c r="D192">
        <v>69.209999999999994</v>
      </c>
      <c r="E192">
        <v>72.83</v>
      </c>
      <c r="F192">
        <v>36500000</v>
      </c>
      <c r="G192">
        <v>71.05</v>
      </c>
    </row>
    <row r="193" spans="1:7" x14ac:dyDescent="0.25">
      <c r="A193" s="1">
        <v>40821</v>
      </c>
      <c r="B193">
        <v>72.67</v>
      </c>
      <c r="C193">
        <v>74</v>
      </c>
      <c r="D193">
        <v>72.209999999999994</v>
      </c>
      <c r="E193">
        <v>73.95</v>
      </c>
      <c r="F193">
        <v>28239800</v>
      </c>
      <c r="G193">
        <v>72.14</v>
      </c>
    </row>
    <row r="194" spans="1:7" x14ac:dyDescent="0.25">
      <c r="A194" s="1">
        <v>40822</v>
      </c>
      <c r="B194">
        <v>73.3</v>
      </c>
      <c r="C194">
        <v>74</v>
      </c>
      <c r="D194">
        <v>72.63</v>
      </c>
      <c r="E194">
        <v>73.89</v>
      </c>
      <c r="F194">
        <v>24869800</v>
      </c>
      <c r="G194">
        <v>72.08</v>
      </c>
    </row>
    <row r="195" spans="1:7" x14ac:dyDescent="0.25">
      <c r="A195" s="1">
        <v>40823</v>
      </c>
      <c r="B195">
        <v>74.47</v>
      </c>
      <c r="C195">
        <v>74.52</v>
      </c>
      <c r="D195">
        <v>73.03</v>
      </c>
      <c r="E195">
        <v>73.56</v>
      </c>
      <c r="F195">
        <v>23573900</v>
      </c>
      <c r="G195">
        <v>71.760000000000005</v>
      </c>
    </row>
    <row r="196" spans="1:7" x14ac:dyDescent="0.25">
      <c r="A196" s="1">
        <v>40826</v>
      </c>
      <c r="B196">
        <v>74.73</v>
      </c>
      <c r="C196">
        <v>76.290000000000006</v>
      </c>
      <c r="D196">
        <v>74.650000000000006</v>
      </c>
      <c r="E196">
        <v>76.28</v>
      </c>
      <c r="F196">
        <v>20465800</v>
      </c>
      <c r="G196">
        <v>74.42</v>
      </c>
    </row>
    <row r="197" spans="1:7" x14ac:dyDescent="0.25">
      <c r="A197" s="1">
        <v>40827</v>
      </c>
      <c r="B197">
        <v>75.78</v>
      </c>
      <c r="C197">
        <v>76.67</v>
      </c>
      <c r="D197">
        <v>75.709999999999994</v>
      </c>
      <c r="E197">
        <v>76.27</v>
      </c>
      <c r="F197">
        <v>17862100</v>
      </c>
      <c r="G197">
        <v>74.41</v>
      </c>
    </row>
    <row r="198" spans="1:7" x14ac:dyDescent="0.25">
      <c r="A198" s="1">
        <v>40828</v>
      </c>
      <c r="B198">
        <v>76.739999999999995</v>
      </c>
      <c r="C198">
        <v>77.66</v>
      </c>
      <c r="D198">
        <v>76.31</v>
      </c>
      <c r="E198">
        <v>77.16</v>
      </c>
      <c r="F198">
        <v>22239000</v>
      </c>
      <c r="G198">
        <v>75.27</v>
      </c>
    </row>
    <row r="199" spans="1:7" x14ac:dyDescent="0.25">
      <c r="A199" s="1">
        <v>40829</v>
      </c>
      <c r="B199">
        <v>76.22</v>
      </c>
      <c r="C199">
        <v>76.790000000000006</v>
      </c>
      <c r="D199">
        <v>75.84</v>
      </c>
      <c r="E199">
        <v>76.37</v>
      </c>
      <c r="F199">
        <v>19540300</v>
      </c>
      <c r="G199">
        <v>74.5</v>
      </c>
    </row>
    <row r="200" spans="1:7" x14ac:dyDescent="0.25">
      <c r="A200" s="1">
        <v>40830</v>
      </c>
      <c r="B200">
        <v>77.099999999999994</v>
      </c>
      <c r="C200">
        <v>78.23</v>
      </c>
      <c r="D200">
        <v>77.069999999999993</v>
      </c>
      <c r="E200">
        <v>78.11</v>
      </c>
      <c r="F200">
        <v>17870600</v>
      </c>
      <c r="G200">
        <v>76.2</v>
      </c>
    </row>
    <row r="201" spans="1:7" x14ac:dyDescent="0.25">
      <c r="A201" s="1">
        <v>40833</v>
      </c>
      <c r="B201">
        <v>77.87</v>
      </c>
      <c r="C201">
        <v>78.489999999999995</v>
      </c>
      <c r="D201">
        <v>77.12</v>
      </c>
      <c r="E201">
        <v>77.47</v>
      </c>
      <c r="F201">
        <v>18836200</v>
      </c>
      <c r="G201">
        <v>75.58</v>
      </c>
    </row>
    <row r="202" spans="1:7" x14ac:dyDescent="0.25">
      <c r="A202" s="1">
        <v>40834</v>
      </c>
      <c r="B202">
        <v>77.569999999999993</v>
      </c>
      <c r="C202">
        <v>79.510000000000005</v>
      </c>
      <c r="D202">
        <v>77.02</v>
      </c>
      <c r="E202">
        <v>78.89</v>
      </c>
      <c r="F202">
        <v>23878500</v>
      </c>
      <c r="G202">
        <v>76.959999999999994</v>
      </c>
    </row>
    <row r="203" spans="1:7" x14ac:dyDescent="0.25">
      <c r="A203" s="1">
        <v>40835</v>
      </c>
      <c r="B203">
        <v>78.569999999999993</v>
      </c>
      <c r="C203">
        <v>79.239999999999995</v>
      </c>
      <c r="D203">
        <v>77.92</v>
      </c>
      <c r="E203">
        <v>78.430000000000007</v>
      </c>
      <c r="F203">
        <v>20910900</v>
      </c>
      <c r="G203">
        <v>76.510000000000005</v>
      </c>
    </row>
    <row r="204" spans="1:7" x14ac:dyDescent="0.25">
      <c r="A204" s="1">
        <v>40836</v>
      </c>
      <c r="B204">
        <v>78.319999999999993</v>
      </c>
      <c r="C204">
        <v>79.11</v>
      </c>
      <c r="D204">
        <v>77.83</v>
      </c>
      <c r="E204">
        <v>78.709999999999994</v>
      </c>
      <c r="F204">
        <v>22227600</v>
      </c>
      <c r="G204">
        <v>76.790000000000006</v>
      </c>
    </row>
    <row r="205" spans="1:7" x14ac:dyDescent="0.25">
      <c r="A205" s="1">
        <v>40837</v>
      </c>
      <c r="B205">
        <v>79.59</v>
      </c>
      <c r="C205">
        <v>80.16</v>
      </c>
      <c r="D205">
        <v>79.180000000000007</v>
      </c>
      <c r="E205">
        <v>80.13</v>
      </c>
      <c r="F205">
        <v>27855300</v>
      </c>
      <c r="G205">
        <v>78.17</v>
      </c>
    </row>
    <row r="206" spans="1:7" x14ac:dyDescent="0.25">
      <c r="A206" s="1">
        <v>40840</v>
      </c>
      <c r="B206">
        <v>79.92</v>
      </c>
      <c r="C206">
        <v>80.5</v>
      </c>
      <c r="D206">
        <v>79.55</v>
      </c>
      <c r="E206">
        <v>80.17</v>
      </c>
      <c r="F206">
        <v>19861100</v>
      </c>
      <c r="G206">
        <v>78.209999999999994</v>
      </c>
    </row>
    <row r="207" spans="1:7" x14ac:dyDescent="0.25">
      <c r="A207" s="1">
        <v>40841</v>
      </c>
      <c r="B207">
        <v>79.83</v>
      </c>
      <c r="C207">
        <v>80.489999999999995</v>
      </c>
      <c r="D207">
        <v>79.05</v>
      </c>
      <c r="E207">
        <v>79.44</v>
      </c>
      <c r="F207">
        <v>23433400</v>
      </c>
      <c r="G207">
        <v>77.5</v>
      </c>
    </row>
    <row r="208" spans="1:7" x14ac:dyDescent="0.25">
      <c r="A208" s="1">
        <v>40842</v>
      </c>
      <c r="B208">
        <v>80.16</v>
      </c>
      <c r="C208">
        <v>81.27</v>
      </c>
      <c r="D208">
        <v>79.28</v>
      </c>
      <c r="E208">
        <v>81.069999999999993</v>
      </c>
      <c r="F208">
        <v>27170500</v>
      </c>
      <c r="G208">
        <v>79.09</v>
      </c>
    </row>
    <row r="209" spans="1:7" x14ac:dyDescent="0.25">
      <c r="A209" s="1">
        <v>40843</v>
      </c>
      <c r="B209">
        <v>81.91</v>
      </c>
      <c r="C209">
        <v>82.2</v>
      </c>
      <c r="D209">
        <v>80.69</v>
      </c>
      <c r="E209">
        <v>81.88</v>
      </c>
      <c r="F209">
        <v>35489500</v>
      </c>
      <c r="G209">
        <v>79.88</v>
      </c>
    </row>
    <row r="210" spans="1:7" x14ac:dyDescent="0.25">
      <c r="A210" s="1">
        <v>40844</v>
      </c>
      <c r="B210">
        <v>80.989999999999995</v>
      </c>
      <c r="C210">
        <v>81.99</v>
      </c>
      <c r="D210">
        <v>80.44</v>
      </c>
      <c r="E210">
        <v>81.48</v>
      </c>
      <c r="F210">
        <v>21753400</v>
      </c>
      <c r="G210">
        <v>79.489999999999995</v>
      </c>
    </row>
    <row r="211" spans="1:7" x14ac:dyDescent="0.25">
      <c r="A211" s="1">
        <v>40847</v>
      </c>
      <c r="B211">
        <v>80.59</v>
      </c>
      <c r="C211">
        <v>80.64</v>
      </c>
      <c r="D211">
        <v>78</v>
      </c>
      <c r="E211">
        <v>78.09</v>
      </c>
      <c r="F211">
        <v>30616900</v>
      </c>
      <c r="G211">
        <v>76.180000000000007</v>
      </c>
    </row>
    <row r="212" spans="1:7" x14ac:dyDescent="0.25">
      <c r="A212" s="1">
        <v>40848</v>
      </c>
      <c r="B212">
        <v>75.819999999999993</v>
      </c>
      <c r="C212">
        <v>77.11</v>
      </c>
      <c r="D212">
        <v>75.45</v>
      </c>
      <c r="E212">
        <v>75.94</v>
      </c>
      <c r="F212">
        <v>35835000</v>
      </c>
      <c r="G212">
        <v>74.08</v>
      </c>
    </row>
    <row r="213" spans="1:7" x14ac:dyDescent="0.25">
      <c r="A213" s="1">
        <v>40849</v>
      </c>
      <c r="B213">
        <v>77.37</v>
      </c>
      <c r="C213">
        <v>77.59</v>
      </c>
      <c r="D213">
        <v>76.5</v>
      </c>
      <c r="E213">
        <v>77.37</v>
      </c>
      <c r="F213">
        <v>21773200</v>
      </c>
      <c r="G213">
        <v>75.48</v>
      </c>
    </row>
    <row r="214" spans="1:7" x14ac:dyDescent="0.25">
      <c r="A214" s="1">
        <v>40850</v>
      </c>
      <c r="B214">
        <v>78.19</v>
      </c>
      <c r="C214">
        <v>79</v>
      </c>
      <c r="D214">
        <v>77.44</v>
      </c>
      <c r="E214">
        <v>78.86</v>
      </c>
      <c r="F214">
        <v>24480600</v>
      </c>
      <c r="G214">
        <v>76.930000000000007</v>
      </c>
    </row>
    <row r="215" spans="1:7" x14ac:dyDescent="0.25">
      <c r="A215" s="1">
        <v>40851</v>
      </c>
      <c r="B215">
        <v>78.069999999999993</v>
      </c>
      <c r="C215">
        <v>78.61</v>
      </c>
      <c r="D215">
        <v>77.38</v>
      </c>
      <c r="E215">
        <v>78.52</v>
      </c>
      <c r="F215">
        <v>18192800</v>
      </c>
      <c r="G215">
        <v>76.599999999999994</v>
      </c>
    </row>
    <row r="216" spans="1:7" x14ac:dyDescent="0.25">
      <c r="A216" s="1">
        <v>40854</v>
      </c>
      <c r="B216">
        <v>78.819999999999993</v>
      </c>
      <c r="C216">
        <v>79.489999999999995</v>
      </c>
      <c r="D216">
        <v>78.12</v>
      </c>
      <c r="E216">
        <v>79.349999999999994</v>
      </c>
      <c r="F216">
        <v>17998100</v>
      </c>
      <c r="G216">
        <v>77.41</v>
      </c>
    </row>
    <row r="217" spans="1:7" x14ac:dyDescent="0.25">
      <c r="A217" s="1">
        <v>40855</v>
      </c>
      <c r="B217">
        <v>79.25</v>
      </c>
      <c r="C217">
        <v>79.88</v>
      </c>
      <c r="D217">
        <v>78.63</v>
      </c>
      <c r="E217">
        <v>79.760000000000005</v>
      </c>
      <c r="F217">
        <v>19023800</v>
      </c>
      <c r="G217">
        <v>78.27</v>
      </c>
    </row>
    <row r="218" spans="1:7" x14ac:dyDescent="0.25">
      <c r="A218" s="1">
        <v>40856</v>
      </c>
      <c r="B218">
        <v>77.900000000000006</v>
      </c>
      <c r="C218">
        <v>78.92</v>
      </c>
      <c r="D218">
        <v>77.03</v>
      </c>
      <c r="E218">
        <v>77.39</v>
      </c>
      <c r="F218">
        <v>24130100</v>
      </c>
      <c r="G218">
        <v>75.95</v>
      </c>
    </row>
    <row r="219" spans="1:7" x14ac:dyDescent="0.25">
      <c r="A219" s="1">
        <v>40857</v>
      </c>
      <c r="B219">
        <v>78.53</v>
      </c>
      <c r="C219">
        <v>79.02</v>
      </c>
      <c r="D219">
        <v>77.64</v>
      </c>
      <c r="E219">
        <v>78.7</v>
      </c>
      <c r="F219">
        <v>18668800</v>
      </c>
      <c r="G219">
        <v>77.23</v>
      </c>
    </row>
    <row r="220" spans="1:7" x14ac:dyDescent="0.25">
      <c r="A220" s="1">
        <v>40858</v>
      </c>
      <c r="B220">
        <v>79.63</v>
      </c>
      <c r="C220">
        <v>79.95</v>
      </c>
      <c r="D220">
        <v>79.34</v>
      </c>
      <c r="E220">
        <v>79.72</v>
      </c>
      <c r="F220">
        <v>15134500</v>
      </c>
      <c r="G220">
        <v>78.239999999999995</v>
      </c>
    </row>
    <row r="221" spans="1:7" x14ac:dyDescent="0.25">
      <c r="A221" s="1">
        <v>40861</v>
      </c>
      <c r="B221">
        <v>79.53</v>
      </c>
      <c r="C221">
        <v>79.75</v>
      </c>
      <c r="D221">
        <v>78.39</v>
      </c>
      <c r="E221">
        <v>78.959999999999994</v>
      </c>
      <c r="F221">
        <v>13589900</v>
      </c>
      <c r="G221">
        <v>77.489999999999995</v>
      </c>
    </row>
    <row r="222" spans="1:7" x14ac:dyDescent="0.25">
      <c r="A222" s="1">
        <v>40862</v>
      </c>
      <c r="B222">
        <v>78.86</v>
      </c>
      <c r="C222">
        <v>79.849999999999994</v>
      </c>
      <c r="D222">
        <v>78.5</v>
      </c>
      <c r="E222">
        <v>79.09</v>
      </c>
      <c r="F222">
        <v>19475000</v>
      </c>
      <c r="G222">
        <v>77.62</v>
      </c>
    </row>
    <row r="223" spans="1:7" x14ac:dyDescent="0.25">
      <c r="A223" s="1">
        <v>40863</v>
      </c>
      <c r="B223">
        <v>78.239999999999995</v>
      </c>
      <c r="C223">
        <v>79.75</v>
      </c>
      <c r="D223">
        <v>78.06</v>
      </c>
      <c r="E223">
        <v>78.25</v>
      </c>
      <c r="F223">
        <v>20376800</v>
      </c>
      <c r="G223">
        <v>76.790000000000006</v>
      </c>
    </row>
    <row r="224" spans="1:7" x14ac:dyDescent="0.25">
      <c r="A224" s="1">
        <v>40864</v>
      </c>
      <c r="B224">
        <v>78.12</v>
      </c>
      <c r="C224">
        <v>79.430000000000007</v>
      </c>
      <c r="D224">
        <v>77.099999999999994</v>
      </c>
      <c r="E224">
        <v>77.86</v>
      </c>
      <c r="F224">
        <v>25964300</v>
      </c>
      <c r="G224">
        <v>76.41</v>
      </c>
    </row>
    <row r="225" spans="1:7" x14ac:dyDescent="0.25">
      <c r="A225" s="1">
        <v>40865</v>
      </c>
      <c r="B225">
        <v>78.22</v>
      </c>
      <c r="C225">
        <v>78.680000000000007</v>
      </c>
      <c r="D225">
        <v>77.11</v>
      </c>
      <c r="E225">
        <v>77.900000000000006</v>
      </c>
      <c r="F225">
        <v>23104500</v>
      </c>
      <c r="G225">
        <v>76.45</v>
      </c>
    </row>
    <row r="226" spans="1:7" x14ac:dyDescent="0.25">
      <c r="A226" s="1">
        <v>40868</v>
      </c>
      <c r="B226">
        <v>76.53</v>
      </c>
      <c r="C226">
        <v>77.33</v>
      </c>
      <c r="D226">
        <v>76.06</v>
      </c>
      <c r="E226">
        <v>76.91</v>
      </c>
      <c r="F226">
        <v>20204200</v>
      </c>
      <c r="G226">
        <v>75.48</v>
      </c>
    </row>
    <row r="227" spans="1:7" x14ac:dyDescent="0.25">
      <c r="A227" s="1">
        <v>40869</v>
      </c>
      <c r="B227">
        <v>76.38</v>
      </c>
      <c r="C227">
        <v>77.099999999999994</v>
      </c>
      <c r="D227">
        <v>75.88</v>
      </c>
      <c r="E227">
        <v>76.03</v>
      </c>
      <c r="F227">
        <v>18925100</v>
      </c>
      <c r="G227">
        <v>74.61</v>
      </c>
    </row>
    <row r="228" spans="1:7" x14ac:dyDescent="0.25">
      <c r="A228" s="1">
        <v>40870</v>
      </c>
      <c r="B228">
        <v>75.03</v>
      </c>
      <c r="C228">
        <v>75.319999999999993</v>
      </c>
      <c r="D228">
        <v>74.53</v>
      </c>
      <c r="E228">
        <v>74.58</v>
      </c>
      <c r="F228">
        <v>23331800</v>
      </c>
      <c r="G228">
        <v>73.19</v>
      </c>
    </row>
    <row r="229" spans="1:7" x14ac:dyDescent="0.25">
      <c r="A229" s="1">
        <v>40872</v>
      </c>
      <c r="B229">
        <v>74.510000000000005</v>
      </c>
      <c r="C229">
        <v>75.2</v>
      </c>
      <c r="D229">
        <v>73.900000000000006</v>
      </c>
      <c r="E229">
        <v>73.900000000000006</v>
      </c>
      <c r="F229">
        <v>10254500</v>
      </c>
      <c r="G229">
        <v>72.52</v>
      </c>
    </row>
    <row r="230" spans="1:7" x14ac:dyDescent="0.25">
      <c r="A230" s="1">
        <v>40875</v>
      </c>
      <c r="B230">
        <v>75.84</v>
      </c>
      <c r="C230">
        <v>76.510000000000005</v>
      </c>
      <c r="D230">
        <v>75.33</v>
      </c>
      <c r="E230">
        <v>75.84</v>
      </c>
      <c r="F230">
        <v>20148600</v>
      </c>
      <c r="G230">
        <v>74.430000000000007</v>
      </c>
    </row>
    <row r="231" spans="1:7" x14ac:dyDescent="0.25">
      <c r="A231" s="1">
        <v>40876</v>
      </c>
      <c r="B231">
        <v>76.41</v>
      </c>
      <c r="C231">
        <v>77.5</v>
      </c>
      <c r="D231">
        <v>76.14</v>
      </c>
      <c r="E231">
        <v>76.930000000000007</v>
      </c>
      <c r="F231">
        <v>19768400</v>
      </c>
      <c r="G231">
        <v>75.5</v>
      </c>
    </row>
    <row r="232" spans="1:7" x14ac:dyDescent="0.25">
      <c r="A232" s="1">
        <v>40877</v>
      </c>
      <c r="B232">
        <v>78.42</v>
      </c>
      <c r="C232">
        <v>80.53</v>
      </c>
      <c r="D232">
        <v>78.37</v>
      </c>
      <c r="E232">
        <v>80.44</v>
      </c>
      <c r="F232">
        <v>33953000</v>
      </c>
      <c r="G232">
        <v>78.94</v>
      </c>
    </row>
    <row r="233" spans="1:7" x14ac:dyDescent="0.25">
      <c r="A233" s="1">
        <v>40878</v>
      </c>
      <c r="B233">
        <v>80.2</v>
      </c>
      <c r="C233">
        <v>80.349999999999994</v>
      </c>
      <c r="D233">
        <v>79.37</v>
      </c>
      <c r="E233">
        <v>79.790000000000006</v>
      </c>
      <c r="F233">
        <v>17261100</v>
      </c>
      <c r="G233">
        <v>78.3</v>
      </c>
    </row>
    <row r="234" spans="1:7" x14ac:dyDescent="0.25">
      <c r="A234" s="1">
        <v>40879</v>
      </c>
      <c r="B234">
        <v>80.67</v>
      </c>
      <c r="C234">
        <v>80.739999999999995</v>
      </c>
      <c r="D234">
        <v>79.650000000000006</v>
      </c>
      <c r="E234">
        <v>79.790000000000006</v>
      </c>
      <c r="F234">
        <v>19461300</v>
      </c>
      <c r="G234">
        <v>78.3</v>
      </c>
    </row>
    <row r="235" spans="1:7" x14ac:dyDescent="0.25">
      <c r="A235" s="1">
        <v>40882</v>
      </c>
      <c r="B235">
        <v>80.88</v>
      </c>
      <c r="C235">
        <v>81.180000000000007</v>
      </c>
      <c r="D235">
        <v>79.8</v>
      </c>
      <c r="E235">
        <v>80.45</v>
      </c>
      <c r="F235">
        <v>18295000</v>
      </c>
      <c r="G235">
        <v>78.95</v>
      </c>
    </row>
    <row r="236" spans="1:7" x14ac:dyDescent="0.25">
      <c r="A236" s="1">
        <v>40883</v>
      </c>
      <c r="B236">
        <v>80.63</v>
      </c>
      <c r="C236">
        <v>81.64</v>
      </c>
      <c r="D236">
        <v>80.290000000000006</v>
      </c>
      <c r="E236">
        <v>80.819999999999993</v>
      </c>
      <c r="F236">
        <v>20122700</v>
      </c>
      <c r="G236">
        <v>79.31</v>
      </c>
    </row>
    <row r="237" spans="1:7" x14ac:dyDescent="0.25">
      <c r="A237" s="1">
        <v>40884</v>
      </c>
      <c r="B237">
        <v>80.61</v>
      </c>
      <c r="C237">
        <v>81.86</v>
      </c>
      <c r="D237">
        <v>80.349999999999994</v>
      </c>
      <c r="E237">
        <v>81.08</v>
      </c>
      <c r="F237">
        <v>19643400</v>
      </c>
      <c r="G237">
        <v>79.569999999999993</v>
      </c>
    </row>
    <row r="238" spans="1:7" x14ac:dyDescent="0.25">
      <c r="A238" s="1">
        <v>40885</v>
      </c>
      <c r="B238">
        <v>80.75</v>
      </c>
      <c r="C238">
        <v>80.849999999999994</v>
      </c>
      <c r="D238">
        <v>79.55</v>
      </c>
      <c r="E238">
        <v>79.87</v>
      </c>
      <c r="F238">
        <v>18443600</v>
      </c>
      <c r="G238">
        <v>78.38</v>
      </c>
    </row>
    <row r="239" spans="1:7" x14ac:dyDescent="0.25">
      <c r="A239" s="1">
        <v>40886</v>
      </c>
      <c r="B239">
        <v>80.63</v>
      </c>
      <c r="C239">
        <v>81.75</v>
      </c>
      <c r="D239">
        <v>80.34</v>
      </c>
      <c r="E239">
        <v>81.34</v>
      </c>
      <c r="F239">
        <v>21842300</v>
      </c>
      <c r="G239">
        <v>79.819999999999993</v>
      </c>
    </row>
    <row r="240" spans="1:7" x14ac:dyDescent="0.25">
      <c r="A240" s="1">
        <v>40889</v>
      </c>
      <c r="B240">
        <v>80.73</v>
      </c>
      <c r="C240">
        <v>81.09</v>
      </c>
      <c r="D240">
        <v>79.209999999999994</v>
      </c>
      <c r="E240">
        <v>80.05</v>
      </c>
      <c r="F240">
        <v>17846500</v>
      </c>
      <c r="G240">
        <v>78.56</v>
      </c>
    </row>
    <row r="241" spans="1:7" x14ac:dyDescent="0.25">
      <c r="A241" s="1">
        <v>40890</v>
      </c>
      <c r="B241">
        <v>80.61</v>
      </c>
      <c r="C241">
        <v>81.81</v>
      </c>
      <c r="D241">
        <v>80.14</v>
      </c>
      <c r="E241">
        <v>80.53</v>
      </c>
      <c r="F241">
        <v>21873600</v>
      </c>
      <c r="G241">
        <v>79.03</v>
      </c>
    </row>
    <row r="242" spans="1:7" x14ac:dyDescent="0.25">
      <c r="A242" s="1">
        <v>40891</v>
      </c>
      <c r="B242">
        <v>79.59</v>
      </c>
      <c r="C242">
        <v>80.17</v>
      </c>
      <c r="D242">
        <v>78.66</v>
      </c>
      <c r="E242">
        <v>79.44</v>
      </c>
      <c r="F242">
        <v>23934400</v>
      </c>
      <c r="G242">
        <v>77.959999999999994</v>
      </c>
    </row>
    <row r="243" spans="1:7" x14ac:dyDescent="0.25">
      <c r="A243" s="1">
        <v>40892</v>
      </c>
      <c r="B243">
        <v>79.930000000000007</v>
      </c>
      <c r="C243">
        <v>80.599999999999994</v>
      </c>
      <c r="D243">
        <v>79.78</v>
      </c>
      <c r="E243">
        <v>80.03</v>
      </c>
      <c r="F243">
        <v>17954200</v>
      </c>
      <c r="G243">
        <v>78.540000000000006</v>
      </c>
    </row>
    <row r="244" spans="1:7" x14ac:dyDescent="0.25">
      <c r="A244" s="1">
        <v>40893</v>
      </c>
      <c r="B244">
        <v>80.739999999999995</v>
      </c>
      <c r="C244">
        <v>80.91</v>
      </c>
      <c r="D244">
        <v>79.88</v>
      </c>
      <c r="E244">
        <v>80.16</v>
      </c>
      <c r="F244">
        <v>33465700</v>
      </c>
      <c r="G244">
        <v>78.67</v>
      </c>
    </row>
    <row r="245" spans="1:7" x14ac:dyDescent="0.25">
      <c r="A245" s="1">
        <v>40896</v>
      </c>
      <c r="B245">
        <v>80.239999999999995</v>
      </c>
      <c r="C245">
        <v>80.459999999999994</v>
      </c>
      <c r="D245">
        <v>79.38</v>
      </c>
      <c r="E245">
        <v>79.53</v>
      </c>
      <c r="F245">
        <v>16048400</v>
      </c>
      <c r="G245">
        <v>78.05</v>
      </c>
    </row>
    <row r="246" spans="1:7" x14ac:dyDescent="0.25">
      <c r="A246" s="1">
        <v>40897</v>
      </c>
      <c r="B246">
        <v>80.66</v>
      </c>
      <c r="C246">
        <v>82</v>
      </c>
      <c r="D246">
        <v>80.61</v>
      </c>
      <c r="E246">
        <v>82</v>
      </c>
      <c r="F246">
        <v>21163300</v>
      </c>
      <c r="G246">
        <v>80.47</v>
      </c>
    </row>
    <row r="247" spans="1:7" x14ac:dyDescent="0.25">
      <c r="A247" s="1">
        <v>40898</v>
      </c>
      <c r="B247">
        <v>82.02</v>
      </c>
      <c r="C247">
        <v>83.34</v>
      </c>
      <c r="D247">
        <v>82</v>
      </c>
      <c r="E247">
        <v>83.12</v>
      </c>
      <c r="F247">
        <v>19160300</v>
      </c>
      <c r="G247">
        <v>81.569999999999993</v>
      </c>
    </row>
    <row r="248" spans="1:7" x14ac:dyDescent="0.25">
      <c r="A248" s="1">
        <v>40899</v>
      </c>
      <c r="B248">
        <v>83.56</v>
      </c>
      <c r="C248">
        <v>84.83</v>
      </c>
      <c r="D248">
        <v>83.3</v>
      </c>
      <c r="E248">
        <v>84.29</v>
      </c>
      <c r="F248">
        <v>19841300</v>
      </c>
      <c r="G248">
        <v>82.72</v>
      </c>
    </row>
    <row r="249" spans="1:7" x14ac:dyDescent="0.25">
      <c r="A249" s="1">
        <v>40900</v>
      </c>
      <c r="B249">
        <v>84.28</v>
      </c>
      <c r="C249">
        <v>85.23</v>
      </c>
      <c r="D249">
        <v>84.21</v>
      </c>
      <c r="E249">
        <v>85.22</v>
      </c>
      <c r="F249">
        <v>10243800</v>
      </c>
      <c r="G249">
        <v>83.63</v>
      </c>
    </row>
    <row r="250" spans="1:7" x14ac:dyDescent="0.25">
      <c r="A250" s="1">
        <v>40904</v>
      </c>
      <c r="B250">
        <v>84.97</v>
      </c>
      <c r="C250">
        <v>85.63</v>
      </c>
      <c r="D250">
        <v>84.95</v>
      </c>
      <c r="E250">
        <v>85.28</v>
      </c>
      <c r="F250">
        <v>10147100</v>
      </c>
      <c r="G250">
        <v>83.69</v>
      </c>
    </row>
    <row r="251" spans="1:7" x14ac:dyDescent="0.25">
      <c r="A251" s="1">
        <v>40905</v>
      </c>
      <c r="B251">
        <v>85.15</v>
      </c>
      <c r="C251">
        <v>85.44</v>
      </c>
      <c r="D251">
        <v>84.01</v>
      </c>
      <c r="E251">
        <v>84.18</v>
      </c>
      <c r="F251">
        <v>12767500</v>
      </c>
      <c r="G251">
        <v>82.61</v>
      </c>
    </row>
    <row r="252" spans="1:7" x14ac:dyDescent="0.25">
      <c r="A252" s="1">
        <v>40906</v>
      </c>
      <c r="B252">
        <v>84.09</v>
      </c>
      <c r="C252">
        <v>85.33</v>
      </c>
      <c r="D252">
        <v>84.09</v>
      </c>
      <c r="E252">
        <v>85.27</v>
      </c>
      <c r="F252">
        <v>10865900</v>
      </c>
      <c r="G252">
        <v>83.68</v>
      </c>
    </row>
    <row r="253" spans="1:7" x14ac:dyDescent="0.25">
      <c r="A253" s="1">
        <v>40907</v>
      </c>
      <c r="B253">
        <v>85.16</v>
      </c>
      <c r="C253">
        <v>85.29</v>
      </c>
      <c r="D253">
        <v>84.57</v>
      </c>
      <c r="E253">
        <v>84.76</v>
      </c>
      <c r="F253">
        <v>9768900</v>
      </c>
      <c r="G253">
        <v>83.18</v>
      </c>
    </row>
  </sheetData>
  <autoFilter ref="A1:G253">
    <sortState ref="A2:G253">
      <sortCondition ref="A1:A25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Dashboard</vt:lpstr>
      <vt:lpstr>Portfolio</vt:lpstr>
      <vt:lpstr>APPL</vt:lpstr>
      <vt:lpstr>GLD</vt:lpstr>
      <vt:lpstr>GOOG</vt:lpstr>
      <vt:lpstr>XOM</vt:lpstr>
      <vt:lpstr>APPL!AAPL</vt:lpstr>
      <vt:lpstr>GLD!GLD</vt:lpstr>
      <vt:lpstr>GOOG!GOOG</vt:lpstr>
      <vt:lpstr>XOM!XOM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2017-11-06T07:35:21Z</dcterms:modified>
</cp:coreProperties>
</file>