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mero/Library/Mobile Documents/com~apple~CloudDocs/Documents/Github/Excel/"/>
    </mc:Choice>
  </mc:AlternateContent>
  <xr:revisionPtr revIDLastSave="0" documentId="8_{47AD82A8-0BF5-1E42-BC65-D532B40F31C1}" xr6:coauthVersionLast="47" xr6:coauthVersionMax="47" xr10:uidLastSave="{00000000-0000-0000-0000-000000000000}"/>
  <bookViews>
    <workbookView xWindow="0" yWindow="740" windowWidth="34560" windowHeight="21600" xr2:uid="{5C784C59-4523-8E4B-918A-F3097F017F94}"/>
  </bookViews>
  <sheets>
    <sheet name="MAIN" sheetId="1" r:id="rId1"/>
  </sheets>
  <definedNames>
    <definedName name="solver_adj" localSheetId="0" hidden="1">MAIN!$C$5:$C$6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MAIN!$C$5</definedName>
    <definedName name="solver_lhs2" localSheetId="0" hidden="1">MAIN!$C$6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MAIN!$F$11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hs1" localSheetId="0" hidden="1">MAIN!$C$13</definedName>
    <definedName name="solver_rhs2" localSheetId="0" hidden="1">MAIN!$C$14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100000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E21" i="1"/>
  <c r="C21" i="1"/>
  <c r="D20" i="1"/>
  <c r="E20" i="1"/>
  <c r="C20" i="1"/>
  <c r="D19" i="1"/>
  <c r="E19" i="1" s="1"/>
  <c r="I6" i="1"/>
  <c r="I5" i="1" s="1"/>
  <c r="M4" i="1"/>
  <c r="N4" i="1" s="1"/>
  <c r="I8" i="1"/>
  <c r="I9" i="1" s="1"/>
  <c r="F8" i="1"/>
  <c r="F6" i="1"/>
  <c r="F5" i="1"/>
  <c r="C22" i="1" l="1"/>
  <c r="E22" i="1"/>
  <c r="D22" i="1"/>
  <c r="K4" i="1"/>
  <c r="J4" i="1" s="1"/>
  <c r="F7" i="1"/>
  <c r="F9" i="1" s="1"/>
  <c r="F10" i="1" s="1"/>
  <c r="F11" i="1" s="1"/>
  <c r="I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tc={BB149422-6884-204A-BFF2-39837282FF0E}</author>
    <author>tc={297A2A07-BEF2-B846-8EFD-15B58097D6BD}</author>
    <author>tc={32896DDA-D664-B746-B0A6-C73A387B9A98}</author>
    <author>tc={F9B8AF50-F897-9E43-BEF0-D403C63B4310}</author>
    <author>tc={FD08D595-E9FC-564F-85A0-742E7AF0B726}</author>
  </authors>
  <commentList>
    <comment ref="I4" authorId="0" shapeId="0" xr:uid="{BB149422-6884-204A-BFF2-39837282FF0E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created using what if analysis data table option</t>
      </text>
    </comment>
    <comment ref="B8" authorId="1" shapeId="0" xr:uid="{297A2A07-BEF2-B846-8EFD-15B58097D6BD}">
      <text>
        <t>[Threaded comment]
Your version of Excel allows you to read this threaded comment; however, any edits to it will get removed if the file is opened in a newer version of Excel. Learn more: https://go.microsoft.com/fwlink/?linkid=870924
Comment:
    General &amp; Administrative Costs</t>
      </text>
    </comment>
    <comment ref="E10" authorId="2" shapeId="0" xr:uid="{32896DDA-D664-B746-B0A6-C73A387B9A98}">
      <text>
        <t>[Threaded comment]
Your version of Excel allows you to read this threaded comment; however, any edits to it will get removed if the file is opened in a newer version of Excel. Learn more: https://go.microsoft.com/fwlink/?linkid=870924
Comment:
    Taxes will only be deducted if earning before tax is greater than 0</t>
      </text>
    </comment>
    <comment ref="E11" authorId="3" shapeId="0" xr:uid="{F9B8AF50-F897-9E43-BEF0-D403C63B431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Used Solver tool to get Net Income of 100,000 with constraints on units sold and price </t>
      </text>
    </comment>
    <comment ref="B18" authorId="4" shapeId="0" xr:uid="{FD08D595-E9FC-564F-85A0-742E7AF0B726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to show a best, base, and worst analysis. The choose function is used to allow the user to pick which scenario they would like to show.</t>
      </text>
    </comment>
  </commentList>
</comments>
</file>

<file path=xl/sharedStrings.xml><?xml version="1.0" encoding="utf-8"?>
<sst xmlns="http://schemas.openxmlformats.org/spreadsheetml/2006/main" count="36" uniqueCount="31">
  <si>
    <t>Goal Seek</t>
  </si>
  <si>
    <t>Assumptions</t>
  </si>
  <si>
    <t>Income Statement</t>
  </si>
  <si>
    <t>Units sold</t>
  </si>
  <si>
    <t>Price per unit</t>
  </si>
  <si>
    <t>Cost per unit</t>
  </si>
  <si>
    <t>G&amp;A</t>
  </si>
  <si>
    <t>Tax Rate</t>
  </si>
  <si>
    <t>Revenue</t>
  </si>
  <si>
    <t>COGS</t>
  </si>
  <si>
    <t>Gross Profit</t>
  </si>
  <si>
    <t>Earning Before Tax</t>
  </si>
  <si>
    <t>Taxes</t>
  </si>
  <si>
    <t>Net Income (Loss)</t>
  </si>
  <si>
    <t>Constraints</t>
  </si>
  <si>
    <t>Net Income</t>
  </si>
  <si>
    <t>Units Sold</t>
  </si>
  <si>
    <t>Price</t>
  </si>
  <si>
    <t>Price &amp; Quantity Sensitivity</t>
  </si>
  <si>
    <t>Quantity Sold</t>
  </si>
  <si>
    <t>Price per Unit</t>
  </si>
  <si>
    <t>Scenario Analysis</t>
  </si>
  <si>
    <t>$ in actual figures</t>
  </si>
  <si>
    <t>Revenues</t>
  </si>
  <si>
    <t>Costs</t>
  </si>
  <si>
    <t>Revenue Scenarios</t>
  </si>
  <si>
    <t>1. Best Case</t>
  </si>
  <si>
    <t>2. Base Case</t>
  </si>
  <si>
    <t>3. Worst Case</t>
  </si>
  <si>
    <t>Cost Scenarios</t>
  </si>
  <si>
    <t>Choose Scenario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</si>
</sst>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72" formatCode="_(* #,##0_);_(* \(#,##0\);_(* &quot;-&quot;??_);_(@_)"/>
    <numFmt numFmtId="174" formatCode="_(&quot;$&quot;* #,##0_);_(&quot;$&quot;* \(#,##0\);_(&quot;$&quot;* &quot;-&quot;??_);_(@_)"/>
    <numFmt numFmtId="179" formatCode="yyyy\E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color theme="4"/>
      <name val="Aptos Narrow"/>
      <family val="2"/>
      <scheme val="minor"/>
    </font>
    <font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3" borderId="0" xfId="0" applyFont="1" applyFill="1" applyAlignment="1">
      <alignment horizontal="center"/>
    </xf>
    <xf numFmtId="44" fontId="0" fillId="0" borderId="0" xfId="2" applyFont="1"/>
    <xf numFmtId="9" fontId="0" fillId="0" borderId="0" xfId="3" applyFont="1"/>
    <xf numFmtId="1" fontId="0" fillId="0" borderId="0" xfId="0" applyNumberFormat="1"/>
    <xf numFmtId="172" fontId="0" fillId="0" borderId="0" xfId="1" applyNumberFormat="1" applyFont="1"/>
    <xf numFmtId="0" fontId="2" fillId="0" borderId="0" xfId="0" applyFont="1"/>
    <xf numFmtId="0" fontId="2" fillId="0" borderId="1" xfId="0" applyFont="1" applyBorder="1"/>
    <xf numFmtId="174" fontId="0" fillId="0" borderId="0" xfId="2" applyNumberFormat="1" applyFo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textRotation="90"/>
    </xf>
    <xf numFmtId="172" fontId="0" fillId="0" borderId="0" xfId="0" applyNumberFormat="1"/>
    <xf numFmtId="174" fontId="0" fillId="0" borderId="0" xfId="0" applyNumberFormat="1"/>
    <xf numFmtId="174" fontId="2" fillId="0" borderId="1" xfId="0" applyNumberFormat="1" applyFont="1" applyBorder="1"/>
    <xf numFmtId="1" fontId="0" fillId="0" borderId="6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72" fontId="4" fillId="0" borderId="0" xfId="0" applyNumberFormat="1" applyFont="1"/>
    <xf numFmtId="174" fontId="4" fillId="0" borderId="0" xfId="0" applyNumberFormat="1" applyFont="1"/>
    <xf numFmtId="1" fontId="0" fillId="4" borderId="0" xfId="0" applyNumberFormat="1" applyFill="1"/>
    <xf numFmtId="1" fontId="0" fillId="5" borderId="0" xfId="0" applyNumberFormat="1" applyFill="1"/>
    <xf numFmtId="0" fontId="3" fillId="3" borderId="0" xfId="0" applyFont="1" applyFill="1"/>
    <xf numFmtId="0" fontId="0" fillId="2" borderId="2" xfId="0" applyFill="1" applyBorder="1"/>
    <xf numFmtId="174" fontId="0" fillId="2" borderId="2" xfId="0" applyNumberFormat="1" applyFill="1" applyBorder="1"/>
    <xf numFmtId="179" fontId="3" fillId="3" borderId="0" xfId="0" applyNumberFormat="1" applyFont="1" applyFill="1" applyAlignme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7" xfId="0" applyFill="1" applyBorder="1"/>
    <xf numFmtId="0" fontId="0" fillId="6" borderId="0" xfId="0" applyFill="1" applyAlignment="1">
      <alignment horizontal="left"/>
    </xf>
    <xf numFmtId="172" fontId="4" fillId="6" borderId="0" xfId="1" applyNumberFormat="1" applyFont="1" applyFill="1"/>
    <xf numFmtId="0" fontId="2" fillId="2" borderId="2" xfId="0" applyFont="1" applyFill="1" applyBorder="1"/>
    <xf numFmtId="172" fontId="2" fillId="2" borderId="2" xfId="0" applyNumberFormat="1" applyFont="1" applyFill="1" applyBorder="1"/>
    <xf numFmtId="0" fontId="0" fillId="6" borderId="0" xfId="0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169333</xdr:colOff>
      <xdr:row>12</xdr:row>
      <xdr:rowOff>93133</xdr:rowOff>
    </xdr:from>
    <xdr:to>
      <xdr:col>14</xdr:col>
      <xdr:colOff>8467</xdr:colOff>
      <xdr:row>31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9D717C5-E627-30F2-053B-26F543E85FBE}"/>
            </a:ext>
          </a:extLst>
        </xdr:cNvPr>
        <xdr:cNvSpPr txBox="1"/>
      </xdr:nvSpPr>
      <xdr:spPr>
        <a:xfrm>
          <a:off x="6544733" y="2531533"/>
          <a:ext cx="6637867" cy="3945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latin typeface="Calibri" panose="020F0502020204030204" pitchFamily="34" charset="0"/>
              <a:cs typeface="Calibri" panose="020F0502020204030204" pitchFamily="34" charset="0"/>
            </a:rPr>
            <a:t>This Excel workbook showcases my proficiency in creating goal-seeking, sensitivity, and scenario analyses.</a:t>
          </a:r>
        </a:p>
        <a:p>
          <a:endParaRPr lang="en-US" sz="1200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n-US" sz="1200">
              <a:latin typeface="Calibri" panose="020F0502020204030204" pitchFamily="34" charset="0"/>
              <a:cs typeface="Calibri" panose="020F0502020204030204" pitchFamily="34" charset="0"/>
            </a:rPr>
            <a:t>The first two charts are interconnected, demonstrating how I set specific goals using Excel's Solver tool to achieve a target net income of 100,000 through adjustments in units sold and price per unit.</a:t>
          </a:r>
        </a:p>
        <a:p>
          <a:endParaRPr lang="en-US" sz="1200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n-US" sz="1200">
              <a:latin typeface="Calibri" panose="020F0502020204030204" pitchFamily="34" charset="0"/>
              <a:cs typeface="Calibri" panose="020F0502020204030204" pitchFamily="34" charset="0"/>
            </a:rPr>
            <a:t>Additionally, I developed a price and quantity sensitivity analysis section. This area illustrates variations in net income based on changes in price per unit and quantity sold, utilizing Excel's What-If Analysis Data Table tool for data visualization.</a:t>
          </a:r>
        </a:p>
        <a:p>
          <a:endParaRPr lang="en-US" sz="1200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n-US" sz="1200">
              <a:latin typeface="Calibri" panose="020F0502020204030204" pitchFamily="34" charset="0"/>
              <a:cs typeface="Calibri" panose="020F0502020204030204" pitchFamily="34" charset="0"/>
            </a:rPr>
            <a:t>Separately, the scenario analysis stands on its own, focusing on best, base, and worst-case scenarios over a three-year period. This section allows users to select and view different scenarios, showcasing their impact on net income.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mero, Ricardo" id="{ACCB9322-A1AE-4740-84F5-2F88D3906F74}" userId="S::ricardo.romero@ufl.edu::298c23d8-48f6-4657-adb6-9d795dd5603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4" dT="2024-06-29T01:41:08.93" personId="{ACCB9322-A1AE-4740-84F5-2F88D3906F74}" id="{BB149422-6884-204A-BFF2-39837282FF0E}">
    <text>Table created using what if analysis data table option</text>
  </threadedComment>
  <threadedComment ref="B8" dT="2024-06-29T01:14:03.26" personId="{ACCB9322-A1AE-4740-84F5-2F88D3906F74}" id="{297A2A07-BEF2-B846-8EFD-15B58097D6BD}">
    <text>General &amp; Administrative Costs</text>
  </threadedComment>
  <threadedComment ref="E10" dT="2024-06-29T01:15:21.12" personId="{ACCB9322-A1AE-4740-84F5-2F88D3906F74}" id="{32896DDA-D664-B746-B0A6-C73A387B9A98}">
    <text>Taxes will only be deducted if earning before tax is greater than 0</text>
  </threadedComment>
  <threadedComment ref="E11" dT="2024-06-29T01:26:59.54" personId="{ACCB9322-A1AE-4740-84F5-2F88D3906F74}" id="{F9B8AF50-F897-9E43-BEF0-D403C63B4310}">
    <text xml:space="preserve">Used Solver tool to get Net Income of 100,000 with constraints on units sold and price </text>
  </threadedComment>
  <threadedComment ref="B18" dT="2024-06-29T02:49:39.53" personId="{ACCB9322-A1AE-4740-84F5-2F88D3906F74}" id="{FD08D595-E9FC-564F-85A0-742E7AF0B726}">
    <text>This is to show a best, base, and worst analysis. The choose function is used to allow the user to pick which scenario they would like to show.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2C3D9-631B-5049-80F9-7C7E333E868A}">
  <dimension ref="B2:N35"/>
  <sheetViews>
    <sheetView showGridLines="0" tabSelected="1" zoomScale="125" workbookViewId="0"/>
  </sheetViews>
  <sheetFormatPr baseColWidth="10" defaultRowHeight="16" outlineLevelRow="1" x14ac:dyDescent="0.2"/>
  <cols>
    <col min="2" max="2" width="17.1640625" bestFit="1" customWidth="1"/>
    <col min="3" max="3" width="12.1640625" bestFit="1" customWidth="1"/>
    <col min="4" max="4" width="12" bestFit="1" customWidth="1"/>
    <col min="5" max="5" width="16.6640625" bestFit="1" customWidth="1"/>
    <col min="6" max="6" width="14.6640625" customWidth="1"/>
    <col min="9" max="9" width="13" bestFit="1" customWidth="1"/>
  </cols>
  <sheetData>
    <row r="2" spans="2:14" x14ac:dyDescent="0.2">
      <c r="B2" s="1" t="s">
        <v>0</v>
      </c>
      <c r="C2" s="1"/>
      <c r="D2" s="1"/>
      <c r="E2" s="1"/>
      <c r="F2" s="1"/>
      <c r="H2" s="1" t="s">
        <v>18</v>
      </c>
      <c r="I2" s="1"/>
      <c r="J2" s="1"/>
      <c r="K2" s="1"/>
      <c r="L2" s="1"/>
      <c r="M2" s="1"/>
      <c r="N2" s="1"/>
    </row>
    <row r="3" spans="2:14" x14ac:dyDescent="0.2">
      <c r="J3" s="9" t="s">
        <v>19</v>
      </c>
      <c r="K3" s="9"/>
      <c r="L3" s="9"/>
      <c r="M3" s="9"/>
      <c r="N3" s="9"/>
    </row>
    <row r="4" spans="2:14" x14ac:dyDescent="0.2">
      <c r="B4" s="1" t="s">
        <v>1</v>
      </c>
      <c r="C4" s="1"/>
      <c r="E4" s="1" t="s">
        <v>2</v>
      </c>
      <c r="F4" s="1"/>
      <c r="I4" s="12">
        <f>F11</f>
        <v>100000.09999999998</v>
      </c>
      <c r="J4" s="11">
        <f>K4-5000</f>
        <v>15000</v>
      </c>
      <c r="K4" s="11">
        <f>L4-5000</f>
        <v>20000</v>
      </c>
      <c r="L4" s="17">
        <v>25000</v>
      </c>
      <c r="M4" s="11">
        <f>L4+5000</f>
        <v>30000</v>
      </c>
      <c r="N4" s="11">
        <f>M4+5000</f>
        <v>35000</v>
      </c>
    </row>
    <row r="5" spans="2:14" x14ac:dyDescent="0.2">
      <c r="B5" t="s">
        <v>3</v>
      </c>
      <c r="C5" s="5">
        <v>25000</v>
      </c>
      <c r="E5" t="s">
        <v>8</v>
      </c>
      <c r="F5" s="8">
        <f>C5*C6</f>
        <v>205332.40506329111</v>
      </c>
      <c r="H5" s="10" t="s">
        <v>20</v>
      </c>
      <c r="I5" s="12">
        <f>I6-1</f>
        <v>6.2132962025316445</v>
      </c>
      <c r="J5" s="14">
        <f t="dataTable" ref="J5:N9" dt2D="1" dtr="1" r1="C5" r2="C6"/>
        <v>33140.059999999983</v>
      </c>
      <c r="K5" s="15">
        <v>46820.079999999987</v>
      </c>
      <c r="L5" s="15">
        <v>60500.099999999977</v>
      </c>
      <c r="M5" s="15">
        <v>74180.119999999966</v>
      </c>
      <c r="N5" s="15">
        <v>87860.139999999985</v>
      </c>
    </row>
    <row r="6" spans="2:14" x14ac:dyDescent="0.2">
      <c r="B6" t="s">
        <v>4</v>
      </c>
      <c r="C6" s="2">
        <v>8.2132962025316445</v>
      </c>
      <c r="E6" t="s">
        <v>9</v>
      </c>
      <c r="F6" s="8">
        <f>-(C5*C7)</f>
        <v>-68750</v>
      </c>
      <c r="H6" s="10"/>
      <c r="I6" s="12">
        <f>I7-1</f>
        <v>7.2132962025316445</v>
      </c>
      <c r="J6" s="16">
        <v>44990.059999999983</v>
      </c>
      <c r="K6" s="19">
        <v>62620.079999999987</v>
      </c>
      <c r="L6" s="19">
        <v>80250.099999999977</v>
      </c>
      <c r="M6" s="19">
        <v>97880.119999999966</v>
      </c>
      <c r="N6" s="4">
        <v>115510.13999999998</v>
      </c>
    </row>
    <row r="7" spans="2:14" x14ac:dyDescent="0.2">
      <c r="B7" t="s">
        <v>5</v>
      </c>
      <c r="C7" s="2">
        <v>2.75</v>
      </c>
      <c r="E7" s="7" t="s">
        <v>10</v>
      </c>
      <c r="F7" s="13">
        <f>SUM(F5:F6)</f>
        <v>136582.40506329111</v>
      </c>
      <c r="H7" s="10"/>
      <c r="I7" s="18">
        <v>8.2132962025316445</v>
      </c>
      <c r="J7" s="16">
        <v>56840.059999999983</v>
      </c>
      <c r="K7" s="19">
        <v>78420.079999999987</v>
      </c>
      <c r="L7" s="20">
        <v>100000.09999999998</v>
      </c>
      <c r="M7" s="19">
        <v>121580.11999999997</v>
      </c>
      <c r="N7" s="4">
        <v>143160.13999999998</v>
      </c>
    </row>
    <row r="8" spans="2:14" x14ac:dyDescent="0.2">
      <c r="B8" t="s">
        <v>6</v>
      </c>
      <c r="C8" s="2">
        <v>10000</v>
      </c>
      <c r="E8" t="s">
        <v>6</v>
      </c>
      <c r="F8" s="12">
        <f>-(C8)</f>
        <v>-10000</v>
      </c>
      <c r="H8" s="10"/>
      <c r="I8" s="12">
        <f>I7+1</f>
        <v>9.2132962025316445</v>
      </c>
      <c r="J8" s="16">
        <v>68690.06</v>
      </c>
      <c r="K8" s="19">
        <v>94220.079999999987</v>
      </c>
      <c r="L8" s="19">
        <v>119750.09999999998</v>
      </c>
      <c r="M8" s="19">
        <v>145280.12</v>
      </c>
      <c r="N8" s="4">
        <v>170810.13999999998</v>
      </c>
    </row>
    <row r="9" spans="2:14" x14ac:dyDescent="0.2">
      <c r="B9" t="s">
        <v>7</v>
      </c>
      <c r="C9" s="3">
        <v>0.21</v>
      </c>
      <c r="E9" s="7" t="s">
        <v>11</v>
      </c>
      <c r="F9" s="13">
        <f>SUM(F7:F8)</f>
        <v>126582.40506329111</v>
      </c>
      <c r="H9" s="10"/>
      <c r="I9" s="12">
        <f>I8+1</f>
        <v>10.213296202531644</v>
      </c>
      <c r="J9" s="16">
        <v>80540.06</v>
      </c>
      <c r="K9" s="4">
        <v>110020.07999999999</v>
      </c>
      <c r="L9" s="4">
        <v>139500.09999999998</v>
      </c>
      <c r="M9" s="4">
        <v>168980.12</v>
      </c>
      <c r="N9" s="4">
        <v>198460.13999999998</v>
      </c>
    </row>
    <row r="10" spans="2:14" x14ac:dyDescent="0.2">
      <c r="E10" t="s">
        <v>12</v>
      </c>
      <c r="F10" s="8">
        <f>IF(F9&gt;0,-(F9*C9),0)</f>
        <v>-26582.305063291133</v>
      </c>
    </row>
    <row r="11" spans="2:14" x14ac:dyDescent="0.2">
      <c r="B11" s="1" t="s">
        <v>14</v>
      </c>
      <c r="C11" s="1"/>
      <c r="E11" s="22" t="s">
        <v>13</v>
      </c>
      <c r="F11" s="23">
        <f>SUM(F9:F10)</f>
        <v>100000.09999999998</v>
      </c>
    </row>
    <row r="12" spans="2:14" x14ac:dyDescent="0.2">
      <c r="B12" t="s">
        <v>15</v>
      </c>
      <c r="C12" s="8">
        <v>100000</v>
      </c>
    </row>
    <row r="13" spans="2:14" x14ac:dyDescent="0.2">
      <c r="B13" t="s">
        <v>16</v>
      </c>
      <c r="C13" s="5">
        <v>25000</v>
      </c>
    </row>
    <row r="14" spans="2:14" x14ac:dyDescent="0.2">
      <c r="B14" t="s">
        <v>17</v>
      </c>
      <c r="C14" s="2">
        <v>9.99</v>
      </c>
    </row>
    <row r="18" spans="2:5" x14ac:dyDescent="0.2">
      <c r="B18" s="1" t="s">
        <v>21</v>
      </c>
      <c r="C18" s="1"/>
      <c r="D18" s="1"/>
      <c r="E18" s="1"/>
    </row>
    <row r="19" spans="2:5" x14ac:dyDescent="0.2">
      <c r="B19" s="21" t="s">
        <v>22</v>
      </c>
      <c r="C19" s="24">
        <v>44562</v>
      </c>
      <c r="D19" s="24">
        <f>EDATE(C19,12)</f>
        <v>44927</v>
      </c>
      <c r="E19" s="24">
        <f>EDATE(D19,12)</f>
        <v>45292</v>
      </c>
    </row>
    <row r="20" spans="2:5" x14ac:dyDescent="0.2">
      <c r="B20" t="s">
        <v>23</v>
      </c>
      <c r="C20" s="5">
        <f>CHOOSE($C$24,C28,C29,C30)</f>
        <v>50000</v>
      </c>
      <c r="D20" s="5">
        <f t="shared" ref="D20:E20" si="0">CHOOSE($C$24,D28,D29,D30)</f>
        <v>125000</v>
      </c>
      <c r="E20" s="5">
        <f t="shared" si="0"/>
        <v>250000</v>
      </c>
    </row>
    <row r="21" spans="2:5" x14ac:dyDescent="0.2">
      <c r="B21" t="s">
        <v>24</v>
      </c>
      <c r="C21" s="5">
        <f>CHOOSE($C$24,C33,C34,C35)</f>
        <v>-5000</v>
      </c>
      <c r="D21" s="5">
        <f t="shared" ref="D21:E21" si="1">CHOOSE($C$24,D33,D34,D35)</f>
        <v>-12500</v>
      </c>
      <c r="E21" s="5">
        <f t="shared" si="1"/>
        <v>-25000</v>
      </c>
    </row>
    <row r="22" spans="2:5" x14ac:dyDescent="0.2">
      <c r="B22" s="30" t="s">
        <v>13</v>
      </c>
      <c r="C22" s="31">
        <f>SUM(C20:C21)</f>
        <v>45000</v>
      </c>
      <c r="D22" s="31">
        <f t="shared" ref="D22:E22" si="2">SUM(D20:D21)</f>
        <v>112500</v>
      </c>
      <c r="E22" s="31">
        <f t="shared" si="2"/>
        <v>225000</v>
      </c>
    </row>
    <row r="23" spans="2:5" x14ac:dyDescent="0.2">
      <c r="B23" s="25"/>
      <c r="C23" s="25"/>
      <c r="D23" s="25"/>
      <c r="E23" s="25"/>
    </row>
    <row r="24" spans="2:5" x14ac:dyDescent="0.2">
      <c r="B24" s="26" t="s">
        <v>30</v>
      </c>
      <c r="C24" s="27">
        <v>1</v>
      </c>
      <c r="D24" s="25"/>
      <c r="E24" s="25"/>
    </row>
    <row r="25" spans="2:5" x14ac:dyDescent="0.2">
      <c r="B25" s="25"/>
      <c r="C25" s="25"/>
      <c r="D25" s="25"/>
      <c r="E25" s="25"/>
    </row>
    <row r="27" spans="2:5" x14ac:dyDescent="0.2">
      <c r="B27" s="6" t="s">
        <v>25</v>
      </c>
    </row>
    <row r="28" spans="2:5" outlineLevel="1" x14ac:dyDescent="0.2">
      <c r="B28" s="28" t="s">
        <v>26</v>
      </c>
      <c r="C28" s="29">
        <v>50000</v>
      </c>
      <c r="D28" s="29">
        <v>125000</v>
      </c>
      <c r="E28" s="29">
        <v>250000</v>
      </c>
    </row>
    <row r="29" spans="2:5" outlineLevel="1" x14ac:dyDescent="0.2">
      <c r="B29" s="28" t="s">
        <v>27</v>
      </c>
      <c r="C29" s="29">
        <v>25000</v>
      </c>
      <c r="D29" s="29">
        <v>37500</v>
      </c>
      <c r="E29" s="29">
        <v>50000</v>
      </c>
    </row>
    <row r="30" spans="2:5" outlineLevel="1" x14ac:dyDescent="0.2">
      <c r="B30" s="28" t="s">
        <v>28</v>
      </c>
      <c r="C30" s="29">
        <v>12500</v>
      </c>
      <c r="D30" s="29">
        <v>13000</v>
      </c>
      <c r="E30" s="29">
        <v>13250</v>
      </c>
    </row>
    <row r="32" spans="2:5" x14ac:dyDescent="0.2">
      <c r="B32" s="6" t="s">
        <v>29</v>
      </c>
    </row>
    <row r="33" spans="2:5" outlineLevel="1" x14ac:dyDescent="0.2">
      <c r="B33" s="32" t="s">
        <v>26</v>
      </c>
      <c r="C33" s="29">
        <v>-5000</v>
      </c>
      <c r="D33" s="29">
        <v>-12500</v>
      </c>
      <c r="E33" s="29">
        <v>-25000</v>
      </c>
    </row>
    <row r="34" spans="2:5" outlineLevel="1" x14ac:dyDescent="0.2">
      <c r="B34" s="32" t="s">
        <v>27</v>
      </c>
      <c r="C34" s="29">
        <v>-16000</v>
      </c>
      <c r="D34" s="29">
        <v>-25000</v>
      </c>
      <c r="E34" s="29">
        <v>-37500</v>
      </c>
    </row>
    <row r="35" spans="2:5" outlineLevel="1" x14ac:dyDescent="0.2">
      <c r="B35" s="32" t="s">
        <v>28</v>
      </c>
      <c r="C35" s="29">
        <v>-22500</v>
      </c>
      <c r="D35" s="29">
        <v>-33000</v>
      </c>
      <c r="E35" s="29">
        <v>-45000</v>
      </c>
    </row>
  </sheetData>
  <mergeCells count="8">
    <mergeCell ref="B18:E18"/>
    <mergeCell ref="B2:F2"/>
    <mergeCell ref="B4:C4"/>
    <mergeCell ref="E4:F4"/>
    <mergeCell ref="B11:C11"/>
    <mergeCell ref="H2:N2"/>
    <mergeCell ref="J3:N3"/>
    <mergeCell ref="H5:H9"/>
  </mergeCells>
  <dataValidations count="1">
    <dataValidation type="list" allowBlank="1" showInputMessage="1" showErrorMessage="1" sqref="C24" xr:uid="{3781BC57-8BD2-B149-BDD0-E8BF67785834}">
      <formula1>"1,2,3"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Romero, Ricardo</dc:creator>
  <cp:lastModifiedBy>Romero, Ricardo</cp:lastModifiedBy>
  <dcterms:created xsi:type="dcterms:W3CDTF">2024-06-29T00:00:33Z</dcterms:created>
  <dcterms:modified xsi:type="dcterms:W3CDTF">2024-06-29T03:04:17Z</dcterms:modified>
</cp:coreProperties>
</file>