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8_{18664754-0C4F-43E0-BD7F-0B39BC66EE0D}" xr6:coauthVersionLast="36" xr6:coauthVersionMax="36" xr10:uidLastSave="{00000000-0000-0000-0000-000000000000}"/>
  <bookViews>
    <workbookView xWindow="0" yWindow="0" windowWidth="24000" windowHeight="9525" activeTab="1" xr2:uid="{A0BEE165-1F86-4F48-A857-6DC950496FE9}"/>
  </bookViews>
  <sheets>
    <sheet name="INFO REPASO 1" sheetId="1" r:id="rId1"/>
    <sheet name="PLANILLA REPASO 1" sheetId="2" r:id="rId2"/>
    <sheet name="MUESTRA REPASO GENERAL 2" sheetId="3" r:id="rId3"/>
    <sheet name="Planilla" sheetId="4" r:id="rId4"/>
    <sheet name="Valores" sheetId="5" r:id="rId5"/>
  </sheets>
  <externalReferences>
    <externalReference r:id="rId6"/>
    <externalReference r:id="rId7"/>
  </externalReferences>
  <definedNames>
    <definedName name="_xlnm._FilterDatabase" localSheetId="0" hidden="1">'INFO REPASO 1'!#REF!</definedName>
    <definedName name="_xlnm._FilterDatabase" localSheetId="1" hidden="1">'PLANILLA REPASO 1'!$A$1:$J$10</definedName>
    <definedName name="aetfrtgad" localSheetId="1">#REF!</definedName>
    <definedName name="aetfrtgad">#REF!</definedName>
    <definedName name="BONIFICACIÓN" localSheetId="1">[1]Compras!#REF!</definedName>
    <definedName name="BONIFICACIÓN">[1]Compras!#REF!</definedName>
    <definedName name="COMISIÓN" localSheetId="1">[1]Compras!#REF!</definedName>
    <definedName name="COMISIÓN">[1]Compras!#REF!</definedName>
    <definedName name="Datos">[2]fnsBusqueda7!$M$7:$O$11</definedName>
    <definedName name="DESTINO" localSheetId="1">#REF!</definedName>
    <definedName name="DESTINO">#REF!</definedName>
    <definedName name="FECHA" localSheetId="1">#REF!</definedName>
    <definedName name="FECHA">#REF!</definedName>
    <definedName name="Laura" localSheetId="1">#REF!</definedName>
    <definedName name="Laura">#REF!</definedName>
    <definedName name="LISTA" localSheetId="1">#REF!</definedName>
    <definedName name="LISTA">#REF!</definedName>
    <definedName name="MES" localSheetId="1">#REF!</definedName>
    <definedName name="MES">#REF!</definedName>
    <definedName name="meses">[2]fnsBusqueda7!$L$13:$M$15</definedName>
    <definedName name="NUMERO" localSheetId="1">#REF!</definedName>
    <definedName name="NUMERO">#REF!</definedName>
    <definedName name="OBJETO" localSheetId="1">[1]Compras!#REF!</definedName>
    <definedName name="OBJETO">[1]Compras!#REF!</definedName>
    <definedName name="precios">[2]fnsBusqueda7!$L$7:$O$11</definedName>
    <definedName name="producto">[2]fnsBusqueda7!$L$7:$L$11</definedName>
    <definedName name="PROVEEDOR" localSheetId="1">#REF!</definedName>
    <definedName name="PROVEEDOR">#REF!</definedName>
    <definedName name="TOTAL" localSheetId="1">[1]Compras!#REF!</definedName>
    <definedName name="TOTAL">[1]Compras!#REF!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H12" i="2"/>
  <c r="F12" i="2"/>
  <c r="D1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  <c r="H8" i="2"/>
  <c r="H3" i="2"/>
  <c r="H4" i="2"/>
  <c r="H5" i="2"/>
  <c r="H6" i="2"/>
  <c r="H7" i="2"/>
  <c r="H2" i="2"/>
  <c r="G3" i="2"/>
  <c r="G4" i="2"/>
  <c r="G5" i="2"/>
  <c r="G6" i="2"/>
  <c r="G7" i="2"/>
  <c r="G8" i="2"/>
  <c r="G2" i="2"/>
  <c r="F8" i="2"/>
  <c r="F3" i="2"/>
  <c r="F4" i="2"/>
  <c r="F5" i="2"/>
  <c r="F6" i="2"/>
  <c r="F7" i="2"/>
  <c r="F2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I15" i="4" l="1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5" i="4"/>
  <c r="O6" i="4"/>
  <c r="O7" i="4"/>
  <c r="O8" i="4"/>
  <c r="O9" i="4"/>
  <c r="O4" i="4"/>
  <c r="N5" i="4"/>
  <c r="N6" i="4"/>
  <c r="N7" i="4"/>
  <c r="N8" i="4"/>
  <c r="N9" i="4"/>
  <c r="N4" i="4"/>
  <c r="L5" i="4"/>
  <c r="L6" i="4"/>
  <c r="L7" i="4"/>
  <c r="L8" i="4"/>
  <c r="L9" i="4"/>
  <c r="L4" i="4"/>
  <c r="M5" i="4"/>
  <c r="M6" i="4"/>
  <c r="M7" i="4"/>
  <c r="M8" i="4"/>
  <c r="M9" i="4"/>
  <c r="M4" i="4"/>
  <c r="K5" i="4"/>
  <c r="K6" i="4"/>
  <c r="K7" i="4"/>
  <c r="K8" i="4"/>
  <c r="K9" i="4"/>
  <c r="K4" i="4"/>
  <c r="J5" i="4"/>
  <c r="J6" i="4"/>
  <c r="J7" i="4"/>
  <c r="J8" i="4"/>
  <c r="J9" i="4"/>
  <c r="J4" i="4"/>
  <c r="I6" i="4"/>
  <c r="I7" i="4"/>
  <c r="I8" i="4"/>
  <c r="I9" i="4"/>
  <c r="I5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<sst xmlns="http://schemas.openxmlformats.org/spreadsheetml/2006/main" count="82" uniqueCount="76">
  <si>
    <t>Valor reducciones</t>
  </si>
  <si>
    <t>IVA</t>
  </si>
  <si>
    <t>Valor ampliaciones</t>
  </si>
  <si>
    <t>Valor fotocopia oficio</t>
  </si>
  <si>
    <t>DESCUENTO</t>
  </si>
  <si>
    <t>Valor fotocopia carta</t>
  </si>
  <si>
    <t>Incremento fotocopias OFICIO</t>
  </si>
  <si>
    <t>9.  Halle el Total recaudado en caja.</t>
  </si>
  <si>
    <r>
      <t xml:space="preserve">8. Para el descuento tenga en cuenta que es el 5% del </t>
    </r>
    <r>
      <rPr>
        <b/>
        <sz val="10"/>
        <rFont val="Arial"/>
        <family val="2"/>
      </rPr>
      <t>VALOR DE LAS FOTOCOPIAS</t>
    </r>
    <r>
      <rPr>
        <sz val="10"/>
        <rFont val="Arial"/>
        <family val="2"/>
      </rPr>
      <t xml:space="preserve">.  </t>
    </r>
  </si>
  <si>
    <r>
      <t xml:space="preserve">7.  Hallar el </t>
    </r>
    <r>
      <rPr>
        <b/>
        <sz val="10"/>
        <rFont val="Arial"/>
        <family val="2"/>
      </rPr>
      <t>IVA</t>
    </r>
    <r>
      <rPr>
        <sz val="10"/>
        <rFont val="Arial"/>
        <family val="2"/>
      </rPr>
      <t xml:space="preserve"> tendiendo en cuenta los valores en pesos y el descuento</t>
    </r>
  </si>
  <si>
    <r>
      <t xml:space="preserve">6.  Para el </t>
    </r>
    <r>
      <rPr>
        <b/>
        <sz val="10"/>
        <rFont val="Arial"/>
        <family val="2"/>
      </rPr>
      <t>VALOR AMPLIACIONES y REDUCCIONES</t>
    </r>
    <r>
      <rPr>
        <sz val="10"/>
        <rFont val="Arial"/>
        <family val="2"/>
      </rPr>
      <t xml:space="preserve">  tenga en cuenta la cantidad de ampliaciones y reducciones y su respectivo valor.  Valo ampliaciones 150 y Valor Recucciones 180</t>
    </r>
  </si>
  <si>
    <r>
      <t xml:space="preserve">5.  Para la cantidad de  </t>
    </r>
    <r>
      <rPr>
        <b/>
        <sz val="10"/>
        <rFont val="Arial"/>
        <family val="2"/>
      </rPr>
      <t>REDUCCIONES</t>
    </r>
    <r>
      <rPr>
        <sz val="10"/>
        <rFont val="Arial"/>
        <family val="2"/>
      </rPr>
      <t xml:space="preserve"> tenga en cuenta que equivalen a la mitad de la cantidad de las fotocopias tamaño carta y tamaño oficio</t>
    </r>
  </si>
  <si>
    <r>
      <t xml:space="preserve">4. Para la cantidad de </t>
    </r>
    <r>
      <rPr>
        <b/>
        <sz val="10"/>
        <rFont val="Arial"/>
        <family val="2"/>
      </rPr>
      <t>AMPLIACIONES</t>
    </r>
    <r>
      <rPr>
        <sz val="10"/>
        <rFont val="Arial"/>
        <family val="2"/>
      </rPr>
      <t xml:space="preserve"> tenga en cuenta que son el triple de la cantidad de fotocopias Carta.  </t>
    </r>
  </si>
  <si>
    <t>La fotocopia carta vale 50 y la fotocopia oficio vale 70</t>
  </si>
  <si>
    <r>
      <t xml:space="preserve">3.  Para el </t>
    </r>
    <r>
      <rPr>
        <b/>
        <sz val="10"/>
        <rFont val="Arial"/>
        <family val="2"/>
      </rPr>
      <t>VALOR FOTOCOPIAS</t>
    </r>
    <r>
      <rPr>
        <sz val="10"/>
        <rFont val="Arial"/>
        <family val="2"/>
      </rPr>
      <t xml:space="preserve">   tanto de Carta como de Oficio, tenga en cuenta la cantidad de fotocopias carta y la cantidad de fotocopias oficio y el valor de cada una </t>
    </r>
  </si>
  <si>
    <r>
      <t xml:space="preserve">2.  Para averiguar la cantidad de fotocopias </t>
    </r>
    <r>
      <rPr>
        <b/>
        <sz val="10"/>
        <rFont val="Arial"/>
        <family val="2"/>
      </rPr>
      <t>OFICIO</t>
    </r>
    <r>
      <rPr>
        <sz val="10"/>
        <rFont val="Arial"/>
        <family val="2"/>
      </rPr>
      <t xml:space="preserve"> entonces tenga en cuenta que éstas se incrementan en 8% con respecto a la cantidad de  fotocopias </t>
    </r>
    <r>
      <rPr>
        <b/>
        <sz val="10"/>
        <rFont val="Arial"/>
        <family val="2"/>
      </rPr>
      <t>CARTA</t>
    </r>
    <r>
      <rPr>
        <sz val="10"/>
        <rFont val="Arial"/>
        <family val="2"/>
      </rPr>
      <t xml:space="preserve"> </t>
    </r>
  </si>
  <si>
    <r>
      <t xml:space="preserve">1.  </t>
    </r>
    <r>
      <rPr>
        <sz val="10"/>
        <rFont val="Arial"/>
        <family val="2"/>
      </rPr>
      <t xml:space="preserve">Persolice la columna de </t>
    </r>
    <r>
      <rPr>
        <b/>
        <sz val="10"/>
        <rFont val="Arial"/>
        <family val="2"/>
      </rPr>
      <t>CLIENTE</t>
    </r>
    <r>
      <rPr>
        <sz val="10"/>
        <rFont val="Arial"/>
        <family val="2"/>
      </rPr>
      <t xml:space="preserve"> para que al digitar el número respectivo, Excel le devuelva el resto de los datos.</t>
    </r>
  </si>
  <si>
    <t>Lea muy bien todos los enunciados y desarrolle cada fórmula teniendo en cuenta la información de la hoja INFO REPASO</t>
  </si>
  <si>
    <t>PROMEDIO del valor ampliaciones y reducciones</t>
  </si>
  <si>
    <t>Cantidad total de fotocopias de carta y oficio</t>
  </si>
  <si>
    <t>MINIMO valor del total de dinero en caja</t>
  </si>
  <si>
    <t>MÁXIMA cantidad fotocopias carta</t>
  </si>
  <si>
    <t>Fórmula</t>
  </si>
  <si>
    <t>Absolutas</t>
  </si>
  <si>
    <t xml:space="preserve">Fórmula      </t>
  </si>
  <si>
    <t xml:space="preserve"> Fórmulas</t>
  </si>
  <si>
    <t>Digitar</t>
  </si>
  <si>
    <t>Personalizar</t>
  </si>
  <si>
    <t>Papelería 21</t>
  </si>
  <si>
    <t>Papelería 20</t>
  </si>
  <si>
    <t>Papelería 19</t>
  </si>
  <si>
    <t>Papelería 18</t>
  </si>
  <si>
    <t>Papelería 17</t>
  </si>
  <si>
    <t>Papelería 16</t>
  </si>
  <si>
    <t>Papelería 15</t>
  </si>
  <si>
    <t>TOTAL DINERO EN CAJA</t>
  </si>
  <si>
    <t>DESCUENTO AMPLIACIONES Y REDUCCIONES</t>
  </si>
  <si>
    <t>VALOR AMPLIACIONES Y REDUCCIONES</t>
  </si>
  <si>
    <t>CANTIDAD REDUCCIONES</t>
  </si>
  <si>
    <t>CANTIDAD DE AMPLIACIONES</t>
  </si>
  <si>
    <t>VALOR FOTOCOPIAS</t>
  </si>
  <si>
    <t>CANTIDAD FOTOCOPIAS OFICIO</t>
  </si>
  <si>
    <t>CANTIDAD FOTOCOPIAS CARTA</t>
  </si>
  <si>
    <t>CLIENTE</t>
  </si>
  <si>
    <t>Código
Empleado</t>
  </si>
  <si>
    <t>Nombre
Empleado</t>
  </si>
  <si>
    <t>Apellido 
Empleado</t>
  </si>
  <si>
    <t>Celular Empleado</t>
  </si>
  <si>
    <t>Nombre Completo</t>
  </si>
  <si>
    <t>Hora
Entrada</t>
  </si>
  <si>
    <t>Hora
Salida</t>
  </si>
  <si>
    <t>Fecha de 
Vacaciones</t>
  </si>
  <si>
    <t>Articulos Vendidos</t>
  </si>
  <si>
    <t>Totales
Articulos
Vendidos</t>
  </si>
  <si>
    <t>Total horas
trabajadas
por empleado</t>
  </si>
  <si>
    <t>Valor horas
trabajadas
por
empleado</t>
  </si>
  <si>
    <t>Total a pagar
con
decremento
incluido</t>
  </si>
  <si>
    <t>Carlos</t>
  </si>
  <si>
    <t>Borbón</t>
  </si>
  <si>
    <t>Fredy</t>
  </si>
  <si>
    <t>Giraldo</t>
  </si>
  <si>
    <t xml:space="preserve">Camila </t>
  </si>
  <si>
    <t>Montoya</t>
  </si>
  <si>
    <t>Augusto</t>
  </si>
  <si>
    <t>Vásquez</t>
  </si>
  <si>
    <t>Quezada</t>
  </si>
  <si>
    <t>Jeronimo</t>
  </si>
  <si>
    <t>Becerra</t>
  </si>
  <si>
    <t>Centro</t>
  </si>
  <si>
    <t>Sur</t>
  </si>
  <si>
    <t>Norte</t>
  </si>
  <si>
    <t>PORCENTAJE  DECREMENTO</t>
  </si>
  <si>
    <t>Valor hora trabajada</t>
  </si>
  <si>
    <t>MINIMOS</t>
  </si>
  <si>
    <t>PROMEDIO</t>
  </si>
  <si>
    <t>TOTAL CÓDIGOS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</si>
</sst>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-* #,##0\ _€_-;\-* #,##0\ _€_-;_-* &quot;-&quot;??\ _€_-;_-@_-"/>
    <numFmt numFmtId="166" formatCode="00#\-&quot;AA&quot;"/>
    <numFmt numFmtId="167" formatCode="\(###\)\ ###\-##\-##"/>
    <numFmt numFmtId="172" formatCode="yyyy\-mm\-dd;@"/>
    <numFmt numFmtId="17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/>
    <xf numFmtId="9" fontId="1" fillId="0" borderId="0" xfId="1" applyNumberFormat="1" applyBorder="1"/>
    <xf numFmtId="9" fontId="1" fillId="0" borderId="1" xfId="1" applyNumberFormat="1" applyBorder="1"/>
    <xf numFmtId="0" fontId="1" fillId="0" borderId="2" xfId="1" applyBorder="1"/>
    <xf numFmtId="0" fontId="2" fillId="2" borderId="2" xfId="1" applyFont="1" applyFill="1" applyBorder="1"/>
    <xf numFmtId="9" fontId="2" fillId="0" borderId="0" xfId="2" applyFont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1" fillId="0" borderId="2" xfId="1" applyNumberFormat="1" applyBorder="1"/>
    <xf numFmtId="9" fontId="0" fillId="0" borderId="0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9" fontId="1" fillId="0" borderId="2" xfId="1" applyNumberFormat="1" applyBorder="1"/>
    <xf numFmtId="0" fontId="1" fillId="0" borderId="0" xfId="1" applyAlignment="1">
      <alignment horizontal="left" wrapText="1"/>
    </xf>
    <xf numFmtId="0" fontId="2" fillId="0" borderId="0" xfId="1" applyFont="1"/>
    <xf numFmtId="0" fontId="1" fillId="0" borderId="0" xfId="1" applyFill="1" applyBorder="1" applyAlignment="1">
      <alignment horizontal="left"/>
    </xf>
    <xf numFmtId="165" fontId="3" fillId="0" borderId="0" xfId="3" applyNumberFormat="1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/>
    </xf>
    <xf numFmtId="0" fontId="1" fillId="0" borderId="0" xfId="1" applyAlignment="1">
      <alignment vertical="center"/>
    </xf>
    <xf numFmtId="165" fontId="3" fillId="0" borderId="7" xfId="3" applyNumberFormat="1" applyFont="1" applyBorder="1" applyAlignment="1">
      <alignment horizontal="center" vertical="center" wrapText="1"/>
    </xf>
    <xf numFmtId="165" fontId="3" fillId="2" borderId="7" xfId="3" applyNumberFormat="1" applyFont="1" applyFill="1" applyBorder="1" applyAlignment="1">
      <alignment horizontal="center" vertical="center" wrapText="1"/>
    </xf>
    <xf numFmtId="3" fontId="1" fillId="0" borderId="2" xfId="1" applyNumberFormat="1" applyBorder="1"/>
    <xf numFmtId="0" fontId="0" fillId="0" borderId="2" xfId="3" applyNumberFormat="1" applyFont="1" applyBorder="1"/>
    <xf numFmtId="0" fontId="1" fillId="0" borderId="2" xfId="1" applyBorder="1" applyAlignment="1">
      <alignment horizontal="center"/>
    </xf>
    <xf numFmtId="3" fontId="1" fillId="0" borderId="8" xfId="1" applyNumberFormat="1" applyBorder="1"/>
    <xf numFmtId="3" fontId="0" fillId="0" borderId="8" xfId="3" applyNumberFormat="1" applyFont="1" applyBorder="1" applyAlignment="1">
      <alignment wrapText="1"/>
    </xf>
    <xf numFmtId="0" fontId="0" fillId="0" borderId="8" xfId="3" applyNumberFormat="1" applyFont="1" applyBorder="1"/>
    <xf numFmtId="0" fontId="3" fillId="0" borderId="0" xfId="1" applyFont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0" borderId="0" xfId="1" applyAlignment="1">
      <alignment horizontal="left" wrapText="1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0" fillId="0" borderId="18" xfId="0" applyBorder="1"/>
    <xf numFmtId="18" fontId="0" fillId="0" borderId="7" xfId="0" applyNumberFormat="1" applyBorder="1" applyAlignment="1">
      <alignment horizontal="center" vertical="center"/>
    </xf>
    <xf numFmtId="18" fontId="0" fillId="0" borderId="18" xfId="0" applyNumberFormat="1" applyBorder="1" applyAlignment="1">
      <alignment horizontal="center" vertical="center"/>
    </xf>
    <xf numFmtId="172" fontId="0" fillId="0" borderId="13" xfId="0" applyNumberForma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172" fontId="0" fillId="0" borderId="18" xfId="0" applyNumberFormat="1" applyBorder="1" applyAlignment="1">
      <alignment horizontal="center" vertical="center"/>
    </xf>
    <xf numFmtId="1" fontId="0" fillId="0" borderId="7" xfId="0" applyNumberFormat="1" applyBorder="1"/>
    <xf numFmtId="1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74" fontId="0" fillId="0" borderId="7" xfId="0" applyNumberFormat="1" applyBorder="1"/>
    <xf numFmtId="174" fontId="0" fillId="0" borderId="7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1" fontId="0" fillId="0" borderId="16" xfId="0" applyNumberFormat="1" applyBorder="1"/>
    <xf numFmtId="0" fontId="4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9" fontId="4" fillId="4" borderId="7" xfId="0" applyNumberFormat="1" applyFont="1" applyFill="1" applyBorder="1" applyAlignment="1">
      <alignment horizontal="center" vertical="center"/>
    </xf>
    <xf numFmtId="3" fontId="1" fillId="0" borderId="2" xfId="1" applyNumberFormat="1" applyBorder="1" applyAlignment="1">
      <alignment vertical="center"/>
    </xf>
  </cellXfs>
  <cellStyles count="4">
    <cellStyle name="Millares 2" xfId="3" xr:uid="{4BF97447-D445-46BA-9138-149EF35100F9}"/>
    <cellStyle name="Normal" xfId="0" builtinId="0"/>
    <cellStyle name="Normal 2" xfId="1" xr:uid="{78AA426A-C572-40D3-AD34-715F984421E1}"/>
    <cellStyle name="Porcentaje 2" xfId="2" xr:uid="{AD7F3570-FACF-4C3B-9818-1D1C788E38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47619" cy="5838095"/>
    <xdr:pic>
      <xdr:nvPicPr>
        <xdr:cNvPr id="2" name="Imagen 1">
          <a:extLst>
            <a:ext uri="{FF2B5EF4-FFF2-40B4-BE49-F238E27FC236}">
              <a16:creationId xmlns:a16="http://schemas.microsoft.com/office/drawing/2014/main" id="{C1EA9A38-2E2F-426E-94C2-F24227AB0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47619" cy="583809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urso%20excel\Taller%20formulas%20y%20%20funciones%20bas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ES/UdeM/1%20-%20MANEJO%20PRACTICO%20DE%20DATOS%20EN%20EXCEL%20ORIGINAL/1%20-%20TEMAS%20CLASES/6%20-%20FUNCIONES/Funciones%20de%20Busqueda%20y%20Referencia/BUSCARV-Avan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nciado ejercicio compras"/>
      <sheetName val="Compras"/>
      <sheetName val="Ejercicio formatos"/>
      <sheetName val="Ejercicio 1"/>
      <sheetName val="Ejercicio 2"/>
      <sheetName val="Ejercicio 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nsBusqueda6"/>
      <sheetName val="fnsBusqueda7"/>
      <sheetName val="fnsBusqueda8"/>
    </sheetNames>
    <sheetDataSet>
      <sheetData sheetId="0" refreshError="1"/>
      <sheetData sheetId="1">
        <row r="6">
          <cell r="M6" t="str">
            <v>Ene</v>
          </cell>
        </row>
        <row r="7">
          <cell r="L7" t="str">
            <v>Asfalto</v>
          </cell>
          <cell r="M7">
            <v>100</v>
          </cell>
          <cell r="N7">
            <v>95</v>
          </cell>
          <cell r="O7">
            <v>96</v>
          </cell>
        </row>
        <row r="8">
          <cell r="L8" t="str">
            <v>Butano</v>
          </cell>
          <cell r="M8">
            <v>300</v>
          </cell>
          <cell r="N8">
            <v>310</v>
          </cell>
          <cell r="O8">
            <v>315</v>
          </cell>
        </row>
        <row r="9">
          <cell r="L9" t="str">
            <v>Fueloil</v>
          </cell>
          <cell r="M9">
            <v>150</v>
          </cell>
          <cell r="N9">
            <v>145</v>
          </cell>
          <cell r="O9">
            <v>148</v>
          </cell>
        </row>
        <row r="10">
          <cell r="L10" t="str">
            <v>Gasoil</v>
          </cell>
          <cell r="M10">
            <v>200</v>
          </cell>
          <cell r="N10">
            <v>190</v>
          </cell>
          <cell r="O10">
            <v>195</v>
          </cell>
        </row>
        <row r="11">
          <cell r="L11" t="str">
            <v>Gasolina</v>
          </cell>
          <cell r="M11">
            <v>210</v>
          </cell>
          <cell r="N11">
            <v>215</v>
          </cell>
          <cell r="O11">
            <v>230</v>
          </cell>
        </row>
        <row r="13">
          <cell r="L13" t="str">
            <v>Ene</v>
          </cell>
          <cell r="M13">
            <v>1</v>
          </cell>
        </row>
        <row r="14">
          <cell r="L14" t="str">
            <v>Feb</v>
          </cell>
          <cell r="M14">
            <v>2</v>
          </cell>
        </row>
        <row r="15">
          <cell r="L15" t="str">
            <v>Mar</v>
          </cell>
          <cell r="M15">
            <v>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137A-5B8D-4311-BA29-664AD3791A39}">
  <sheetPr>
    <pageSetUpPr fitToPage="1"/>
  </sheetPr>
  <dimension ref="A1:I5"/>
  <sheetViews>
    <sheetView zoomScale="115" zoomScaleNormal="115" workbookViewId="0">
      <selection activeCell="H2" sqref="H2"/>
    </sheetView>
  </sheetViews>
  <sheetFormatPr baseColWidth="10" defaultColWidth="13" defaultRowHeight="12.75" x14ac:dyDescent="0.2"/>
  <cols>
    <col min="1" max="1" width="17" style="1" customWidth="1"/>
    <col min="2" max="2" width="15.140625" style="1" customWidth="1"/>
    <col min="3" max="3" width="16" style="1" customWidth="1"/>
    <col min="4" max="4" width="17.85546875" style="1" customWidth="1"/>
    <col min="5" max="5" width="21.85546875" style="1" customWidth="1"/>
    <col min="6" max="6" width="18.5703125" style="1" customWidth="1"/>
    <col min="7" max="7" width="16.140625" style="1" bestFit="1" customWidth="1"/>
    <col min="8" max="9" width="18.5703125" style="1" customWidth="1"/>
    <col min="10" max="10" width="18" style="1" customWidth="1"/>
    <col min="11" max="16384" width="13" style="1"/>
  </cols>
  <sheetData>
    <row r="1" spans="1:9" ht="14.25" thickTop="1" thickBot="1" x14ac:dyDescent="0.25">
      <c r="A1" s="36" t="s">
        <v>6</v>
      </c>
      <c r="B1" s="37"/>
      <c r="C1" s="14">
        <v>0.08</v>
      </c>
      <c r="E1" s="5" t="s">
        <v>5</v>
      </c>
      <c r="F1" s="4">
        <v>50</v>
      </c>
      <c r="H1" s="13" t="s">
        <v>4</v>
      </c>
      <c r="I1" s="12"/>
    </row>
    <row r="2" spans="1:9" ht="16.5" thickTop="1" thickBot="1" x14ac:dyDescent="0.3">
      <c r="C2" s="11"/>
      <c r="D2" s="11"/>
      <c r="E2" s="5" t="s">
        <v>3</v>
      </c>
      <c r="F2" s="4">
        <v>70</v>
      </c>
      <c r="H2" s="10">
        <v>0.05</v>
      </c>
      <c r="I2" s="9"/>
    </row>
    <row r="3" spans="1:9" ht="14.25" thickTop="1" thickBot="1" x14ac:dyDescent="0.25">
      <c r="E3" s="5" t="s">
        <v>2</v>
      </c>
      <c r="F3" s="8">
        <v>150</v>
      </c>
      <c r="H3" s="7" t="s">
        <v>1</v>
      </c>
      <c r="I3" s="6"/>
    </row>
    <row r="4" spans="1:9" ht="14.25" thickTop="1" thickBot="1" x14ac:dyDescent="0.25">
      <c r="E4" s="5" t="s">
        <v>0</v>
      </c>
      <c r="F4" s="4">
        <v>180</v>
      </c>
      <c r="H4" s="3">
        <v>0.19</v>
      </c>
      <c r="I4" s="2"/>
    </row>
    <row r="5" spans="1:9" ht="13.5" thickTop="1" x14ac:dyDescent="0.2"/>
  </sheetData>
  <mergeCells count="1">
    <mergeCell ref="A1:B1"/>
  </mergeCells>
  <printOptions headings="1"/>
  <pageMargins left="1.3779527559055118" right="0.74803149606299213" top="0.82677165354330717" bottom="0.35433070866141736" header="0.15748031496062992" footer="0"/>
  <pageSetup paperSize="5" scale="86" orientation="landscape" r:id="rId1"/>
  <headerFooter alignWithMargins="0">
    <oddHeader>&amp;L                      Seguridad y Salud 
                              en el Trabajo&amp;CESCUELA DE LA SALUD
EVALUACIÓN BÁSICO
TEMA B&amp;R&amp;G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E2FC-E6AF-407A-B45A-3561BDB1EF12}">
  <sheetPr>
    <pageSetUpPr fitToPage="1"/>
  </sheetPr>
  <dimension ref="A1:L24"/>
  <sheetViews>
    <sheetView tabSelected="1" workbookViewId="0">
      <selection activeCell="F12" sqref="F12"/>
    </sheetView>
  </sheetViews>
  <sheetFormatPr baseColWidth="10" defaultColWidth="13" defaultRowHeight="12.75" x14ac:dyDescent="0.2"/>
  <cols>
    <col min="1" max="1" width="17" style="1" customWidth="1"/>
    <col min="2" max="2" width="15.140625" style="1" customWidth="1"/>
    <col min="3" max="3" width="16" style="1" customWidth="1"/>
    <col min="4" max="4" width="17.85546875" style="1" customWidth="1"/>
    <col min="5" max="5" width="21.85546875" style="1" customWidth="1"/>
    <col min="6" max="6" width="18.5703125" style="1" customWidth="1"/>
    <col min="7" max="7" width="16.140625" style="1" bestFit="1" customWidth="1"/>
    <col min="8" max="9" width="18.5703125" style="1" customWidth="1"/>
    <col min="10" max="10" width="18" style="1" customWidth="1"/>
    <col min="11" max="16384" width="13" style="1"/>
  </cols>
  <sheetData>
    <row r="1" spans="1:10" s="29" customFormat="1" ht="34.15" customHeight="1" thickTop="1" thickBot="1" x14ac:dyDescent="0.3">
      <c r="A1" s="35" t="s">
        <v>43</v>
      </c>
      <c r="B1" s="34" t="s">
        <v>42</v>
      </c>
      <c r="C1" s="34" t="s">
        <v>41</v>
      </c>
      <c r="D1" s="33" t="s">
        <v>40</v>
      </c>
      <c r="E1" s="32" t="s">
        <v>39</v>
      </c>
      <c r="F1" s="32" t="s">
        <v>38</v>
      </c>
      <c r="G1" s="31" t="s">
        <v>37</v>
      </c>
      <c r="H1" s="30" t="s">
        <v>36</v>
      </c>
      <c r="I1" s="30" t="s">
        <v>1</v>
      </c>
      <c r="J1" s="30" t="s">
        <v>35</v>
      </c>
    </row>
    <row r="2" spans="1:10" ht="16.5" thickTop="1" thickBot="1" x14ac:dyDescent="0.3">
      <c r="A2" s="25" t="s">
        <v>34</v>
      </c>
      <c r="B2" s="28">
        <v>2300</v>
      </c>
      <c r="C2" s="27">
        <f>B2+B2*'INFO REPASO 1'!$C$1</f>
        <v>2484</v>
      </c>
      <c r="D2" s="75">
        <f>B2*'INFO REPASO 1'!$F$1+'PLANILLA REPASO 1'!C2*'INFO REPASO 1'!$F$2</f>
        <v>288880</v>
      </c>
      <c r="E2" s="26">
        <f>B2*3</f>
        <v>6900</v>
      </c>
      <c r="F2" s="26">
        <f>(B2+C2)/2</f>
        <v>2392</v>
      </c>
      <c r="G2" s="23">
        <f>E2*'INFO REPASO 1'!$F$3+'PLANILLA REPASO 1'!F2*'INFO REPASO 1'!$F$4</f>
        <v>1465560</v>
      </c>
      <c r="H2" s="23">
        <f>(D2)*'INFO REPASO 1'!$H$2</f>
        <v>14444</v>
      </c>
      <c r="I2" s="23">
        <f>(D2-H2)*'INFO REPASO 1'!$H$4</f>
        <v>52142.840000000004</v>
      </c>
      <c r="J2" s="23">
        <f>SUM(D2+G2)</f>
        <v>1754440</v>
      </c>
    </row>
    <row r="3" spans="1:10" ht="16.5" thickTop="1" thickBot="1" x14ac:dyDescent="0.3">
      <c r="A3" s="25" t="s">
        <v>33</v>
      </c>
      <c r="B3" s="24">
        <v>3500</v>
      </c>
      <c r="C3" s="27">
        <f>B3+B3*'INFO REPASO 1'!$C$1</f>
        <v>3780</v>
      </c>
      <c r="D3" s="75">
        <f>B3*'INFO REPASO 1'!$F$1+'PLANILLA REPASO 1'!C3*'INFO REPASO 1'!$F$2</f>
        <v>439600</v>
      </c>
      <c r="E3" s="26">
        <f t="shared" ref="E3:E8" si="0">B3*3</f>
        <v>10500</v>
      </c>
      <c r="F3" s="26">
        <f t="shared" ref="F3:F7" si="1">(B3+C3)/2</f>
        <v>3640</v>
      </c>
      <c r="G3" s="23">
        <f>E3*'INFO REPASO 1'!$F$3+'PLANILLA REPASO 1'!F3*'INFO REPASO 1'!$F$4</f>
        <v>2230200</v>
      </c>
      <c r="H3" s="23">
        <f>(D3)*'INFO REPASO 1'!$H$2</f>
        <v>21980</v>
      </c>
      <c r="I3" s="23">
        <f>(D3-H3)*'INFO REPASO 1'!$H$4</f>
        <v>79347.8</v>
      </c>
      <c r="J3" s="23">
        <f t="shared" ref="J3:J8" si="2">SUM(D3+G3)</f>
        <v>2669800</v>
      </c>
    </row>
    <row r="4" spans="1:10" ht="16.5" thickTop="1" thickBot="1" x14ac:dyDescent="0.3">
      <c r="A4" s="25" t="s">
        <v>32</v>
      </c>
      <c r="B4" s="24">
        <v>1600</v>
      </c>
      <c r="C4" s="27">
        <f>B4+B4*'INFO REPASO 1'!$C$1</f>
        <v>1728</v>
      </c>
      <c r="D4" s="75">
        <f>B4*'INFO REPASO 1'!$F$1+'PLANILLA REPASO 1'!C4*'INFO REPASO 1'!$F$2</f>
        <v>200960</v>
      </c>
      <c r="E4" s="26">
        <f t="shared" si="0"/>
        <v>4800</v>
      </c>
      <c r="F4" s="26">
        <f t="shared" si="1"/>
        <v>1664</v>
      </c>
      <c r="G4" s="23">
        <f>E4*'INFO REPASO 1'!$F$3+'PLANILLA REPASO 1'!F4*'INFO REPASO 1'!$F$4</f>
        <v>1019520</v>
      </c>
      <c r="H4" s="23">
        <f>(D4)*'INFO REPASO 1'!$H$2</f>
        <v>10048</v>
      </c>
      <c r="I4" s="23">
        <f>(D4-H4)*'INFO REPASO 1'!$H$4</f>
        <v>36273.279999999999</v>
      </c>
      <c r="J4" s="23">
        <f t="shared" si="2"/>
        <v>1220480</v>
      </c>
    </row>
    <row r="5" spans="1:10" ht="16.5" thickTop="1" thickBot="1" x14ac:dyDescent="0.3">
      <c r="A5" s="25" t="s">
        <v>31</v>
      </c>
      <c r="B5" s="24">
        <v>900</v>
      </c>
      <c r="C5" s="27">
        <f>B5+B5*'INFO REPASO 1'!$C$1</f>
        <v>972</v>
      </c>
      <c r="D5" s="75">
        <f>B5*'INFO REPASO 1'!$F$1+'PLANILLA REPASO 1'!C5*'INFO REPASO 1'!$F$2</f>
        <v>113040</v>
      </c>
      <c r="E5" s="26">
        <f t="shared" si="0"/>
        <v>2700</v>
      </c>
      <c r="F5" s="26">
        <f t="shared" si="1"/>
        <v>936</v>
      </c>
      <c r="G5" s="23">
        <f>E5*'INFO REPASO 1'!$F$3+'PLANILLA REPASO 1'!F5*'INFO REPASO 1'!$F$4</f>
        <v>573480</v>
      </c>
      <c r="H5" s="23">
        <f>(D5)*'INFO REPASO 1'!$H$2</f>
        <v>5652</v>
      </c>
      <c r="I5" s="23">
        <f>(D5-H5)*'INFO REPASO 1'!$H$4</f>
        <v>20403.72</v>
      </c>
      <c r="J5" s="23">
        <f t="shared" si="2"/>
        <v>686520</v>
      </c>
    </row>
    <row r="6" spans="1:10" ht="16.5" thickTop="1" thickBot="1" x14ac:dyDescent="0.3">
      <c r="A6" s="25" t="s">
        <v>30</v>
      </c>
      <c r="B6" s="24">
        <v>3700</v>
      </c>
      <c r="C6" s="27">
        <f>B6+B6*'INFO REPASO 1'!$C$1</f>
        <v>3996</v>
      </c>
      <c r="D6" s="75">
        <f>B6*'INFO REPASO 1'!$F$1+'PLANILLA REPASO 1'!C6*'INFO REPASO 1'!$F$2</f>
        <v>464720</v>
      </c>
      <c r="E6" s="26">
        <f t="shared" si="0"/>
        <v>11100</v>
      </c>
      <c r="F6" s="26">
        <f t="shared" si="1"/>
        <v>3848</v>
      </c>
      <c r="G6" s="23">
        <f>E6*'INFO REPASO 1'!$F$3+'PLANILLA REPASO 1'!F6*'INFO REPASO 1'!$F$4</f>
        <v>2357640</v>
      </c>
      <c r="H6" s="23">
        <f>(D6)*'INFO REPASO 1'!$H$2</f>
        <v>23236</v>
      </c>
      <c r="I6" s="23">
        <f>(D6-H6)*'INFO REPASO 1'!$H$4</f>
        <v>83881.960000000006</v>
      </c>
      <c r="J6" s="23">
        <f t="shared" si="2"/>
        <v>2822360</v>
      </c>
    </row>
    <row r="7" spans="1:10" ht="16.5" thickTop="1" thickBot="1" x14ac:dyDescent="0.3">
      <c r="A7" s="25" t="s">
        <v>29</v>
      </c>
      <c r="B7" s="24">
        <v>1800</v>
      </c>
      <c r="C7" s="27">
        <f>B7+B7*'INFO REPASO 1'!$C$1</f>
        <v>1944</v>
      </c>
      <c r="D7" s="75">
        <f>B7*'INFO REPASO 1'!$F$1+'PLANILLA REPASO 1'!C7*'INFO REPASO 1'!$F$2</f>
        <v>226080</v>
      </c>
      <c r="E7" s="26">
        <f t="shared" si="0"/>
        <v>5400</v>
      </c>
      <c r="F7" s="26">
        <f t="shared" si="1"/>
        <v>1872</v>
      </c>
      <c r="G7" s="23">
        <f>E7*'INFO REPASO 1'!$F$3+'PLANILLA REPASO 1'!F7*'INFO REPASO 1'!$F$4</f>
        <v>1146960</v>
      </c>
      <c r="H7" s="23">
        <f>(D7)*'INFO REPASO 1'!$H$2</f>
        <v>11304</v>
      </c>
      <c r="I7" s="23">
        <f>(D7-H7)*'INFO REPASO 1'!$H$4</f>
        <v>40807.440000000002</v>
      </c>
      <c r="J7" s="23">
        <f t="shared" si="2"/>
        <v>1373040</v>
      </c>
    </row>
    <row r="8" spans="1:10" ht="16.5" thickTop="1" thickBot="1" x14ac:dyDescent="0.3">
      <c r="A8" s="25" t="s">
        <v>28</v>
      </c>
      <c r="B8" s="24">
        <v>1300</v>
      </c>
      <c r="C8" s="27">
        <f>B8+B8*'INFO REPASO 1'!$C$1</f>
        <v>1404</v>
      </c>
      <c r="D8" s="75">
        <f>B8*'INFO REPASO 1'!$F$1+'PLANILLA REPASO 1'!C8*'INFO REPASO 1'!$F$2</f>
        <v>163280</v>
      </c>
      <c r="E8" s="26">
        <f t="shared" si="0"/>
        <v>3900</v>
      </c>
      <c r="F8" s="26">
        <f>(B8+C8)/2</f>
        <v>1352</v>
      </c>
      <c r="G8" s="23">
        <f>E8*'INFO REPASO 1'!$F$3+'PLANILLA REPASO 1'!F8*'INFO REPASO 1'!$F$4</f>
        <v>828360</v>
      </c>
      <c r="H8" s="23">
        <f>(D8)*'INFO REPASO 1'!$H$2</f>
        <v>8164</v>
      </c>
      <c r="I8" s="23">
        <f>(D8-H8)*'INFO REPASO 1'!$H$4</f>
        <v>29472.04</v>
      </c>
      <c r="J8" s="23">
        <f t="shared" si="2"/>
        <v>991640</v>
      </c>
    </row>
    <row r="9" spans="1:10" s="20" customFormat="1" ht="13.5" thickTop="1" x14ac:dyDescent="0.25">
      <c r="A9" s="18" t="s">
        <v>27</v>
      </c>
      <c r="B9" s="18" t="s">
        <v>26</v>
      </c>
      <c r="C9" s="18" t="s">
        <v>23</v>
      </c>
      <c r="D9" s="18" t="s">
        <v>23</v>
      </c>
      <c r="E9" s="18" t="s">
        <v>25</v>
      </c>
      <c r="F9" s="18" t="s">
        <v>24</v>
      </c>
      <c r="G9" s="18" t="s">
        <v>23</v>
      </c>
      <c r="H9" s="18" t="s">
        <v>23</v>
      </c>
      <c r="I9" s="18" t="s">
        <v>23</v>
      </c>
      <c r="J9" s="18" t="s">
        <v>22</v>
      </c>
    </row>
    <row r="10" spans="1:10" s="20" customForma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s="20" customForma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s="20" customFormat="1" ht="33.75" x14ac:dyDescent="0.25">
      <c r="A12" s="22" t="s">
        <v>21</v>
      </c>
      <c r="B12" s="21">
        <f>MAX(B2:B8)</f>
        <v>3700</v>
      </c>
      <c r="C12" s="22" t="s">
        <v>20</v>
      </c>
      <c r="D12" s="21">
        <f>MIN(J2:J8)</f>
        <v>686520</v>
      </c>
      <c r="E12" s="22" t="s">
        <v>19</v>
      </c>
      <c r="F12" s="21">
        <f>SUM(D2:D8)</f>
        <v>1896560</v>
      </c>
      <c r="G12" s="22" t="s">
        <v>18</v>
      </c>
      <c r="H12" s="21">
        <f>AVERAGE(G2:G8)</f>
        <v>1374531.4285714286</v>
      </c>
      <c r="I12" s="18"/>
      <c r="J12" s="18"/>
    </row>
    <row r="13" spans="1:10" s="20" customForma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16.5" customHeight="1" x14ac:dyDescent="0.2">
      <c r="A14" s="19" t="s">
        <v>17</v>
      </c>
    </row>
    <row r="15" spans="1:10" ht="16.5" customHeight="1" x14ac:dyDescent="0.2">
      <c r="A15" s="19" t="s">
        <v>16</v>
      </c>
      <c r="H15" s="18"/>
      <c r="I15" s="18"/>
    </row>
    <row r="16" spans="1:10" ht="16.5" customHeight="1" x14ac:dyDescent="0.2">
      <c r="A16" s="17" t="s">
        <v>15</v>
      </c>
    </row>
    <row r="17" spans="1:12" ht="18" customHeight="1" x14ac:dyDescent="0.2">
      <c r="A17" s="1" t="s">
        <v>14</v>
      </c>
    </row>
    <row r="18" spans="1:12" ht="18" customHeight="1" x14ac:dyDescent="0.2">
      <c r="A18" s="16" t="s">
        <v>13</v>
      </c>
    </row>
    <row r="19" spans="1:12" ht="20.25" customHeight="1" x14ac:dyDescent="0.2">
      <c r="A19" s="38" t="s">
        <v>12</v>
      </c>
      <c r="B19" s="38"/>
      <c r="C19" s="38"/>
      <c r="D19" s="38"/>
      <c r="E19" s="38"/>
      <c r="F19" s="38"/>
      <c r="G19" s="38"/>
      <c r="H19" s="38"/>
      <c r="I19" s="38"/>
      <c r="J19" s="38"/>
    </row>
    <row r="20" spans="1:12" ht="18" customHeight="1" x14ac:dyDescent="0.2">
      <c r="A20" s="38" t="s">
        <v>11</v>
      </c>
      <c r="B20" s="38"/>
      <c r="C20" s="38"/>
      <c r="D20" s="38"/>
      <c r="E20" s="38"/>
      <c r="F20" s="38"/>
      <c r="G20" s="38"/>
      <c r="H20" s="38"/>
      <c r="I20" s="38"/>
      <c r="J20" s="38"/>
    </row>
    <row r="21" spans="1:12" ht="15.75" customHeight="1" x14ac:dyDescent="0.2">
      <c r="A21" s="38" t="s">
        <v>10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5" customHeight="1" x14ac:dyDescent="0.2">
      <c r="A22" s="38" t="s">
        <v>9</v>
      </c>
      <c r="B22" s="38"/>
      <c r="C22" s="38"/>
      <c r="D22" s="38"/>
      <c r="E22" s="38"/>
      <c r="F22" s="38"/>
      <c r="G22" s="38"/>
      <c r="H22" s="38"/>
      <c r="I22" s="38"/>
      <c r="J22" s="15"/>
    </row>
    <row r="23" spans="1:12" ht="16.5" customHeight="1" x14ac:dyDescent="0.2">
      <c r="A23" s="38" t="s">
        <v>8</v>
      </c>
      <c r="B23" s="38"/>
      <c r="C23" s="38"/>
      <c r="D23" s="38"/>
      <c r="E23" s="38"/>
      <c r="F23" s="38"/>
      <c r="G23" s="38"/>
      <c r="H23" s="38"/>
      <c r="I23" s="38"/>
      <c r="J23" s="38"/>
    </row>
    <row r="24" spans="1:12" x14ac:dyDescent="0.2">
      <c r="A24" s="1" t="s">
        <v>7</v>
      </c>
    </row>
  </sheetData>
  <mergeCells count="5">
    <mergeCell ref="A19:J19"/>
    <mergeCell ref="A20:J20"/>
    <mergeCell ref="A21:L21"/>
    <mergeCell ref="A22:I22"/>
    <mergeCell ref="A23:J23"/>
  </mergeCells>
  <printOptions headings="1"/>
  <pageMargins left="1.3779527559055118" right="0.74803149606299213" top="0.82677165354330717" bottom="0.35433070866141736" header="0.15748031496062992" footer="0"/>
  <pageSetup paperSize="5" scale="86" orientation="landscape" r:id="rId1"/>
  <headerFooter alignWithMargins="0">
    <oddHeader>&amp;L                      Seguridad y Salud 
                              en el Trabajo&amp;CESCUELA DE LA SALUD
EVALUACIÓN BÁSICO
TEMA B&amp;R&amp;G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ABAB-6291-4096-AF92-59DC89B3F092}">
  <dimension ref="A1"/>
  <sheetViews>
    <sheetView showGridLines="0" showRowColHeaders="0" workbookViewId="0">
      <selection activeCell="G16" sqref="G16"/>
    </sheetView>
  </sheetViews>
  <sheetFormatPr baseColWidth="10" defaultRowHeight="15" x14ac:dyDescent="0.25"/>
  <cols>
    <col min="1" max="1" width="14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3849-94A2-425D-9003-CF2C6FFF7202}">
  <dimension ref="A1:O15"/>
  <sheetViews>
    <sheetView zoomScaleNormal="100" workbookViewId="0">
      <selection activeCell="F7" sqref="F7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17.42578125" customWidth="1"/>
    <col min="4" max="4" width="17" customWidth="1"/>
    <col min="5" max="5" width="16.85546875" customWidth="1"/>
    <col min="6" max="6" width="15.28515625" customWidth="1"/>
    <col min="7" max="7" width="16.140625" customWidth="1"/>
    <col min="8" max="8" width="13.85546875" customWidth="1"/>
    <col min="9" max="9" width="13.5703125" customWidth="1"/>
    <col min="15" max="15" width="13.7109375" customWidth="1"/>
  </cols>
  <sheetData>
    <row r="1" spans="1:15" ht="15" customHeight="1" x14ac:dyDescent="0.25">
      <c r="A1" s="64" t="s">
        <v>44</v>
      </c>
      <c r="B1" s="64" t="s">
        <v>45</v>
      </c>
      <c r="C1" s="64" t="s">
        <v>46</v>
      </c>
      <c r="D1" s="65" t="s">
        <v>47</v>
      </c>
      <c r="E1" s="65" t="s">
        <v>48</v>
      </c>
      <c r="F1" s="64" t="s">
        <v>49</v>
      </c>
      <c r="G1" s="64" t="s">
        <v>50</v>
      </c>
      <c r="H1" s="64" t="s">
        <v>51</v>
      </c>
      <c r="I1" s="68" t="s">
        <v>52</v>
      </c>
      <c r="J1" s="69"/>
      <c r="K1" s="70"/>
      <c r="L1" s="64" t="s">
        <v>53</v>
      </c>
      <c r="M1" s="64" t="s">
        <v>54</v>
      </c>
      <c r="N1" s="64" t="s">
        <v>55</v>
      </c>
      <c r="O1" s="64" t="s">
        <v>56</v>
      </c>
    </row>
    <row r="2" spans="1:15" ht="45" customHeight="1" x14ac:dyDescent="0.25">
      <c r="A2" s="66"/>
      <c r="B2" s="66"/>
      <c r="C2" s="66"/>
      <c r="D2" s="66"/>
      <c r="E2" s="66"/>
      <c r="F2" s="66"/>
      <c r="G2" s="66"/>
      <c r="H2" s="66"/>
      <c r="I2" s="71" t="s">
        <v>68</v>
      </c>
      <c r="J2" s="71" t="s">
        <v>69</v>
      </c>
      <c r="K2" s="71" t="s">
        <v>70</v>
      </c>
      <c r="L2" s="72"/>
      <c r="M2" s="72"/>
      <c r="N2" s="72"/>
      <c r="O2" s="72"/>
    </row>
    <row r="3" spans="1:15" x14ac:dyDescent="0.25">
      <c r="A3" s="67"/>
      <c r="B3" s="67"/>
      <c r="C3" s="67"/>
      <c r="D3" s="67"/>
      <c r="E3" s="67"/>
      <c r="F3" s="67"/>
      <c r="G3" s="67"/>
      <c r="H3" s="67"/>
      <c r="I3" s="74">
        <v>0.1</v>
      </c>
      <c r="J3" s="74">
        <v>0.15</v>
      </c>
      <c r="K3" s="74">
        <v>0.2</v>
      </c>
      <c r="L3" s="73"/>
      <c r="M3" s="73"/>
      <c r="N3" s="73"/>
      <c r="O3" s="73"/>
    </row>
    <row r="4" spans="1:15" x14ac:dyDescent="0.25">
      <c r="A4" s="53">
        <v>3</v>
      </c>
      <c r="B4" s="40" t="s">
        <v>57</v>
      </c>
      <c r="C4" s="40" t="s">
        <v>58</v>
      </c>
      <c r="D4" s="41">
        <v>3104303322</v>
      </c>
      <c r="E4" s="40" t="str">
        <f>(CONCATENATE(B4," ",C4))</f>
        <v>Carlos Borbón</v>
      </c>
      <c r="F4" s="46">
        <v>0.375</v>
      </c>
      <c r="G4" s="46">
        <v>0.66666666666666663</v>
      </c>
      <c r="H4" s="48">
        <v>44737</v>
      </c>
      <c r="I4" s="40">
        <v>80</v>
      </c>
      <c r="J4" s="52">
        <f>I4-I4*$J$3</f>
        <v>68</v>
      </c>
      <c r="K4" s="52">
        <f>(I4+J4)*$K$3+(I4+J4)</f>
        <v>177.6</v>
      </c>
      <c r="L4" s="52">
        <f>SUM(I4:K4)</f>
        <v>325.60000000000002</v>
      </c>
      <c r="M4" s="40">
        <f>HOUR(G4-F4)</f>
        <v>7</v>
      </c>
      <c r="N4" s="60">
        <f>M4*Valores!$B$2</f>
        <v>207.54999999999998</v>
      </c>
      <c r="O4" s="39">
        <f>N4-N4*Valores!$B$1</f>
        <v>190.94599999999997</v>
      </c>
    </row>
    <row r="5" spans="1:15" x14ac:dyDescent="0.25">
      <c r="A5" s="54">
        <v>4</v>
      </c>
      <c r="B5" s="40" t="s">
        <v>59</v>
      </c>
      <c r="C5" s="40" t="s">
        <v>60</v>
      </c>
      <c r="D5" s="41">
        <v>3154302222</v>
      </c>
      <c r="E5" s="40" t="str">
        <f t="shared" ref="E5:E9" si="0">(CONCATENATE(B5," ",C5))</f>
        <v>Fredy Giraldo</v>
      </c>
      <c r="F5" s="46">
        <v>0.41666666666666669</v>
      </c>
      <c r="G5" s="46">
        <v>0.75</v>
      </c>
      <c r="H5" s="49">
        <v>44694</v>
      </c>
      <c r="I5" s="40">
        <f>I4*I$3+I4</f>
        <v>88</v>
      </c>
      <c r="J5" s="52">
        <f t="shared" ref="J5:J10" si="1">I5-I5*$J$3</f>
        <v>74.8</v>
      </c>
      <c r="K5" s="52">
        <f t="shared" ref="K5:K10" si="2">(I5+J5)*$K$3+(I5+J5)</f>
        <v>195.36</v>
      </c>
      <c r="L5" s="52">
        <f t="shared" ref="L5:L10" si="3">SUM(I5:K5)</f>
        <v>358.16</v>
      </c>
      <c r="M5" s="40">
        <f t="shared" ref="M5:M9" si="4">HOUR(G5-F5)</f>
        <v>8</v>
      </c>
      <c r="N5" s="60">
        <f>M5*Valores!$B$2</f>
        <v>237.2</v>
      </c>
      <c r="O5" s="39">
        <f>N5-N5*Valores!$B$1</f>
        <v>218.22399999999999</v>
      </c>
    </row>
    <row r="6" spans="1:15" x14ac:dyDescent="0.25">
      <c r="A6" s="53">
        <v>5</v>
      </c>
      <c r="B6" s="42" t="s">
        <v>61</v>
      </c>
      <c r="C6" s="40" t="s">
        <v>62</v>
      </c>
      <c r="D6" s="41">
        <v>3163803324</v>
      </c>
      <c r="E6" s="40" t="str">
        <f t="shared" si="0"/>
        <v>Camila  Montoya</v>
      </c>
      <c r="F6" s="46">
        <v>0.375</v>
      </c>
      <c r="G6" s="46">
        <v>0.75</v>
      </c>
      <c r="H6" s="49">
        <v>44666</v>
      </c>
      <c r="I6" s="52">
        <f t="shared" ref="I6:I9" si="5">I5*I$3+I5</f>
        <v>96.8</v>
      </c>
      <c r="J6" s="52">
        <f t="shared" si="1"/>
        <v>82.28</v>
      </c>
      <c r="K6" s="52">
        <f t="shared" si="2"/>
        <v>214.89599999999999</v>
      </c>
      <c r="L6" s="52">
        <f t="shared" si="3"/>
        <v>393.976</v>
      </c>
      <c r="M6" s="40">
        <f t="shared" si="4"/>
        <v>9</v>
      </c>
      <c r="N6" s="60">
        <f>M6*Valores!$B$2</f>
        <v>266.84999999999997</v>
      </c>
      <c r="O6" s="39">
        <f>N6-N6*Valores!$B$1</f>
        <v>245.50199999999995</v>
      </c>
    </row>
    <row r="7" spans="1:15" x14ac:dyDescent="0.25">
      <c r="A7" s="55">
        <v>6</v>
      </c>
      <c r="B7" s="40" t="s">
        <v>63</v>
      </c>
      <c r="C7" s="40" t="s">
        <v>64</v>
      </c>
      <c r="D7" s="41">
        <v>3004303321</v>
      </c>
      <c r="E7" s="40" t="str">
        <f t="shared" si="0"/>
        <v>Augusto Vásquez</v>
      </c>
      <c r="F7" s="46">
        <v>0.45833333333333331</v>
      </c>
      <c r="G7" s="46">
        <v>0.75</v>
      </c>
      <c r="H7" s="49">
        <v>44762</v>
      </c>
      <c r="I7" s="52">
        <f t="shared" si="5"/>
        <v>106.47999999999999</v>
      </c>
      <c r="J7" s="52">
        <f t="shared" si="1"/>
        <v>90.507999999999996</v>
      </c>
      <c r="K7" s="52">
        <f t="shared" si="2"/>
        <v>236.38560000000001</v>
      </c>
      <c r="L7" s="52">
        <f t="shared" si="3"/>
        <v>433.37360000000001</v>
      </c>
      <c r="M7" s="40">
        <f t="shared" si="4"/>
        <v>7</v>
      </c>
      <c r="N7" s="60">
        <f>M7*Valores!$B$2</f>
        <v>207.54999999999998</v>
      </c>
      <c r="O7" s="39">
        <f>N7-N7*Valores!$B$1</f>
        <v>190.94599999999997</v>
      </c>
    </row>
    <row r="8" spans="1:15" x14ac:dyDescent="0.25">
      <c r="A8" s="53">
        <v>7</v>
      </c>
      <c r="B8" s="40" t="s">
        <v>57</v>
      </c>
      <c r="C8" s="40" t="s">
        <v>65</v>
      </c>
      <c r="D8" s="41">
        <v>3124133326</v>
      </c>
      <c r="E8" s="40" t="str">
        <f t="shared" si="0"/>
        <v>Carlos Quezada</v>
      </c>
      <c r="F8" s="46">
        <v>0.45833333333333331</v>
      </c>
      <c r="G8" s="46">
        <v>0.79166666666666663</v>
      </c>
      <c r="H8" s="49">
        <v>44722</v>
      </c>
      <c r="I8" s="52">
        <f t="shared" si="5"/>
        <v>117.12799999999999</v>
      </c>
      <c r="J8" s="52">
        <f t="shared" si="1"/>
        <v>99.558799999999991</v>
      </c>
      <c r="K8" s="52">
        <f t="shared" si="2"/>
        <v>260.02415999999999</v>
      </c>
      <c r="L8" s="52">
        <f t="shared" si="3"/>
        <v>476.71096</v>
      </c>
      <c r="M8" s="40">
        <f t="shared" si="4"/>
        <v>8</v>
      </c>
      <c r="N8" s="60">
        <f>M8*Valores!$B$2</f>
        <v>237.2</v>
      </c>
      <c r="O8" s="39">
        <f>N8-N8*Valores!$B$1</f>
        <v>218.22399999999999</v>
      </c>
    </row>
    <row r="9" spans="1:15" x14ac:dyDescent="0.25">
      <c r="A9" s="53">
        <v>8</v>
      </c>
      <c r="B9" s="40" t="s">
        <v>66</v>
      </c>
      <c r="C9" s="43" t="s">
        <v>67</v>
      </c>
      <c r="D9" s="44">
        <v>3104302527</v>
      </c>
      <c r="E9" s="40" t="str">
        <f t="shared" si="0"/>
        <v>Jeronimo Becerra</v>
      </c>
      <c r="F9" s="46">
        <v>0.625</v>
      </c>
      <c r="G9" s="47">
        <v>0.875</v>
      </c>
      <c r="H9" s="50">
        <v>44803</v>
      </c>
      <c r="I9" s="52">
        <f t="shared" si="5"/>
        <v>128.84079999999997</v>
      </c>
      <c r="J9" s="52">
        <f t="shared" si="1"/>
        <v>109.51467999999997</v>
      </c>
      <c r="K9" s="52">
        <f t="shared" si="2"/>
        <v>286.02657599999992</v>
      </c>
      <c r="L9" s="52">
        <f t="shared" si="3"/>
        <v>524.38205599999992</v>
      </c>
      <c r="M9" s="40">
        <f t="shared" si="4"/>
        <v>6</v>
      </c>
      <c r="N9" s="60">
        <f>M9*Valores!$B$2</f>
        <v>177.89999999999998</v>
      </c>
      <c r="O9" s="45">
        <f>N9-N9*Valores!$B$1</f>
        <v>163.66799999999998</v>
      </c>
    </row>
    <row r="13" spans="1:15" x14ac:dyDescent="0.25">
      <c r="G13" s="61" t="s">
        <v>73</v>
      </c>
      <c r="H13" s="62"/>
      <c r="I13" s="39">
        <f>MIN(I4:I9)</f>
        <v>80</v>
      </c>
      <c r="J13" s="63">
        <f>MIN(J4:J9)</f>
        <v>68</v>
      </c>
      <c r="K13" s="51">
        <f>MIN(K4:K9)</f>
        <v>177.6</v>
      </c>
      <c r="L13" s="51">
        <f>MIN(L4:L9)</f>
        <v>325.60000000000002</v>
      </c>
      <c r="M13" s="39">
        <f>MIN(M4:M9)</f>
        <v>6</v>
      </c>
      <c r="N13" s="59">
        <f>MIN(N4:N9)</f>
        <v>177.89999999999998</v>
      </c>
      <c r="O13" s="39">
        <f>MIN(O4:O9)</f>
        <v>163.66799999999998</v>
      </c>
    </row>
    <row r="14" spans="1:15" x14ac:dyDescent="0.25">
      <c r="G14" s="61" t="s">
        <v>74</v>
      </c>
      <c r="H14" s="62"/>
      <c r="I14" s="45">
        <f>AVERAGE(I4:I9)</f>
        <v>102.87479999999999</v>
      </c>
      <c r="J14" s="63">
        <f>AVERAGE(J4:J9)</f>
        <v>87.443579999999997</v>
      </c>
      <c r="K14" s="51">
        <f>AVERAGE(K4:K9)</f>
        <v>228.38205600000001</v>
      </c>
      <c r="L14" s="51">
        <f>AVERAGE(L4:L9)</f>
        <v>418.70043599999991</v>
      </c>
      <c r="M14" s="39">
        <f>AVERAGE(M4:M9)</f>
        <v>7.5</v>
      </c>
      <c r="N14" s="59">
        <f>AVERAGE(N4:N9)</f>
        <v>222.375</v>
      </c>
      <c r="O14" s="39">
        <f>AVERAGE(O4:O9)</f>
        <v>204.58499999999995</v>
      </c>
    </row>
    <row r="15" spans="1:15" x14ac:dyDescent="0.25">
      <c r="G15" s="61" t="s">
        <v>75</v>
      </c>
      <c r="H15" s="62"/>
      <c r="I15" s="45">
        <f>COUNTA(A4:A9)</f>
        <v>6</v>
      </c>
    </row>
  </sheetData>
  <mergeCells count="13">
    <mergeCell ref="L1:L3"/>
    <mergeCell ref="M1:M3"/>
    <mergeCell ref="N1:N3"/>
    <mergeCell ref="O1:O3"/>
    <mergeCell ref="G1:G3"/>
    <mergeCell ref="H1:H3"/>
    <mergeCell ref="I1:K1"/>
    <mergeCell ref="A1:A3"/>
    <mergeCell ref="B1:B3"/>
    <mergeCell ref="C1:C3"/>
    <mergeCell ref="D1:D3"/>
    <mergeCell ref="E1:E3"/>
    <mergeCell ref="F1:F3"/>
  </mergeCells>
  <printOptions horizontalCentered="1"/>
  <pageMargins left="1.1811023622047245" right="1.1811023622047245" top="1.1811023622047245" bottom="0.74803149606299213" header="0.31496062992125984" footer="0.31496062992125984"/>
  <pageSetup paperSize="5" scale="69" orientation="landscape" r:id="rId1"/>
  <headerFooter>
    <oddHeader>&amp;LDamaris Martinez Moreno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E4F1-3376-4D3B-BF3B-6528E54EDFF0}">
  <dimension ref="A1:B2"/>
  <sheetViews>
    <sheetView workbookViewId="0">
      <selection activeCell="G6" sqref="G6"/>
    </sheetView>
  </sheetViews>
  <sheetFormatPr baseColWidth="10" defaultRowHeight="15" x14ac:dyDescent="0.25"/>
  <cols>
    <col min="1" max="1" width="27.42578125" customWidth="1"/>
  </cols>
  <sheetData>
    <row r="1" spans="1:2" x14ac:dyDescent="0.25">
      <c r="A1" s="56" t="s">
        <v>71</v>
      </c>
      <c r="B1" s="57">
        <v>0.08</v>
      </c>
    </row>
    <row r="2" spans="1:2" x14ac:dyDescent="0.25">
      <c r="A2" s="56" t="s">
        <v>72</v>
      </c>
      <c r="B2" s="58">
        <v>29.65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 REPASO 1</vt:lpstr>
      <vt:lpstr>PLANILLA REPASO 1</vt:lpstr>
      <vt:lpstr>MUESTRA REPASO GENERAL 2</vt:lpstr>
      <vt:lpstr>Planilla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Bibiana Osorio</dc:creator>
  <cp:lastModifiedBy>desarrollo</cp:lastModifiedBy>
  <cp:lastPrinted>2024-01-10T23:55:44Z</cp:lastPrinted>
  <dcterms:created xsi:type="dcterms:W3CDTF">2022-09-06T00:39:55Z</dcterms:created>
  <dcterms:modified xsi:type="dcterms:W3CDTF">2024-01-11T00:58:07Z</dcterms:modified>
</cp:coreProperties>
</file>