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arrollo\Documents\"/>
    </mc:Choice>
  </mc:AlternateContent>
  <xr:revisionPtr revIDLastSave="0" documentId="8_{DD62DAA1-1469-4563-9EA3-AD23DB47352C}" xr6:coauthVersionLast="36" xr6:coauthVersionMax="36" xr10:uidLastSave="{00000000-0000-0000-0000-000000000000}"/>
  <bookViews>
    <workbookView xWindow="0" yWindow="0" windowWidth="28800" windowHeight="12225" xr2:uid="{A0DC6F62-3942-4BF3-A8E1-2B6CBCD5C1C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6" i="1" l="1"/>
  <c r="H46" i="1"/>
  <c r="D46" i="1"/>
  <c r="G38" i="1"/>
  <c r="F43" i="1"/>
  <c r="H43" i="1" s="1"/>
  <c r="H44" i="1"/>
  <c r="F37" i="1"/>
  <c r="H37" i="1" s="1"/>
  <c r="G37" i="1"/>
  <c r="F54" i="1"/>
  <c r="D53" i="1"/>
  <c r="D54" i="1" s="1"/>
  <c r="D55" i="1" s="1"/>
  <c r="F52" i="1"/>
  <c r="F47" i="1"/>
  <c r="H47" i="1" s="1"/>
  <c r="E47" i="1"/>
  <c r="E46" i="1"/>
  <c r="H45" i="1"/>
  <c r="E45" i="1"/>
  <c r="G45" i="1" s="1"/>
  <c r="G44" i="1"/>
  <c r="E44" i="1"/>
  <c r="E43" i="1"/>
  <c r="F42" i="1"/>
  <c r="H42" i="1" s="1"/>
  <c r="E42" i="1"/>
  <c r="H41" i="1"/>
  <c r="G41" i="1"/>
  <c r="F41" i="1"/>
  <c r="E41" i="1"/>
  <c r="F40" i="1"/>
  <c r="H40" i="1" s="1"/>
  <c r="E40" i="1"/>
  <c r="F39" i="1"/>
  <c r="H39" i="1" s="1"/>
  <c r="E39" i="1"/>
  <c r="F38" i="1"/>
  <c r="H38" i="1" s="1"/>
  <c r="D38" i="1"/>
  <c r="E38" i="1" s="1"/>
  <c r="E37" i="1"/>
  <c r="E36" i="1"/>
  <c r="G36" i="1" s="1"/>
  <c r="H12" i="1"/>
  <c r="H3" i="1"/>
  <c r="G47" i="1" l="1"/>
  <c r="D56" i="1"/>
  <c r="D57" i="1" s="1"/>
  <c r="H48" i="1"/>
  <c r="G40" i="1"/>
  <c r="G43" i="1"/>
  <c r="G39" i="1"/>
  <c r="G42" i="1"/>
  <c r="G48" i="1" l="1"/>
  <c r="F19" i="1"/>
  <c r="F21" i="1" s="1"/>
  <c r="G8" i="1"/>
  <c r="F14" i="1"/>
  <c r="H14" i="1" s="1"/>
  <c r="D20" i="1"/>
  <c r="D21" i="1" s="1"/>
  <c r="D22" i="1" s="1"/>
  <c r="F10" i="1"/>
  <c r="H10" i="1" s="1"/>
  <c r="F11" i="1"/>
  <c r="H11" i="1" s="1"/>
  <c r="F9" i="1"/>
  <c r="H9" i="1" s="1"/>
  <c r="F8" i="1"/>
  <c r="H8" i="1" s="1"/>
  <c r="F7" i="1"/>
  <c r="H7" i="1" s="1"/>
  <c r="F6" i="1"/>
  <c r="H6" i="1" s="1"/>
  <c r="F5" i="1"/>
  <c r="D5" i="1"/>
  <c r="E5" i="1" s="1"/>
  <c r="F4" i="1"/>
  <c r="H4" i="1" s="1"/>
  <c r="E4" i="1"/>
  <c r="E6" i="1"/>
  <c r="E7" i="1"/>
  <c r="E8" i="1"/>
  <c r="E9" i="1"/>
  <c r="E10" i="1"/>
  <c r="E11" i="1"/>
  <c r="E12" i="1"/>
  <c r="G12" i="1" s="1"/>
  <c r="E13" i="1"/>
  <c r="G13" i="1" s="1"/>
  <c r="E14" i="1"/>
  <c r="E3" i="1"/>
  <c r="G3" i="1" s="1"/>
  <c r="D13" i="1"/>
  <c r="H13" i="1" s="1"/>
  <c r="G4" i="1" l="1"/>
  <c r="H5" i="1"/>
  <c r="H15" i="1" s="1"/>
  <c r="G14" i="1"/>
  <c r="G9" i="1"/>
  <c r="D23" i="1"/>
  <c r="D24" i="1" s="1"/>
  <c r="G10" i="1"/>
  <c r="G7" i="1"/>
  <c r="G6" i="1"/>
  <c r="G11" i="1"/>
  <c r="G5" i="1"/>
  <c r="G15" i="1" l="1"/>
</calcChain>
</file>

<file path=xl/sharedStrings.xml><?xml version="1.0" encoding="utf-8"?>
<sst xmlns="http://schemas.openxmlformats.org/spreadsheetml/2006/main" count="82" uniqueCount="34">
  <si>
    <t>Pan</t>
  </si>
  <si>
    <t>Carne</t>
  </si>
  <si>
    <t>queso</t>
  </si>
  <si>
    <t xml:space="preserve">unidad </t>
  </si>
  <si>
    <t>gramos</t>
  </si>
  <si>
    <t>mil</t>
  </si>
  <si>
    <t>minutos</t>
  </si>
  <si>
    <t>libras</t>
  </si>
  <si>
    <t>Tomate</t>
  </si>
  <si>
    <t>Cebolla</t>
  </si>
  <si>
    <t>Mano de obra</t>
  </si>
  <si>
    <t>Gas</t>
  </si>
  <si>
    <t>Lechuga</t>
  </si>
  <si>
    <t>Pepinillo</t>
  </si>
  <si>
    <t>Tocineta</t>
  </si>
  <si>
    <t>Salsa</t>
  </si>
  <si>
    <t>Desechables</t>
  </si>
  <si>
    <t>Recursos</t>
  </si>
  <si>
    <t>Unidad de medida</t>
  </si>
  <si>
    <t>Unidad unitaria</t>
  </si>
  <si>
    <t>#</t>
  </si>
  <si>
    <t>cantidad total</t>
  </si>
  <si>
    <t>costo unidad medida</t>
  </si>
  <si>
    <t xml:space="preserve">dia </t>
  </si>
  <si>
    <t>hora</t>
  </si>
  <si>
    <t>mn</t>
  </si>
  <si>
    <t>fp(45%)</t>
  </si>
  <si>
    <t>costo total</t>
  </si>
  <si>
    <t xml:space="preserve">mes </t>
  </si>
  <si>
    <t>mo</t>
  </si>
  <si>
    <t>$venta</t>
  </si>
  <si>
    <t>$costo</t>
  </si>
  <si>
    <t>productividad</t>
  </si>
  <si>
    <t>costo por hamburguesa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</si>
</sst>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8" formatCode="0.000"/>
    <numFmt numFmtId="169" formatCode="0.0"/>
    <numFmt numFmtId="170" formatCode="_-&quot;$&quot;* #,##0.0_-;\-&quot;$&quot;* #,##0.0_-;_-&quot;$&quot;* &quot;-&quot;??_-;_-@_-"/>
    <numFmt numFmtId="171" formatCode="_-&quot;$&quot;* #,##0_-;\-&quot;$&quot;* #,##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169" fontId="0" fillId="0" borderId="0" xfId="0" applyNumberFormat="1"/>
    <xf numFmtId="171" fontId="0" fillId="0" borderId="0" xfId="1" applyNumberFormat="1" applyFont="1"/>
    <xf numFmtId="44" fontId="0" fillId="0" borderId="0" xfId="0" applyNumberFormat="1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vertical="center"/>
    </xf>
    <xf numFmtId="44" fontId="0" fillId="0" borderId="1" xfId="1" applyFont="1" applyBorder="1"/>
    <xf numFmtId="171" fontId="0" fillId="0" borderId="1" xfId="1" applyNumberFormat="1" applyFont="1" applyBorder="1"/>
    <xf numFmtId="168" fontId="0" fillId="0" borderId="1" xfId="0" applyNumberFormat="1" applyBorder="1" applyAlignment="1">
      <alignment horizontal="center"/>
    </xf>
    <xf numFmtId="171" fontId="0" fillId="0" borderId="0" xfId="0" applyNumberFormat="1"/>
    <xf numFmtId="170" fontId="0" fillId="0" borderId="1" xfId="1" applyNumberFormat="1" applyFont="1" applyBorder="1"/>
    <xf numFmtId="44" fontId="0" fillId="0" borderId="1" xfId="0" applyNumberFormat="1" applyBorder="1"/>
    <xf numFmtId="44" fontId="0" fillId="0" borderId="0" xfId="1" applyNumberFormat="1" applyFont="1"/>
    <xf numFmtId="0" fontId="0" fillId="0" borderId="0" xfId="0" applyBorder="1"/>
    <xf numFmtId="0" fontId="0" fillId="0" borderId="2" xfId="0" applyBorder="1"/>
    <xf numFmtId="171" fontId="0" fillId="0" borderId="1" xfId="0" applyNumberFormat="1" applyBorder="1"/>
    <xf numFmtId="10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80622-59C0-4F90-A1ED-32730989F2F1}">
  <dimension ref="A1:K57"/>
  <sheetViews>
    <sheetView tabSelected="1" workbookViewId="0">
      <selection activeCell="F46" sqref="F46"/>
    </sheetView>
  </sheetViews>
  <sheetFormatPr baseColWidth="10" defaultRowHeight="15" x14ac:dyDescent="0.25"/>
  <cols>
    <col min="1" max="1" width="7.85546875" customWidth="1"/>
    <col min="2" max="2" width="13.5703125" customWidth="1"/>
    <col min="3" max="3" width="18.7109375" customWidth="1"/>
    <col min="4" max="4" width="14.7109375" customWidth="1"/>
    <col min="5" max="5" width="14.28515625" customWidth="1"/>
    <col min="6" max="6" width="20.28515625" customWidth="1"/>
    <col min="7" max="7" width="16" customWidth="1"/>
    <col min="8" max="8" width="21.28515625" customWidth="1"/>
    <col min="11" max="11" width="13.140625" bestFit="1" customWidth="1"/>
  </cols>
  <sheetData>
    <row r="1" spans="1:10" x14ac:dyDescent="0.25">
      <c r="A1" s="6" t="s">
        <v>20</v>
      </c>
      <c r="B1" s="8" t="s">
        <v>17</v>
      </c>
      <c r="C1" s="6" t="s">
        <v>18</v>
      </c>
      <c r="D1" s="10" t="s">
        <v>19</v>
      </c>
      <c r="E1" s="10" t="s">
        <v>21</v>
      </c>
      <c r="F1" s="10" t="s">
        <v>22</v>
      </c>
      <c r="G1" s="6" t="s">
        <v>27</v>
      </c>
      <c r="H1" s="6" t="s">
        <v>33</v>
      </c>
    </row>
    <row r="2" spans="1:10" x14ac:dyDescent="0.25">
      <c r="A2" s="6"/>
      <c r="B2" s="8"/>
      <c r="C2" s="6"/>
      <c r="D2" s="10"/>
      <c r="E2" s="10"/>
      <c r="F2" s="10"/>
      <c r="G2" s="6"/>
      <c r="H2" s="6"/>
    </row>
    <row r="3" spans="1:10" x14ac:dyDescent="0.25">
      <c r="A3" s="7">
        <v>1</v>
      </c>
      <c r="B3" s="9" t="s">
        <v>0</v>
      </c>
      <c r="C3" s="9" t="s">
        <v>3</v>
      </c>
      <c r="D3" s="9">
        <v>1</v>
      </c>
      <c r="E3" s="9">
        <f>D3*24</f>
        <v>24</v>
      </c>
      <c r="F3" s="11">
        <v>1500</v>
      </c>
      <c r="G3" s="12">
        <f>F3*E3</f>
        <v>36000</v>
      </c>
      <c r="H3" s="20">
        <f>F3*D3</f>
        <v>1500</v>
      </c>
    </row>
    <row r="4" spans="1:10" x14ac:dyDescent="0.25">
      <c r="A4" s="7">
        <v>2</v>
      </c>
      <c r="B4" s="9" t="s">
        <v>1</v>
      </c>
      <c r="C4" s="9" t="s">
        <v>4</v>
      </c>
      <c r="D4" s="9">
        <v>200</v>
      </c>
      <c r="E4" s="9">
        <f t="shared" ref="E4:E14" si="0">D4*24</f>
        <v>4800</v>
      </c>
      <c r="F4" s="11">
        <f>15000/500</f>
        <v>30</v>
      </c>
      <c r="G4" s="12">
        <f t="shared" ref="G4:G14" si="1">F4*E4</f>
        <v>144000</v>
      </c>
      <c r="H4" s="20">
        <f t="shared" ref="H4:H14" si="2">F4*D4</f>
        <v>6000</v>
      </c>
      <c r="I4" s="1"/>
    </row>
    <row r="5" spans="1:10" x14ac:dyDescent="0.25">
      <c r="A5" s="7">
        <v>3</v>
      </c>
      <c r="B5" s="9" t="s">
        <v>2</v>
      </c>
      <c r="C5" s="9" t="s">
        <v>4</v>
      </c>
      <c r="D5" s="9">
        <f>400/16</f>
        <v>25</v>
      </c>
      <c r="E5" s="9">
        <f t="shared" si="0"/>
        <v>600</v>
      </c>
      <c r="F5" s="11">
        <f>9590/400</f>
        <v>23.975000000000001</v>
      </c>
      <c r="G5" s="12">
        <f t="shared" si="1"/>
        <v>14385</v>
      </c>
      <c r="H5" s="20">
        <f t="shared" si="2"/>
        <v>599.375</v>
      </c>
      <c r="I5" s="19"/>
    </row>
    <row r="6" spans="1:10" x14ac:dyDescent="0.25">
      <c r="A6" s="7">
        <v>4</v>
      </c>
      <c r="B6" s="9" t="s">
        <v>8</v>
      </c>
      <c r="C6" s="9" t="s">
        <v>4</v>
      </c>
      <c r="D6" s="9">
        <v>50</v>
      </c>
      <c r="E6" s="9">
        <f t="shared" si="0"/>
        <v>1200</v>
      </c>
      <c r="F6" s="11">
        <f>1500/500</f>
        <v>3</v>
      </c>
      <c r="G6" s="12">
        <f t="shared" si="1"/>
        <v>3600</v>
      </c>
      <c r="H6" s="20">
        <f t="shared" si="2"/>
        <v>150</v>
      </c>
      <c r="I6" s="19"/>
      <c r="J6" s="18"/>
    </row>
    <row r="7" spans="1:10" x14ac:dyDescent="0.25">
      <c r="A7" s="7">
        <v>5</v>
      </c>
      <c r="B7" s="9" t="s">
        <v>9</v>
      </c>
      <c r="C7" s="9" t="s">
        <v>4</v>
      </c>
      <c r="D7" s="9">
        <v>50</v>
      </c>
      <c r="E7" s="9">
        <f t="shared" si="0"/>
        <v>1200</v>
      </c>
      <c r="F7" s="11">
        <f>2300/1000</f>
        <v>2.2999999999999998</v>
      </c>
      <c r="G7" s="12">
        <f t="shared" si="1"/>
        <v>2760</v>
      </c>
      <c r="H7" s="20">
        <f t="shared" si="2"/>
        <v>114.99999999999999</v>
      </c>
      <c r="I7" s="19"/>
    </row>
    <row r="8" spans="1:10" x14ac:dyDescent="0.25">
      <c r="A8" s="7">
        <v>6</v>
      </c>
      <c r="B8" s="9" t="s">
        <v>12</v>
      </c>
      <c r="C8" s="9" t="s">
        <v>4</v>
      </c>
      <c r="D8" s="9">
        <v>10</v>
      </c>
      <c r="E8" s="9">
        <f t="shared" si="0"/>
        <v>240</v>
      </c>
      <c r="F8" s="11">
        <f>2800/1000</f>
        <v>2.8</v>
      </c>
      <c r="G8" s="12">
        <f t="shared" si="1"/>
        <v>672</v>
      </c>
      <c r="H8" s="20">
        <f t="shared" si="2"/>
        <v>28</v>
      </c>
    </row>
    <row r="9" spans="1:10" x14ac:dyDescent="0.25">
      <c r="A9" s="7">
        <v>7</v>
      </c>
      <c r="B9" s="9" t="s">
        <v>13</v>
      </c>
      <c r="C9" s="9" t="s">
        <v>4</v>
      </c>
      <c r="D9" s="9">
        <v>50</v>
      </c>
      <c r="E9" s="9">
        <f t="shared" si="0"/>
        <v>1200</v>
      </c>
      <c r="F9" s="11">
        <f>7380/250</f>
        <v>29.52</v>
      </c>
      <c r="G9" s="12">
        <f t="shared" si="1"/>
        <v>35424</v>
      </c>
      <c r="H9" s="20">
        <f t="shared" si="2"/>
        <v>1476</v>
      </c>
    </row>
    <row r="10" spans="1:10" x14ac:dyDescent="0.25">
      <c r="A10" s="7">
        <v>8</v>
      </c>
      <c r="B10" s="9" t="s">
        <v>14</v>
      </c>
      <c r="C10" s="9" t="s">
        <v>4</v>
      </c>
      <c r="D10" s="9">
        <v>100</v>
      </c>
      <c r="E10" s="9">
        <f t="shared" si="0"/>
        <v>2400</v>
      </c>
      <c r="F10" s="11">
        <f>42850/400</f>
        <v>107.125</v>
      </c>
      <c r="G10" s="12">
        <f t="shared" si="1"/>
        <v>257100</v>
      </c>
      <c r="H10" s="20">
        <f t="shared" si="2"/>
        <v>10712.5</v>
      </c>
    </row>
    <row r="11" spans="1:10" x14ac:dyDescent="0.25">
      <c r="A11" s="7">
        <v>9</v>
      </c>
      <c r="B11" s="9" t="s">
        <v>15</v>
      </c>
      <c r="C11" s="9" t="s">
        <v>5</v>
      </c>
      <c r="D11" s="9">
        <v>50</v>
      </c>
      <c r="E11" s="9">
        <f t="shared" si="0"/>
        <v>1200</v>
      </c>
      <c r="F11" s="11">
        <f>36240/1770</f>
        <v>20.474576271186439</v>
      </c>
      <c r="G11" s="12">
        <f t="shared" si="1"/>
        <v>24569.491525423728</v>
      </c>
      <c r="H11" s="20">
        <f t="shared" si="2"/>
        <v>1023.728813559322</v>
      </c>
    </row>
    <row r="12" spans="1:10" x14ac:dyDescent="0.25">
      <c r="A12" s="7">
        <v>10</v>
      </c>
      <c r="B12" s="9" t="s">
        <v>16</v>
      </c>
      <c r="C12" s="9" t="s">
        <v>3</v>
      </c>
      <c r="D12" s="9">
        <v>1</v>
      </c>
      <c r="E12" s="9">
        <f t="shared" si="0"/>
        <v>24</v>
      </c>
      <c r="F12" s="11">
        <v>800</v>
      </c>
      <c r="G12" s="12">
        <f t="shared" si="1"/>
        <v>19200</v>
      </c>
      <c r="H12" s="20">
        <f t="shared" si="2"/>
        <v>800</v>
      </c>
    </row>
    <row r="13" spans="1:10" x14ac:dyDescent="0.25">
      <c r="A13" s="7">
        <v>11</v>
      </c>
      <c r="B13" s="9" t="s">
        <v>10</v>
      </c>
      <c r="C13" s="9" t="s">
        <v>6</v>
      </c>
      <c r="D13" s="9">
        <f>60/24</f>
        <v>2.5</v>
      </c>
      <c r="E13" s="9">
        <f t="shared" si="0"/>
        <v>60</v>
      </c>
      <c r="F13" s="11">
        <v>139.63</v>
      </c>
      <c r="G13" s="12">
        <f t="shared" si="1"/>
        <v>8377.7999999999993</v>
      </c>
      <c r="H13" s="20">
        <f t="shared" si="2"/>
        <v>349.07499999999999</v>
      </c>
    </row>
    <row r="14" spans="1:10" x14ac:dyDescent="0.25">
      <c r="A14" s="7">
        <v>12</v>
      </c>
      <c r="B14" s="9" t="s">
        <v>11</v>
      </c>
      <c r="C14" s="9" t="s">
        <v>7</v>
      </c>
      <c r="D14" s="13">
        <v>4.1666666666666664E-2</v>
      </c>
      <c r="E14" s="9">
        <f t="shared" si="0"/>
        <v>1</v>
      </c>
      <c r="F14" s="11">
        <f>110000/40</f>
        <v>2750</v>
      </c>
      <c r="G14" s="12">
        <f t="shared" si="1"/>
        <v>2750</v>
      </c>
      <c r="H14" s="20">
        <f t="shared" si="2"/>
        <v>114.58333333333333</v>
      </c>
    </row>
    <row r="15" spans="1:10" x14ac:dyDescent="0.25">
      <c r="F15" s="4"/>
      <c r="G15" s="14">
        <f>SUM(G3:G14)</f>
        <v>548838.29152542376</v>
      </c>
      <c r="H15" s="14">
        <f>SUM(H3:H14)</f>
        <v>22868.262146892655</v>
      </c>
    </row>
    <row r="17" spans="3:10" x14ac:dyDescent="0.25">
      <c r="E17" s="2"/>
      <c r="J17" s="1"/>
    </row>
    <row r="18" spans="3:10" x14ac:dyDescent="0.25">
      <c r="F18" t="s">
        <v>32</v>
      </c>
    </row>
    <row r="19" spans="3:10" x14ac:dyDescent="0.25">
      <c r="C19" s="5" t="s">
        <v>28</v>
      </c>
      <c r="D19" s="12">
        <v>1300000</v>
      </c>
      <c r="F19" s="3">
        <f>24*25000</f>
        <v>600000</v>
      </c>
      <c r="G19" t="s">
        <v>30</v>
      </c>
    </row>
    <row r="20" spans="3:10" x14ac:dyDescent="0.25">
      <c r="C20" s="5" t="s">
        <v>23</v>
      </c>
      <c r="D20" s="12">
        <f>D19/30</f>
        <v>43333.333333333336</v>
      </c>
      <c r="F20" s="3">
        <v>548838</v>
      </c>
      <c r="G20" t="s">
        <v>31</v>
      </c>
    </row>
    <row r="21" spans="3:10" x14ac:dyDescent="0.25">
      <c r="C21" s="5" t="s">
        <v>24</v>
      </c>
      <c r="D21" s="15">
        <f>D20/7.5</f>
        <v>5777.7777777777783</v>
      </c>
      <c r="F21" s="17">
        <f>F19/F20</f>
        <v>1.0932187640068654</v>
      </c>
    </row>
    <row r="22" spans="3:10" x14ac:dyDescent="0.25">
      <c r="C22" s="5" t="s">
        <v>25</v>
      </c>
      <c r="D22" s="15">
        <f>D21/60</f>
        <v>96.296296296296305</v>
      </c>
    </row>
    <row r="23" spans="3:10" x14ac:dyDescent="0.25">
      <c r="C23" s="5" t="s">
        <v>26</v>
      </c>
      <c r="D23" s="16">
        <f>D22*45%</f>
        <v>43.333333333333336</v>
      </c>
    </row>
    <row r="24" spans="3:10" x14ac:dyDescent="0.25">
      <c r="C24" s="5" t="s">
        <v>29</v>
      </c>
      <c r="D24" s="16">
        <f>SUM(D22:D23)</f>
        <v>139.62962962962965</v>
      </c>
    </row>
    <row r="34" spans="1:11" x14ac:dyDescent="0.25">
      <c r="A34" s="6" t="s">
        <v>20</v>
      </c>
      <c r="B34" s="8" t="s">
        <v>17</v>
      </c>
      <c r="C34" s="6" t="s">
        <v>18</v>
      </c>
      <c r="D34" s="10" t="s">
        <v>19</v>
      </c>
      <c r="E34" s="10" t="s">
        <v>21</v>
      </c>
      <c r="F34" s="10" t="s">
        <v>22</v>
      </c>
      <c r="G34" s="6" t="s">
        <v>27</v>
      </c>
      <c r="H34" s="6" t="s">
        <v>33</v>
      </c>
      <c r="K34" s="21"/>
    </row>
    <row r="35" spans="1:11" x14ac:dyDescent="0.25">
      <c r="A35" s="6"/>
      <c r="B35" s="8"/>
      <c r="C35" s="6"/>
      <c r="D35" s="10"/>
      <c r="E35" s="10"/>
      <c r="F35" s="10"/>
      <c r="G35" s="6"/>
      <c r="H35" s="6"/>
    </row>
    <row r="36" spans="1:11" x14ac:dyDescent="0.25">
      <c r="A36" s="7">
        <v>1</v>
      </c>
      <c r="B36" s="9" t="s">
        <v>0</v>
      </c>
      <c r="C36" s="9" t="s">
        <v>3</v>
      </c>
      <c r="D36" s="9">
        <v>1</v>
      </c>
      <c r="E36" s="9">
        <f>D36*24</f>
        <v>24</v>
      </c>
      <c r="F36" s="12">
        <v>1200</v>
      </c>
      <c r="G36" s="12">
        <f>+E36*F36</f>
        <v>28800</v>
      </c>
      <c r="H36" s="20">
        <v>1200</v>
      </c>
    </row>
    <row r="37" spans="1:11" x14ac:dyDescent="0.25">
      <c r="A37" s="7">
        <v>2</v>
      </c>
      <c r="B37" s="9" t="s">
        <v>1</v>
      </c>
      <c r="C37" s="9" t="s">
        <v>4</v>
      </c>
      <c r="D37" s="9">
        <v>200</v>
      </c>
      <c r="E37" s="9">
        <f t="shared" ref="E37:E47" si="3">D37*24</f>
        <v>4800</v>
      </c>
      <c r="F37" s="11">
        <f>13200/500</f>
        <v>26.4</v>
      </c>
      <c r="G37" s="11">
        <f>13200/500</f>
        <v>26.4</v>
      </c>
      <c r="H37" s="12">
        <f t="shared" ref="H37:H47" si="4">F37*D37</f>
        <v>5280</v>
      </c>
    </row>
    <row r="38" spans="1:11" x14ac:dyDescent="0.25">
      <c r="A38" s="7">
        <v>3</v>
      </c>
      <c r="B38" s="9" t="s">
        <v>2</v>
      </c>
      <c r="C38" s="9" t="s">
        <v>4</v>
      </c>
      <c r="D38" s="9">
        <f>400/16</f>
        <v>25</v>
      </c>
      <c r="E38" s="9">
        <f t="shared" si="3"/>
        <v>600</v>
      </c>
      <c r="F38" s="11">
        <f>9590/400</f>
        <v>23.975000000000001</v>
      </c>
      <c r="G38" s="12">
        <f t="shared" ref="G38:G47" si="5">F38*E38</f>
        <v>14385</v>
      </c>
      <c r="H38" s="20">
        <f t="shared" si="4"/>
        <v>599.375</v>
      </c>
    </row>
    <row r="39" spans="1:11" x14ac:dyDescent="0.25">
      <c r="A39" s="7">
        <v>4</v>
      </c>
      <c r="B39" s="9" t="s">
        <v>8</v>
      </c>
      <c r="C39" s="9" t="s">
        <v>4</v>
      </c>
      <c r="D39" s="9">
        <v>50</v>
      </c>
      <c r="E39" s="9">
        <f t="shared" si="3"/>
        <v>1200</v>
      </c>
      <c r="F39" s="11">
        <f>1500/500</f>
        <v>3</v>
      </c>
      <c r="G39" s="12">
        <f t="shared" si="5"/>
        <v>3600</v>
      </c>
      <c r="H39" s="20">
        <f t="shared" si="4"/>
        <v>150</v>
      </c>
    </row>
    <row r="40" spans="1:11" x14ac:dyDescent="0.25">
      <c r="A40" s="7">
        <v>5</v>
      </c>
      <c r="B40" s="9" t="s">
        <v>9</v>
      </c>
      <c r="C40" s="9" t="s">
        <v>4</v>
      </c>
      <c r="D40" s="9">
        <v>50</v>
      </c>
      <c r="E40" s="9">
        <f t="shared" si="3"/>
        <v>1200</v>
      </c>
      <c r="F40" s="11">
        <f>2300/1000</f>
        <v>2.2999999999999998</v>
      </c>
      <c r="G40" s="12">
        <f t="shared" si="5"/>
        <v>2760</v>
      </c>
      <c r="H40" s="20">
        <f t="shared" si="4"/>
        <v>114.99999999999999</v>
      </c>
    </row>
    <row r="41" spans="1:11" x14ac:dyDescent="0.25">
      <c r="A41" s="7">
        <v>6</v>
      </c>
      <c r="B41" s="9" t="s">
        <v>12</v>
      </c>
      <c r="C41" s="9" t="s">
        <v>4</v>
      </c>
      <c r="D41" s="9">
        <v>10</v>
      </c>
      <c r="E41" s="9">
        <f t="shared" si="3"/>
        <v>240</v>
      </c>
      <c r="F41" s="11">
        <f>2800/1000</f>
        <v>2.8</v>
      </c>
      <c r="G41" s="12">
        <f t="shared" si="5"/>
        <v>672</v>
      </c>
      <c r="H41" s="20">
        <f t="shared" si="4"/>
        <v>28</v>
      </c>
    </row>
    <row r="42" spans="1:11" x14ac:dyDescent="0.25">
      <c r="A42" s="7">
        <v>7</v>
      </c>
      <c r="B42" s="9" t="s">
        <v>13</v>
      </c>
      <c r="C42" s="9" t="s">
        <v>4</v>
      </c>
      <c r="D42" s="9">
        <v>50</v>
      </c>
      <c r="E42" s="9">
        <f t="shared" si="3"/>
        <v>1200</v>
      </c>
      <c r="F42" s="11">
        <f>7380/250</f>
        <v>29.52</v>
      </c>
      <c r="G42" s="12">
        <f t="shared" si="5"/>
        <v>35424</v>
      </c>
      <c r="H42" s="20">
        <f t="shared" si="4"/>
        <v>1476</v>
      </c>
    </row>
    <row r="43" spans="1:11" x14ac:dyDescent="0.25">
      <c r="A43" s="7">
        <v>8</v>
      </c>
      <c r="B43" s="9" t="s">
        <v>14</v>
      </c>
      <c r="C43" s="9" t="s">
        <v>4</v>
      </c>
      <c r="D43" s="9">
        <v>100</v>
      </c>
      <c r="E43" s="9">
        <f t="shared" si="3"/>
        <v>2400</v>
      </c>
      <c r="F43" s="11">
        <f>34280/400</f>
        <v>85.7</v>
      </c>
      <c r="G43" s="12">
        <f t="shared" si="5"/>
        <v>205680</v>
      </c>
      <c r="H43" s="15">
        <f>F43*D43</f>
        <v>8570</v>
      </c>
    </row>
    <row r="44" spans="1:11" x14ac:dyDescent="0.25">
      <c r="A44" s="7">
        <v>9</v>
      </c>
      <c r="B44" s="9" t="s">
        <v>15</v>
      </c>
      <c r="C44" s="9" t="s">
        <v>5</v>
      </c>
      <c r="D44" s="9">
        <v>50</v>
      </c>
      <c r="E44" s="9">
        <f t="shared" si="3"/>
        <v>1200</v>
      </c>
      <c r="F44" s="15">
        <v>2047</v>
      </c>
      <c r="G44" s="12">
        <f t="shared" si="5"/>
        <v>2456400</v>
      </c>
      <c r="H44" s="20">
        <f t="shared" si="4"/>
        <v>102350</v>
      </c>
    </row>
    <row r="45" spans="1:11" x14ac:dyDescent="0.25">
      <c r="A45" s="7">
        <v>10</v>
      </c>
      <c r="B45" s="9" t="s">
        <v>16</v>
      </c>
      <c r="C45" s="9" t="s">
        <v>3</v>
      </c>
      <c r="D45" s="9">
        <v>1</v>
      </c>
      <c r="E45" s="9">
        <f t="shared" si="3"/>
        <v>24</v>
      </c>
      <c r="F45" s="11">
        <v>800</v>
      </c>
      <c r="G45" s="12">
        <f t="shared" si="5"/>
        <v>19200</v>
      </c>
      <c r="H45" s="20">
        <f t="shared" si="4"/>
        <v>800</v>
      </c>
    </row>
    <row r="46" spans="1:11" x14ac:dyDescent="0.25">
      <c r="A46" s="7">
        <v>11</v>
      </c>
      <c r="B46" s="9" t="s">
        <v>10</v>
      </c>
      <c r="C46" s="9" t="s">
        <v>6</v>
      </c>
      <c r="D46" s="9">
        <f>2.5-0.25</f>
        <v>2.25</v>
      </c>
      <c r="E46" s="9">
        <f t="shared" si="3"/>
        <v>54</v>
      </c>
      <c r="F46" s="12">
        <v>13963</v>
      </c>
      <c r="G46" s="12">
        <f>+E46*F46</f>
        <v>754002</v>
      </c>
      <c r="H46" s="12">
        <f t="shared" si="4"/>
        <v>31416.75</v>
      </c>
    </row>
    <row r="47" spans="1:11" x14ac:dyDescent="0.25">
      <c r="A47" s="7">
        <v>12</v>
      </c>
      <c r="B47" s="9" t="s">
        <v>11</v>
      </c>
      <c r="C47" s="9" t="s">
        <v>7</v>
      </c>
      <c r="D47" s="13">
        <v>4.1666666666666664E-2</v>
      </c>
      <c r="E47" s="9">
        <f t="shared" si="3"/>
        <v>1</v>
      </c>
      <c r="F47" s="11">
        <f>110000/40</f>
        <v>2750</v>
      </c>
      <c r="G47" s="12">
        <f t="shared" si="5"/>
        <v>2750</v>
      </c>
      <c r="H47" s="20">
        <f t="shared" si="4"/>
        <v>114.58333333333333</v>
      </c>
    </row>
    <row r="48" spans="1:11" x14ac:dyDescent="0.25">
      <c r="F48" s="4"/>
      <c r="G48" s="14">
        <f>SUM(G36:G47)</f>
        <v>3523699.4</v>
      </c>
      <c r="H48" s="14">
        <f>SUM(H36:H47)</f>
        <v>152099.70833333334</v>
      </c>
    </row>
    <row r="50" spans="3:7" x14ac:dyDescent="0.25">
      <c r="E50" s="2"/>
    </row>
    <row r="51" spans="3:7" x14ac:dyDescent="0.25">
      <c r="F51" t="s">
        <v>32</v>
      </c>
    </row>
    <row r="52" spans="3:7" x14ac:dyDescent="0.25">
      <c r="C52" s="5" t="s">
        <v>28</v>
      </c>
      <c r="D52" s="12">
        <v>1300000</v>
      </c>
      <c r="F52" s="3">
        <f>24*25000</f>
        <v>600000</v>
      </c>
      <c r="G52" t="s">
        <v>30</v>
      </c>
    </row>
    <row r="53" spans="3:7" x14ac:dyDescent="0.25">
      <c r="C53" s="5" t="s">
        <v>23</v>
      </c>
      <c r="D53" s="12">
        <f>D52/30</f>
        <v>43333.333333333336</v>
      </c>
      <c r="F53" s="3">
        <v>548838</v>
      </c>
      <c r="G53" t="s">
        <v>31</v>
      </c>
    </row>
    <row r="54" spans="3:7" x14ac:dyDescent="0.25">
      <c r="C54" s="5" t="s">
        <v>24</v>
      </c>
      <c r="D54" s="15">
        <f>D53/7.5</f>
        <v>5777.7777777777783</v>
      </c>
      <c r="F54" s="17">
        <f>F52/F53</f>
        <v>1.0932187640068654</v>
      </c>
    </row>
    <row r="55" spans="3:7" x14ac:dyDescent="0.25">
      <c r="C55" s="5" t="s">
        <v>25</v>
      </c>
      <c r="D55" s="15">
        <f>D54/60</f>
        <v>96.296296296296305</v>
      </c>
    </row>
    <row r="56" spans="3:7" x14ac:dyDescent="0.25">
      <c r="C56" s="5" t="s">
        <v>26</v>
      </c>
      <c r="D56" s="16">
        <f>D55*45%</f>
        <v>43.333333333333336</v>
      </c>
    </row>
    <row r="57" spans="3:7" x14ac:dyDescent="0.25">
      <c r="C57" s="5" t="s">
        <v>29</v>
      </c>
      <c r="D57" s="16">
        <f>SUM(D55:D56)</f>
        <v>139.62962962962965</v>
      </c>
    </row>
  </sheetData>
  <mergeCells count="16">
    <mergeCell ref="G34:G35"/>
    <mergeCell ref="H34:H35"/>
    <mergeCell ref="A34:A35"/>
    <mergeCell ref="B34:B35"/>
    <mergeCell ref="C34:C35"/>
    <mergeCell ref="D34:D35"/>
    <mergeCell ref="E34:E35"/>
    <mergeCell ref="F34:F35"/>
    <mergeCell ref="G1:G2"/>
    <mergeCell ref="H1:H2"/>
    <mergeCell ref="B1:B2"/>
    <mergeCell ref="C1:C2"/>
    <mergeCell ref="D1:D2"/>
    <mergeCell ref="A1:A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Cesde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</dc:creator>
  <cp:lastModifiedBy>desarrollo</cp:lastModifiedBy>
  <dcterms:created xsi:type="dcterms:W3CDTF">2024-01-31T18:41:53Z</dcterms:created>
  <dcterms:modified xsi:type="dcterms:W3CDTF">2024-01-31T22:13:01Z</dcterms:modified>
</cp:coreProperties>
</file>