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STU\3 семестр\ТВиМС\Лаб 2 Регрессия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B18" i="1"/>
  <c r="A18" i="1"/>
  <c r="D17" i="1"/>
  <c r="B17" i="1"/>
  <c r="E36" i="1" l="1" a="1"/>
  <c r="E38" i="1" s="1"/>
  <c r="A36" i="1" a="1"/>
  <c r="A37" i="1" s="1"/>
  <c r="E34" i="1"/>
  <c r="C34" i="1"/>
  <c r="B34" i="1"/>
  <c r="A34" i="1"/>
  <c r="E33" i="1"/>
  <c r="C33" i="1"/>
  <c r="B33" i="1"/>
  <c r="B32" i="1"/>
  <c r="C32" i="1"/>
  <c r="E32" i="1"/>
  <c r="A33" i="1"/>
  <c r="A32" i="1"/>
  <c r="E37" i="1" l="1"/>
  <c r="E36" i="1"/>
  <c r="B36" i="1"/>
  <c r="C36" i="1"/>
  <c r="A36" i="1"/>
  <c r="C38" i="1"/>
  <c r="B38" i="1"/>
  <c r="A38" i="1"/>
  <c r="C37" i="1"/>
  <c r="B37" i="1"/>
  <c r="B11" i="1" l="1"/>
  <c r="E11" i="1" s="1"/>
  <c r="B10" i="1"/>
  <c r="B28" i="1" s="1"/>
  <c r="B9" i="1"/>
  <c r="B27" i="1" s="1"/>
  <c r="B8" i="1"/>
  <c r="B26" i="1" s="1"/>
  <c r="B7" i="1"/>
  <c r="B25" i="1" s="1"/>
  <c r="B6" i="1"/>
  <c r="A11" i="1"/>
  <c r="A10" i="1"/>
  <c r="A9" i="1"/>
  <c r="A8" i="1"/>
  <c r="A7" i="1"/>
  <c r="A6" i="1"/>
  <c r="F9" i="1" l="1"/>
  <c r="G9" i="1"/>
  <c r="F11" i="1"/>
  <c r="G11" i="1"/>
  <c r="G7" i="1"/>
  <c r="F7" i="1"/>
  <c r="E10" i="1"/>
  <c r="F10" i="1"/>
  <c r="G10" i="1"/>
  <c r="A24" i="1"/>
  <c r="F6" i="1"/>
  <c r="G6" i="1"/>
  <c r="F8" i="1"/>
  <c r="G8" i="1"/>
  <c r="E9" i="1"/>
  <c r="D9" i="1"/>
  <c r="H9" i="1" s="1"/>
  <c r="A27" i="1"/>
  <c r="D10" i="1"/>
  <c r="H10" i="1" s="1"/>
  <c r="A28" i="1"/>
  <c r="D11" i="1"/>
  <c r="H11" i="1" s="1"/>
  <c r="A29" i="1"/>
  <c r="B12" i="1"/>
  <c r="B24" i="1"/>
  <c r="E8" i="1"/>
  <c r="E7" i="1"/>
  <c r="C11" i="1"/>
  <c r="B29" i="1"/>
  <c r="C10" i="1"/>
  <c r="C7" i="1"/>
  <c r="A25" i="1"/>
  <c r="C9" i="1"/>
  <c r="D8" i="1"/>
  <c r="H8" i="1" s="1"/>
  <c r="A26" i="1"/>
  <c r="E6" i="1"/>
  <c r="D7" i="1"/>
  <c r="H7" i="1" s="1"/>
  <c r="B14" i="1"/>
  <c r="D14" i="1" s="1"/>
  <c r="B13" i="1"/>
  <c r="C6" i="1"/>
  <c r="C8" i="1"/>
  <c r="D6" i="1"/>
  <c r="H6" i="1" s="1"/>
  <c r="A12" i="1"/>
  <c r="F12" i="1" l="1"/>
  <c r="G12" i="1"/>
  <c r="H12" i="1"/>
  <c r="E12" i="1"/>
  <c r="D12" i="1"/>
  <c r="C12" i="1"/>
  <c r="A17" i="1"/>
  <c r="A20" i="1" s="1" a="1"/>
  <c r="F14" i="1"/>
  <c r="A20" i="1" l="1"/>
  <c r="D20" i="1" s="1" a="1"/>
  <c r="A21" i="1"/>
  <c r="B20" i="1"/>
  <c r="B21" i="1"/>
  <c r="D20" i="1" l="1"/>
  <c r="D21" i="1"/>
</calcChain>
</file>

<file path=xl/sharedStrings.xml><?xml version="1.0" encoding="utf-8"?>
<sst xmlns="http://schemas.openxmlformats.org/spreadsheetml/2006/main" count="24" uniqueCount="21">
  <si>
    <t>C, кг/т</t>
  </si>
  <si>
    <t>Т,ч</t>
  </si>
  <si>
    <t>Исходные данные</t>
  </si>
  <si>
    <t>xi</t>
  </si>
  <si>
    <t>yi</t>
  </si>
  <si>
    <t>xiyi</t>
  </si>
  <si>
    <t>xi^2</t>
  </si>
  <si>
    <t>yi^2</t>
  </si>
  <si>
    <t>n=</t>
  </si>
  <si>
    <t>r=</t>
  </si>
  <si>
    <t>tтабл=</t>
  </si>
  <si>
    <t>tрасч=</t>
  </si>
  <si>
    <t>Система нормальных уравнений:</t>
  </si>
  <si>
    <t>1/yi</t>
  </si>
  <si>
    <t>xi^3</t>
  </si>
  <si>
    <t>xi^4</t>
  </si>
  <si>
    <t>xi^2 * yi</t>
  </si>
  <si>
    <t>Система нормальных уравнений для квадратичного уравнения регрессии</t>
  </si>
  <si>
    <t>b1=</t>
  </si>
  <si>
    <t>b0=</t>
  </si>
  <si>
    <t>b2=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</si>
</sst>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 applyAlignment="1">
      <alignment horizontal="right"/>
    </xf>
    <xf numFmtId="0" fontId="0" fillId="3" borderId="13" xfId="0" applyFill="1" applyBorder="1" applyAlignment="1">
      <alignment horizontal="left"/>
    </xf>
    <xf numFmtId="0" fontId="0" fillId="2" borderId="14" xfId="0" applyFill="1" applyBorder="1"/>
    <xf numFmtId="0" fontId="0" fillId="2" borderId="1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6" xfId="0" applyFill="1" applyBorder="1"/>
    <xf numFmtId="0" fontId="0" fillId="5" borderId="17" xfId="0" applyFill="1" applyBorder="1"/>
    <xf numFmtId="0" fontId="0" fillId="0" borderId="0" xfId="0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3" xfId="0" applyFill="1" applyBorder="1"/>
    <xf numFmtId="0" fontId="0" fillId="0" borderId="24" xfId="0" applyBorder="1"/>
    <xf numFmtId="0" fontId="0" fillId="0" borderId="25" xfId="0" applyBorder="1"/>
    <xf numFmtId="0" fontId="0" fillId="0" borderId="7" xfId="0" applyFill="1" applyBorder="1"/>
    <xf numFmtId="0" fontId="0" fillId="0" borderId="8" xfId="0" applyFill="1" applyBorder="1"/>
    <xf numFmtId="0" fontId="0" fillId="5" borderId="2" xfId="0" applyFill="1" applyBorder="1"/>
    <xf numFmtId="0" fontId="0" fillId="5" borderId="28" xfId="0" applyFill="1" applyBorder="1"/>
    <xf numFmtId="0" fontId="0" fillId="5" borderId="0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9" xfId="0" applyFill="1" applyBorder="1"/>
    <xf numFmtId="0" fontId="0" fillId="3" borderId="18" xfId="0" applyFill="1" applyBorder="1" applyAlignment="1">
      <alignment horizontal="right"/>
    </xf>
    <xf numFmtId="0" fontId="0" fillId="3" borderId="19" xfId="0" applyFill="1" applyBorder="1" applyAlignment="1">
      <alignment horizontal="right"/>
    </xf>
    <xf numFmtId="0" fontId="0" fillId="3" borderId="18" xfId="0" applyFill="1" applyBorder="1"/>
    <xf numFmtId="0" fontId="0" fillId="3" borderId="19" xfId="0" applyFill="1" applyBorder="1"/>
    <xf numFmtId="0" fontId="0" fillId="3" borderId="29" xfId="0" applyFill="1" applyBorder="1" applyAlignment="1">
      <alignment horizontal="right"/>
    </xf>
    <xf numFmtId="0" fontId="0" fillId="3" borderId="29" xfId="0" applyFill="1" applyBorder="1"/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Корелляционное поле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Т,ч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1387621750233251E-4"/>
                  <c:y val="0.229726444078211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6.1079311580516625E-3"/>
                  <c:y val="4.94656554558586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4599245205050403E-2"/>
                  <c:y val="-0.149372571161162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1065566946445711"/>
                  <c:y val="0.227291470181826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Лист1!$B$2:$G$2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Лист1!$B$3:$G$3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915984"/>
        <c:axId val="1250917072"/>
      </c:scatterChart>
      <c:valAx>
        <c:axId val="125091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C, </a:t>
                </a:r>
                <a:r>
                  <a:rPr lang="ru-RU"/>
                  <a:t>кг/т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917072"/>
        <c:crosses val="autoZero"/>
        <c:crossBetween val="midCat"/>
      </c:valAx>
      <c:valAx>
        <c:axId val="125091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Т, ч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91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Лист1!$B$23</c:f>
              <c:strCache>
                <c:ptCount val="1"/>
                <c:pt idx="0">
                  <c:v>1/yi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303530607061214E-2"/>
                  <c:y val="0.11058467741935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Лист1!$A$24:$A$29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Лист1!$B$24:$B$29</c:f>
              <c:numCache>
                <c:formatCode>General</c:formatCode>
                <c:ptCount val="6"/>
                <c:pt idx="0">
                  <c:v>0.32258064516129031</c:v>
                </c:pt>
                <c:pt idx="1">
                  <c:v>0.30303030303030304</c:v>
                </c:pt>
                <c:pt idx="2">
                  <c:v>0.30303030303030304</c:v>
                </c:pt>
                <c:pt idx="3">
                  <c:v>0.21739130434782611</c:v>
                </c:pt>
                <c:pt idx="4">
                  <c:v>0.20833333333333334</c:v>
                </c:pt>
                <c:pt idx="5">
                  <c:v>0.19607843137254904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920880"/>
        <c:axId val="1250918160"/>
      </c:scatterChart>
      <c:valAx>
        <c:axId val="125092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918160"/>
        <c:crosses val="autoZero"/>
        <c:crossBetween val="midCat"/>
      </c:valAx>
      <c:valAx>
        <c:axId val="12509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092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0</xdr:row>
      <xdr:rowOff>0</xdr:rowOff>
    </xdr:from>
    <xdr:to>
      <xdr:col>15</xdr:col>
      <xdr:colOff>467788</xdr:colOff>
      <xdr:row>14</xdr:row>
      <xdr:rowOff>144780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579120</xdr:colOff>
      <xdr:row>0</xdr:row>
      <xdr:rowOff>0</xdr:rowOff>
    </xdr:from>
    <xdr:to>
      <xdr:col>23</xdr:col>
      <xdr:colOff>325120</xdr:colOff>
      <xdr:row>15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472440</xdr:colOff>
      <xdr:row>22</xdr:row>
      <xdr:rowOff>68581</xdr:rowOff>
    </xdr:from>
    <xdr:to>
      <xdr:col>12</xdr:col>
      <xdr:colOff>431746</xdr:colOff>
      <xdr:row>31</xdr:row>
      <xdr:rowOff>144780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39640" y="4152901"/>
          <a:ext cx="3007306" cy="1729739"/>
        </a:xfrm>
        <a:prstGeom prst="rect">
          <a:avLst/>
        </a:prstGeom>
      </xdr:spPr>
    </xdr:pic>
    <xdr:clientData/>
  </xdr:twoCellAnchor>
  <xdr:twoCellAnchor>
    <xdr:from>
      <xdr:col>7</xdr:col>
      <xdr:colOff>434340</xdr:colOff>
      <xdr:row>32</xdr:row>
      <xdr:rowOff>83820</xdr:rowOff>
    </xdr:from>
    <xdr:to>
      <xdr:col>12</xdr:col>
      <xdr:colOff>7620</xdr:colOff>
      <xdr:row>35</xdr:row>
      <xdr:rowOff>30480</xdr:rowOff>
    </xdr:to>
    <xdr:sp macro="" textlink="">
      <xdr:nvSpPr>
        <xdr:cNvPr id="6" name="TextBox 5"/>
        <xdr:cNvSpPr txBox="1"/>
      </xdr:nvSpPr>
      <xdr:spPr>
        <a:xfrm>
          <a:off x="4701540" y="6004560"/>
          <a:ext cx="262128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aseline="0"/>
            <a:t>Квадратичное уравнение регрессии:</a:t>
          </a:r>
          <a:br>
            <a:rPr lang="ru-RU" sz="1200" baseline="0"/>
          </a:br>
          <a:r>
            <a:rPr lang="en-US" sz="1200"/>
            <a:t>y = 5,59</a:t>
          </a:r>
          <a:r>
            <a:rPr lang="en-US" sz="1200" baseline="0"/>
            <a:t> - 4,17x+1,62x^2</a:t>
          </a:r>
          <a:endParaRPr lang="ru-RU" sz="1200"/>
        </a:p>
      </xdr:txBody>
    </xdr:sp>
    <xdr:clientData/>
  </xdr:twoCellAnchor>
  <xdr:oneCellAnchor>
    <xdr:from>
      <xdr:col>8</xdr:col>
      <xdr:colOff>457200</xdr:colOff>
      <xdr:row>18</xdr:row>
      <xdr:rowOff>68580</xdr:rowOff>
    </xdr:from>
    <xdr:ext cx="184731" cy="264560"/>
    <xdr:sp macro="" textlink="">
      <xdr:nvSpPr>
        <xdr:cNvPr id="2" name="TextBox 1"/>
        <xdr:cNvSpPr txBox="1"/>
      </xdr:nvSpPr>
      <xdr:spPr>
        <a:xfrm>
          <a:off x="5334000" y="3406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5</xdr:col>
      <xdr:colOff>15240</xdr:colOff>
      <xdr:row>18</xdr:row>
      <xdr:rowOff>30480</xdr:rowOff>
    </xdr:from>
    <xdr:to>
      <xdr:col>9</xdr:col>
      <xdr:colOff>137160</xdr:colOff>
      <xdr:row>20</xdr:row>
      <xdr:rowOff>152400</xdr:rowOff>
    </xdr:to>
    <xdr:sp macro="" textlink="">
      <xdr:nvSpPr>
        <xdr:cNvPr id="7" name="TextBox 6"/>
        <xdr:cNvSpPr txBox="1"/>
      </xdr:nvSpPr>
      <xdr:spPr>
        <a:xfrm>
          <a:off x="3063240" y="3368040"/>
          <a:ext cx="25603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Линейное</a:t>
          </a:r>
          <a:r>
            <a:rPr lang="ru-RU" sz="1200" baseline="0"/>
            <a:t> уравнение регрессии:</a:t>
          </a:r>
          <a:br>
            <a:rPr lang="ru-RU" sz="1200" baseline="0"/>
          </a:br>
          <a:r>
            <a:rPr lang="en-US" sz="1200" baseline="0"/>
            <a:t>y = 5,28 - 2,42x</a:t>
          </a:r>
          <a:r>
            <a:rPr lang="ru-RU" sz="1200" baseline="0"/>
            <a:t> </a:t>
          </a:r>
          <a:endParaRPr lang="ru-RU" sz="12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M19" sqref="M19"/>
    </sheetView>
  </sheetViews>
  <sheetFormatPr defaultRowHeight="14.4" x14ac:dyDescent="0.3"/>
  <sheetData>
    <row r="1" spans="1:8" x14ac:dyDescent="0.3">
      <c r="A1" s="39" t="s">
        <v>2</v>
      </c>
      <c r="B1" s="40"/>
      <c r="C1" s="40"/>
      <c r="D1" s="40"/>
      <c r="E1" s="40"/>
      <c r="F1" s="40"/>
      <c r="G1" s="41"/>
    </row>
    <row r="2" spans="1:8" x14ac:dyDescent="0.3">
      <c r="A2" s="1" t="s">
        <v>0</v>
      </c>
      <c r="B2" s="1">
        <v>1</v>
      </c>
      <c r="C2" s="1">
        <v>0.8</v>
      </c>
      <c r="D2" s="1">
        <v>0.6</v>
      </c>
      <c r="E2" s="1">
        <v>0.4</v>
      </c>
      <c r="F2" s="1">
        <v>0.2</v>
      </c>
      <c r="G2" s="1">
        <v>0.1</v>
      </c>
    </row>
    <row r="3" spans="1:8" x14ac:dyDescent="0.3">
      <c r="A3" s="1" t="s">
        <v>1</v>
      </c>
      <c r="B3" s="1">
        <v>3.1</v>
      </c>
      <c r="C3" s="1">
        <v>3.3</v>
      </c>
      <c r="D3" s="1">
        <v>3.3</v>
      </c>
      <c r="E3" s="1">
        <v>4.5999999999999996</v>
      </c>
      <c r="F3" s="1">
        <v>4.8</v>
      </c>
      <c r="G3" s="1">
        <v>5.0999999999999996</v>
      </c>
    </row>
    <row r="4" spans="1:8" ht="15" thickBot="1" x14ac:dyDescent="0.35"/>
    <row r="5" spans="1:8" x14ac:dyDescent="0.3">
      <c r="A5" s="3" t="s">
        <v>3</v>
      </c>
      <c r="B5" s="4" t="s">
        <v>4</v>
      </c>
      <c r="C5" s="4" t="s">
        <v>5</v>
      </c>
      <c r="D5" s="19" t="s">
        <v>6</v>
      </c>
      <c r="E5" s="4" t="s">
        <v>7</v>
      </c>
      <c r="F5" s="25" t="s">
        <v>14</v>
      </c>
      <c r="G5" s="25" t="s">
        <v>15</v>
      </c>
      <c r="H5" s="26" t="s">
        <v>16</v>
      </c>
    </row>
    <row r="6" spans="1:8" x14ac:dyDescent="0.3">
      <c r="A6" s="5">
        <f>B2</f>
        <v>1</v>
      </c>
      <c r="B6" s="1">
        <f>B3</f>
        <v>3.1</v>
      </c>
      <c r="C6" s="1">
        <f t="shared" ref="C6:C11" si="0">PRODUCT(A6:B6)</f>
        <v>3.1</v>
      </c>
      <c r="D6" s="20">
        <f t="shared" ref="D6:E11" si="1">POWER(A6,2)</f>
        <v>1</v>
      </c>
      <c r="E6" s="1">
        <f t="shared" si="1"/>
        <v>9.6100000000000012</v>
      </c>
      <c r="F6" s="1">
        <f>POWER(A6,3)</f>
        <v>1</v>
      </c>
      <c r="G6" s="1">
        <f>POWER(A6,4)</f>
        <v>1</v>
      </c>
      <c r="H6" s="6">
        <f>D6*B6</f>
        <v>3.1</v>
      </c>
    </row>
    <row r="7" spans="1:8" x14ac:dyDescent="0.3">
      <c r="A7" s="5">
        <f>C2</f>
        <v>0.8</v>
      </c>
      <c r="B7" s="1">
        <f>C3</f>
        <v>3.3</v>
      </c>
      <c r="C7" s="1">
        <f t="shared" si="0"/>
        <v>2.64</v>
      </c>
      <c r="D7" s="20">
        <f t="shared" si="1"/>
        <v>0.64000000000000012</v>
      </c>
      <c r="E7" s="1">
        <f t="shared" si="1"/>
        <v>10.889999999999999</v>
      </c>
      <c r="F7" s="1">
        <f t="shared" ref="F7:F11" si="2">POWER(A7,3)</f>
        <v>0.51200000000000012</v>
      </c>
      <c r="G7" s="1">
        <f t="shared" ref="G7:G11" si="3">POWER(A7,4)</f>
        <v>0.40960000000000019</v>
      </c>
      <c r="H7" s="6">
        <f t="shared" ref="H7:H11" si="4">D7*B7</f>
        <v>2.1120000000000001</v>
      </c>
    </row>
    <row r="8" spans="1:8" x14ac:dyDescent="0.3">
      <c r="A8" s="5">
        <f>D2</f>
        <v>0.6</v>
      </c>
      <c r="B8" s="1">
        <f>D3</f>
        <v>3.3</v>
      </c>
      <c r="C8" s="1">
        <f t="shared" si="0"/>
        <v>1.9799999999999998</v>
      </c>
      <c r="D8" s="20">
        <f t="shared" si="1"/>
        <v>0.36</v>
      </c>
      <c r="E8" s="1">
        <f t="shared" si="1"/>
        <v>10.889999999999999</v>
      </c>
      <c r="F8" s="1">
        <f t="shared" si="2"/>
        <v>0.216</v>
      </c>
      <c r="G8" s="1">
        <f t="shared" si="3"/>
        <v>0.12959999999999999</v>
      </c>
      <c r="H8" s="6">
        <f t="shared" si="4"/>
        <v>1.1879999999999999</v>
      </c>
    </row>
    <row r="9" spans="1:8" x14ac:dyDescent="0.3">
      <c r="A9" s="5">
        <f>E2</f>
        <v>0.4</v>
      </c>
      <c r="B9" s="1">
        <f>E3</f>
        <v>4.5999999999999996</v>
      </c>
      <c r="C9" s="1">
        <f t="shared" si="0"/>
        <v>1.8399999999999999</v>
      </c>
      <c r="D9" s="20">
        <f t="shared" si="1"/>
        <v>0.16000000000000003</v>
      </c>
      <c r="E9" s="1">
        <f t="shared" si="1"/>
        <v>21.159999999999997</v>
      </c>
      <c r="F9" s="1">
        <f t="shared" si="2"/>
        <v>6.4000000000000015E-2</v>
      </c>
      <c r="G9" s="1">
        <f t="shared" si="3"/>
        <v>2.5600000000000012E-2</v>
      </c>
      <c r="H9" s="6">
        <f t="shared" si="4"/>
        <v>0.7360000000000001</v>
      </c>
    </row>
    <row r="10" spans="1:8" x14ac:dyDescent="0.3">
      <c r="A10" s="5">
        <f>F2</f>
        <v>0.2</v>
      </c>
      <c r="B10" s="1">
        <f>F3</f>
        <v>4.8</v>
      </c>
      <c r="C10" s="1">
        <f t="shared" si="0"/>
        <v>0.96</v>
      </c>
      <c r="D10" s="20">
        <f t="shared" si="1"/>
        <v>4.0000000000000008E-2</v>
      </c>
      <c r="E10" s="1">
        <f t="shared" si="1"/>
        <v>23.04</v>
      </c>
      <c r="F10" s="1">
        <f t="shared" si="2"/>
        <v>8.0000000000000019E-3</v>
      </c>
      <c r="G10" s="1">
        <f t="shared" si="3"/>
        <v>1.6000000000000007E-3</v>
      </c>
      <c r="H10" s="6">
        <f t="shared" si="4"/>
        <v>0.19200000000000003</v>
      </c>
    </row>
    <row r="11" spans="1:8" x14ac:dyDescent="0.3">
      <c r="A11" s="7">
        <f>G2</f>
        <v>0.1</v>
      </c>
      <c r="B11" s="2">
        <f>G3</f>
        <v>5.0999999999999996</v>
      </c>
      <c r="C11" s="2">
        <f t="shared" si="0"/>
        <v>0.51</v>
      </c>
      <c r="D11" s="21">
        <f t="shared" si="1"/>
        <v>1.0000000000000002E-2</v>
      </c>
      <c r="E11" s="1">
        <f t="shared" si="1"/>
        <v>26.009999999999998</v>
      </c>
      <c r="F11" s="1">
        <f t="shared" si="2"/>
        <v>1.0000000000000002E-3</v>
      </c>
      <c r="G11" s="1">
        <f t="shared" si="3"/>
        <v>1.0000000000000005E-4</v>
      </c>
      <c r="H11" s="6">
        <f t="shared" si="4"/>
        <v>5.1000000000000004E-2</v>
      </c>
    </row>
    <row r="12" spans="1:8" ht="15" thickBot="1" x14ac:dyDescent="0.35">
      <c r="A12" s="10">
        <f>SUM(A6:A11)</f>
        <v>3.1</v>
      </c>
      <c r="B12" s="11">
        <f>SUM(B6:B11)</f>
        <v>24.199999999999996</v>
      </c>
      <c r="C12" s="11">
        <f>SUM(C6:C11)</f>
        <v>11.03</v>
      </c>
      <c r="D12" s="22">
        <f>SUM(D6:D11)</f>
        <v>2.21</v>
      </c>
      <c r="E12" s="11">
        <f>SUM(E6:E11)</f>
        <v>101.6</v>
      </c>
      <c r="F12" s="11">
        <f t="shared" ref="F12:H12" si="5">SUM(F6:F11)</f>
        <v>1.8009999999999999</v>
      </c>
      <c r="G12" s="11">
        <f t="shared" si="5"/>
        <v>1.5665000000000002</v>
      </c>
      <c r="H12" s="11">
        <f t="shared" si="5"/>
        <v>7.3789999999999996</v>
      </c>
    </row>
    <row r="13" spans="1:8" ht="15" thickBot="1" x14ac:dyDescent="0.35">
      <c r="A13" s="23" t="s">
        <v>8</v>
      </c>
      <c r="B13" s="24">
        <f>COUNT(A6:A11)</f>
        <v>6</v>
      </c>
    </row>
    <row r="14" spans="1:8" ht="15" thickBot="1" x14ac:dyDescent="0.35">
      <c r="A14" s="8" t="s">
        <v>9</v>
      </c>
      <c r="B14" s="9">
        <f>CORREL(A6:A11,B6:B11)</f>
        <v>-0.94528425878704936</v>
      </c>
      <c r="C14" s="8" t="s">
        <v>11</v>
      </c>
      <c r="D14" s="9">
        <f>ABS(B14)*SQRT((B13-2) / (1 - B14^2))</f>
        <v>5.7948839346513221</v>
      </c>
      <c r="E14" s="8" t="s">
        <v>10</v>
      </c>
      <c r="F14" s="9">
        <f>_xlfn.T.INV.2T(0.05,B13-2)</f>
        <v>2.7764451051977934</v>
      </c>
    </row>
    <row r="16" spans="1:8" ht="15" thickBot="1" x14ac:dyDescent="0.35">
      <c r="A16" s="42" t="s">
        <v>12</v>
      </c>
      <c r="B16" s="42"/>
      <c r="C16" s="42"/>
      <c r="D16" s="42"/>
      <c r="E16" s="42"/>
    </row>
    <row r="17" spans="1:8" x14ac:dyDescent="0.3">
      <c r="A17" s="14">
        <f>B13</f>
        <v>6</v>
      </c>
      <c r="B17" s="15">
        <f>A12</f>
        <v>3.1</v>
      </c>
      <c r="D17" s="12">
        <f>B12</f>
        <v>24.199999999999996</v>
      </c>
    </row>
    <row r="18" spans="1:8" ht="15" thickBot="1" x14ac:dyDescent="0.35">
      <c r="A18" s="16">
        <f>A12</f>
        <v>3.1</v>
      </c>
      <c r="B18" s="17">
        <f>D12</f>
        <v>2.21</v>
      </c>
      <c r="D18" s="13">
        <f>C12</f>
        <v>11.03</v>
      </c>
    </row>
    <row r="19" spans="1:8" ht="15" thickBot="1" x14ac:dyDescent="0.35"/>
    <row r="20" spans="1:8" x14ac:dyDescent="0.3">
      <c r="A20">
        <f t="array" ref="A20:B21">MINVERSE(A17:B18)</f>
        <v>0.6054794520547947</v>
      </c>
      <c r="B20">
        <v>-0.84931506849315086</v>
      </c>
      <c r="C20" s="33" t="s">
        <v>19</v>
      </c>
      <c r="D20" s="35">
        <f t="array" ref="D20:D21">MMULT(A20:B21,D17:D18)</f>
        <v>5.2846575342465769</v>
      </c>
    </row>
    <row r="21" spans="1:8" ht="15" thickBot="1" x14ac:dyDescent="0.35">
      <c r="A21">
        <v>-0.84931506849315097</v>
      </c>
      <c r="B21">
        <v>1.6438356164383565</v>
      </c>
      <c r="C21" s="34" t="s">
        <v>18</v>
      </c>
      <c r="D21" s="36">
        <v>-2.421917808219181</v>
      </c>
    </row>
    <row r="23" spans="1:8" x14ac:dyDescent="0.3">
      <c r="A23" t="s">
        <v>3</v>
      </c>
      <c r="B23" t="s">
        <v>13</v>
      </c>
    </row>
    <row r="24" spans="1:8" x14ac:dyDescent="0.3">
      <c r="A24">
        <f t="shared" ref="A24:A29" si="6">A6</f>
        <v>1</v>
      </c>
      <c r="B24">
        <f t="shared" ref="B24:B29" si="7">1/B6</f>
        <v>0.32258064516129031</v>
      </c>
    </row>
    <row r="25" spans="1:8" x14ac:dyDescent="0.3">
      <c r="A25">
        <f t="shared" si="6"/>
        <v>0.8</v>
      </c>
      <c r="B25">
        <f t="shared" si="7"/>
        <v>0.30303030303030304</v>
      </c>
    </row>
    <row r="26" spans="1:8" x14ac:dyDescent="0.3">
      <c r="A26">
        <f t="shared" si="6"/>
        <v>0.6</v>
      </c>
      <c r="B26">
        <f t="shared" si="7"/>
        <v>0.30303030303030304</v>
      </c>
    </row>
    <row r="27" spans="1:8" x14ac:dyDescent="0.3">
      <c r="A27">
        <f t="shared" si="6"/>
        <v>0.4</v>
      </c>
      <c r="B27">
        <f t="shared" si="7"/>
        <v>0.21739130434782611</v>
      </c>
    </row>
    <row r="28" spans="1:8" x14ac:dyDescent="0.3">
      <c r="A28">
        <f t="shared" si="6"/>
        <v>0.2</v>
      </c>
      <c r="B28">
        <f t="shared" si="7"/>
        <v>0.20833333333333334</v>
      </c>
    </row>
    <row r="29" spans="1:8" x14ac:dyDescent="0.3">
      <c r="A29">
        <f t="shared" si="6"/>
        <v>0.1</v>
      </c>
      <c r="B29">
        <f t="shared" si="7"/>
        <v>0.19607843137254904</v>
      </c>
    </row>
    <row r="31" spans="1:8" ht="15" thickBot="1" x14ac:dyDescent="0.35">
      <c r="A31" s="18" t="s">
        <v>17</v>
      </c>
      <c r="B31" s="18"/>
      <c r="C31" s="18"/>
      <c r="D31" s="18"/>
      <c r="E31" s="18"/>
      <c r="F31" s="18"/>
      <c r="G31" s="18"/>
      <c r="H31" s="18"/>
    </row>
    <row r="32" spans="1:8" x14ac:dyDescent="0.3">
      <c r="A32" s="14">
        <f>B13</f>
        <v>6</v>
      </c>
      <c r="B32" s="27">
        <f>A12</f>
        <v>3.1</v>
      </c>
      <c r="C32" s="15">
        <f>D12</f>
        <v>2.21</v>
      </c>
      <c r="E32" s="12">
        <f>B12</f>
        <v>24.199999999999996</v>
      </c>
    </row>
    <row r="33" spans="1:5" x14ac:dyDescent="0.3">
      <c r="A33" s="28">
        <f>A12</f>
        <v>3.1</v>
      </c>
      <c r="B33" s="29">
        <f>D12</f>
        <v>2.21</v>
      </c>
      <c r="C33" s="30">
        <f>F12</f>
        <v>1.8009999999999999</v>
      </c>
      <c r="E33" s="32">
        <f>C12</f>
        <v>11.03</v>
      </c>
    </row>
    <row r="34" spans="1:5" ht="15" thickBot="1" x14ac:dyDescent="0.35">
      <c r="A34" s="16">
        <f>D12</f>
        <v>2.21</v>
      </c>
      <c r="B34" s="31">
        <f>F12</f>
        <v>1.8009999999999999</v>
      </c>
      <c r="C34" s="17">
        <f>G12</f>
        <v>1.5665000000000002</v>
      </c>
      <c r="E34" s="13">
        <f>H12</f>
        <v>7.3789999999999996</v>
      </c>
    </row>
    <row r="35" spans="1:5" ht="15" thickBot="1" x14ac:dyDescent="0.35"/>
    <row r="36" spans="1:5" x14ac:dyDescent="0.3">
      <c r="A36">
        <f t="array" ref="A36:C38">MINVERSE(A32:C34)</f>
        <v>1.5646603611349856</v>
      </c>
      <c r="B36">
        <v>-6.276440240756604</v>
      </c>
      <c r="C36">
        <v>5.0085984522785374</v>
      </c>
      <c r="D36" s="33" t="s">
        <v>19</v>
      </c>
      <c r="E36" s="35">
        <f t="array" ref="E36:E38">MMULT(A36:C38,E32:E34)</f>
        <v>5.5940928632846365</v>
      </c>
    </row>
    <row r="37" spans="1:5" x14ac:dyDescent="0.3">
      <c r="A37">
        <v>-6.2764402407566049</v>
      </c>
      <c r="B37">
        <v>32.350960160504108</v>
      </c>
      <c r="C37">
        <v>-28.339065634852091</v>
      </c>
      <c r="D37" s="37" t="s">
        <v>18</v>
      </c>
      <c r="E37" s="38">
        <v>-4.172728575523081</v>
      </c>
    </row>
    <row r="38" spans="1:5" ht="15" thickBot="1" x14ac:dyDescent="0.35">
      <c r="A38">
        <v>5.0085984522785356</v>
      </c>
      <c r="B38">
        <v>-28.339065634852087</v>
      </c>
      <c r="C38">
        <v>26.153625680710526</v>
      </c>
      <c r="D38" s="34" t="s">
        <v>20</v>
      </c>
      <c r="E38" s="36">
        <v>1.6157924906850099</v>
      </c>
    </row>
  </sheetData>
  <mergeCells count="2">
    <mergeCell ref="A1:G1"/>
    <mergeCell ref="A16:E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2024-11-23T10:15:11Z</dcterms:created>
  <dcterms:modified xsi:type="dcterms:W3CDTF">2024-11-25T15:54:29Z</dcterms:modified>
</cp:coreProperties>
</file>