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arah\Desktop\Fall 2020\Advanced Devices (NANENG 520)\Project\"/>
    </mc:Choice>
  </mc:AlternateContent>
  <xr:revisionPtr revIDLastSave="0" documentId="13_ncr:1_{DDA76527-5EBE-4AED-97F6-ADD4452605ED}" xr6:coauthVersionLast="45" xr6:coauthVersionMax="45" xr10:uidLastSave="{00000000-0000-0000-0000-000000000000}"/>
  <bookViews>
    <workbookView xWindow="1560" yWindow="3225" windowWidth="24420" windowHeight="12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A7" i="1"/>
  <c r="H7" i="1" l="1"/>
  <c r="J7" i="1"/>
  <c r="D11" i="1" l="1"/>
  <c r="D7" i="1"/>
  <c r="C11" i="1" s="1"/>
  <c r="B9" i="1"/>
  <c r="L7" i="1"/>
  <c r="N7" i="1" s="1"/>
  <c r="G9" i="1" l="1"/>
  <c r="C9" i="1"/>
  <c r="D9" i="1" s="1"/>
  <c r="M7" i="1"/>
  <c r="A14" i="1" s="1"/>
  <c r="E9" i="1" l="1"/>
  <c r="I9" i="1"/>
  <c r="J9" i="1" s="1"/>
  <c r="D14" i="1" l="1"/>
  <c r="C14" i="1"/>
  <c r="K9" i="1"/>
  <c r="L9" i="1" s="1"/>
  <c r="A11" i="1"/>
  <c r="E11" i="1" l="1"/>
  <c r="G11" i="1" s="1"/>
</calcChain>
</file>

<file path=xl/sharedStrings.xml><?xml version="1.0" encoding="utf-8"?>
<sst xmlns="http://schemas.openxmlformats.org/spreadsheetml/2006/main" count="41" uniqueCount="41">
  <si>
    <t>Tox (cm)</t>
  </si>
  <si>
    <t>Tsi</t>
  </si>
  <si>
    <t>L</t>
  </si>
  <si>
    <t>Vg</t>
  </si>
  <si>
    <t>Vd</t>
  </si>
  <si>
    <t>Vs</t>
  </si>
  <si>
    <t>K</t>
  </si>
  <si>
    <t>T</t>
  </si>
  <si>
    <t>q</t>
  </si>
  <si>
    <t>vt</t>
  </si>
  <si>
    <t>epsilon</t>
  </si>
  <si>
    <t>es</t>
  </si>
  <si>
    <t>eo</t>
  </si>
  <si>
    <t>Nd</t>
  </si>
  <si>
    <t>Phi(s)</t>
  </si>
  <si>
    <t>Xdep (cm)</t>
  </si>
  <si>
    <t>Cox</t>
  </si>
  <si>
    <t>Vfb</t>
  </si>
  <si>
    <t>Eg</t>
  </si>
  <si>
    <t>Nd/Ni</t>
  </si>
  <si>
    <t>phi ms</t>
  </si>
  <si>
    <t>Qsd Max</t>
  </si>
  <si>
    <t>m</t>
  </si>
  <si>
    <t>y0</t>
  </si>
  <si>
    <t>yL</t>
  </si>
  <si>
    <t>Vds</t>
  </si>
  <si>
    <t>Vdd max</t>
  </si>
  <si>
    <t>V(y=0)</t>
  </si>
  <si>
    <t>V(y=L)</t>
  </si>
  <si>
    <t>VT-threshold</t>
  </si>
  <si>
    <t>(Vg-VT)/m</t>
  </si>
  <si>
    <t>F(x)</t>
  </si>
  <si>
    <t>ni</t>
  </si>
  <si>
    <t>Phi(fp)</t>
  </si>
  <si>
    <t>Epsi S</t>
  </si>
  <si>
    <t>Epsi 0</t>
  </si>
  <si>
    <t>at V(y=0)</t>
  </si>
  <si>
    <t>F(x) as in Epsi0</t>
  </si>
  <si>
    <t>Rami Wail, Ahmed Alaa, Mohamed Hatem Devices Project Excel sheet</t>
  </si>
  <si>
    <t>Changeable variables</t>
  </si>
  <si>
    <t>Nd + Tox, Tsi,Vdd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</si>
</sst>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6" x14ac:knownFonts="1">
    <font>
      <sz val="10"/>
      <color rgb="FF000000"/>
      <name val="Arial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rgb="FFFFE599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1" fontId="0" fillId="0" borderId="0" xfId="0" applyNumberFormat="1" applyFont="1" applyAlignment="1"/>
    <xf numFmtId="164" fontId="0" fillId="0" borderId="0" xfId="0" applyNumberFormat="1" applyFont="1" applyAlignment="1"/>
    <xf numFmtId="11" fontId="1" fillId="3" borderId="0" xfId="0" applyNumberFormat="1" applyFont="1" applyFill="1" applyAlignment="1"/>
    <xf numFmtId="11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/>
    <xf numFmtId="11" fontId="2" fillId="2" borderId="0" xfId="0" applyNumberFormat="1" applyFont="1" applyFill="1" applyAlignment="1"/>
    <xf numFmtId="11" fontId="2" fillId="2" borderId="0" xfId="0" applyNumberFormat="1" applyFont="1" applyFill="1"/>
    <xf numFmtId="11" fontId="3" fillId="0" borderId="0" xfId="0" applyNumberFormat="1" applyFont="1"/>
    <xf numFmtId="11" fontId="4" fillId="0" borderId="0" xfId="0" applyNumberFormat="1" applyFont="1" applyAlignment="1"/>
    <xf numFmtId="11" fontId="3" fillId="0" borderId="0" xfId="0" applyNumberFormat="1" applyFont="1" applyAlignment="1"/>
    <xf numFmtId="11" fontId="5" fillId="3" borderId="0" xfId="0" applyNumberFormat="1" applyFont="1" applyFill="1" applyAlignment="1"/>
    <xf numFmtId="11" fontId="5" fillId="0" borderId="0" xfId="0" applyNumberFormat="1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8"/>
  <sheetViews>
    <sheetView tabSelected="1" workbookViewId="0">
      <selection activeCell="B23" sqref="B23"/>
    </sheetView>
  </sheetViews>
  <sheetFormatPr defaultColWidth="14.42578125" defaultRowHeight="15.75" customHeight="1" x14ac:dyDescent="0.2"/>
  <cols>
    <col min="1" max="1" width="17" style="1" bestFit="1" customWidth="1"/>
    <col min="2" max="3" width="15" style="1" bestFit="1" customWidth="1"/>
    <col min="4" max="5" width="14.7109375" style="1" bestFit="1" customWidth="1"/>
    <col min="6" max="6" width="15" style="1" bestFit="1" customWidth="1"/>
    <col min="7" max="7" width="18.42578125" style="1" customWidth="1"/>
    <col min="8" max="8" width="15" style="1" bestFit="1" customWidth="1"/>
    <col min="9" max="9" width="15.7109375" style="1" bestFit="1" customWidth="1"/>
    <col min="10" max="13" width="14.5703125" style="1" bestFit="1" customWidth="1"/>
    <col min="14" max="14" width="10.7109375" style="1" customWidth="1"/>
    <col min="15" max="16384" width="14.42578125" style="1"/>
  </cols>
  <sheetData>
    <row r="1" spans="1:27" s="3" customFormat="1" ht="15.75" customHeight="1" x14ac:dyDescent="0.25"/>
    <row r="2" spans="1:27" s="5" customFormat="1" ht="15.75" customHeight="1" x14ac:dyDescent="0.25">
      <c r="A2" s="4" t="s">
        <v>38</v>
      </c>
      <c r="B2" s="4"/>
      <c r="C2" s="4"/>
      <c r="D2" s="4"/>
      <c r="E2" s="4"/>
      <c r="F2" s="4"/>
      <c r="G2" s="4"/>
    </row>
    <row r="3" spans="1:27" s="5" customFormat="1" ht="15.75" customHeight="1" x14ac:dyDescent="0.25">
      <c r="A3" s="4"/>
      <c r="B3" s="4"/>
      <c r="C3" s="4"/>
      <c r="D3" s="4"/>
      <c r="E3" s="4"/>
      <c r="F3" s="4"/>
      <c r="G3" s="4"/>
    </row>
    <row r="4" spans="1:27" s="3" customFormat="1" ht="15.75" customHeight="1" x14ac:dyDescent="0.25"/>
    <row r="5" spans="1:27" s="5" customFormat="1" ht="15.75" customHeight="1" x14ac:dyDescent="0.25">
      <c r="G5" s="5" t="s">
        <v>39</v>
      </c>
      <c r="H5" s="5" t="s">
        <v>40</v>
      </c>
    </row>
    <row r="6" spans="1:27" s="3" customFormat="1" ht="15" x14ac:dyDescent="0.25">
      <c r="A6" s="6" t="s">
        <v>0</v>
      </c>
      <c r="B6" s="6" t="s">
        <v>1</v>
      </c>
      <c r="C6" s="6" t="s">
        <v>26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11</v>
      </c>
      <c r="N6" s="6" t="s">
        <v>12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7" s="5" customFormat="1" ht="15" x14ac:dyDescent="0.25">
      <c r="A7" s="8">
        <f>1.7*0.0000001</f>
        <v>1.6999999999999999E-7</v>
      </c>
      <c r="B7" s="8">
        <f>10*10^-7</f>
        <v>9.9999999999999995E-7</v>
      </c>
      <c r="C7" s="9">
        <v>1.5</v>
      </c>
      <c r="D7" s="8">
        <f>300*10^-7</f>
        <v>2.9999999999999997E-5</v>
      </c>
      <c r="E7" s="9">
        <v>0.8</v>
      </c>
      <c r="F7" s="9">
        <v>1.5</v>
      </c>
      <c r="G7" s="9">
        <v>0</v>
      </c>
      <c r="H7" s="10">
        <f>1.3806E-23</f>
        <v>1.3805999999999999E-23</v>
      </c>
      <c r="I7" s="9">
        <v>300</v>
      </c>
      <c r="J7" s="10">
        <f>1.6E-19</f>
        <v>1.5999999999999999E-19</v>
      </c>
      <c r="K7" s="9">
        <v>2.5899999999999999E-2</v>
      </c>
      <c r="L7" s="10">
        <f>0.00000000000885418/100</f>
        <v>8.8541799999999998E-14</v>
      </c>
      <c r="M7" s="8">
        <f>11.7*L7</f>
        <v>1.0359390599999999E-12</v>
      </c>
      <c r="N7" s="8">
        <f>3.9*L7</f>
        <v>3.4531302000000001E-13</v>
      </c>
    </row>
    <row r="8" spans="1:27" s="3" customFormat="1" ht="15" x14ac:dyDescent="0.25">
      <c r="A8" s="6" t="s">
        <v>13</v>
      </c>
      <c r="B8" s="6" t="s">
        <v>19</v>
      </c>
      <c r="C8" s="6" t="s">
        <v>33</v>
      </c>
      <c r="D8" s="6" t="s">
        <v>14</v>
      </c>
      <c r="E8" s="6" t="s">
        <v>15</v>
      </c>
      <c r="F8" s="6" t="s">
        <v>32</v>
      </c>
      <c r="G8" s="7" t="s">
        <v>16</v>
      </c>
      <c r="H8" s="7" t="s">
        <v>18</v>
      </c>
      <c r="I8" s="7" t="s">
        <v>17</v>
      </c>
      <c r="J8" s="7" t="s">
        <v>20</v>
      </c>
      <c r="K8" s="7" t="s">
        <v>21</v>
      </c>
      <c r="L8" s="7" t="s">
        <v>29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s="5" customFormat="1" ht="15" x14ac:dyDescent="0.25">
      <c r="A9" s="9">
        <v>1E+19</v>
      </c>
      <c r="B9" s="9">
        <f>A9/F9</f>
        <v>666666666.66666663</v>
      </c>
      <c r="C9" s="8">
        <f>K7*LN((B9))</f>
        <v>0.52623103887691058</v>
      </c>
      <c r="D9" s="8">
        <f>2*C9</f>
        <v>1.0524620777538212</v>
      </c>
      <c r="E9" s="8">
        <f>SQRT(2*M7*D9/(J7*A9))</f>
        <v>1.1674151872373536E-6</v>
      </c>
      <c r="F9" s="9">
        <v>15000000000</v>
      </c>
      <c r="G9" s="5">
        <f>N7/A7</f>
        <v>2.0312530588235296E-6</v>
      </c>
      <c r="H9" s="5">
        <v>1.1200000000000001</v>
      </c>
      <c r="I9" s="5">
        <f>-(H9/2+C9)</f>
        <v>-1.0862310388769107</v>
      </c>
      <c r="J9" s="5">
        <f>I9</f>
        <v>-1.0862310388769107</v>
      </c>
      <c r="K9" s="5">
        <f>J7*A9*E9</f>
        <v>1.8678642995797656E-6</v>
      </c>
      <c r="L9" s="5">
        <f>K9/G9+J9+2*C9</f>
        <v>0.88579361699388992</v>
      </c>
    </row>
    <row r="10" spans="1:27" s="11" customFormat="1" ht="15.75" customHeight="1" x14ac:dyDescent="0.2">
      <c r="A10" s="11" t="s">
        <v>22</v>
      </c>
      <c r="B10" s="11" t="s">
        <v>23</v>
      </c>
      <c r="C10" s="11" t="s">
        <v>24</v>
      </c>
      <c r="D10" s="11" t="s">
        <v>25</v>
      </c>
      <c r="E10" s="11" t="s">
        <v>30</v>
      </c>
      <c r="F10" s="11" t="s">
        <v>27</v>
      </c>
      <c r="G10" s="11" t="s">
        <v>28</v>
      </c>
    </row>
    <row r="11" spans="1:27" s="5" customFormat="1" ht="15.75" customHeight="1" x14ac:dyDescent="0.25">
      <c r="A11" s="5">
        <f>1+3*A7/E9</f>
        <v>1.4368625708963894</v>
      </c>
      <c r="B11" s="5">
        <v>0</v>
      </c>
      <c r="C11" s="5">
        <f>D7</f>
        <v>2.9999999999999997E-5</v>
      </c>
      <c r="D11" s="5">
        <f>F7-G7</f>
        <v>1.5</v>
      </c>
      <c r="E11" s="5">
        <f>(E7-L9)/A11</f>
        <v>-5.9708992865175246E-2</v>
      </c>
      <c r="F11" s="5">
        <v>0</v>
      </c>
      <c r="G11" s="5">
        <f>E11-SQRT(E11^2-2*E11*D11+D11^2)</f>
        <v>-1.6194179857303506</v>
      </c>
    </row>
    <row r="12" spans="1:27" s="11" customFormat="1" ht="15.75" customHeight="1" x14ac:dyDescent="0.2">
      <c r="A12" s="11" t="s">
        <v>36</v>
      </c>
    </row>
    <row r="13" spans="1:27" s="12" customFormat="1" ht="15.75" customHeight="1" x14ac:dyDescent="0.2">
      <c r="A13" s="12" t="s">
        <v>34</v>
      </c>
      <c r="B13" s="12" t="s">
        <v>35</v>
      </c>
      <c r="C13" s="12" t="s">
        <v>31</v>
      </c>
      <c r="D13" s="12" t="s">
        <v>37</v>
      </c>
    </row>
    <row r="14" spans="1:27" s="5" customFormat="1" ht="15.75" customHeight="1" x14ac:dyDescent="0.25">
      <c r="A14" s="13">
        <f>B14-2*K7*LN(COS(SQRT(J7*F9/(2*K7*M7))*EXP((B14-F11)/(2*K7))*B7/2))</f>
        <v>1.3845546307411789</v>
      </c>
      <c r="B14" s="5">
        <v>0.49759598037984404</v>
      </c>
      <c r="C14" s="5">
        <f>A7*M7/N7*SQRT(2*H7*I7*F9/M7*(EXP((A14-F11)/K7)-EXP((B14-F11)/K7)))-E7+I9+A14</f>
        <v>2265958.2857469516</v>
      </c>
      <c r="D14" s="5">
        <f>A7*M7/N7*SQRT(2*H7*I7*F9/M7*(EXP(((B14-2*K7*LN(COS(SQRT(J7*F9/(2*K7*M7))*EXP((B14-F11)/(2*K7))*B7/2)))-F11)/K7)-EXP((B14-F11)/K7)))-E7+I9+B14-2*K7*LN(COS(SQRT(J7*F9/(2*K7*M7))*EXP((B14-F11)/(2*K7))*B7/2))</f>
        <v>2265958.2857469516</v>
      </c>
    </row>
    <row r="15" spans="1:27" ht="15.75" customHeight="1" x14ac:dyDescent="0.2">
      <c r="A15" s="2"/>
    </row>
    <row r="16" spans="1:27" ht="15.75" customHeight="1" x14ac:dyDescent="0.2">
      <c r="A16" s="2"/>
    </row>
    <row r="17" spans="1:1" ht="15.75" customHeight="1" x14ac:dyDescent="0.2">
      <c r="A17" s="2"/>
    </row>
    <row r="18" spans="1:1" ht="15.75" customHeight="1" x14ac:dyDescent="0.2">
      <c r="A18" s="2"/>
    </row>
  </sheetData>
  <mergeCells count="1">
    <mergeCell ref="A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Rami</cp:lastModifiedBy>
  <dcterms:modified xsi:type="dcterms:W3CDTF">2021-01-12T03:12:15Z</dcterms:modified>
</cp:coreProperties>
</file>