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ENERO\"/>
    </mc:Choice>
  </mc:AlternateContent>
  <xr:revisionPtr revIDLastSave="0" documentId="8_{682DC756-E5A2-405A-AF37-186402B3F6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8" i="24" l="1"/>
  <c r="C99" i="24" s="1"/>
  <c r="C93" i="24"/>
  <c r="D93" i="24" s="1"/>
  <c r="C88" i="24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99" i="24" l="1"/>
  <c r="C100" i="24"/>
  <c r="D98" i="24"/>
  <c r="C94" i="24"/>
  <c r="D94" i="24" s="1"/>
  <c r="C95" i="24"/>
  <c r="D89" i="24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101" i="24" l="1"/>
  <c r="D101" i="24" s="1"/>
  <c r="D100" i="24"/>
  <c r="C96" i="24"/>
  <c r="D96" i="24" s="1"/>
  <c r="D95" i="24"/>
  <c r="C91" i="24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<sst xmlns="http://schemas.openxmlformats.org/spreadsheetml/2006/main" count="4025" uniqueCount="1315">
  <si>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</si>
  <si>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</si>
  <si>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</si>
  <si>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</si>
  <si>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</si>
  <si>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</si>
  <si>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</si>
  <si>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</si>
  <si>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</si>
  <si>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</si>
  <si>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</si>
  <si>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</si>
  <si>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</si>
  <si>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</si>
  <si>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</si>
  <si>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</si>
  <si>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</si>
  <si>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</si>
  <si>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</si>
  <si>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</si>
  <si>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</si>
  <si>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</si>
  <si>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</si>
  <si>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</si>
  <si>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</si>
  <si>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</si>
  <si>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</si>
  <si>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</si>
  <si>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</si>
  <si>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</si>
  <si>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</si>
  <si>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</si>
  <si>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</si>
  <si>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</si>
  <si>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</si>
  <si>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</si>
  <si>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</si>
  <si>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</si>
  <si>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</si>
  <si>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</si>
  <si>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</si>
  <si>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</si>
  <si>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</si>
  <si>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</si>
  <si>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</si>
  <si>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</si>
  <si>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</si>
  <si>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</si>
  <si>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</si>
  <si>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</si>
  <si>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</si>
  <si>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</si>
  <si>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</si>
  <si>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</si>
  <si>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</si>
  <si>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</si>
  <si>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</si>
  <si>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</si>
  <si>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</si>
  <si>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</si>
  <si>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</si>
  <si>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</si>
  <si>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</si>
  <si>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</si>
  <si>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</si>
  <si>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</si>
  <si>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</si>
  <si>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</si>
  <si>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</si>
  <si>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</si>
  <si>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</si>
  <si>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</si>
  <si>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</si>
  <si>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</si>
  <si>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</si>
  <si>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</si>
  <si>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</si>
  <si>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</si>
  <si>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</si>
  <si>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</si>
  <si>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</si>
  <si>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</si>
  <si>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</si>
  <si>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</si>
  <si>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</si>
  <si>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</si>
  <si>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</si>
  <si>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</si>
  <si>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</si>
  <si>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</si>
  <si>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</si>
  <si>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</si>
  <si>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</si>
  <si>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</si>
  <si>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</si>
  <si>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</si>
  <si>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</si>
  <si>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</si>
  <si>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</si>
  <si>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</si>
  <si>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</si>
  <si>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</si>
  <si>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</si>
  <si>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</si>
  <si>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</si>
  <si>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</si>
  <si>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</si>
  <si>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</si>
  <si>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</si>
  <si>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</si>
  <si>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</si>
  <si>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</si>
  <si>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</si>
  <si>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</si>
  <si>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</si>
  <si>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</si>
  <si>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</si>
  <si>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</si>
  <si>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</si>
  <si>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</si>
  <si>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</si>
  <si>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</si>
  <si>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</si>
  <si>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</si>
  <si>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</si>
  <si>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</si>
  <si>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</si>
  <si>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</si>
  <si>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</si>
  <si>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</si>
  <si>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</si>
  <si>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</si>
  <si>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</si>
  <si>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</si>
  <si>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</si>
  <si>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</si>
  <si>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</si>
  <si>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</si>
  <si>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</si>
  <si>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</si>
  <si>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</si>
  <si>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</si>
  <si>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</si>
  <si>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</si>
  <si>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</si>
  <si>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</si>
  <si>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</si>
  <si>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</si>
  <si>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</si>
  <si>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</si>
  <si>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</si>
  <si>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</si>
  <si>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</si>
  <si>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</si>
  <si>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</si>
  <si>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</si>
  <si>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</si>
  <si>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</si>
  <si>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</si>
  <si>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</si>
  <si>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</si>
  <si>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</si>
  <si>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</si>
  <si>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</si>
  <si>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</si>
  <si>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</si>
  <si>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</si>
  <si>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</si>
  <si>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</si>
  <si>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</si>
  <si>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</si>
  <si>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</si>
  <si>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</si>
  <si>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</si>
  <si>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</si>
  <si>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</si>
  <si>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</si>
  <si>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</si>
  <si>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</si>
  <si>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</si>
  <si>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</si>
  <si>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</si>
  <si>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</si>
  <si>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</si>
  <si>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</si>
  <si>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</si>
  <si>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</si>
  <si>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</si>
  <si>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</si>
  <si>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</si>
  <si>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</si>
  <si>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</si>
  <si>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</si>
  <si>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</si>
  <si>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</si>
  <si>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</si>
  <si>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</si>
  <si>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</si>
  <si>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</si>
  <si>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</si>
  <si>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</si>
  <si>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</si>
  <si>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</si>
  <si>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</si>
  <si>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</si>
  <si>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</si>
  <si>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</si>
  <si>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</si>
  <si>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</si>
  <si>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</si>
  <si>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</si>
  <si>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</si>
  <si>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</si>
  <si>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</si>
  <si>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</si>
  <si>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</si>
  <si>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</si>
  <si>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</si>
  <si>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</si>
  <si>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</si>
  <si>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</si>
  <si>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</si>
  <si>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</si>
  <si>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</si>
  <si>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</si>
  <si>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</si>
  <si>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</si>
  <si>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</si>
  <si>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</si>
  <si>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</si>
  <si>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</si>
  <si>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</si>
  <si>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</si>
  <si>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</si>
  <si>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</si>
  <si>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</si>
  <si>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</si>
  <si>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</si>
  <si>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</si>
  <si>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</si>
  <si>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</si>
  <si>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</si>
  <si>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</si>
  <si>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</si>
  <si>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</si>
  <si>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</si>
  <si>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</si>
  <si>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</si>
  <si>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</si>
  <si>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</si>
  <si>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</si>
  <si>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</si>
  <si>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</si>
  <si>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</si>
  <si>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</si>
  <si>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</si>
  <si>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</si>
  <si>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</si>
  <si>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</si>
  <si>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</si>
  <si>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</si>
  <si>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</si>
  <si>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</si>
  <si>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</si>
  <si>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</si>
  <si>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</si>
  <si>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</si>
  <si>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</si>
  <si>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</si>
  <si>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</si>
  <si>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</si>
  <si>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</si>
  <si>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</si>
  <si>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</si>
  <si>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</si>
  <si>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</si>
  <si>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</si>
  <si>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</si>
  <si>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</si>
  <si>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</si>
  <si>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</si>
  <si>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</si>
  <si>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</si>
  <si>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</si>
  <si>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</si>
  <si>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</si>
  <si>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</si>
  <si>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</si>
  <si>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</si>
  <si>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</si>
  <si>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</si>
  <si>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</si>
  <si>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</si>
  <si>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</si>
  <si>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</si>
  <si>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</si>
  <si>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</si>
  <si>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</si>
  <si>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</si>
  <si>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</si>
  <si>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</si>
  <si>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</si>
  <si>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</si>
  <si>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</si>
  <si>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</si>
  <si>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</si>
  <si>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</si>
  <si>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</si>
  <si>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</si>
  <si>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</si>
  <si>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</si>
  <si>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</si>
  <si>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</si>
  <si>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</si>
  <si>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</si>
  <si>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</si>
  <si>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</si>
  <si>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</si>
  <si>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</si>
  <si>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</si>
  <si>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</si>
  <si>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</si>
  <si>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</si>
  <si>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</si>
  <si>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</si>
  <si>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</si>
  <si>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</si>
  <si>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</si>
  <si>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</si>
  <si>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</si>
  <si>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</si>
  <si>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</si>
  <si>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</si>
  <si>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</si>
  <si>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</si>
  <si>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</si>
  <si>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</si>
  <si>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</si>
  <si>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</si>
  <si>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</si>
  <si>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</si>
  <si>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</si>
  <si>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</si>
  <si>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</si>
  <si>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</si>
  <si>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</si>
  <si>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</si>
  <si>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</si>
  <si>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</si>
  <si>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</si>
  <si>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</si>
  <si>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</si>
  <si>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</si>
  <si>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</si>
  <si>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</si>
  <si>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</si>
  <si>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</si>
  <si>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</si>
  <si>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</si>
  <si>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</si>
  <si>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</si>
  <si>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</si>
  <si>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</si>
  <si>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</si>
  <si>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</si>
  <si>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</si>
  <si>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</si>
  <si>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</si>
  <si>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</si>
  <si>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</si>
  <si>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</si>
  <si>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</si>
  <si>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</si>
  <si>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</si>
  <si>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</si>
  <si>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</si>
  <si>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</si>
  <si>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</si>
  <si>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</si>
  <si>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</si>
  <si>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</si>
  <si>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</si>
  <si>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</si>
  <si>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</si>
  <si>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</si>
  <si>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</si>
  <si>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</si>
  <si>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</si>
  <si>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</si>
  <si>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</si>
  <si>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</si>
  <si>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</si>
  <si>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</si>
  <si>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</si>
  <si>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</si>
  <si>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</si>
  <si>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</si>
  <si>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</si>
  <si>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</si>
  <si>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</si>
  <si>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</si>
  <si>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</si>
  <si>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</si>
  <si>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</si>
  <si>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</si>
  <si>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</si>
  <si>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</si>
  <si>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</si>
  <si>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</si>
  <si>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</si>
  <si>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</si>
  <si>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</si>
  <si>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</si>
  <si>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</si>
  <si>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</si>
  <si>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</si>
  <si>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</si>
  <si>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</si>
  <si>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</si>
  <si>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</si>
  <si>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</si>
  <si>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</si>
  <si>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</si>
  <si>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</si>
  <si>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</si>
  <si>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</si>
  <si>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</si>
  <si>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</si>
  <si>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</si>
  <si>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</si>
  <si>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</si>
  <si>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</si>
  <si>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</si>
  <si>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</si>
  <si>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</si>
  <si>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</si>
  <si>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</si>
  <si>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</si>
  <si>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</si>
  <si>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</si>
  <si>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</si>
  <si>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</si>
  <si>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</si>
  <si>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</si>
  <si>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</si>
  <si>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</si>
  <si>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</si>
  <si>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</si>
  <si>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</si>
  <si>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</si>
  <si>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</si>
  <si>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</si>
  <si>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</si>
  <si>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</si>
  <si>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</si>
  <si>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</si>
  <si>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</si>
  <si>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</si>
  <si>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</si>
  <si>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</si>
  <si>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</si>
  <si>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</si>
  <si>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</si>
  <si>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</si>
  <si>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</si>
  <si>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</si>
  <si>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</si>
  <si>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</si>
  <si>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</si>
  <si>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</si>
  <si>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</si>
  <si>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</si>
  <si>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</si>
  <si>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</si>
  <si>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</si>
  <si>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</si>
  <si>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</si>
  <si>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</si>
  <si>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</si>
  <si>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</si>
  <si>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</si>
  <si>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</si>
  <si>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</si>
  <si>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</si>
  <si>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</si>
  <si>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</si>
  <si>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</si>
  <si>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</si>
  <si>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</si>
  <si>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</si>
  <si>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</si>
  <si>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</si>
  <si>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</si>
  <si>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</si>
  <si>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</si>
  <si>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</si>
  <si>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</si>
  <si>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</si>
  <si>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</si>
  <si>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</si>
  <si>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</si>
  <si>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</si>
  <si>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</si>
  <si>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</si>
  <si>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</si>
  <si>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</si>
  <si>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</si>
  <si>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</si>
  <si>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</si>
  <si>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</si>
  <si>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</si>
  <si>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</si>
  <si>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</si>
  <si>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</si>
  <si>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</si>
  <si>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</si>
  <si>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</si>
  <si>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</si>
  <si>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</si>
  <si>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</si>
  <si>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</si>
  <si>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</si>
  <si>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</si>
  <si>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</si>
  <si>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</si>
  <si>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</si>
  <si>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</si>
  <si>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</si>
  <si>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</si>
  <si>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</si>
  <si>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</si>
  <si>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</si>
  <si>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</si>
  <si>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</si>
  <si>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</si>
  <si>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</si>
  <si>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</si>
  <si>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</si>
  <si>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</si>
  <si>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</si>
  <si>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</si>
  <si>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</si>
  <si>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</si>
  <si>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</si>
  <si>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</si>
  <si>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</si>
  <si>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</si>
  <si>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</si>
  <si>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</si>
  <si>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</si>
  <si>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</si>
  <si>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</si>
  <si>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</si>
  <si>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</si>
  <si>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</si>
  <si>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</si>
  <si>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</si>
  <si>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</si>
  <si>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</si>
  <si>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</si>
  <si>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</si>
  <si>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</si>
  <si>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</si>
  <si>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</si>
  <si>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</si>
  <si>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</si>
  <si>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</si>
  <si>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</si>
  <si>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</si>
  <si>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</si>
  <si>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</si>
  <si>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</si>
  <si>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</si>
  <si>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</si>
  <si>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</si>
  <si>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</si>
  <si>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</si>
  <si>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</si>
  <si>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</si>
  <si>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</si>
  <si>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</si>
  <si>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</si>
  <si>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</si>
  <si>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</si>
  <si>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</si>
  <si>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</si>
  <si>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</si>
  <si>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</si>
  <si>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</si>
  <si>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</si>
  <si>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</si>
  <si>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</si>
  <si>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</si>
  <si>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</si>
  <si>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</si>
  <si>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</si>
  <si>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</si>
  <si>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</si>
  <si>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</si>
  <si>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</si>
  <si>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</si>
  <si>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</si>
  <si>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</si>
  <si>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</si>
  <si>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</si>
  <si>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</si>
  <si>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</si>
  <si>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</si>
  <si>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</si>
  <si>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</si>
  <si>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</si>
  <si>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</si>
  <si>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</si>
  <si>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</si>
  <si>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</si>
  <si>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</si>
  <si>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</si>
  <si>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</si>
  <si>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</si>
  <si>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</si>
  <si>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</si>
  <si>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</si>
  <si>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</si>
  <si>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</si>
  <si>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</si>
  <si>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</si>
  <si>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</si>
  <si>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</si>
  <si>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</si>
  <si>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</si>
  <si>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</si>
  <si>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</si>
  <si>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</si>
  <si>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</si>
  <si>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</si>
  <si>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</si>
  <si>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</si>
  <si>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</si>
  <si>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</si>
  <si>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</si>
  <si>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</si>
  <si>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</si>
  <si>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</si>
  <si>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</si>
  <si>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</si>
  <si>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</si>
  <si>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</si>
  <si>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</si>
  <si>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</si>
  <si>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</si>
  <si>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</si>
  <si>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</si>
  <si>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</si>
  <si>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</si>
  <si>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</si>
  <si>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</si>
  <si>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</si>
  <si>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</si>
  <si>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</si>
  <si>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</si>
  <si>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</si>
  <si>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</si>
  <si>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</si>
  <si>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</si>
  <si>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</si>
  <si>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</si>
  <si>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</si>
  <si>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</si>
  <si>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</si>
  <si>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</si>
  <si>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</si>
  <si>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</si>
  <si>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</si>
  <si>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</si>
  <si>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</si>
  <si>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</si>
  <si>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</si>
  <si>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</si>
  <si>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</si>
  <si>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</si>
  <si>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</si>
  <si>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</si>
  <si>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</si>
  <si>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</si>
  <si>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</si>
  <si>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</si>
  <si>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</si>
  <si>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</si>
  <si>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</si>
  <si>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</si>
  <si>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</si>
  <si>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</si>
  <si>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</si>
  <si>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</si>
  <si>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</si>
  <si>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</si>
  <si>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</si>
  <si>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</si>
  <si>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</si>
  <si>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</si>
  <si>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</si>
  <si>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</si>
  <si>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</si>
  <si>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</si>
  <si>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</si>
  <si>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</si>
  <si>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</si>
  <si>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</si>
  <si>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</si>
  <si>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</si>
  <si>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</si>
  <si>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</si>
  <si>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</si>
  <si>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</si>
  <si>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</si>
  <si>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</si>
  <si>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</si>
  <si>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</si>
  <si>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</si>
  <si>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</si>
  <si>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</si>
  <si>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</si>
  <si>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</si>
  <si>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</si>
  <si>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</si>
  <si>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</si>
  <si>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</si>
  <si>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</si>
  <si>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</si>
  <si>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</si>
  <si>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</si>
  <si>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</si>
  <si>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</si>
  <si>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</si>
  <si>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</si>
  <si>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</si>
  <si>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</si>
  <si>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</si>
  <si>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</si>
  <si>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</si>
  <si>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</si>
  <si>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</si>
  <si>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</si>
  <si>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</si>
  <si>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</si>
  <si>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</si>
  <si>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</si>
  <si>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</si>
  <si>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</si>
  <si>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</si>
  <si>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</si>
  <si>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</si>
  <si>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</si>
  <si>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</si>
  <si>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</si>
  <si>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</si>
  <si>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</si>
  <si>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</si>
  <si>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</si>
  <si>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</si>
  <si>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</si>
  <si>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</si>
  <si>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</si>
  <si>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</si>
  <si>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</si>
  <si>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</si>
  <si>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</si>
  <si>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</si>
  <si>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</si>
  <si>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</si>
  <si>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</si>
  <si>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</si>
  <si>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</si>
  <si>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</si>
  <si>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</si>
  <si>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</si>
  <si>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</si>
  <si>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</si>
  <si>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</si>
  <si>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</si>
  <si>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</si>
  <si>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</si>
  <si>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</si>
  <si>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</si>
  <si>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</si>
  <si>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</si>
  <si>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</si>
  <si>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</si>
  <si>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</si>
  <si>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</si>
  <si>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</si>
  <si>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</si>
  <si>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</si>
  <si>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</si>
  <si>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</si>
  <si>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</si>
  <si>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</si>
  <si>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</si>
  <si>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</si>
  <si>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</si>
  <si>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</si>
  <si>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</si>
  <si>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</si>
  <si>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</si>
  <si>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</si>
  <si>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</si>
  <si>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</si>
  <si>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</si>
  <si>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</si>
  <si>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</si>
  <si>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</si>
  <si>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</si>
  <si>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</si>
  <si>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</si>
  <si>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</si>
  <si>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</si>
  <si>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</si>
  <si>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</si>
  <si>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</si>
  <si>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</si>
  <si>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</si>
  <si>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</si>
  <si>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</si>
  <si>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</si>
  <si>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</si>
  <si>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</si>
  <si>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</si>
  <si>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</si>
  <si>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</si>
  <si>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</si>
  <si>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</si>
  <si>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</si>
  <si>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</si>
  <si>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</si>
  <si>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</si>
  <si>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</si>
  <si>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</si>
  <si>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</si>
  <si>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</si>
  <si>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</si>
  <si>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</si>
  <si>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</si>
  <si>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</si>
  <si>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</si>
  <si>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</si>
  <si>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</si>
  <si>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</si>
  <si>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</si>
  <si>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</si>
  <si>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</si>
  <si>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</si>
  <si>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</si>
  <si>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</si>
  <si>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</si>
  <si>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</si>
  <si>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</si>
  <si>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</si>
  <si>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</si>
  <si>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</si>
  <si>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</si>
  <si>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</si>
  <si>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</si>
  <si>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</si>
  <si>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</si>
  <si>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</si>
  <si>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</si>
  <si>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</si>
  <si>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</si>
  <si>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</si>
  <si>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</si>
  <si>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</si>
  <si>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</si>
  <si>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</si>
  <si>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</si>
  <si>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</si>
  <si>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</si>
  <si>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</si>
  <si>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</si>
  <si>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</si>
  <si>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</si>
  <si>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</si>
  <si>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</si>
  <si>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</si>
  <si>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</si>
  <si>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</si>
  <si>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</si>
  <si>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</si>
  <si>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</si>
  <si>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</si>
  <si>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</si>
  <si>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</si>
  <si>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</si>
  <si>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</si>
  <si>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</si>
  <si>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</si>
  <si>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</si>
  <si>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</si>
  <si>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</si>
  <si>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</si>
  <si>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</si>
  <si>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</si>
  <si>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</si>
  <si>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</si>
  <si>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</si>
  <si>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</si>
  <si>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</si>
  <si>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</si>
  <si>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</si>
  <si>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</si>
  <si>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</si>
  <si>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</si>
  <si>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</si>
  <si>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</si>
  <si>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</si>
  <si>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</si>
  <si>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</si>
  <si>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</si>
  <si>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</si>
  <si>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</si>
  <si>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</si>
  <si>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</si>
  <si>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</si>
  <si>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</si>
  <si>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</si>
  <si>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</si>
  <si>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</si>
  <si>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</si>
  <si>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</si>
  <si>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</si>
  <si>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</si>
  <si>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</si>
  <si>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</si>
  <si>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</si>
  <si>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</si>
  <si>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</si>
  <si>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</si>
  <si>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</si>
  <si>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</si>
  <si>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</si>
  <si>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</si>
  <si>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</si>
  <si>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</si>
  <si>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</si>
  <si>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</si>
  <si>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</si>
  <si>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</si>
  <si>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</si>
  <si>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</si>
  <si>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</si>
  <si>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</si>
  <si>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</si>
  <si>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</si>
  <si>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</si>
  <si>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</si>
  <si>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</si>
  <si>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</si>
  <si>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</si>
  <si>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</si>
  <si>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</si>
  <si>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</si>
  <si>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</si>
  <si>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</si>
  <si>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</si>
  <si>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</si>
  <si>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</si>
  <si>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</si>
  <si>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</si>
  <si>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</si>
  <si>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</si>
  <si>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</si>
  <si>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</si>
  <si>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</si>
  <si>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</si>
  <si>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</si>
  <si>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</si>
  <si>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</si>
  <si>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</si>
  <si>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</si>
  <si>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</si>
  <si>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</si>
  <si>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</si>
  <si>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</si>
  <si>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</si>
  <si>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</si>
  <si>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</si>
  <si>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</si>
  <si>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</si>
  <si>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</si>
  <si>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</si>
  <si>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</si>
  <si>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</si>
  <si>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</si>
  <si>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</si>
  <si>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</si>
  <si>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</si>
  <si>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</si>
  <si>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</si>
  <si>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</si>
  <si>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</si>
  <si>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</si>
  <si>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</si>
  <si>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</si>
  <si>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</si>
  <si>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</si>
  <si>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</si>
  <si>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</si>
  <si>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</si>
  <si>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</si>
  <si>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</si>
  <si>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</si>
  <si>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</si>
  <si>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</si>
  <si>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</si>
  <si>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</si>
  <si>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</si>
  <si>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</si>
  <si>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</si>
  <si>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</si>
  <si>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</si>
  <si>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</si>
  <si>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</si>
  <si>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</si>
  <si>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</si>
  <si>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</si>
  <si>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</si>
  <si>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</si>
  <si>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</si>
  <si>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</si>
  <si>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</si>
  <si>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</si>
  <si>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</si>
  <si>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</si>
  <si>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</si>
  <si>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</si>
  <si>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</si>
  <si>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</si>
  <si>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</si>
  <si>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</si>
  <si>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</si>
  <si>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</si>
  <si>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</si>
  <si>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</si>
  <si>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</si>
  <si>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</si>
  <si>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</si>
  <si>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</si>
  <si>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</si>
  <si>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</si>
  <si>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</si>
  <si>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</si>
  <si>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</si>
  <si>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</si>
  <si>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</si>
  <si>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</si>
  <si>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</si>
  <si>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</si>
  <si>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</si>
  <si>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</si>
  <si>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</si>
  <si>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</si>
  <si>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</si>
  <si>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</si>
  <si>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</si>
  <si>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</si>
  <si>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</si>
  <si>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</si>
  <si>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</si>
  <si>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</si>
  <si>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</si>
  <si>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</si>
  <si>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</si>
  <si>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</si>
  <si>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</si>
  <si>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</si>
  <si>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</si>
  <si>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</si>
  <si>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</si>
  <si>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</si>
  <si>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</si>
  <si>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</si>
  <si>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</si>
  <si>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</si>
  <si>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</si>
  <si>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</si>
  <si>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</si>
  <si>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</si>
  <si>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</si>
  <si>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</si>
  <si>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</si>
  <si>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</si>
  <si>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</si>
  <si>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</si>
  <si>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</si>
  <si>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</si>
  <si>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</si>
  <si>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</si>
  <si>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</si>
  <si>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</si>
  <si>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</si>
  <si>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</si>
  <si>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</si>
  <si>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</si>
  <si>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</si>
  <si>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</si>
  <si>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</si>
  <si>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</si>
  <si>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</si>
  <si>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</si>
  <si>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</si>
  <si>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</si>
  <si>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</si>
  <si>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</si>
  <si>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</si>
  <si>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</si>
  <si>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</si>
  <si>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</si>
  <si>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</si>
  <si>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</si>
  <si>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</si>
  <si>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</si>
  <si>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</si>
  <si>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</si>
  <si>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</si>
  <si>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</si>
  <si>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</si>
  <si>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</si>
  <si>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</si>
  <si>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</si>
  <si>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</si>
  <si>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</si>
  <si>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</si>
  <si>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</si>
  <si>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</si>
  <si>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</si>
  <si>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</si>
  <si>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</si>
  <si>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</si>
  <si>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</si>
  <si>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</si>
  <si>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</si>
  <si>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</si>
  <si>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</si>
  <si>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</si>
  <si>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</si>
  <si>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</si>
  <si>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</si>
  <si>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</si>
  <si>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</si>
  <si>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</si>
  <si>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</si>
  <si>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</si>
  <si>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</si>
  <si>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</si>
  <si>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</si>
  <si>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</si>
  <si>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</si>
  <si>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</si>
  <si>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</si>
  <si>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</si>
  <si>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</si>
  <si>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</si>
  <si>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</si>
  <si>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</si>
  <si>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</si>
  <si>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</si>
  <si>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</si>
  <si>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</si>
  <si>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</si>
  <si>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</si>
  <si>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</si>
  <si>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</si>
  <si>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</si>
  <si>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</si>
  <si>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</si>
  <si>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</si>
  <si>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</si>
  <si>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</si>
  <si>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</si>
  <si>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</si>
  <si>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</si>
  <si>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</si>
  <si>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</si>
  <si>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</si>
  <si>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</si>
  <si>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</si>
  <si>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</si>
  <si>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</si>
  <si>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</si>
  <si>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</si>
  <si>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</si>
  <si>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</si>
  <si>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</si>
  <si>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</si>
  <si>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</si>
  <si>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</si>
  <si>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</si>
  <si>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</si>
  <si>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</si>
  <si>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</si>
  <si>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</si>
  <si>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</si>
  <si>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</si>
  <si>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</si>
  <si>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</si>
  <si>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</si>
  <si>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</si>
  <si>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</si>
  <si>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</si>
  <si>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</si>
  <si>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</si>
  <si>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</si>
  <si>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</si>
  <si>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</si>
  <si>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</si>
  <si>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</si>
  <si>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</si>
  <si>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</si>
  <si>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</si>
  <si>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</si>
  <si>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</si>
  <si>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</si>
  <si>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</si>
  <si>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</si>
  <si>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</si>
  <si>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</si>
  <si>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</si>
  <si>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</si>
  <si>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</si>
  <si>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</si>
  <si>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</si>
  <si>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</si>
  <si>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</si>
  <si>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</si>
  <si>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</si>
  <si>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</si>
  <si>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</si>
  <si>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</si>
  <si>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</si>
  <si>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</si>
  <si>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</si>
  <si>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</si>
  <si>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</si>
  <si>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</si>
  <si>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</si>
  <si>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</si>
  <si>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</si>
  <si>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</si>
  <si>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</si>
  <si>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</si>
  <si>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</si>
  <si>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</si>
  <si>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</si>
  <si>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</si>
  <si>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</si>
  <si>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</si>
  <si>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</si>
  <si>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</si>
  <si>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</si>
  <si>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</si>
  <si>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</si>
  <si>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</si>
  <si>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</si>
  <si>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</si>
  <si>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</si>
  <si>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</si>
  <si>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</si>
  <si>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</si>
  <si>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</si>
  <si>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</si>
  <si>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</si>
  <si>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</si>
  <si>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</si>
  <si>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</si>
  <si>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</si>
  <si>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</si>
  <si>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</si>
  <si>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</si>
  <si>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</si>
  <si>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</si>
  <si>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</si>
  <si>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</si>
  <si>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</si>
  <si>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</si>
  <si>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</si>
  <si>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</si>
  <si>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</si>
  <si>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</si>
  <si>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</si>
  <si>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</si>
  <si>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</si>
  <si>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</si>
  <si>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</si>
  <si>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</si>
  <si>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</si>
  <si>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</si>
  <si>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</si>
  <si>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</si>
  <si>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</si>
  <si>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</si>
  <si>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</si>
  <si>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</si>
  <si>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</si>
  <si>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</si>
  <si>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</si>
  <si>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</si>
  <si>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</si>
  <si>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</si>
  <si>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</si>
  <si>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</si>
  <si>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</si>
  <si>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</si>
  <si>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</si>
  <si>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</si>
  <si>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</si>
  <si>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27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</si>
</sst>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15</c:v>
                </c:pt>
                <c:pt idx="27">
                  <c:v>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11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6.5789473684210523E-2</c:v>
                      </c:pt>
                      <c:pt idx="27">
                        <c:v>2.1929824561403508E-2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5.3140096618357488E-2</c:v>
                      </c:pt>
                      <c:pt idx="27" formatCode="0.00%">
                        <c:v>7.2463768115942032E-2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6.5789473684210523E-2</c:v>
                </c:pt>
                <c:pt idx="27">
                  <c:v>2.1929824561403508E-2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5.3140096618357488E-2</c:v>
                </c:pt>
                <c:pt idx="27" formatCode="0.00%">
                  <c:v>7.2463768115942032E-2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15</c:v>
                      </c:pt>
                      <c:pt idx="27">
                        <c:v>5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11</c:v>
                      </c:pt>
                      <c:pt idx="27">
                        <c:v>15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66" zoomScaleNormal="66" workbookViewId="0">
      <pane xSplit="10" ySplit="4" topLeftCell="AL221" activePane="bottomRight" state="frozen"/>
      <selection pane="topRight" activeCell="M1" sqref="M1"/>
      <selection pane="bottomLeft" activeCell="A5" sqref="A5"/>
      <selection pane="bottomRight" activeCell="AL232" sqref="AL232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6.2068965517241378E-2</v>
      </c>
      <c r="AL1" s="4">
        <f t="shared" si="0"/>
        <v>4.5977011494252873E-2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419</v>
      </c>
      <c r="AJ2" s="116">
        <f t="shared" si="1"/>
        <v>373</v>
      </c>
      <c r="AK2" s="116">
        <f t="shared" si="1"/>
        <v>408</v>
      </c>
      <c r="AL2" s="116">
        <f t="shared" si="1"/>
        <v>415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16</v>
      </c>
      <c r="AJ3" s="12">
        <f t="shared" si="2"/>
        <v>62</v>
      </c>
      <c r="AK3" s="12">
        <f t="shared" si="2"/>
        <v>27</v>
      </c>
      <c r="AL3" s="12">
        <f t="shared" si="2"/>
        <v>20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30</v>
      </c>
      <c r="I8" s="40">
        <f t="shared" si="4"/>
        <v>1</v>
      </c>
      <c r="J8" s="41">
        <f t="shared" si="5"/>
        <v>0.967741935483871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1304</v>
      </c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30</v>
      </c>
      <c r="I19" s="40">
        <f t="shared" ref="I19:I22" si="6">COUNTIF(K19:AL19,"APAGADO")</f>
        <v>1</v>
      </c>
      <c r="J19" s="41">
        <f t="shared" ref="J19:J22" si="7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30</v>
      </c>
      <c r="I20" s="40">
        <f t="shared" si="6"/>
        <v>1</v>
      </c>
      <c r="J20" s="41">
        <f t="shared" si="7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30</v>
      </c>
      <c r="I21" s="40">
        <f t="shared" si="6"/>
        <v>1</v>
      </c>
      <c r="J21" s="41">
        <f t="shared" si="7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30</v>
      </c>
      <c r="I22" s="40">
        <f t="shared" si="6"/>
        <v>1</v>
      </c>
      <c r="J22" s="41">
        <f t="shared" si="7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 t="s">
        <v>1304</v>
      </c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17</v>
      </c>
      <c r="I88" s="40">
        <f t="shared" si="9"/>
        <v>14</v>
      </c>
      <c r="J88" s="41">
        <f t="shared" si="10"/>
        <v>0.54838709677419351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 t="s">
        <v>1304</v>
      </c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11</v>
      </c>
      <c r="I107" s="40">
        <f t="shared" si="9"/>
        <v>20</v>
      </c>
      <c r="J107" s="41">
        <f t="shared" si="10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30</v>
      </c>
      <c r="I142" s="40">
        <f t="shared" si="9"/>
        <v>1</v>
      </c>
      <c r="J142" s="41">
        <f t="shared" si="10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26</v>
      </c>
      <c r="I146" s="40">
        <f t="shared" si="18"/>
        <v>5</v>
      </c>
      <c r="J146" s="41">
        <f t="shared" si="19"/>
        <v>0.83870967741935487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 t="s">
        <v>1304</v>
      </c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29</v>
      </c>
      <c r="I170" s="40">
        <f t="shared" si="18"/>
        <v>2</v>
      </c>
      <c r="J170" s="41">
        <f t="shared" si="19"/>
        <v>0.93548387096774188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 t="s">
        <v>1304</v>
      </c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5</v>
      </c>
      <c r="I178" s="40">
        <f t="shared" si="18"/>
        <v>26</v>
      </c>
      <c r="J178" s="41">
        <f t="shared" si="19"/>
        <v>0.16129032258064516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 t="s">
        <v>1304</v>
      </c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30</v>
      </c>
      <c r="I186" s="40">
        <f t="shared" si="18"/>
        <v>1</v>
      </c>
      <c r="J186" s="41">
        <f t="shared" si="19"/>
        <v>0.967741935483871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1304</v>
      </c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30</v>
      </c>
      <c r="I189" s="40">
        <f t="shared" si="18"/>
        <v>1</v>
      </c>
      <c r="J189" s="41">
        <f t="shared" si="19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30</v>
      </c>
      <c r="I190" s="40">
        <f t="shared" si="18"/>
        <v>1</v>
      </c>
      <c r="J190" s="41">
        <f t="shared" si="19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30</v>
      </c>
      <c r="I191" s="40">
        <f t="shared" si="18"/>
        <v>1</v>
      </c>
      <c r="J191" s="41">
        <f t="shared" si="19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13</v>
      </c>
      <c r="I210" s="40">
        <f t="shared" si="18"/>
        <v>18</v>
      </c>
      <c r="J210" s="41">
        <f t="shared" si="19"/>
        <v>0.41935483870967744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 t="s">
        <v>1304</v>
      </c>
      <c r="AL210" s="20" t="s">
        <v>1304</v>
      </c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4</v>
      </c>
      <c r="I214" s="40">
        <f t="shared" si="18"/>
        <v>27</v>
      </c>
      <c r="J214" s="41">
        <f t="shared" si="19"/>
        <v>0.12903225806451613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 t="s">
        <v>1304</v>
      </c>
      <c r="AL214" s="20" t="s">
        <v>1304</v>
      </c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19</v>
      </c>
      <c r="I222" s="40">
        <f t="shared" si="18"/>
        <v>12</v>
      </c>
      <c r="J222" s="41">
        <f t="shared" si="19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21</v>
      </c>
      <c r="I224" s="40">
        <f t="shared" si="18"/>
        <v>10</v>
      </c>
      <c r="J224" s="41">
        <f t="shared" si="19"/>
        <v>0.67741935483870963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 t="s">
        <v>1304</v>
      </c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3</v>
      </c>
      <c r="I231" s="40">
        <f t="shared" si="18"/>
        <v>28</v>
      </c>
      <c r="J231" s="41">
        <f t="shared" si="19"/>
        <v>9.6774193548387094E-2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 t="s">
        <v>1304</v>
      </c>
      <c r="AL231" s="20" t="s">
        <v>1304</v>
      </c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18</v>
      </c>
      <c r="I234" s="40">
        <f t="shared" si="18"/>
        <v>13</v>
      </c>
      <c r="J234" s="41">
        <f t="shared" si="19"/>
        <v>0.58064516129032262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 t="s">
        <v>1304</v>
      </c>
      <c r="AL234" s="20" t="s">
        <v>1304</v>
      </c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3</v>
      </c>
      <c r="I236" s="40">
        <f t="shared" si="18"/>
        <v>28</v>
      </c>
      <c r="J236" s="41">
        <f t="shared" si="19"/>
        <v>9.6774193548387094E-2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 t="s">
        <v>1304</v>
      </c>
      <c r="AL236" s="20" t="s">
        <v>1304</v>
      </c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30</v>
      </c>
      <c r="I237" s="40">
        <f t="shared" ref="I237:I302" si="23">COUNTIF(K237:AL237,"APAGADO")</f>
        <v>1</v>
      </c>
      <c r="J237" s="41">
        <f t="shared" ref="J237:J302" si="24">(H237)/(I237+H237)</f>
        <v>0.967741935483871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1304</v>
      </c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4</v>
      </c>
      <c r="I238" s="40">
        <f t="shared" si="23"/>
        <v>27</v>
      </c>
      <c r="J238" s="41">
        <f t="shared" si="24"/>
        <v>0.12903225806451613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 t="s">
        <v>1304</v>
      </c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30</v>
      </c>
      <c r="I248" s="40">
        <f t="shared" si="23"/>
        <v>1</v>
      </c>
      <c r="J248" s="41">
        <f t="shared" si="24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30</v>
      </c>
      <c r="I249" s="40">
        <f t="shared" si="23"/>
        <v>1</v>
      </c>
      <c r="J249" s="41">
        <f t="shared" si="24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30</v>
      </c>
      <c r="I258" s="40">
        <f t="shared" si="23"/>
        <v>1</v>
      </c>
      <c r="J258" s="41">
        <f t="shared" si="24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30</v>
      </c>
      <c r="I259" s="40">
        <f t="shared" si="23"/>
        <v>1</v>
      </c>
      <c r="J259" s="41">
        <f t="shared" si="24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30</v>
      </c>
      <c r="I260" s="40">
        <f t="shared" si="23"/>
        <v>1</v>
      </c>
      <c r="J260" s="41">
        <f t="shared" si="24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30</v>
      </c>
      <c r="I261" s="40">
        <f t="shared" si="23"/>
        <v>1</v>
      </c>
      <c r="J261" s="41">
        <f t="shared" si="24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30</v>
      </c>
      <c r="I262" s="40">
        <f t="shared" si="23"/>
        <v>1</v>
      </c>
      <c r="J262" s="41">
        <f t="shared" si="24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30</v>
      </c>
      <c r="I266" s="40">
        <f t="shared" si="23"/>
        <v>1</v>
      </c>
      <c r="J266" s="41">
        <f t="shared" si="24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30</v>
      </c>
      <c r="I267" s="40">
        <f t="shared" si="23"/>
        <v>1</v>
      </c>
      <c r="J267" s="41">
        <f t="shared" si="24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3</v>
      </c>
      <c r="I269" s="40">
        <f t="shared" si="23"/>
        <v>28</v>
      </c>
      <c r="J269" s="41">
        <f t="shared" si="24"/>
        <v>9.6774193548387094E-2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 t="s">
        <v>1304</v>
      </c>
      <c r="AL269" s="20" t="s">
        <v>1304</v>
      </c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3</v>
      </c>
      <c r="I270" s="40">
        <f t="shared" si="23"/>
        <v>28</v>
      </c>
      <c r="J270" s="41">
        <f t="shared" si="24"/>
        <v>9.6774193548387094E-2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 t="s">
        <v>1304</v>
      </c>
      <c r="AL270" s="20" t="s">
        <v>1304</v>
      </c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1304</v>
      </c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26</v>
      </c>
      <c r="I285" s="40">
        <f>COUNTIF(K285:AL285,"APAGADO")</f>
        <v>5</v>
      </c>
      <c r="J285" s="41">
        <f>(H285)/(I285+H285)</f>
        <v>0.83870967741935487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 t="s">
        <v>1304</v>
      </c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30</v>
      </c>
      <c r="I316" s="40">
        <f t="shared" si="26"/>
        <v>1</v>
      </c>
      <c r="J316" s="41">
        <f t="shared" si="27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24</v>
      </c>
      <c r="I327" s="40">
        <f t="shared" si="26"/>
        <v>7</v>
      </c>
      <c r="J327" s="41">
        <f t="shared" si="27"/>
        <v>0.77419354838709675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 t="s">
        <v>1304</v>
      </c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30</v>
      </c>
      <c r="I328" s="40">
        <f t="shared" si="26"/>
        <v>1</v>
      </c>
      <c r="J328" s="41">
        <f t="shared" si="27"/>
        <v>0.967741935483871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 t="s">
        <v>1304</v>
      </c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30</v>
      </c>
      <c r="I329" s="40">
        <f t="shared" si="26"/>
        <v>1</v>
      </c>
      <c r="J329" s="41">
        <f t="shared" si="27"/>
        <v>0.967741935483871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 t="s">
        <v>1304</v>
      </c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25</v>
      </c>
      <c r="I338" s="40">
        <f t="shared" si="26"/>
        <v>6</v>
      </c>
      <c r="J338" s="41">
        <f t="shared" si="27"/>
        <v>0.80645161290322576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 t="s">
        <v>1304</v>
      </c>
      <c r="AL338" s="20" t="s">
        <v>1304</v>
      </c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22</v>
      </c>
      <c r="I342" s="40">
        <f t="shared" si="26"/>
        <v>9</v>
      </c>
      <c r="J342" s="41">
        <f t="shared" si="27"/>
        <v>0.70967741935483875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 t="s">
        <v>1304</v>
      </c>
      <c r="AL342" s="20" t="s">
        <v>1304</v>
      </c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22</v>
      </c>
      <c r="I343" s="40">
        <f t="shared" si="26"/>
        <v>9</v>
      </c>
      <c r="J343" s="41">
        <f t="shared" si="27"/>
        <v>0.70967741935483875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 t="s">
        <v>1304</v>
      </c>
      <c r="AL343" s="20" t="s">
        <v>1304</v>
      </c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24</v>
      </c>
      <c r="I344" s="40">
        <f t="shared" si="26"/>
        <v>7</v>
      </c>
      <c r="J344" s="41">
        <f t="shared" si="27"/>
        <v>0.77419354838709675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 t="s">
        <v>1304</v>
      </c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25</v>
      </c>
      <c r="I356" s="40">
        <f t="shared" si="26"/>
        <v>6</v>
      </c>
      <c r="J356" s="41">
        <f t="shared" si="27"/>
        <v>0.80645161290322576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 t="s">
        <v>1304</v>
      </c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5</v>
      </c>
      <c r="I358" s="40">
        <f t="shared" si="26"/>
        <v>26</v>
      </c>
      <c r="J358" s="41">
        <f t="shared" si="27"/>
        <v>0.16129032258064516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 t="s">
        <v>1304</v>
      </c>
      <c r="AL358" s="20" t="s">
        <v>1304</v>
      </c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5</v>
      </c>
      <c r="I359" s="40">
        <f t="shared" si="26"/>
        <v>26</v>
      </c>
      <c r="J359" s="41">
        <f t="shared" si="27"/>
        <v>0.16129032258064516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 t="s">
        <v>1304</v>
      </c>
      <c r="AL359" s="20" t="s">
        <v>1304</v>
      </c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16</v>
      </c>
      <c r="I376" s="40">
        <f t="shared" si="26"/>
        <v>15</v>
      </c>
      <c r="J376" s="41">
        <f t="shared" si="27"/>
        <v>0.5161290322580645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 t="s">
        <v>1304</v>
      </c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26</v>
      </c>
      <c r="I381" s="40">
        <f t="shared" si="31"/>
        <v>5</v>
      </c>
      <c r="J381" s="41">
        <f t="shared" si="32"/>
        <v>0.83870967741935487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29</v>
      </c>
      <c r="I387" s="40">
        <f t="shared" si="31"/>
        <v>2</v>
      </c>
      <c r="J387" s="41">
        <f t="shared" si="32"/>
        <v>0.93548387096774188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 t="s">
        <v>1304</v>
      </c>
      <c r="AL387" s="20" t="s">
        <v>1304</v>
      </c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16</v>
      </c>
      <c r="I392" s="40">
        <f t="shared" si="31"/>
        <v>15</v>
      </c>
      <c r="J392" s="41">
        <f t="shared" si="32"/>
        <v>0.5161290322580645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 t="s">
        <v>1304</v>
      </c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16</v>
      </c>
      <c r="I393" s="40">
        <f t="shared" si="31"/>
        <v>15</v>
      </c>
      <c r="J393" s="41">
        <f t="shared" si="32"/>
        <v>0.5161290322580645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 t="s">
        <v>1304</v>
      </c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30</v>
      </c>
      <c r="I414" s="40">
        <f t="shared" si="31"/>
        <v>1</v>
      </c>
      <c r="J414" s="41">
        <f t="shared" si="32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30</v>
      </c>
      <c r="I416" s="40">
        <f t="shared" si="31"/>
        <v>1</v>
      </c>
      <c r="J416" s="41">
        <f t="shared" si="32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28</v>
      </c>
      <c r="I431" s="40">
        <f t="shared" si="31"/>
        <v>3</v>
      </c>
      <c r="J431" s="41">
        <f t="shared" si="32"/>
        <v>0.90322580645161288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 t="s">
        <v>1304</v>
      </c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34:AO1048576 K396:AO396 L319:AN355 K356:AN379 K118:AN162 L163:AN206 K266:AN309 R207:AN262 K8:AO105 R380:AN392 R393:S393 U393:AN393 K394:AN396 K412:AN433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9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26</v>
      </c>
      <c r="B11" s="83" t="s">
        <v>1002</v>
      </c>
      <c r="C11" s="83" t="s">
        <v>1155</v>
      </c>
      <c r="D11" s="83" t="s">
        <v>34</v>
      </c>
      <c r="E11" s="132" t="s">
        <v>19</v>
      </c>
      <c r="F11" s="132" t="s">
        <v>1148</v>
      </c>
      <c r="G11" s="83" t="s">
        <v>626</v>
      </c>
    </row>
    <row r="12" spans="1:7" x14ac:dyDescent="0.25">
      <c r="A12" s="83" t="s">
        <v>52</v>
      </c>
      <c r="B12" s="83" t="s">
        <v>1017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1152</v>
      </c>
    </row>
    <row r="13" spans="1:7" x14ac:dyDescent="0.25">
      <c r="A13" s="83" t="s">
        <v>52</v>
      </c>
      <c r="B13" s="83" t="s">
        <v>158</v>
      </c>
      <c r="C13" s="83" t="s">
        <v>1155</v>
      </c>
      <c r="D13" s="83" t="s">
        <v>157</v>
      </c>
      <c r="E13" s="132" t="s">
        <v>46</v>
      </c>
      <c r="F13" s="132" t="s">
        <v>28</v>
      </c>
      <c r="G13" s="83" t="s">
        <v>698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2" t="s">
        <v>19</v>
      </c>
      <c r="F14" s="132" t="s">
        <v>1148</v>
      </c>
      <c r="G14" s="83" t="s">
        <v>763</v>
      </c>
    </row>
    <row r="15" spans="1:7" x14ac:dyDescent="0.25">
      <c r="A15" s="83" t="s">
        <v>290</v>
      </c>
      <c r="B15" s="83" t="s">
        <v>1053</v>
      </c>
      <c r="C15" s="83" t="s">
        <v>1155</v>
      </c>
      <c r="D15" s="83" t="s">
        <v>1182</v>
      </c>
      <c r="E15" s="132" t="s">
        <v>19</v>
      </c>
      <c r="F15" s="132" t="s">
        <v>20</v>
      </c>
      <c r="G15" s="83" t="s">
        <v>776</v>
      </c>
    </row>
    <row r="16" spans="1:7" x14ac:dyDescent="0.25">
      <c r="A16" s="83" t="s">
        <v>323</v>
      </c>
      <c r="B16" s="83" t="s">
        <v>324</v>
      </c>
      <c r="C16" s="83" t="s">
        <v>1155</v>
      </c>
      <c r="D16" s="83" t="s">
        <v>325</v>
      </c>
      <c r="E16" s="132" t="s">
        <v>19</v>
      </c>
      <c r="F16" s="132" t="s">
        <v>20</v>
      </c>
      <c r="G16" s="84" t="s">
        <v>1313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297</v>
      </c>
      <c r="B21" s="83" t="s">
        <v>1102</v>
      </c>
      <c r="C21" s="83" t="s">
        <v>1155</v>
      </c>
      <c r="D21" s="83" t="s">
        <v>399</v>
      </c>
      <c r="E21" s="132" t="s">
        <v>19</v>
      </c>
      <c r="F21" s="132" t="s">
        <v>1148</v>
      </c>
      <c r="G21" s="83" t="s">
        <v>843</v>
      </c>
    </row>
    <row r="22" spans="1:7" x14ac:dyDescent="0.25">
      <c r="A22" s="83" t="s">
        <v>389</v>
      </c>
      <c r="B22" s="83" t="s">
        <v>403</v>
      </c>
      <c r="C22" s="83" t="s">
        <v>1155</v>
      </c>
      <c r="D22" s="83" t="s">
        <v>404</v>
      </c>
      <c r="E22" s="132" t="s">
        <v>19</v>
      </c>
      <c r="F22" s="132" t="s">
        <v>20</v>
      </c>
      <c r="G22" s="83" t="s">
        <v>845</v>
      </c>
    </row>
    <row r="23" spans="1:7" x14ac:dyDescent="0.25">
      <c r="A23" s="83" t="s">
        <v>521</v>
      </c>
      <c r="B23" s="83" t="s">
        <v>542</v>
      </c>
      <c r="C23" s="83" t="s">
        <v>1155</v>
      </c>
      <c r="D23" s="83" t="s">
        <v>1162</v>
      </c>
      <c r="E23" s="132"/>
      <c r="F23" s="132" t="s">
        <v>1149</v>
      </c>
      <c r="G23" s="83" t="s">
        <v>923</v>
      </c>
    </row>
    <row r="24" spans="1:7" x14ac:dyDescent="0.25">
      <c r="A24" s="83" t="s">
        <v>521</v>
      </c>
      <c r="B24" s="83" t="s">
        <v>552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699</v>
      </c>
    </row>
    <row r="25" spans="1:7" x14ac:dyDescent="0.25">
      <c r="A25" s="83" t="s">
        <v>521</v>
      </c>
      <c r="B25" s="83" t="s">
        <v>554</v>
      </c>
      <c r="C25" s="83" t="s">
        <v>1155</v>
      </c>
      <c r="D25" s="83" t="s">
        <v>553</v>
      </c>
      <c r="E25" s="132" t="s">
        <v>73</v>
      </c>
      <c r="F25" s="132" t="s">
        <v>28</v>
      </c>
      <c r="G25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604" operator="containsText" text="Radio">
      <formula>NOT(ISERROR(SEARCH("Radio",E10)))</formula>
    </cfRule>
  </conditionalFormatting>
  <conditionalFormatting sqref="E10">
    <cfRule type="containsText" dxfId="186" priority="602" operator="containsText" text="fija">
      <formula>NOT(ISERROR(SEARCH("fija",E10)))</formula>
    </cfRule>
    <cfRule type="containsText" dxfId="185" priority="603" operator="containsText" text="domo">
      <formula>NOT(ISERROR(SEARCH("domo",E10)))</formula>
    </cfRule>
  </conditionalFormatting>
  <conditionalFormatting sqref="F10">
    <cfRule type="cellIs" dxfId="184" priority="601" operator="equal">
      <formula>"PTP A FO"</formula>
    </cfRule>
  </conditionalFormatting>
  <conditionalFormatting sqref="E10">
    <cfRule type="cellIs" dxfId="183" priority="598" operator="equal">
      <formula>$E$16</formula>
    </cfRule>
  </conditionalFormatting>
  <conditionalFormatting sqref="C10">
    <cfRule type="cellIs" dxfId="182" priority="596" operator="equal">
      <formula>$C$224</formula>
    </cfRule>
    <cfRule type="cellIs" dxfId="181" priority="597" operator="equal">
      <formula>$C$212</formula>
    </cfRule>
  </conditionalFormatting>
  <conditionalFormatting sqref="F32:G33">
    <cfRule type="containsText" dxfId="180" priority="343" operator="containsText" text="Radio">
      <formula>NOT(ISERROR(SEARCH("Radio",F32)))</formula>
    </cfRule>
  </conditionalFormatting>
  <conditionalFormatting sqref="F32:F33">
    <cfRule type="cellIs" dxfId="179" priority="340" operator="equal">
      <formula>"PTP A FO"</formula>
    </cfRule>
  </conditionalFormatting>
  <conditionalFormatting sqref="F32:F33">
    <cfRule type="cellIs" dxfId="178" priority="338" operator="equal">
      <formula>$F$10</formula>
    </cfRule>
    <cfRule type="cellIs" dxfId="177" priority="339" operator="equal">
      <formula>"PTP A FO"</formula>
    </cfRule>
  </conditionalFormatting>
  <conditionalFormatting sqref="F29:G29">
    <cfRule type="containsText" dxfId="176" priority="217" operator="containsText" text="Radio">
      <formula>NOT(ISERROR(SEARCH("Radio",F29)))</formula>
    </cfRule>
  </conditionalFormatting>
  <conditionalFormatting sqref="F29">
    <cfRule type="cellIs" dxfId="175" priority="214" operator="equal">
      <formula>"PTP A FO"</formula>
    </cfRule>
  </conditionalFormatting>
  <conditionalFormatting sqref="F29">
    <cfRule type="cellIs" dxfId="174" priority="212" operator="equal">
      <formula>$F$10</formula>
    </cfRule>
    <cfRule type="cellIs" dxfId="173" priority="213" operator="equal">
      <formula>"PTP A FO"</formula>
    </cfRule>
  </conditionalFormatting>
  <conditionalFormatting sqref="F30:G31">
    <cfRule type="containsText" dxfId="172" priority="208" operator="containsText" text="Radio">
      <formula>NOT(ISERROR(SEARCH("Radio",F30)))</formula>
    </cfRule>
  </conditionalFormatting>
  <conditionalFormatting sqref="F30:F31">
    <cfRule type="cellIs" dxfId="171" priority="205" operator="equal">
      <formula>"PTP A FO"</formula>
    </cfRule>
  </conditionalFormatting>
  <conditionalFormatting sqref="F30:F31">
    <cfRule type="cellIs" dxfId="170" priority="203" operator="equal">
      <formula>$F$10</formula>
    </cfRule>
    <cfRule type="cellIs" dxfId="169" priority="204" operator="equal">
      <formula>"PTP A FO"</formula>
    </cfRule>
  </conditionalFormatting>
  <conditionalFormatting sqref="F27:G28">
    <cfRule type="containsText" dxfId="168" priority="186" operator="containsText" text="Radio">
      <formula>NOT(ISERROR(SEARCH("Radio",F27)))</formula>
    </cfRule>
  </conditionalFormatting>
  <conditionalFormatting sqref="F27:F28">
    <cfRule type="cellIs" dxfId="167" priority="183" operator="equal">
      <formula>"PTP A FO"</formula>
    </cfRule>
  </conditionalFormatting>
  <conditionalFormatting sqref="F27:F28">
    <cfRule type="cellIs" dxfId="166" priority="181" operator="equal">
      <formula>$F$10</formula>
    </cfRule>
    <cfRule type="cellIs" dxfId="165" priority="182" operator="equal">
      <formula>"PTP A FO"</formula>
    </cfRule>
  </conditionalFormatting>
  <conditionalFormatting sqref="F10">
    <cfRule type="cellIs" dxfId="164" priority="722" operator="equal">
      <formula>#REF!</formula>
    </cfRule>
    <cfRule type="cellIs" dxfId="163" priority="723" operator="equal">
      <formula>"PTP A FO"</formula>
    </cfRule>
  </conditionalFormatting>
  <conditionalFormatting sqref="E11:G25">
    <cfRule type="containsText" dxfId="162" priority="9" operator="containsText" text="Radio">
      <formula>NOT(ISERROR(SEARCH("Radio",E11)))</formula>
    </cfRule>
  </conditionalFormatting>
  <conditionalFormatting sqref="E11:E25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5">
    <cfRule type="cellIs" dxfId="159" priority="6" operator="equal">
      <formula>"PTP A FO"</formula>
    </cfRule>
  </conditionalFormatting>
  <conditionalFormatting sqref="F11:F25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5">
    <cfRule type="cellIs" dxfId="156" priority="3" operator="equal">
      <formula>$E$7</formula>
    </cfRule>
  </conditionalFormatting>
  <conditionalFormatting sqref="C11:C25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 t="str">
        <f>'RESUMEN TOTAL'!AK8</f>
        <v>APAGADO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 t="str">
        <f>'RESUMEN TOTAL'!AK87</f>
        <v>APAGADO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 t="str">
        <f>'RESUMEN TOTAL'!AK88</f>
        <v>APAGADO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 t="str">
        <f>'RESUMEN TOTAL'!AL146</f>
        <v>APAGADO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 t="str">
        <f>'RESUMEN TOTAL'!AL170</f>
        <v>APAGADO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 t="str">
        <f>'RESUMEN TOTAL'!AK178</f>
        <v>APAGADO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 t="str">
        <f>'RESUMEN TOTAL'!AK186</f>
        <v>APAGADO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 t="str">
        <f>'RESUMEN TOTAL'!AK214</f>
        <v>APAGADO</v>
      </c>
      <c r="AG211" t="str">
        <f>'RESUMEN TOTAL'!AL214</f>
        <v>APAGADO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 t="str">
        <f>'RESUMEN TOTAL'!AK224</f>
        <v>APAGADO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 t="str">
        <f>'RESUMEN TOTAL'!AK231</f>
        <v>APAGADO</v>
      </c>
      <c r="AG228" t="str">
        <f>'RESUMEN TOTAL'!AL231</f>
        <v>APAGADO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 t="str">
        <f>'RESUMEN TOTAL'!AK234</f>
        <v>APAGADO</v>
      </c>
      <c r="AG231" t="str">
        <f>'RESUMEN TOTAL'!AL234</f>
        <v>APAGADO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 t="str">
        <f>'RESUMEN TOTAL'!AK236</f>
        <v>APAGADO</v>
      </c>
      <c r="AG233" t="str">
        <f>'RESUMEN TOTAL'!AL236</f>
        <v>APAGADO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 t="str">
        <f>'RESUMEN TOTAL'!AL237</f>
        <v>APAGADO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 t="str">
        <f>'RESUMEN TOTAL'!AK238</f>
        <v>APAGADO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 t="str">
        <f>'RESUMEN TOTAL'!AL269</f>
        <v>APAGADO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 t="str">
        <f>'RESUMEN TOTAL'!AL270</f>
        <v>APAGADO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 t="str">
        <f>'RESUMEN TOTAL'!AK281</f>
        <v>APAGADO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 t="str">
        <f>'RESUMEN TOTAL'!AK285</f>
        <v>APAGADO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 t="str">
        <f>'RESUMEN TOTAL'!AL327</f>
        <v>APAGADO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 t="str">
        <f>'RESUMEN TOTAL'!AL328</f>
        <v>APAGADO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 t="str">
        <f>'RESUMEN TOTAL'!AL329</f>
        <v>APAGADO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 t="str">
        <f>'RESUMEN TOTAL'!AK338</f>
        <v>APAGADO</v>
      </c>
      <c r="AG335" t="str">
        <f>'RESUMEN TOTAL'!AL338</f>
        <v>APAGADO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 t="str">
        <f>'RESUMEN TOTAL'!AK342</f>
        <v>APAGADO</v>
      </c>
      <c r="AG339" t="str">
        <f>'RESUMEN TOTAL'!AL342</f>
        <v>APAGADO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 t="str">
        <f>'RESUMEN TOTAL'!AK343</f>
        <v>APAGADO</v>
      </c>
      <c r="AG340" t="str">
        <f>'RESUMEN TOTAL'!AL343</f>
        <v>APAGADO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 t="str">
        <f>'RESUMEN TOTAL'!AK344</f>
        <v>APAGADO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 t="str">
        <f>'RESUMEN TOTAL'!AL356</f>
        <v>APAGADO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 t="str">
        <f>'RESUMEN TOTAL'!AK358</f>
        <v>APAGADO</v>
      </c>
      <c r="AG355" t="str">
        <f>'RESUMEN TOTAL'!AL358</f>
        <v>APAGADO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 t="str">
        <f>'RESUMEN TOTAL'!AK359</f>
        <v>APAGADO</v>
      </c>
      <c r="AG356" t="str">
        <f>'RESUMEN TOTAL'!AL359</f>
        <v>APAGADO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 t="str">
        <f>'RESUMEN TOTAL'!AK387</f>
        <v>APAGADO</v>
      </c>
      <c r="AG384" t="str">
        <f>'RESUMEN TOTAL'!AL387</f>
        <v>APAGADO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 t="str">
        <f>'RESUMEN TOTAL'!AK431</f>
        <v>APAGADO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26</v>
      </c>
      <c r="AG1" s="19">
        <f t="shared" si="0"/>
        <v>20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 t="str">
        <f>ESTADISTICA!AF84</f>
        <v>APAGADO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 t="str">
        <f>ESTADISTICA!AG143</f>
        <v>APAGADO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 t="str">
        <f>ESTADISTICA!AG167</f>
        <v>APAGADO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 t="str">
        <f>ESTADISTICA!AF211</f>
        <v>APAGADO</v>
      </c>
      <c r="AG212" t="str">
        <f>ESTADISTICA!AG211</f>
        <v>APAGADO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 t="str">
        <f>ESTADISTICA!AF231</f>
        <v>APAGADO</v>
      </c>
      <c r="AG232" t="str">
        <f>ESTADISTICA!AG231</f>
        <v>APAGADO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 t="str">
        <f>ESTADISTICA!AF233</f>
        <v>APAGADO</v>
      </c>
      <c r="AG234" t="str">
        <f>ESTADISTICA!AG233</f>
        <v>APAGADO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 t="str">
        <f>ESTADISTICA!AG234</f>
        <v>APAGADO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 t="str">
        <f>ESTADISTICA!AG266</f>
        <v>APAGADO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 t="str">
        <f>ESTADISTICA!AG267</f>
        <v>APAGADO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 t="str">
        <f>ESTADISTICA!AF278</f>
        <v>APAGADO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 t="str">
        <f>ESTADISTICA!AG324</f>
        <v>APAGADO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 t="str">
        <f>ESTADISTICA!AG325</f>
        <v>APAGADO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 t="str">
        <f>ESTADISTICA!AG326</f>
        <v>APAGADO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 t="str">
        <f>ESTADISTICA!AF335</f>
        <v>APAGADO</v>
      </c>
      <c r="AG336" t="str">
        <f>ESTADISTICA!AG335</f>
        <v>APAGADO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 t="str">
        <f>ESTADISTICA!AF339</f>
        <v>APAGADO</v>
      </c>
      <c r="AG340" t="str">
        <f>ESTADISTICA!AG339</f>
        <v>APAGADO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 t="str">
        <f>ESTADISTICA!AF341</f>
        <v>APAGADO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 t="str">
        <f>ESTADISTICA!AF384</f>
        <v>APAGADO</v>
      </c>
      <c r="AG385" t="str">
        <f>ESTADISTICA!AG384</f>
        <v>APAGADO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18</v>
      </c>
      <c r="AG2" s="19">
        <f>COUNTIFS(AG4:AG500, "=APAGADO",E4:E500,"=Fibra Optica")</f>
        <v>12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1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7</v>
      </c>
      <c r="AG2" s="19">
        <f>COUNTIFS(AG4:AG500, "=APAGADO",E4:E500,"=radio")</f>
        <v>7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85" workbookViewId="0">
      <selection activeCell="A102" sqref="A10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1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1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1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1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1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1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1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1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1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1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1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1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39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1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1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1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1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35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36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36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36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37"/>
    </row>
    <row r="92" spans="1:5" ht="15.75" thickTop="1" x14ac:dyDescent="0.25">
      <c r="A92" s="70" t="s">
        <v>996</v>
      </c>
      <c r="B92" s="71">
        <v>436</v>
      </c>
      <c r="C92" s="72"/>
      <c r="D92" s="73"/>
      <c r="E92" s="135">
        <v>44952</v>
      </c>
    </row>
    <row r="93" spans="1:5" x14ac:dyDescent="0.25">
      <c r="A93" s="74" t="s">
        <v>6</v>
      </c>
      <c r="B93" s="133">
        <v>62</v>
      </c>
      <c r="C93" s="76">
        <f>B93</f>
        <v>62</v>
      </c>
      <c r="D93" s="77">
        <f>C93/B92</f>
        <v>0.14220183486238533</v>
      </c>
      <c r="E93" s="136"/>
    </row>
    <row r="94" spans="1:5" x14ac:dyDescent="0.25">
      <c r="A94" s="74" t="s">
        <v>998</v>
      </c>
      <c r="B94" s="134">
        <v>2</v>
      </c>
      <c r="C94" s="76">
        <f>C93-B94</f>
        <v>60</v>
      </c>
      <c r="D94" s="77">
        <f>C94/B92</f>
        <v>0.13761467889908258</v>
      </c>
      <c r="E94" s="136"/>
    </row>
    <row r="95" spans="1:5" x14ac:dyDescent="0.25">
      <c r="A95" s="74" t="s">
        <v>997</v>
      </c>
      <c r="B95" s="134">
        <v>1</v>
      </c>
      <c r="C95" s="76">
        <f>C94-B95</f>
        <v>59</v>
      </c>
      <c r="D95" s="77">
        <f>C95/B92</f>
        <v>0.13532110091743119</v>
      </c>
      <c r="E95" s="136"/>
    </row>
    <row r="96" spans="1:5" ht="15.75" thickBot="1" x14ac:dyDescent="0.3">
      <c r="A96" s="86" t="s">
        <v>16</v>
      </c>
      <c r="B96" s="87">
        <v>11</v>
      </c>
      <c r="C96" s="88">
        <f>C95-B96</f>
        <v>48</v>
      </c>
      <c r="D96" s="77">
        <f>C96/B92</f>
        <v>0.11009174311926606</v>
      </c>
      <c r="E96" s="137"/>
    </row>
    <row r="97" spans="1:5" ht="15.75" thickTop="1" x14ac:dyDescent="0.25">
      <c r="A97" s="70" t="s">
        <v>996</v>
      </c>
      <c r="B97" s="71">
        <v>436</v>
      </c>
      <c r="C97" s="72"/>
      <c r="D97" s="73"/>
      <c r="E97" s="135">
        <v>44953</v>
      </c>
    </row>
    <row r="98" spans="1:5" x14ac:dyDescent="0.25">
      <c r="A98" s="74" t="s">
        <v>6</v>
      </c>
      <c r="B98" s="133">
        <v>27</v>
      </c>
      <c r="C98" s="76">
        <f>B98</f>
        <v>27</v>
      </c>
      <c r="D98" s="77">
        <f>C98/B97</f>
        <v>6.1926605504587159E-2</v>
      </c>
      <c r="E98" s="136"/>
    </row>
    <row r="99" spans="1:5" x14ac:dyDescent="0.25">
      <c r="A99" s="74" t="s">
        <v>998</v>
      </c>
      <c r="B99" s="134">
        <v>2</v>
      </c>
      <c r="C99" s="76">
        <f>C98-B99</f>
        <v>25</v>
      </c>
      <c r="D99" s="77">
        <f>C99/B97</f>
        <v>5.7339449541284407E-2</v>
      </c>
      <c r="E99" s="136"/>
    </row>
    <row r="100" spans="1:5" x14ac:dyDescent="0.25">
      <c r="A100" s="74" t="s">
        <v>997</v>
      </c>
      <c r="B100" s="134">
        <v>1</v>
      </c>
      <c r="C100" s="76">
        <f>C99-B100</f>
        <v>24</v>
      </c>
      <c r="D100" s="77">
        <f>C100/B97</f>
        <v>5.5045871559633031E-2</v>
      </c>
      <c r="E100" s="136"/>
    </row>
    <row r="101" spans="1:5" ht="15.75" thickBot="1" x14ac:dyDescent="0.3">
      <c r="A101" s="86" t="s">
        <v>16</v>
      </c>
      <c r="B101" s="87">
        <v>7</v>
      </c>
      <c r="C101" s="88">
        <f>C100-B101</f>
        <v>17</v>
      </c>
      <c r="D101" s="77">
        <f>C101/B97</f>
        <v>3.8990825688073397E-2</v>
      </c>
      <c r="E101" s="137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15</v>
      </c>
      <c r="AG3" s="61">
        <f>COUNTIFS('RESUMEN TOTAL'!C7:C504, "=BONOMO",'RESUMEN TOTAL'!AL7:AL504,"=APAGADO")</f>
        <v>5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6.5789473684210523E-2</v>
      </c>
      <c r="AG4" s="68">
        <f t="shared" si="0"/>
        <v>2.1929824561403508E-2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15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5.3140096618357488E-2</v>
      </c>
      <c r="AG6" s="49">
        <f t="shared" si="5"/>
        <v>7.2463768115942032E-2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2023-01-30T10:59:32Z</dcterms:modified>
</cp:coreProperties>
</file>