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8_{DE11A50A-4C2B-4188-A8AA-322E0A99E68F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2" i="24"/>
  <c r="C91" i="24"/>
  <c r="C57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D5" i="24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I183" i="2" l="1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<sst xmlns="http://schemas.openxmlformats.org/spreadsheetml/2006/main" count="4264" uniqueCount="1383">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</sst>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29</c:v>
                </c:pt>
                <c:pt idx="16">
                  <c:v>11</c:v>
                </c:pt>
                <c:pt idx="17">
                  <c:v>53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14</c:v>
                </c:pt>
                <c:pt idx="16">
                  <c:v>20</c:v>
                </c:pt>
                <c:pt idx="17">
                  <c:v>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0.12083333333333333</c:v>
                      </c:pt>
                      <c:pt idx="1">
                        <c:v>9.583333333333334E-2</c:v>
                      </c:pt>
                      <c:pt idx="2">
                        <c:v>0.125</c:v>
                      </c:pt>
                      <c:pt idx="3">
                        <c:v>9.583333333333334E-2</c:v>
                      </c:pt>
                      <c:pt idx="4">
                        <c:v>9.166666666666666E-2</c:v>
                      </c:pt>
                      <c:pt idx="5">
                        <c:v>9.166666666666666E-2</c:v>
                      </c:pt>
                      <c:pt idx="6">
                        <c:v>7.4999999999999997E-2</c:v>
                      </c:pt>
                      <c:pt idx="7">
                        <c:v>0.05</c:v>
                      </c:pt>
                      <c:pt idx="8">
                        <c:v>5.4166666666666669E-2</c:v>
                      </c:pt>
                      <c:pt idx="9">
                        <c:v>5.4166666666666669E-2</c:v>
                      </c:pt>
                      <c:pt idx="10">
                        <c:v>0</c:v>
                      </c:pt>
                      <c:pt idx="11">
                        <c:v>0.19166666666666668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5.4166666666666669E-2</c:v>
                      </c:pt>
                      <c:pt idx="15">
                        <c:v>0.12083333333333333</c:v>
                      </c:pt>
                      <c:pt idx="16">
                        <c:v>4.583333333333333E-2</c:v>
                      </c:pt>
                      <c:pt idx="17">
                        <c:v>0.22083333333333333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6.7307692307692304E-2</c:v>
                      </c:pt>
                      <c:pt idx="16">
                        <c:v>9.6153846153846159E-2</c:v>
                      </c:pt>
                      <c:pt idx="17">
                        <c:v>8.1730769230769232E-2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0.12083333333333333</c:v>
                </c:pt>
                <c:pt idx="1">
                  <c:v>9.583333333333334E-2</c:v>
                </c:pt>
                <c:pt idx="2">
                  <c:v>0.125</c:v>
                </c:pt>
                <c:pt idx="3">
                  <c:v>9.583333333333334E-2</c:v>
                </c:pt>
                <c:pt idx="4">
                  <c:v>9.166666666666666E-2</c:v>
                </c:pt>
                <c:pt idx="5">
                  <c:v>9.166666666666666E-2</c:v>
                </c:pt>
                <c:pt idx="6">
                  <c:v>7.4999999999999997E-2</c:v>
                </c:pt>
                <c:pt idx="7">
                  <c:v>0.05</c:v>
                </c:pt>
                <c:pt idx="8">
                  <c:v>5.4166666666666669E-2</c:v>
                </c:pt>
                <c:pt idx="9">
                  <c:v>5.4166666666666669E-2</c:v>
                </c:pt>
                <c:pt idx="10">
                  <c:v>0</c:v>
                </c:pt>
                <c:pt idx="11">
                  <c:v>0.19166666666666668</c:v>
                </c:pt>
                <c:pt idx="12">
                  <c:v>0</c:v>
                </c:pt>
                <c:pt idx="13">
                  <c:v>0.125</c:v>
                </c:pt>
                <c:pt idx="14">
                  <c:v>5.4166666666666669E-2</c:v>
                </c:pt>
                <c:pt idx="15">
                  <c:v>0.12083333333333333</c:v>
                </c:pt>
                <c:pt idx="16">
                  <c:v>4.583333333333333E-2</c:v>
                </c:pt>
                <c:pt idx="17">
                  <c:v>0.22083333333333333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6.7307692307692304E-2</c:v>
                </c:pt>
                <c:pt idx="16">
                  <c:v>9.6153846153846159E-2</c:v>
                </c:pt>
                <c:pt idx="17">
                  <c:v>8.1730769230769232E-2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29</c:v>
                      </c:pt>
                      <c:pt idx="16">
                        <c:v>11</c:v>
                      </c:pt>
                      <c:pt idx="17">
                        <c:v>53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14</c:v>
                      </c:pt>
                      <c:pt idx="16">
                        <c:v>20</c:v>
                      </c:pt>
                      <c:pt idx="17">
                        <c:v>17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7"/>
  <sheetViews>
    <sheetView tabSelected="1" zoomScale="60" zoomScaleNormal="60" workbookViewId="0">
      <pane xSplit="11" ySplit="4" topLeftCell="AC237" activePane="bottomRight" state="frozen"/>
      <selection pane="topRight" activeCell="M1" sqref="M1"/>
      <selection pane="bottomLeft" activeCell="A5" sqref="A5"/>
      <selection pane="bottomRight" activeCell="AC248" sqref="AC248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</v>
      </c>
      <c r="M1" s="4">
        <f t="shared" si="0"/>
        <v>9.8214285714285712E-2</v>
      </c>
      <c r="N1" s="4">
        <f t="shared" si="0"/>
        <v>0.12276785714285714</v>
      </c>
      <c r="O1" s="4">
        <f t="shared" si="0"/>
        <v>0.10267857142857142</v>
      </c>
      <c r="P1" s="4">
        <f t="shared" si="0"/>
        <v>0.10044642857142858</v>
      </c>
      <c r="Q1" s="4">
        <f t="shared" si="0"/>
        <v>9.375E-2</v>
      </c>
      <c r="R1" s="4">
        <f t="shared" si="0"/>
        <v>8.0357142857142863E-2</v>
      </c>
      <c r="S1" s="4">
        <f t="shared" si="0"/>
        <v>0.10267857142857142</v>
      </c>
      <c r="T1" s="4">
        <f t="shared" si="0"/>
        <v>6.0267857142857144E-2</v>
      </c>
      <c r="U1" s="4">
        <f t="shared" si="0"/>
        <v>6.25E-2</v>
      </c>
      <c r="V1" s="4">
        <f t="shared" si="0"/>
        <v>0</v>
      </c>
      <c r="W1" s="4">
        <f t="shared" si="0"/>
        <v>0.19419642857142858</v>
      </c>
      <c r="X1" s="4">
        <f t="shared" si="0"/>
        <v>0.22767857142857142</v>
      </c>
      <c r="Y1" s="4"/>
      <c r="Z1" s="4">
        <f t="shared" si="0"/>
        <v>6.25E-2</v>
      </c>
      <c r="AA1" s="4">
        <f t="shared" si="0"/>
        <v>9.5982142857142863E-2</v>
      </c>
      <c r="AB1" s="4">
        <f t="shared" si="0"/>
        <v>6.9196428571428575E-2</v>
      </c>
      <c r="AC1" s="4">
        <f t="shared" si="0"/>
        <v>0.15625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392</v>
      </c>
      <c r="M2" s="75">
        <f t="shared" ref="M2:AO2" si="3">CANTIDAD_DE_CAMARAS-M3</f>
        <v>404</v>
      </c>
      <c r="N2" s="75">
        <f t="shared" ref="N2" si="4">CANTIDAD_DE_CAMARAS-N3</f>
        <v>393</v>
      </c>
      <c r="O2" s="75">
        <f t="shared" si="3"/>
        <v>402</v>
      </c>
      <c r="P2" s="75">
        <f t="shared" si="3"/>
        <v>403</v>
      </c>
      <c r="Q2" s="75">
        <f t="shared" si="3"/>
        <v>406</v>
      </c>
      <c r="R2" s="75">
        <f t="shared" si="3"/>
        <v>412</v>
      </c>
      <c r="S2" s="75">
        <f t="shared" si="3"/>
        <v>402</v>
      </c>
      <c r="T2" s="75">
        <f t="shared" si="3"/>
        <v>421</v>
      </c>
      <c r="U2" s="75">
        <f t="shared" si="3"/>
        <v>420</v>
      </c>
      <c r="V2" s="75">
        <f t="shared" si="3"/>
        <v>448</v>
      </c>
      <c r="W2" s="75">
        <f t="shared" si="3"/>
        <v>361</v>
      </c>
      <c r="X2" s="75">
        <f t="shared" si="3"/>
        <v>346</v>
      </c>
      <c r="Y2" s="75">
        <f t="shared" si="3"/>
        <v>385</v>
      </c>
      <c r="Z2" s="75">
        <f t="shared" si="3"/>
        <v>420</v>
      </c>
      <c r="AA2" s="75">
        <f t="shared" si="3"/>
        <v>405</v>
      </c>
      <c r="AB2" s="75">
        <f t="shared" si="3"/>
        <v>417</v>
      </c>
      <c r="AC2" s="75">
        <f t="shared" si="3"/>
        <v>378</v>
      </c>
      <c r="AD2" s="75">
        <f t="shared" si="3"/>
        <v>448</v>
      </c>
      <c r="AE2" s="75">
        <f t="shared" si="3"/>
        <v>448</v>
      </c>
      <c r="AF2" s="75">
        <f t="shared" si="3"/>
        <v>448</v>
      </c>
      <c r="AG2" s="75">
        <f t="shared" si="3"/>
        <v>448</v>
      </c>
      <c r="AH2" s="75">
        <f t="shared" si="3"/>
        <v>448</v>
      </c>
      <c r="AI2" s="75">
        <f t="shared" si="3"/>
        <v>448</v>
      </c>
      <c r="AJ2" s="75">
        <f t="shared" si="3"/>
        <v>448</v>
      </c>
      <c r="AK2" s="75">
        <f t="shared" si="3"/>
        <v>448</v>
      </c>
      <c r="AL2" s="75">
        <f t="shared" si="3"/>
        <v>448</v>
      </c>
      <c r="AM2" s="75">
        <f t="shared" si="3"/>
        <v>448</v>
      </c>
      <c r="AN2" s="75">
        <f t="shared" si="3"/>
        <v>448</v>
      </c>
      <c r="AO2" s="75">
        <f t="shared" si="3"/>
        <v>448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COUNTIF(L4:L466,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43</v>
      </c>
      <c r="AB3" s="12">
        <f t="shared" si="5"/>
        <v>31</v>
      </c>
      <c r="AC3" s="12">
        <f t="shared" si="5"/>
        <v>70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1344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1347</v>
      </c>
      <c r="H6" s="33" t="s">
        <v>624</v>
      </c>
      <c r="I6" s="34">
        <f t="shared" si="6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1346</v>
      </c>
      <c r="H9" s="33" t="s">
        <v>627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1346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1347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 t="s">
        <v>1339</v>
      </c>
      <c r="AB16" s="88"/>
      <c r="AC16" s="88" t="s">
        <v>1339</v>
      </c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1364</v>
      </c>
      <c r="C17" t="s">
        <v>1150</v>
      </c>
      <c r="D17" t="s">
        <v>1365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23</v>
      </c>
      <c r="J17" s="34">
        <f t="shared" ref="J17" si="10">COUNTIF(L17:AM17,"APAGADO")</f>
        <v>5</v>
      </c>
      <c r="K17" s="35">
        <f t="shared" ref="K17" si="11">(I17)/(J17+I17)</f>
        <v>0.8214285714285714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 t="s">
        <v>1339</v>
      </c>
      <c r="AB17" s="88"/>
      <c r="AC17" s="88" t="s">
        <v>1339</v>
      </c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 t="s">
        <v>1339</v>
      </c>
      <c r="AB30" s="88"/>
      <c r="AC30" s="88" t="s">
        <v>1339</v>
      </c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1348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24</v>
      </c>
      <c r="J43" s="34">
        <f t="shared" si="7"/>
        <v>4</v>
      </c>
      <c r="K43" s="35">
        <f t="shared" si="8"/>
        <v>0.8571428571428571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 t="s">
        <v>1339</v>
      </c>
      <c r="AB43" s="88"/>
      <c r="AC43" s="88" t="s">
        <v>1339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24</v>
      </c>
      <c r="J74" s="34">
        <f>COUNTIF(L74:AM74,"APAGADO")</f>
        <v>4</v>
      </c>
      <c r="K74" s="35">
        <f>(I74)/(J74+I74)</f>
        <v>0.8571428571428571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 t="s">
        <v>1339</v>
      </c>
      <c r="AB74" s="88"/>
      <c r="AC74" s="88" t="s">
        <v>1339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 t="s">
        <v>1339</v>
      </c>
      <c r="AB83" s="88"/>
      <c r="AC83" s="88" t="s">
        <v>1339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1349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1340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25</v>
      </c>
      <c r="J88" s="34">
        <f>COUNTIF(L88:AM88,"APAGADO")</f>
        <v>3</v>
      </c>
      <c r="K88" s="35">
        <f>(I88)/(J88+I88)</f>
        <v>0.8928571428571429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 t="s">
        <v>1339</v>
      </c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25</v>
      </c>
      <c r="J89" s="34">
        <f t="shared" si="15"/>
        <v>3</v>
      </c>
      <c r="K89" s="35">
        <f t="shared" si="16"/>
        <v>0.8928571428571429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 t="s">
        <v>1339</v>
      </c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24</v>
      </c>
      <c r="J96" s="34">
        <f t="shared" si="15"/>
        <v>4</v>
      </c>
      <c r="K96" s="35">
        <f t="shared" si="16"/>
        <v>0.8571428571428571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 t="s">
        <v>1339</v>
      </c>
      <c r="AB96" s="88"/>
      <c r="AC96" s="88" t="s">
        <v>1339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 t="s">
        <v>1339</v>
      </c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24</v>
      </c>
      <c r="J106" s="34">
        <f t="shared" ref="J106:J108" si="19">COUNTIF(L106:AM106,"APAGADO")</f>
        <v>4</v>
      </c>
      <c r="K106" s="35">
        <f t="shared" ref="K106:K108" si="20">(I106)/(J106+I106)</f>
        <v>0.8571428571428571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 t="s">
        <v>1339</v>
      </c>
      <c r="AB106" s="88"/>
      <c r="AC106" s="88" t="s">
        <v>1339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23</v>
      </c>
      <c r="J110" s="34">
        <f t="shared" si="15"/>
        <v>5</v>
      </c>
      <c r="K110" s="35">
        <f t="shared" si="16"/>
        <v>0.8214285714285714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 t="s">
        <v>1339</v>
      </c>
      <c r="AB110" s="88"/>
      <c r="AC110" s="88" t="s">
        <v>1339</v>
      </c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 t="s">
        <v>1339</v>
      </c>
      <c r="AB112" s="88"/>
      <c r="AC112" s="88" t="s">
        <v>1339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23</v>
      </c>
      <c r="J115" s="34">
        <f t="shared" si="15"/>
        <v>5</v>
      </c>
      <c r="K115" s="35">
        <f t="shared" si="16"/>
        <v>0.8214285714285714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 t="s">
        <v>1339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1345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1345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1345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1345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1345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1345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27</v>
      </c>
      <c r="J147" s="34">
        <f t="shared" ref="J147:J245" si="22">COUNTIF(L147:AM147,"APAGADO")</f>
        <v>1</v>
      </c>
      <c r="K147" s="35">
        <f t="shared" ref="K147:K245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 t="s">
        <v>1339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 t="s">
        <v>1339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1345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1345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1345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1345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1345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1345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24</v>
      </c>
      <c r="J165" s="34">
        <f t="shared" si="22"/>
        <v>4</v>
      </c>
      <c r="K165" s="35">
        <f t="shared" si="23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 t="s">
        <v>1339</v>
      </c>
      <c r="AB165" s="88"/>
      <c r="AC165" s="88" t="s">
        <v>1339</v>
      </c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24</v>
      </c>
      <c r="J166" s="34">
        <f t="shared" si="22"/>
        <v>4</v>
      </c>
      <c r="K166" s="35">
        <f t="shared" si="23"/>
        <v>0.8571428571428571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 t="s">
        <v>1339</v>
      </c>
      <c r="AB166" s="88"/>
      <c r="AC166" s="88" t="s">
        <v>1339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24</v>
      </c>
      <c r="J167" s="34">
        <f t="shared" si="22"/>
        <v>4</v>
      </c>
      <c r="K167" s="35">
        <f t="shared" si="23"/>
        <v>0.8571428571428571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 t="s">
        <v>1339</v>
      </c>
      <c r="AB167" s="88"/>
      <c r="AC167" s="88" t="s">
        <v>1339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1367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1339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1368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1339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 t="s">
        <v>1339</v>
      </c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25</v>
      </c>
      <c r="J178" s="34">
        <f t="shared" si="22"/>
        <v>3</v>
      </c>
      <c r="K178" s="35">
        <f t="shared" si="23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 t="s">
        <v>1339</v>
      </c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 t="s">
        <v>1339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 t="s">
        <v>1339</v>
      </c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25</v>
      </c>
      <c r="J181" s="34">
        <f t="shared" si="22"/>
        <v>3</v>
      </c>
      <c r="K181" s="35">
        <f t="shared" si="23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 t="s">
        <v>1339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25</v>
      </c>
      <c r="J186" s="34">
        <f t="shared" si="22"/>
        <v>3</v>
      </c>
      <c r="K186" s="35">
        <f t="shared" si="23"/>
        <v>0.8928571428571429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 t="s">
        <v>1339</v>
      </c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25</v>
      </c>
      <c r="J187" s="34">
        <f t="shared" si="22"/>
        <v>3</v>
      </c>
      <c r="K187" s="35">
        <f t="shared" si="23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 t="s">
        <v>1339</v>
      </c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25</v>
      </c>
      <c r="J188" s="34">
        <f t="shared" si="22"/>
        <v>3</v>
      </c>
      <c r="K188" s="35">
        <f t="shared" si="23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 t="s">
        <v>1339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25</v>
      </c>
      <c r="J190" s="34">
        <f t="shared" si="22"/>
        <v>3</v>
      </c>
      <c r="K190" s="35">
        <f t="shared" si="23"/>
        <v>0.8928571428571429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 t="s">
        <v>1339</v>
      </c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25</v>
      </c>
      <c r="J191" s="34">
        <f t="shared" ref="J191" si="26">COUNTIF(L191:AM191,"APAGADO")</f>
        <v>3</v>
      </c>
      <c r="K191" s="35">
        <f t="shared" ref="K191" si="27">(I191)/(J191+I191)</f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 t="s">
        <v>1339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11</v>
      </c>
      <c r="J193" s="34">
        <f t="shared" si="22"/>
        <v>17</v>
      </c>
      <c r="K193" s="35">
        <f t="shared" si="23"/>
        <v>0.39285714285714285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 t="s">
        <v>1339</v>
      </c>
      <c r="AB193" s="88" t="s">
        <v>1339</v>
      </c>
      <c r="AC193" s="88" t="s">
        <v>1339</v>
      </c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21</v>
      </c>
      <c r="J194" s="34">
        <f t="shared" si="22"/>
        <v>7</v>
      </c>
      <c r="K194" s="35">
        <f t="shared" si="23"/>
        <v>0.75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 t="s">
        <v>1339</v>
      </c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12</v>
      </c>
      <c r="J195" s="34">
        <f t="shared" si="22"/>
        <v>16</v>
      </c>
      <c r="K195" s="35">
        <f t="shared" si="23"/>
        <v>0.42857142857142855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 t="s">
        <v>1339</v>
      </c>
      <c r="AB195" s="88" t="s">
        <v>1339</v>
      </c>
      <c r="AC195" s="88" t="s">
        <v>1339</v>
      </c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1350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1369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25</v>
      </c>
      <c r="J203" s="34">
        <f t="shared" si="22"/>
        <v>3</v>
      </c>
      <c r="K203" s="35">
        <f t="shared" si="23"/>
        <v>0.8928571428571429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 t="s">
        <v>1339</v>
      </c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25</v>
      </c>
      <c r="J204" s="34">
        <f t="shared" si="22"/>
        <v>3</v>
      </c>
      <c r="K204" s="35">
        <f t="shared" si="23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 t="s">
        <v>1339</v>
      </c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25</v>
      </c>
      <c r="J205" s="34">
        <f>COUNTIF(L205:AM205,"APAGADO")</f>
        <v>3</v>
      </c>
      <c r="K205" s="35">
        <f>(I205)/(J205+I205)</f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 t="s">
        <v>1339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25</v>
      </c>
      <c r="J206" s="34">
        <f t="shared" si="22"/>
        <v>3</v>
      </c>
      <c r="K206" s="35">
        <f t="shared" si="23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 t="s">
        <v>1339</v>
      </c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 t="s">
        <v>1339</v>
      </c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25</v>
      </c>
      <c r="J208" s="34">
        <f t="shared" si="22"/>
        <v>3</v>
      </c>
      <c r="K208" s="35">
        <f t="shared" si="23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 t="s">
        <v>1339</v>
      </c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1341</v>
      </c>
      <c r="C209" t="s">
        <v>1150</v>
      </c>
      <c r="D209" t="s">
        <v>1342</v>
      </c>
      <c r="E209" s="33" t="s">
        <v>19</v>
      </c>
      <c r="F209" s="33" t="s">
        <v>1144</v>
      </c>
      <c r="G209" s="33"/>
      <c r="H209" s="33" t="s">
        <v>1343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1381</v>
      </c>
      <c r="C210" t="s">
        <v>1150</v>
      </c>
      <c r="D210" t="s">
        <v>1382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27</v>
      </c>
      <c r="J210" s="34">
        <f t="shared" ref="J210" si="33">COUNTIF(L210:AM210,"APAGADO")</f>
        <v>1</v>
      </c>
      <c r="K210" s="35">
        <f t="shared" ref="K210" si="34">(I210)/(J210+I210)</f>
        <v>0.9642857142857143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 t="s">
        <v>1339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17</v>
      </c>
      <c r="J215" s="34">
        <f t="shared" si="22"/>
        <v>11</v>
      </c>
      <c r="K215" s="35">
        <f t="shared" si="23"/>
        <v>0.6071428571428571</v>
      </c>
      <c r="L215" s="88" t="s">
        <v>1339</v>
      </c>
      <c r="M215" s="88" t="s">
        <v>1339</v>
      </c>
      <c r="N215" s="88" t="s">
        <v>1339</v>
      </c>
      <c r="O215" s="88" t="s">
        <v>1339</v>
      </c>
      <c r="P215" s="88" t="s">
        <v>1339</v>
      </c>
      <c r="Q215" s="88" t="s">
        <v>1339</v>
      </c>
      <c r="R215" s="88" t="s">
        <v>1339</v>
      </c>
      <c r="S215" s="88" t="s">
        <v>1339</v>
      </c>
      <c r="T215" s="88" t="s">
        <v>1339</v>
      </c>
      <c r="U215" s="88" t="s">
        <v>1339</v>
      </c>
      <c r="V215" s="88"/>
      <c r="W215" s="88" t="s">
        <v>1339</v>
      </c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1351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28"/>
        <v>25</v>
      </c>
      <c r="J219" s="34">
        <f t="shared" si="22"/>
        <v>3</v>
      </c>
      <c r="K219" s="35">
        <f t="shared" si="23"/>
        <v>0.8928571428571429</v>
      </c>
      <c r="L219" s="88"/>
      <c r="M219" s="88"/>
      <c r="N219" s="88" t="s">
        <v>1339</v>
      </c>
      <c r="O219" s="88" t="s">
        <v>1339</v>
      </c>
      <c r="P219" s="88"/>
      <c r="Q219" s="88"/>
      <c r="R219" s="88" t="s">
        <v>1339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11</v>
      </c>
      <c r="J223" s="34">
        <f t="shared" si="22"/>
        <v>17</v>
      </c>
      <c r="K223" s="35">
        <f t="shared" si="23"/>
        <v>0.39285714285714285</v>
      </c>
      <c r="L223" s="88" t="s">
        <v>1339</v>
      </c>
      <c r="M223" s="88" t="s">
        <v>1339</v>
      </c>
      <c r="N223" s="88" t="s">
        <v>1339</v>
      </c>
      <c r="O223" s="88" t="s">
        <v>1339</v>
      </c>
      <c r="P223" s="88" t="s">
        <v>1339</v>
      </c>
      <c r="Q223" s="88" t="s">
        <v>1339</v>
      </c>
      <c r="R223" s="88" t="s">
        <v>1339</v>
      </c>
      <c r="S223" s="88" t="s">
        <v>1339</v>
      </c>
      <c r="T223" s="88" t="s">
        <v>1339</v>
      </c>
      <c r="U223" s="88" t="s">
        <v>1339</v>
      </c>
      <c r="V223" s="88"/>
      <c r="W223" s="88" t="s">
        <v>1339</v>
      </c>
      <c r="X223" s="88" t="s">
        <v>1339</v>
      </c>
      <c r="Y223" s="88" t="s">
        <v>1339</v>
      </c>
      <c r="Z223" s="88" t="s">
        <v>1339</v>
      </c>
      <c r="AA223" s="88" t="s">
        <v>1339</v>
      </c>
      <c r="AB223" s="88" t="s">
        <v>1339</v>
      </c>
      <c r="AC223" s="88" t="s">
        <v>1339</v>
      </c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23</v>
      </c>
      <c r="J224" s="34">
        <f t="shared" si="22"/>
        <v>5</v>
      </c>
      <c r="K224" s="35">
        <f t="shared" si="23"/>
        <v>0.8214285714285714</v>
      </c>
      <c r="L224" s="88"/>
      <c r="M224" s="88" t="s">
        <v>1339</v>
      </c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24</v>
      </c>
      <c r="J228" s="34">
        <f t="shared" si="22"/>
        <v>4</v>
      </c>
      <c r="K228" s="35">
        <f t="shared" si="23"/>
        <v>0.8571428571428571</v>
      </c>
      <c r="L228" s="88"/>
      <c r="M228" s="88"/>
      <c r="N228" s="88"/>
      <c r="O228" s="88"/>
      <c r="P228" s="88"/>
      <c r="Q228" s="88"/>
      <c r="R228" s="88"/>
      <c r="S228" s="88" t="s">
        <v>1339</v>
      </c>
      <c r="T228" s="88"/>
      <c r="U228" s="88"/>
      <c r="V228" s="88"/>
      <c r="W228" s="88" t="s">
        <v>1339</v>
      </c>
      <c r="X228" s="88" t="s">
        <v>1339</v>
      </c>
      <c r="Y228" s="88" t="s">
        <v>1339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16</v>
      </c>
      <c r="J234" s="34">
        <f t="shared" si="22"/>
        <v>12</v>
      </c>
      <c r="K234" s="35">
        <f t="shared" si="23"/>
        <v>0.5714285714285714</v>
      </c>
      <c r="L234" s="88" t="s">
        <v>1339</v>
      </c>
      <c r="M234" s="88" t="s">
        <v>1339</v>
      </c>
      <c r="N234" s="88" t="s">
        <v>1339</v>
      </c>
      <c r="O234" s="88" t="s">
        <v>1339</v>
      </c>
      <c r="P234" s="88" t="s">
        <v>1339</v>
      </c>
      <c r="Q234" s="88" t="s">
        <v>1339</v>
      </c>
      <c r="R234" s="88" t="s">
        <v>1339</v>
      </c>
      <c r="S234" s="88" t="s">
        <v>1339</v>
      </c>
      <c r="T234" s="88" t="s">
        <v>1339</v>
      </c>
      <c r="U234" s="88" t="s">
        <v>1339</v>
      </c>
      <c r="V234" s="88"/>
      <c r="W234" s="88" t="s">
        <v>1339</v>
      </c>
      <c r="X234" s="88" t="s">
        <v>1339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26</v>
      </c>
      <c r="J236" s="34">
        <f t="shared" si="22"/>
        <v>2</v>
      </c>
      <c r="K236" s="35">
        <f t="shared" si="23"/>
        <v>0.9285714285714286</v>
      </c>
      <c r="L236" s="88"/>
      <c r="M236" s="88" t="s">
        <v>1339</v>
      </c>
      <c r="N236" s="88" t="s">
        <v>1339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25</v>
      </c>
      <c r="J237" s="34">
        <f t="shared" si="22"/>
        <v>3</v>
      </c>
      <c r="K237" s="35">
        <f t="shared" si="23"/>
        <v>0.8928571428571429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 t="s">
        <v>1339</v>
      </c>
      <c r="U237" s="88"/>
      <c r="V237" s="88"/>
      <c r="W237" s="88"/>
      <c r="X237" s="88"/>
      <c r="Y237" s="88"/>
      <c r="Z237" s="88" t="s">
        <v>1339</v>
      </c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25</v>
      </c>
      <c r="J238" s="34">
        <f t="shared" si="22"/>
        <v>3</v>
      </c>
      <c r="K238" s="35">
        <f t="shared" si="23"/>
        <v>0.8928571428571429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 t="s">
        <v>1339</v>
      </c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26</v>
      </c>
      <c r="J239" s="34">
        <f t="shared" si="22"/>
        <v>2</v>
      </c>
      <c r="K239" s="35">
        <f t="shared" si="23"/>
        <v>0.9285714285714286</v>
      </c>
      <c r="L239" s="88"/>
      <c r="M239" s="88"/>
      <c r="N239" s="88"/>
      <c r="O239" s="88"/>
      <c r="P239" s="88"/>
      <c r="Q239" s="88"/>
      <c r="R239" s="88"/>
      <c r="S239" s="88" t="s">
        <v>1339</v>
      </c>
      <c r="T239" s="88"/>
      <c r="U239" s="88"/>
      <c r="V239" s="88"/>
      <c r="W239" s="88"/>
      <c r="X239" s="88"/>
      <c r="Y239" s="88" t="s">
        <v>1339</v>
      </c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11</v>
      </c>
      <c r="J240" s="34">
        <f t="shared" si="22"/>
        <v>17</v>
      </c>
      <c r="K240" s="35">
        <f t="shared" si="23"/>
        <v>0.39285714285714285</v>
      </c>
      <c r="L240" s="88" t="s">
        <v>1339</v>
      </c>
      <c r="M240" s="88" t="s">
        <v>1339</v>
      </c>
      <c r="N240" s="88" t="s">
        <v>1339</v>
      </c>
      <c r="O240" s="88" t="s">
        <v>1339</v>
      </c>
      <c r="P240" s="88" t="s">
        <v>1339</v>
      </c>
      <c r="Q240" s="88" t="s">
        <v>1339</v>
      </c>
      <c r="R240" s="88" t="s">
        <v>1339</v>
      </c>
      <c r="S240" s="88" t="s">
        <v>1339</v>
      </c>
      <c r="T240" s="88" t="s">
        <v>1339</v>
      </c>
      <c r="U240" s="88" t="s">
        <v>1339</v>
      </c>
      <c r="V240" s="88"/>
      <c r="W240" s="88" t="s">
        <v>1339</v>
      </c>
      <c r="X240" s="88" t="s">
        <v>1339</v>
      </c>
      <c r="Y240" s="88" t="s">
        <v>1339</v>
      </c>
      <c r="Z240" s="88" t="s">
        <v>1339</v>
      </c>
      <c r="AA240" s="88" t="s">
        <v>1339</v>
      </c>
      <c r="AB240" s="88" t="s">
        <v>1339</v>
      </c>
      <c r="AC240" s="88" t="s">
        <v>1339</v>
      </c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28</v>
      </c>
      <c r="J241" s="34">
        <f t="shared" si="22"/>
        <v>0</v>
      </c>
      <c r="K241" s="35">
        <f t="shared" si="23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28</v>
      </c>
      <c r="J243" s="34">
        <f t="shared" si="22"/>
        <v>0</v>
      </c>
      <c r="K243" s="35">
        <f t="shared" si="23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17</v>
      </c>
      <c r="J244" s="34">
        <f t="shared" si="22"/>
        <v>11</v>
      </c>
      <c r="K244" s="35">
        <f t="shared" si="23"/>
        <v>0.6071428571428571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 t="s">
        <v>1339</v>
      </c>
      <c r="T244" s="88" t="s">
        <v>1339</v>
      </c>
      <c r="U244" s="88" t="s">
        <v>1339</v>
      </c>
      <c r="V244" s="88"/>
      <c r="W244" s="88" t="s">
        <v>1339</v>
      </c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21</v>
      </c>
      <c r="J245" s="34">
        <f t="shared" si="22"/>
        <v>7</v>
      </c>
      <c r="K245" s="35">
        <f t="shared" si="23"/>
        <v>0.75</v>
      </c>
      <c r="L245" s="88" t="s">
        <v>1339</v>
      </c>
      <c r="M245" s="88" t="s">
        <v>1339</v>
      </c>
      <c r="N245" s="88" t="s">
        <v>1339</v>
      </c>
      <c r="O245" s="88" t="s">
        <v>1339</v>
      </c>
      <c r="P245" s="88" t="s">
        <v>1339</v>
      </c>
      <c r="Q245" s="88" t="s">
        <v>1339</v>
      </c>
      <c r="R245" s="88" t="s">
        <v>1339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27</v>
      </c>
      <c r="J246" s="34">
        <f t="shared" ref="J246:J314" si="35">COUNTIF(L246:AM246,"APAGADO")</f>
        <v>1</v>
      </c>
      <c r="K246" s="35">
        <f t="shared" ref="K246:K314" si="36">(I246)/(J246+I246)</f>
        <v>0.9642857142857143</v>
      </c>
      <c r="L246" s="88" t="s">
        <v>1339</v>
      </c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1370</v>
      </c>
      <c r="I247" s="34">
        <f t="shared" si="28"/>
        <v>11</v>
      </c>
      <c r="J247" s="34">
        <f t="shared" si="35"/>
        <v>17</v>
      </c>
      <c r="K247" s="35">
        <f t="shared" si="36"/>
        <v>0.39285714285714285</v>
      </c>
      <c r="L247" s="88" t="s">
        <v>1339</v>
      </c>
      <c r="M247" s="88" t="s">
        <v>1339</v>
      </c>
      <c r="N247" s="88" t="s">
        <v>1339</v>
      </c>
      <c r="O247" s="88" t="s">
        <v>1339</v>
      </c>
      <c r="P247" s="88" t="s">
        <v>1339</v>
      </c>
      <c r="Q247" s="88" t="s">
        <v>1339</v>
      </c>
      <c r="R247" s="88" t="s">
        <v>1339</v>
      </c>
      <c r="S247" s="88" t="s">
        <v>1339</v>
      </c>
      <c r="T247" s="88" t="s">
        <v>1339</v>
      </c>
      <c r="U247" s="88" t="s">
        <v>1339</v>
      </c>
      <c r="V247" s="88"/>
      <c r="W247" s="88" t="s">
        <v>1339</v>
      </c>
      <c r="X247" s="88" t="s">
        <v>1339</v>
      </c>
      <c r="Y247" s="88" t="s">
        <v>1339</v>
      </c>
      <c r="Z247" s="88" t="s">
        <v>1339</v>
      </c>
      <c r="AA247" s="88" t="s">
        <v>1339</v>
      </c>
      <c r="AB247" s="88" t="s">
        <v>1339</v>
      </c>
      <c r="AC247" s="88" t="s">
        <v>1339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1371</v>
      </c>
      <c r="I248" s="34">
        <f t="shared" si="28"/>
        <v>27</v>
      </c>
      <c r="J248" s="34">
        <f t="shared" si="35"/>
        <v>1</v>
      </c>
      <c r="K248" s="35">
        <f t="shared" si="36"/>
        <v>0.9642857142857143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 t="s">
        <v>1339</v>
      </c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1372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25</v>
      </c>
      <c r="J250" s="34">
        <f t="shared" si="35"/>
        <v>3</v>
      </c>
      <c r="K250" s="35">
        <f t="shared" si="36"/>
        <v>0.8928571428571429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1373</v>
      </c>
      <c r="I251" s="34">
        <f t="shared" si="28"/>
        <v>25</v>
      </c>
      <c r="J251" s="34">
        <f t="shared" si="35"/>
        <v>3</v>
      </c>
      <c r="K251" s="35">
        <f t="shared" si="36"/>
        <v>0.8928571428571429</v>
      </c>
      <c r="L251" s="88"/>
      <c r="M251" s="88"/>
      <c r="N251" s="88"/>
      <c r="O251" s="88"/>
      <c r="P251" s="88"/>
      <c r="Q251" s="88"/>
      <c r="R251" s="88"/>
      <c r="S251" s="88" t="s">
        <v>1339</v>
      </c>
      <c r="T251" s="88" t="s">
        <v>1339</v>
      </c>
      <c r="U251" s="88"/>
      <c r="V251" s="88"/>
      <c r="W251" s="88"/>
      <c r="X251" s="88"/>
      <c r="Y251" s="88"/>
      <c r="Z251" s="88" t="s">
        <v>1339</v>
      </c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1374</v>
      </c>
      <c r="I252" s="34">
        <f t="shared" si="28"/>
        <v>24</v>
      </c>
      <c r="J252" s="34">
        <f t="shared" si="35"/>
        <v>4</v>
      </c>
      <c r="K252" s="35">
        <f t="shared" si="36"/>
        <v>0.8571428571428571</v>
      </c>
      <c r="L252" s="88"/>
      <c r="M252" s="88"/>
      <c r="N252" s="88"/>
      <c r="O252" s="88"/>
      <c r="P252" s="88"/>
      <c r="Q252" s="88"/>
      <c r="R252" s="88" t="s">
        <v>1339</v>
      </c>
      <c r="S252" s="88" t="s">
        <v>1339</v>
      </c>
      <c r="T252" s="88"/>
      <c r="U252" s="88" t="s">
        <v>1339</v>
      </c>
      <c r="V252" s="88"/>
      <c r="W252" s="88"/>
      <c r="X252" s="88"/>
      <c r="Y252" s="88" t="s">
        <v>1339</v>
      </c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1375</v>
      </c>
      <c r="I253" s="34">
        <f t="shared" si="28"/>
        <v>21</v>
      </c>
      <c r="J253" s="34">
        <f t="shared" si="35"/>
        <v>7</v>
      </c>
      <c r="K253" s="35">
        <f t="shared" si="36"/>
        <v>0.75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 t="s">
        <v>1339</v>
      </c>
      <c r="X253" s="88" t="s">
        <v>1339</v>
      </c>
      <c r="Y253" s="88" t="s">
        <v>1339</v>
      </c>
      <c r="Z253" s="88" t="s">
        <v>1339</v>
      </c>
      <c r="AA253" s="88" t="s">
        <v>1339</v>
      </c>
      <c r="AB253" s="88" t="s">
        <v>1339</v>
      </c>
      <c r="AC253" s="88" t="s">
        <v>1339</v>
      </c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1376</v>
      </c>
      <c r="I254" s="34">
        <f t="shared" si="28"/>
        <v>28</v>
      </c>
      <c r="J254" s="34">
        <f t="shared" si="35"/>
        <v>0</v>
      </c>
      <c r="K254" s="35">
        <f t="shared" si="36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1377</v>
      </c>
      <c r="I255" s="34">
        <f t="shared" si="28"/>
        <v>27</v>
      </c>
      <c r="J255" s="34">
        <f t="shared" si="35"/>
        <v>1</v>
      </c>
      <c r="K255" s="35">
        <f t="shared" si="36"/>
        <v>0.9642857142857143</v>
      </c>
      <c r="L255" s="88" t="s">
        <v>1339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27</v>
      </c>
      <c r="J256" s="34">
        <f t="shared" si="35"/>
        <v>1</v>
      </c>
      <c r="K256" s="35">
        <f t="shared" si="36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 t="s">
        <v>1339</v>
      </c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27</v>
      </c>
      <c r="J257" s="34">
        <f t="shared" si="35"/>
        <v>1</v>
      </c>
      <c r="K257" s="35">
        <f t="shared" si="36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 t="s">
        <v>1339</v>
      </c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11</v>
      </c>
      <c r="J267" s="34">
        <f t="shared" si="35"/>
        <v>17</v>
      </c>
      <c r="K267" s="35">
        <f t="shared" si="36"/>
        <v>0.39285714285714285</v>
      </c>
      <c r="L267" s="88" t="s">
        <v>1339</v>
      </c>
      <c r="M267" s="88" t="s">
        <v>1339</v>
      </c>
      <c r="N267" s="88" t="s">
        <v>1339</v>
      </c>
      <c r="O267" s="88" t="s">
        <v>1339</v>
      </c>
      <c r="P267" s="88" t="s">
        <v>1339</v>
      </c>
      <c r="Q267" s="88" t="s">
        <v>1339</v>
      </c>
      <c r="R267" s="88" t="s">
        <v>1339</v>
      </c>
      <c r="S267" s="88" t="s">
        <v>1339</v>
      </c>
      <c r="T267" s="88" t="s">
        <v>1339</v>
      </c>
      <c r="U267" s="88" t="s">
        <v>1339</v>
      </c>
      <c r="V267" s="88"/>
      <c r="W267" s="88" t="s">
        <v>1339</v>
      </c>
      <c r="X267" s="88" t="s">
        <v>1339</v>
      </c>
      <c r="Y267" s="88" t="s">
        <v>1339</v>
      </c>
      <c r="Z267" s="88" t="s">
        <v>1339</v>
      </c>
      <c r="AA267" s="88" t="s">
        <v>1339</v>
      </c>
      <c r="AB267" s="88" t="s">
        <v>1339</v>
      </c>
      <c r="AC267" s="88" t="s">
        <v>1339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26</v>
      </c>
      <c r="J268" s="34">
        <f t="shared" si="35"/>
        <v>2</v>
      </c>
      <c r="K268" s="35">
        <f t="shared" si="36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24</v>
      </c>
      <c r="J269" s="34">
        <f t="shared" si="35"/>
        <v>4</v>
      </c>
      <c r="K269" s="35">
        <f t="shared" si="36"/>
        <v>0.8571428571428571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 t="s">
        <v>1339</v>
      </c>
      <c r="Z269" s="88" t="s">
        <v>1339</v>
      </c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26</v>
      </c>
      <c r="J270" s="34">
        <f t="shared" si="35"/>
        <v>2</v>
      </c>
      <c r="K270" s="35">
        <f t="shared" si="36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26</v>
      </c>
      <c r="J271" s="34">
        <f t="shared" si="35"/>
        <v>2</v>
      </c>
      <c r="K271" s="35">
        <f t="shared" si="36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1339</v>
      </c>
      <c r="X271" s="88" t="s">
        <v>1339</v>
      </c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25</v>
      </c>
      <c r="J277" s="34">
        <f>COUNTIF(L277:AM277,"APAGADO")</f>
        <v>3</v>
      </c>
      <c r="K277" s="35">
        <f>(I277)/(J277+I277)</f>
        <v>0.8928571428571429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 t="s">
        <v>1339</v>
      </c>
      <c r="X277" s="88" t="s">
        <v>1339</v>
      </c>
      <c r="Y277" s="88"/>
      <c r="Z277" s="88"/>
      <c r="AA277" s="88"/>
      <c r="AB277" s="88"/>
      <c r="AC277" s="88" t="s">
        <v>1339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27</v>
      </c>
      <c r="J286" s="34">
        <f t="shared" ref="J286:J287" si="38">COUNTIF(L286:AM286,"APAGADO")</f>
        <v>1</v>
      </c>
      <c r="K286" s="35">
        <f t="shared" ref="K286:K287" si="39">(I286)/(J286+I286)</f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 t="s">
        <v>1339</v>
      </c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27</v>
      </c>
      <c r="J287" s="34">
        <f t="shared" si="38"/>
        <v>1</v>
      </c>
      <c r="K287" s="35">
        <f t="shared" si="39"/>
        <v>0.9642857142857143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 t="s">
        <v>1339</v>
      </c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21</v>
      </c>
      <c r="J288" s="34">
        <f t="shared" si="35"/>
        <v>7</v>
      </c>
      <c r="K288" s="35">
        <f t="shared" si="36"/>
        <v>0.75</v>
      </c>
      <c r="L288" s="88" t="s">
        <v>1339</v>
      </c>
      <c r="M288" s="88" t="s">
        <v>1339</v>
      </c>
      <c r="N288" s="88" t="s">
        <v>1339</v>
      </c>
      <c r="O288" s="88" t="s">
        <v>1339</v>
      </c>
      <c r="P288" s="88" t="s">
        <v>1339</v>
      </c>
      <c r="Q288" s="88" t="s">
        <v>1339</v>
      </c>
      <c r="R288" s="88" t="s">
        <v>1339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17</v>
      </c>
      <c r="J290" s="34">
        <f t="shared" si="35"/>
        <v>11</v>
      </c>
      <c r="K290" s="35">
        <f t="shared" si="36"/>
        <v>0.6071428571428571</v>
      </c>
      <c r="L290" s="88" t="s">
        <v>1339</v>
      </c>
      <c r="M290" s="88" t="s">
        <v>1339</v>
      </c>
      <c r="N290" s="88" t="s">
        <v>1339</v>
      </c>
      <c r="O290" s="88" t="s">
        <v>1339</v>
      </c>
      <c r="P290" s="88" t="s">
        <v>1339</v>
      </c>
      <c r="Q290" s="88" t="s">
        <v>1339</v>
      </c>
      <c r="R290" s="88" t="s">
        <v>1339</v>
      </c>
      <c r="S290" s="88" t="s">
        <v>1339</v>
      </c>
      <c r="T290" s="88" t="s">
        <v>1339</v>
      </c>
      <c r="U290" s="88" t="s">
        <v>1339</v>
      </c>
      <c r="V290" s="88"/>
      <c r="W290" s="88" t="s">
        <v>1339</v>
      </c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25</v>
      </c>
      <c r="J292" s="34">
        <f>COUNTIF(L292:AM292,"APAGADO")</f>
        <v>3</v>
      </c>
      <c r="K292" s="35">
        <f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 t="s">
        <v>1339</v>
      </c>
      <c r="X292" s="88" t="s">
        <v>1339</v>
      </c>
      <c r="Y292" s="88"/>
      <c r="Z292" s="88"/>
      <c r="AA292" s="88"/>
      <c r="AB292" s="88"/>
      <c r="AC292" s="88" t="s">
        <v>1339</v>
      </c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1360</v>
      </c>
      <c r="C295" t="s">
        <v>1150</v>
      </c>
      <c r="D295" t="s">
        <v>1361</v>
      </c>
      <c r="E295" s="33" t="s">
        <v>15</v>
      </c>
      <c r="F295" s="33" t="s">
        <v>1144</v>
      </c>
      <c r="G295" s="33" t="s">
        <v>1363</v>
      </c>
      <c r="H295" s="33" t="s">
        <v>1362</v>
      </c>
      <c r="I295" s="34">
        <f>COUNTIF(L295:AM295,"")</f>
        <v>27</v>
      </c>
      <c r="J295" s="34">
        <f>COUNTIF(L295:AM295,"APAGADO")</f>
        <v>1</v>
      </c>
      <c r="K295" s="35">
        <f>(I295)/(J295+I295)</f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 t="s">
        <v>1339</v>
      </c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27</v>
      </c>
      <c r="J296" s="34">
        <f t="shared" si="35"/>
        <v>1</v>
      </c>
      <c r="K296" s="35">
        <f t="shared" si="36"/>
        <v>0.9642857142857143</v>
      </c>
      <c r="L296" s="88" t="s">
        <v>1339</v>
      </c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15</v>
      </c>
      <c r="J297" s="34">
        <f>COUNTIF(L297:AM297,"APAGADO")</f>
        <v>13</v>
      </c>
      <c r="K297" s="35">
        <f>(I297)/(J297+I297)</f>
        <v>0.5357142857142857</v>
      </c>
      <c r="L297" s="88"/>
      <c r="M297" s="88" t="s">
        <v>1339</v>
      </c>
      <c r="N297" s="88" t="s">
        <v>1339</v>
      </c>
      <c r="O297" s="88"/>
      <c r="P297" s="88"/>
      <c r="Q297" s="88"/>
      <c r="R297" s="88" t="s">
        <v>1339</v>
      </c>
      <c r="S297" s="88" t="s">
        <v>1339</v>
      </c>
      <c r="T297" s="88" t="s">
        <v>1339</v>
      </c>
      <c r="U297" s="88" t="s">
        <v>1339</v>
      </c>
      <c r="V297" s="88"/>
      <c r="W297" s="88" t="s">
        <v>1339</v>
      </c>
      <c r="X297" s="88" t="s">
        <v>1339</v>
      </c>
      <c r="Y297" s="88" t="s">
        <v>1339</v>
      </c>
      <c r="Z297" s="88" t="s">
        <v>1339</v>
      </c>
      <c r="AA297" s="88" t="s">
        <v>1339</v>
      </c>
      <c r="AB297" s="88" t="s">
        <v>1339</v>
      </c>
      <c r="AC297" s="88" t="s">
        <v>1339</v>
      </c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27</v>
      </c>
      <c r="J302" s="34">
        <f t="shared" si="35"/>
        <v>1</v>
      </c>
      <c r="K302" s="35">
        <f t="shared" si="36"/>
        <v>0.9642857142857143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 t="s">
        <v>1339</v>
      </c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27</v>
      </c>
      <c r="J303" s="34">
        <f t="shared" si="35"/>
        <v>1</v>
      </c>
      <c r="K303" s="35">
        <f t="shared" si="36"/>
        <v>0.9642857142857143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 t="s">
        <v>1339</v>
      </c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12</v>
      </c>
      <c r="J304" s="34">
        <f t="shared" si="35"/>
        <v>16</v>
      </c>
      <c r="K304" s="35">
        <f t="shared" si="36"/>
        <v>0.42857142857142855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 t="s">
        <v>1339</v>
      </c>
      <c r="AB304" s="88"/>
      <c r="AC304" s="88" t="s">
        <v>1339</v>
      </c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12</v>
      </c>
      <c r="J305" s="34">
        <f t="shared" si="35"/>
        <v>16</v>
      </c>
      <c r="K305" s="35">
        <f t="shared" si="36"/>
        <v>0.42857142857142855</v>
      </c>
      <c r="L305" s="88" t="s">
        <v>1339</v>
      </c>
      <c r="M305" s="88" t="s">
        <v>1339</v>
      </c>
      <c r="N305" s="88" t="s">
        <v>1339</v>
      </c>
      <c r="O305" s="88" t="s">
        <v>1339</v>
      </c>
      <c r="P305" s="88" t="s">
        <v>1339</v>
      </c>
      <c r="Q305" s="88" t="s">
        <v>1339</v>
      </c>
      <c r="R305" s="88" t="s">
        <v>1339</v>
      </c>
      <c r="S305" s="88" t="s">
        <v>1339</v>
      </c>
      <c r="T305" s="88" t="s">
        <v>1339</v>
      </c>
      <c r="U305" s="88" t="s">
        <v>1339</v>
      </c>
      <c r="V305" s="88"/>
      <c r="W305" s="88" t="s">
        <v>1339</v>
      </c>
      <c r="X305" s="88" t="s">
        <v>1339</v>
      </c>
      <c r="Y305" s="88" t="s">
        <v>1339</v>
      </c>
      <c r="Z305" s="88" t="s">
        <v>1339</v>
      </c>
      <c r="AA305" s="88" t="s">
        <v>1339</v>
      </c>
      <c r="AB305" s="88"/>
      <c r="AC305" s="88" t="s">
        <v>1339</v>
      </c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27</v>
      </c>
      <c r="J308" s="34">
        <f>COUNTIF(L308:AM308,"APAGADO")</f>
        <v>1</v>
      </c>
      <c r="K308" s="35">
        <f>(I308)/(J308+I308)</f>
        <v>0.9642857142857143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 t="s">
        <v>1339</v>
      </c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12</v>
      </c>
      <c r="J309" s="34">
        <f>COUNTIF(L309:AM309,"APAGADO")</f>
        <v>16</v>
      </c>
      <c r="K309" s="35">
        <f>(I309)/(J309+I309)</f>
        <v>0.42857142857142855</v>
      </c>
      <c r="L309" s="88"/>
      <c r="M309" s="88" t="s">
        <v>1339</v>
      </c>
      <c r="N309" s="88" t="s">
        <v>1339</v>
      </c>
      <c r="O309" s="88" t="s">
        <v>1339</v>
      </c>
      <c r="P309" s="88" t="s">
        <v>1339</v>
      </c>
      <c r="Q309" s="88" t="s">
        <v>1339</v>
      </c>
      <c r="R309" s="88" t="s">
        <v>1339</v>
      </c>
      <c r="S309" s="88" t="s">
        <v>1339</v>
      </c>
      <c r="T309" s="88" t="s">
        <v>1339</v>
      </c>
      <c r="U309" s="88" t="s">
        <v>1339</v>
      </c>
      <c r="V309" s="88"/>
      <c r="W309" s="88" t="s">
        <v>1339</v>
      </c>
      <c r="X309" s="88" t="s">
        <v>1339</v>
      </c>
      <c r="Y309" s="88" t="s">
        <v>1339</v>
      </c>
      <c r="Z309" s="88" t="s">
        <v>1339</v>
      </c>
      <c r="AA309" s="88" t="s">
        <v>1339</v>
      </c>
      <c r="AB309" s="88" t="s">
        <v>1339</v>
      </c>
      <c r="AC309" s="88" t="s">
        <v>1339</v>
      </c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26</v>
      </c>
      <c r="J310" s="34">
        <f>COUNTIF(L310:AM310,"APAGADO")</f>
        <v>2</v>
      </c>
      <c r="K310" s="35">
        <f>(I310)/(J310+I310)</f>
        <v>0.9285714285714286</v>
      </c>
      <c r="L310" s="88" t="s">
        <v>1339</v>
      </c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 t="s">
        <v>1339</v>
      </c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27</v>
      </c>
      <c r="J311" s="34">
        <f t="shared" si="35"/>
        <v>1</v>
      </c>
      <c r="K311" s="35">
        <f t="shared" si="36"/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1339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1378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28</v>
      </c>
      <c r="J317" s="34">
        <f t="shared" si="40"/>
        <v>0</v>
      </c>
      <c r="K317" s="35">
        <f t="shared" si="41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28</v>
      </c>
      <c r="J318" s="34">
        <f t="shared" si="40"/>
        <v>0</v>
      </c>
      <c r="K318" s="35">
        <f t="shared" si="41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28</v>
      </c>
      <c r="J319" s="34">
        <f t="shared" si="40"/>
        <v>0</v>
      </c>
      <c r="K319" s="35">
        <f t="shared" si="41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28</v>
      </c>
      <c r="J320" s="34">
        <f t="shared" si="40"/>
        <v>0</v>
      </c>
      <c r="K320" s="35">
        <f t="shared" si="41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17</v>
      </c>
      <c r="J325" s="34">
        <f t="shared" si="40"/>
        <v>11</v>
      </c>
      <c r="K325" s="35">
        <f t="shared" si="41"/>
        <v>0.6071428571428571</v>
      </c>
      <c r="L325" s="88" t="s">
        <v>1339</v>
      </c>
      <c r="M325" s="88" t="s">
        <v>1339</v>
      </c>
      <c r="N325" s="88" t="s">
        <v>1339</v>
      </c>
      <c r="O325" s="88" t="s">
        <v>1339</v>
      </c>
      <c r="P325" s="88" t="s">
        <v>1339</v>
      </c>
      <c r="Q325" s="88" t="s">
        <v>1339</v>
      </c>
      <c r="R325" s="88" t="s">
        <v>1339</v>
      </c>
      <c r="S325" s="88" t="s">
        <v>1339</v>
      </c>
      <c r="T325" s="88" t="s">
        <v>1339</v>
      </c>
      <c r="U325" s="88" t="s">
        <v>1339</v>
      </c>
      <c r="V325" s="88"/>
      <c r="W325" s="88" t="s">
        <v>1339</v>
      </c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1352</v>
      </c>
      <c r="H326" s="33" t="s">
        <v>870</v>
      </c>
      <c r="I326" s="34">
        <f t="shared" si="37"/>
        <v>27</v>
      </c>
      <c r="J326" s="34">
        <f t="shared" si="40"/>
        <v>1</v>
      </c>
      <c r="K326" s="35">
        <f t="shared" si="4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 t="s">
        <v>1339</v>
      </c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1366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24</v>
      </c>
      <c r="J331" s="34">
        <f t="shared" si="40"/>
        <v>4</v>
      </c>
      <c r="K331" s="35">
        <f t="shared" si="41"/>
        <v>0.8571428571428571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 t="s">
        <v>1339</v>
      </c>
      <c r="AB331" s="88"/>
      <c r="AC331" s="88" t="s">
        <v>1339</v>
      </c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24</v>
      </c>
      <c r="J332" s="34">
        <f t="shared" si="40"/>
        <v>4</v>
      </c>
      <c r="K332" s="35">
        <f t="shared" si="41"/>
        <v>0.8571428571428571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 t="s">
        <v>1339</v>
      </c>
      <c r="AB332" s="88"/>
      <c r="AC332" s="88" t="s">
        <v>1339</v>
      </c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24</v>
      </c>
      <c r="J333" s="34">
        <f>COUNTIF(L333:AM333,"APAGADO")</f>
        <v>4</v>
      </c>
      <c r="K333" s="35">
        <f>(I333)/(J333+I333)</f>
        <v>0.8571428571428571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 t="s">
        <v>1339</v>
      </c>
      <c r="AB333" s="88"/>
      <c r="AC333" s="88" t="s">
        <v>1339</v>
      </c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24</v>
      </c>
      <c r="J334" s="34">
        <f>COUNTIF(L334:AM334,"APAGADO")</f>
        <v>4</v>
      </c>
      <c r="K334" s="35">
        <f>(I334)/(J334+I334)</f>
        <v>0.8571428571428571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 t="s">
        <v>1339</v>
      </c>
      <c r="Y334" s="88" t="s">
        <v>1339</v>
      </c>
      <c r="Z334" s="88"/>
      <c r="AA334" s="88" t="s">
        <v>1339</v>
      </c>
      <c r="AB334" s="88"/>
      <c r="AC334" s="88" t="s">
        <v>1339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28</v>
      </c>
      <c r="J337" s="34">
        <f t="shared" si="40"/>
        <v>0</v>
      </c>
      <c r="K337" s="35">
        <f t="shared" si="4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25</v>
      </c>
      <c r="J338" s="34">
        <f t="shared" si="40"/>
        <v>3</v>
      </c>
      <c r="K338" s="35">
        <f t="shared" si="41"/>
        <v>0.8928571428571429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 t="s">
        <v>1339</v>
      </c>
      <c r="AB338" s="88" t="s">
        <v>1339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25</v>
      </c>
      <c r="J339" s="34">
        <f t="shared" si="40"/>
        <v>3</v>
      </c>
      <c r="K339" s="35">
        <f t="shared" si="41"/>
        <v>0.8928571428571429</v>
      </c>
      <c r="L339" s="88" t="s">
        <v>1339</v>
      </c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 t="s">
        <v>1339</v>
      </c>
      <c r="AB339" s="88" t="s">
        <v>1339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28</v>
      </c>
      <c r="J349" s="34">
        <f t="shared" si="40"/>
        <v>0</v>
      </c>
      <c r="K349" s="35">
        <f t="shared" si="41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28</v>
      </c>
      <c r="J350" s="34">
        <f t="shared" si="40"/>
        <v>0</v>
      </c>
      <c r="K350" s="35">
        <f t="shared" si="4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24</v>
      </c>
      <c r="J354" s="34">
        <f t="shared" si="40"/>
        <v>4</v>
      </c>
      <c r="K354" s="35">
        <f t="shared" si="41"/>
        <v>0.8571428571428571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 t="s">
        <v>1339</v>
      </c>
      <c r="AB354" s="88" t="s">
        <v>1339</v>
      </c>
      <c r="AC354" s="88" t="s">
        <v>1339</v>
      </c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24</v>
      </c>
      <c r="J355" s="34">
        <f t="shared" si="40"/>
        <v>4</v>
      </c>
      <c r="K355" s="35">
        <f t="shared" si="41"/>
        <v>0.8571428571428571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 t="s">
        <v>1339</v>
      </c>
      <c r="AB355" s="88" t="s">
        <v>1339</v>
      </c>
      <c r="AC355" s="88" t="s">
        <v>1339</v>
      </c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27</v>
      </c>
      <c r="J356" s="34">
        <f t="shared" si="40"/>
        <v>1</v>
      </c>
      <c r="K356" s="35">
        <f t="shared" si="41"/>
        <v>0.9642857142857143</v>
      </c>
      <c r="L356" s="88" t="s">
        <v>1339</v>
      </c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1353</v>
      </c>
      <c r="H357" s="33" t="s">
        <v>905</v>
      </c>
      <c r="I357" s="34">
        <f t="shared" si="42"/>
        <v>25</v>
      </c>
      <c r="J357" s="34">
        <f t="shared" si="40"/>
        <v>3</v>
      </c>
      <c r="K357" s="35">
        <f t="shared" si="41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 t="s">
        <v>1339</v>
      </c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1353</v>
      </c>
      <c r="H358" s="33" t="s">
        <v>897</v>
      </c>
      <c r="I358" s="34">
        <f t="shared" si="42"/>
        <v>26</v>
      </c>
      <c r="J358" s="34">
        <f t="shared" si="40"/>
        <v>2</v>
      </c>
      <c r="K358" s="35">
        <f t="shared" si="41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1339</v>
      </c>
      <c r="X358" s="88" t="s">
        <v>1339</v>
      </c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19</v>
      </c>
      <c r="J360" s="34">
        <f t="shared" si="40"/>
        <v>9</v>
      </c>
      <c r="K360" s="35">
        <f t="shared" si="41"/>
        <v>0.6785714285714286</v>
      </c>
      <c r="L360" s="88"/>
      <c r="M360" s="88"/>
      <c r="N360" s="88"/>
      <c r="O360" s="88"/>
      <c r="P360" s="88"/>
      <c r="Q360" s="88"/>
      <c r="R360" s="88"/>
      <c r="S360" s="88"/>
      <c r="T360" s="88" t="s">
        <v>1339</v>
      </c>
      <c r="U360" s="88" t="s">
        <v>1339</v>
      </c>
      <c r="V360" s="88"/>
      <c r="W360" s="88" t="s">
        <v>1339</v>
      </c>
      <c r="X360" s="88" t="s">
        <v>1339</v>
      </c>
      <c r="Y360" s="88" t="s">
        <v>1339</v>
      </c>
      <c r="Z360" s="88" t="s">
        <v>1339</v>
      </c>
      <c r="AA360" s="88" t="s">
        <v>1339</v>
      </c>
      <c r="AB360" s="88" t="s">
        <v>1339</v>
      </c>
      <c r="AC360" s="88" t="s">
        <v>1339</v>
      </c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1354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1379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1380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27</v>
      </c>
      <c r="J371" s="34">
        <f t="shared" si="40"/>
        <v>1</v>
      </c>
      <c r="K371" s="35">
        <f t="shared" si="41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26</v>
      </c>
      <c r="J372" s="34">
        <f t="shared" si="40"/>
        <v>2</v>
      </c>
      <c r="K372" s="35">
        <f t="shared" si="41"/>
        <v>0.9285714285714286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 t="s">
        <v>1339</v>
      </c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26</v>
      </c>
      <c r="J373" s="34">
        <f t="shared" si="40"/>
        <v>2</v>
      </c>
      <c r="K373" s="35">
        <f t="shared" si="41"/>
        <v>0.9285714285714286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 t="s">
        <v>1339</v>
      </c>
      <c r="V373" s="88"/>
      <c r="W373" s="88"/>
      <c r="X373" s="88"/>
      <c r="Y373" s="88"/>
      <c r="Z373" s="88"/>
      <c r="AA373" s="88"/>
      <c r="AB373" s="88"/>
      <c r="AC373" s="88" t="s">
        <v>1339</v>
      </c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26</v>
      </c>
      <c r="J374" s="34">
        <f t="shared" si="40"/>
        <v>2</v>
      </c>
      <c r="K374" s="35">
        <f t="shared" si="41"/>
        <v>0.9285714285714286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1339</v>
      </c>
      <c r="AC374" s="88" t="s">
        <v>1339</v>
      </c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26</v>
      </c>
      <c r="J375" s="34">
        <f t="shared" si="40"/>
        <v>2</v>
      </c>
      <c r="K375" s="35">
        <f t="shared" si="41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 t="s">
        <v>1339</v>
      </c>
      <c r="AC375" s="88" t="s">
        <v>1339</v>
      </c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23</v>
      </c>
      <c r="J378" s="34">
        <f>COUNTIF(L378:AM378,"APAGADO")</f>
        <v>5</v>
      </c>
      <c r="K378" s="35">
        <f>(I378)/(J378+I378)</f>
        <v>0.8214285714285714</v>
      </c>
      <c r="L378" s="88"/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11</v>
      </c>
      <c r="J379" s="34">
        <f t="shared" si="40"/>
        <v>17</v>
      </c>
      <c r="K379" s="35">
        <f t="shared" si="41"/>
        <v>0.39285714285714285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 t="s">
        <v>1339</v>
      </c>
      <c r="AB379" s="88" t="s">
        <v>1339</v>
      </c>
      <c r="AC379" s="88" t="s">
        <v>1339</v>
      </c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11</v>
      </c>
      <c r="J380" s="34">
        <f t="shared" si="40"/>
        <v>17</v>
      </c>
      <c r="K380" s="35">
        <f t="shared" si="41"/>
        <v>0.39285714285714285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 t="s">
        <v>1339</v>
      </c>
      <c r="S380" s="88" t="s">
        <v>1339</v>
      </c>
      <c r="T380" s="88" t="s">
        <v>1339</v>
      </c>
      <c r="U380" s="88" t="s">
        <v>1339</v>
      </c>
      <c r="V380" s="88"/>
      <c r="W380" s="88" t="s">
        <v>1339</v>
      </c>
      <c r="X380" s="88" t="s">
        <v>1339</v>
      </c>
      <c r="Y380" s="88" t="s">
        <v>1339</v>
      </c>
      <c r="Z380" s="88" t="s">
        <v>1339</v>
      </c>
      <c r="AA380" s="88" t="s">
        <v>1339</v>
      </c>
      <c r="AB380" s="88" t="s">
        <v>1339</v>
      </c>
      <c r="AC380" s="88" t="s">
        <v>1339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21</v>
      </c>
      <c r="J381" s="34">
        <f>COUNTIF(L381:AM381,"APAGADO")</f>
        <v>6</v>
      </c>
      <c r="K381" s="35">
        <f>(I381)/(J381+I381)</f>
        <v>0.77777777777777779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22</v>
      </c>
      <c r="J382" s="34">
        <f>COUNTIF(L382:AM382,"APAGADO")</f>
        <v>6</v>
      </c>
      <c r="K382" s="35">
        <f>(I382)/(J382+I382)</f>
        <v>0.7857142857142857</v>
      </c>
      <c r="L382" s="88" t="s">
        <v>1339</v>
      </c>
      <c r="M382" s="88" t="s">
        <v>1339</v>
      </c>
      <c r="N382" s="88" t="s">
        <v>1339</v>
      </c>
      <c r="O382" s="88" t="s">
        <v>1339</v>
      </c>
      <c r="P382" s="88" t="s">
        <v>1339</v>
      </c>
      <c r="Q382" s="88" t="s">
        <v>1339</v>
      </c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14</v>
      </c>
      <c r="J383" s="34">
        <f t="shared" ref="J383" si="43">COUNTIF(L383:AM383,"APAGADO")</f>
        <v>14</v>
      </c>
      <c r="K383" s="35">
        <f t="shared" ref="K383" si="44">(I383)/(J383+I383)</f>
        <v>0.5</v>
      </c>
      <c r="L383" s="88"/>
      <c r="M383" s="88"/>
      <c r="N383" s="88" t="s">
        <v>1339</v>
      </c>
      <c r="O383" s="88" t="s">
        <v>1339</v>
      </c>
      <c r="P383" s="88" t="s">
        <v>1339</v>
      </c>
      <c r="Q383" s="88" t="s">
        <v>1339</v>
      </c>
      <c r="R383" s="88" t="s">
        <v>1339</v>
      </c>
      <c r="S383" s="88" t="s">
        <v>1339</v>
      </c>
      <c r="T383" s="88" t="s">
        <v>1339</v>
      </c>
      <c r="U383" s="88" t="s">
        <v>1339</v>
      </c>
      <c r="V383" s="88"/>
      <c r="W383" s="88" t="s">
        <v>1339</v>
      </c>
      <c r="X383" s="88" t="s">
        <v>1339</v>
      </c>
      <c r="Y383" s="88" t="s">
        <v>1339</v>
      </c>
      <c r="Z383" s="88" t="s">
        <v>1339</v>
      </c>
      <c r="AA383" s="88" t="s">
        <v>1339</v>
      </c>
      <c r="AB383" s="88"/>
      <c r="AC383" s="88" t="s">
        <v>1339</v>
      </c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25</v>
      </c>
      <c r="J390" s="34">
        <f t="shared" si="40"/>
        <v>3</v>
      </c>
      <c r="K390" s="35">
        <f t="shared" si="41"/>
        <v>0.8928571428571429</v>
      </c>
      <c r="L390" s="88"/>
      <c r="M390" s="88"/>
      <c r="N390" s="88" t="s">
        <v>1339</v>
      </c>
      <c r="O390" s="88"/>
      <c r="P390" s="88"/>
      <c r="Q390" s="88"/>
      <c r="R390" s="88" t="s">
        <v>1339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 t="s">
        <v>1339</v>
      </c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27</v>
      </c>
      <c r="J392" s="34">
        <f t="shared" si="45"/>
        <v>1</v>
      </c>
      <c r="K392" s="35">
        <f t="shared" si="46"/>
        <v>0.9642857142857143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 t="s">
        <v>1339</v>
      </c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27</v>
      </c>
      <c r="J393" s="34">
        <f>COUNTIF(L393:AM393,"APAGADO")</f>
        <v>1</v>
      </c>
      <c r="K393" s="35">
        <f>(I393)/(J393+I393)</f>
        <v>0.9642857142857143</v>
      </c>
      <c r="L393" s="88" t="s">
        <v>1339</v>
      </c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1355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1356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1352</v>
      </c>
      <c r="H399" s="33" t="s">
        <v>932</v>
      </c>
      <c r="I399" s="34">
        <f t="shared" si="42"/>
        <v>27</v>
      </c>
      <c r="J399" s="34">
        <f>COUNTIF(L399:AM399,"APAGADO")</f>
        <v>1</v>
      </c>
      <c r="K399" s="35">
        <f>(I399)/(J399+I399)</f>
        <v>0.9642857142857143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 t="s">
        <v>1339</v>
      </c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1357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1358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24</v>
      </c>
      <c r="J406" s="34">
        <f t="shared" si="45"/>
        <v>4</v>
      </c>
      <c r="K406" s="35">
        <f t="shared" si="46"/>
        <v>0.8571428571428571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88"/>
      <c r="V406" s="88"/>
      <c r="W406" s="88"/>
      <c r="X406" s="88"/>
      <c r="Y406" s="88"/>
      <c r="Z406" s="88"/>
      <c r="AA406" s="88"/>
      <c r="AB406" s="88" t="s">
        <v>1339</v>
      </c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24</v>
      </c>
      <c r="J407" s="34">
        <f t="shared" si="45"/>
        <v>4</v>
      </c>
      <c r="K407" s="35">
        <f t="shared" si="46"/>
        <v>0.8571428571428571</v>
      </c>
      <c r="L407" s="88" t="s">
        <v>1339</v>
      </c>
      <c r="M407" s="88"/>
      <c r="N407" s="88" t="s">
        <v>1339</v>
      </c>
      <c r="O407" s="88"/>
      <c r="P407" s="88"/>
      <c r="Q407" s="88"/>
      <c r="R407" s="88" t="s">
        <v>1339</v>
      </c>
      <c r="S407" s="88"/>
      <c r="T407" s="88"/>
      <c r="U407" s="90"/>
      <c r="V407" s="88"/>
      <c r="W407" s="88"/>
      <c r="X407" s="88"/>
      <c r="Y407" s="88"/>
      <c r="Z407" s="88"/>
      <c r="AA407" s="88"/>
      <c r="AB407" s="88" t="s">
        <v>1339</v>
      </c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27</v>
      </c>
      <c r="J415" s="34">
        <f t="shared" si="45"/>
        <v>1</v>
      </c>
      <c r="K415" s="35">
        <f t="shared" si="46"/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 t="s">
        <v>1339</v>
      </c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27</v>
      </c>
      <c r="J416" s="34">
        <f t="shared" si="45"/>
        <v>1</v>
      </c>
      <c r="K416" s="35">
        <f t="shared" si="46"/>
        <v>0.9642857142857143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 t="s">
        <v>1339</v>
      </c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27</v>
      </c>
      <c r="J417" s="34">
        <f>COUNTIF(L417:AM417,"APAGADO")</f>
        <v>1</v>
      </c>
      <c r="K417" s="35">
        <f>(I417)/(J417+I417)</f>
        <v>0.9642857142857143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 t="s">
        <v>1339</v>
      </c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27</v>
      </c>
      <c r="J418" s="34">
        <f t="shared" si="45"/>
        <v>1</v>
      </c>
      <c r="K418" s="35">
        <f t="shared" si="46"/>
        <v>0.9642857142857143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 t="s">
        <v>1339</v>
      </c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28</v>
      </c>
      <c r="J420" s="34">
        <f t="shared" si="45"/>
        <v>0</v>
      </c>
      <c r="K420" s="35">
        <f t="shared" si="4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1359</v>
      </c>
      <c r="H422" s="33" t="s">
        <v>951</v>
      </c>
      <c r="I422" s="34">
        <f t="shared" si="47"/>
        <v>14</v>
      </c>
      <c r="J422" s="34">
        <f t="shared" si="45"/>
        <v>14</v>
      </c>
      <c r="K422" s="35">
        <f t="shared" si="46"/>
        <v>0.5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12</v>
      </c>
      <c r="J423" s="34">
        <f t="shared" si="45"/>
        <v>16</v>
      </c>
      <c r="K423" s="35">
        <f t="shared" si="46"/>
        <v>0.42857142857142855</v>
      </c>
      <c r="L423" s="88" t="s">
        <v>1339</v>
      </c>
      <c r="M423" s="88" t="s">
        <v>1339</v>
      </c>
      <c r="N423" s="88" t="s">
        <v>1339</v>
      </c>
      <c r="O423" s="88" t="s">
        <v>1339</v>
      </c>
      <c r="P423" s="88" t="s">
        <v>1339</v>
      </c>
      <c r="Q423" s="88" t="s">
        <v>1339</v>
      </c>
      <c r="R423" s="88" t="s">
        <v>1339</v>
      </c>
      <c r="S423" s="88" t="s">
        <v>1339</v>
      </c>
      <c r="T423" s="88" t="s">
        <v>1339</v>
      </c>
      <c r="U423" s="88" t="s">
        <v>1339</v>
      </c>
      <c r="V423" s="88"/>
      <c r="W423" s="88" t="s">
        <v>1339</v>
      </c>
      <c r="X423" s="88" t="s">
        <v>1339</v>
      </c>
      <c r="Y423" s="88" t="s">
        <v>1339</v>
      </c>
      <c r="Z423" s="88" t="s">
        <v>1339</v>
      </c>
      <c r="AA423" s="88"/>
      <c r="AB423" s="88" t="s">
        <v>1339</v>
      </c>
      <c r="AC423" s="88" t="s">
        <v>1339</v>
      </c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27</v>
      </c>
      <c r="J428" s="34">
        <f t="shared" si="45"/>
        <v>1</v>
      </c>
      <c r="K428" s="35">
        <f t="shared" si="46"/>
        <v>0.9642857142857143</v>
      </c>
      <c r="L428" s="88" t="s">
        <v>1339</v>
      </c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28</v>
      </c>
      <c r="J429" s="34">
        <f t="shared" si="45"/>
        <v>0</v>
      </c>
      <c r="K429" s="35">
        <f t="shared" si="46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27</v>
      </c>
      <c r="J430" s="34">
        <f t="shared" si="45"/>
        <v>1</v>
      </c>
      <c r="K430" s="35">
        <f t="shared" si="46"/>
        <v>0.9642857142857143</v>
      </c>
      <c r="L430" s="88" t="s">
        <v>1339</v>
      </c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26</v>
      </c>
      <c r="J433" s="34">
        <f t="shared" si="45"/>
        <v>2</v>
      </c>
      <c r="K433" s="35">
        <f t="shared" si="46"/>
        <v>0.9285714285714286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/>
      <c r="X433" s="88"/>
      <c r="Y433" s="88"/>
      <c r="Z433" s="88"/>
      <c r="AA433" s="88"/>
      <c r="AB433" s="88" t="s">
        <v>1339</v>
      </c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24</v>
      </c>
      <c r="J434" s="34">
        <f t="shared" si="45"/>
        <v>4</v>
      </c>
      <c r="K434" s="35">
        <f t="shared" si="46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24</v>
      </c>
      <c r="J435" s="34">
        <f t="shared" si="45"/>
        <v>4</v>
      </c>
      <c r="K435" s="35">
        <f t="shared" si="46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24</v>
      </c>
      <c r="J436" s="34">
        <f t="shared" si="45"/>
        <v>4</v>
      </c>
      <c r="K436" s="35">
        <f t="shared" si="46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24</v>
      </c>
      <c r="J437" s="34">
        <f t="shared" si="45"/>
        <v>4</v>
      </c>
      <c r="K437" s="35">
        <f t="shared" si="46"/>
        <v>0.8571428571428571</v>
      </c>
      <c r="L437" s="88"/>
      <c r="M437" s="88"/>
      <c r="N437" s="88"/>
      <c r="O437" s="88"/>
      <c r="P437" s="88"/>
      <c r="Q437" s="88"/>
      <c r="R437" s="88"/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17</v>
      </c>
      <c r="J438" s="34">
        <f>COUNTIF(L438:AM438,"APAGADO")</f>
        <v>11</v>
      </c>
      <c r="K438" s="35">
        <f>(I438)/(J438+I438)</f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17</v>
      </c>
      <c r="J439" s="34">
        <f t="shared" si="45"/>
        <v>11</v>
      </c>
      <c r="K439" s="35">
        <f t="shared" si="46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17</v>
      </c>
      <c r="J440" s="34">
        <f t="shared" si="45"/>
        <v>11</v>
      </c>
      <c r="K440" s="35">
        <f t="shared" si="46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17</v>
      </c>
      <c r="J441" s="34">
        <f t="shared" si="45"/>
        <v>11</v>
      </c>
      <c r="K441" s="35">
        <f t="shared" si="46"/>
        <v>0.6071428571428571</v>
      </c>
      <c r="L441" s="88" t="s">
        <v>1339</v>
      </c>
      <c r="M441" s="88" t="s">
        <v>1339</v>
      </c>
      <c r="N441" s="88" t="s">
        <v>1339</v>
      </c>
      <c r="O441" s="88" t="s">
        <v>1339</v>
      </c>
      <c r="P441" s="88" t="s">
        <v>1339</v>
      </c>
      <c r="Q441" s="88" t="s">
        <v>1339</v>
      </c>
      <c r="R441" s="88" t="s">
        <v>1339</v>
      </c>
      <c r="S441" s="88" t="s">
        <v>1339</v>
      </c>
      <c r="T441" s="88"/>
      <c r="U441" s="88"/>
      <c r="V441" s="88"/>
      <c r="W441" s="88" t="s">
        <v>1339</v>
      </c>
      <c r="X441" s="88" t="s">
        <v>1339</v>
      </c>
      <c r="Y441" s="88" t="s">
        <v>1339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27</v>
      </c>
      <c r="J442" s="34">
        <f t="shared" si="45"/>
        <v>1</v>
      </c>
      <c r="K442" s="35">
        <f t="shared" si="46"/>
        <v>0.9642857142857143</v>
      </c>
      <c r="L442" s="88"/>
      <c r="M442" s="88"/>
      <c r="N442" s="88"/>
      <c r="O442" s="88"/>
      <c r="P442" s="88"/>
      <c r="Q442" s="88"/>
      <c r="R442" s="88" t="s">
        <v>1339</v>
      </c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27</v>
      </c>
      <c r="J443" s="34">
        <f>COUNTIF(L443:AM443,"APAGADO")</f>
        <v>1</v>
      </c>
      <c r="K443" s="35">
        <f>(I443)/(J443+I443)</f>
        <v>0.9642857142857143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1339</v>
      </c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1" x14ac:dyDescent="0.25">
      <c r="E692" s="33"/>
      <c r="F692" s="33"/>
      <c r="G692" s="33"/>
      <c r="H692" s="33"/>
      <c r="K692" s="15"/>
      <c r="N692" s="88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K695" s="15"/>
      <c r="N695" s="88"/>
    </row>
    <row r="696" spans="5:41" x14ac:dyDescent="0.25"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O453" xr:uid="{00000000-0001-0000-0000-000000000000}"/>
  <phoneticPr fontId="6" type="noConversion"/>
  <conditionalFormatting sqref="C1:C209 D107:D108 D116 D164 D168:D169 D202 D209 D286:D287 D295 D366:D369 C211:C1048576 C210:D210">
    <cfRule type="cellIs" dxfId="232" priority="408" operator="equal">
      <formula>$C$224</formula>
    </cfRule>
    <cfRule type="cellIs" dxfId="231" priority="409" operator="equal">
      <formula>$C$212</formula>
    </cfRule>
  </conditionalFormatting>
  <conditionalFormatting sqref="E1:E432">
    <cfRule type="containsText" dxfId="230" priority="414" operator="containsText" text="fija">
      <formula>NOT(ISERROR(SEARCH("fija",E1)))</formula>
    </cfRule>
    <cfRule type="containsText" dxfId="229" priority="415" operator="containsText" text="domo">
      <formula>NOT(ISERROR(SEARCH("domo",E1)))</formula>
    </cfRule>
  </conditionalFormatting>
  <conditionalFormatting sqref="E1:E1048576">
    <cfRule type="cellIs" dxfId="228" priority="410" operator="equal">
      <formula>$E$7</formula>
    </cfRule>
  </conditionalFormatting>
  <conditionalFormatting sqref="E434">
    <cfRule type="containsText" dxfId="227" priority="355" operator="containsText" text="fija">
      <formula>NOT(ISERROR(SEARCH("fija",E434)))</formula>
    </cfRule>
    <cfRule type="containsText" dxfId="226" priority="356" operator="containsText" text="domo">
      <formula>NOT(ISERROR(SEARCH("domo",E434)))</formula>
    </cfRule>
    <cfRule type="containsText" dxfId="225" priority="357" operator="containsText" text="Radio">
      <formula>NOT(ISERROR(SEARCH("Radio",E434)))</formula>
    </cfRule>
  </conditionalFormatting>
  <conditionalFormatting sqref="E434:E435">
    <cfRule type="containsText" dxfId="224" priority="350" operator="containsText" text="fija">
      <formula>NOT(ISERROR(SEARCH("fija",E434)))</formula>
    </cfRule>
    <cfRule type="containsText" dxfId="223" priority="351" operator="containsText" text="domo">
      <formula>NOT(ISERROR(SEARCH("domo",E434)))</formula>
    </cfRule>
  </conditionalFormatting>
  <conditionalFormatting sqref="E435">
    <cfRule type="containsText" dxfId="222" priority="348" operator="containsText" text="fija">
      <formula>NOT(ISERROR(SEARCH("fija",E435)))</formula>
    </cfRule>
    <cfRule type="containsText" dxfId="221" priority="349" operator="containsText" text="domo">
      <formula>NOT(ISERROR(SEARCH("domo",E435)))</formula>
    </cfRule>
    <cfRule type="containsText" dxfId="220" priority="352" operator="containsText" text="Radio">
      <formula>NOT(ISERROR(SEARCH("Radio",E435)))</formula>
    </cfRule>
  </conditionalFormatting>
  <conditionalFormatting sqref="E438">
    <cfRule type="containsText" dxfId="219" priority="345" operator="containsText" text="fija">
      <formula>NOT(ISERROR(SEARCH("fija",E438)))</formula>
    </cfRule>
    <cfRule type="containsText" dxfId="218" priority="346" operator="containsText" text="domo">
      <formula>NOT(ISERROR(SEARCH("domo",E438)))</formula>
    </cfRule>
    <cfRule type="containsText" dxfId="217" priority="347" operator="containsText" text="Radio">
      <formula>NOT(ISERROR(SEARCH("Radio",E438)))</formula>
    </cfRule>
  </conditionalFormatting>
  <conditionalFormatting sqref="E438:E439">
    <cfRule type="containsText" dxfId="216" priority="340" operator="containsText" text="fija">
      <formula>NOT(ISERROR(SEARCH("fija",E438)))</formula>
    </cfRule>
    <cfRule type="containsText" dxfId="215" priority="341" operator="containsText" text="domo">
      <formula>NOT(ISERROR(SEARCH("domo",E438)))</formula>
    </cfRule>
  </conditionalFormatting>
  <conditionalFormatting sqref="E439 E27:H432">
    <cfRule type="containsText" dxfId="214" priority="342" operator="containsText" text="Radio">
      <formula>NOT(ISERROR(SEARCH("Radio",E27)))</formula>
    </cfRule>
  </conditionalFormatting>
  <conditionalFormatting sqref="E439:E440">
    <cfRule type="containsText" dxfId="213" priority="335" operator="containsText" text="fija">
      <formula>NOT(ISERROR(SEARCH("fija",E439)))</formula>
    </cfRule>
    <cfRule type="containsText" dxfId="212" priority="336" operator="containsText" text="domo">
      <formula>NOT(ISERROR(SEARCH("domo",E439)))</formula>
    </cfRule>
  </conditionalFormatting>
  <conditionalFormatting sqref="E440">
    <cfRule type="containsText" dxfId="211" priority="337" operator="containsText" text="Radio">
      <formula>NOT(ISERROR(SEARCH("Radio",E440)))</formula>
    </cfRule>
  </conditionalFormatting>
  <conditionalFormatting sqref="E440:E441">
    <cfRule type="containsText" dxfId="210" priority="330" operator="containsText" text="fija">
      <formula>NOT(ISERROR(SEARCH("fija",E440)))</formula>
    </cfRule>
    <cfRule type="containsText" dxfId="209" priority="331" operator="containsText" text="domo">
      <formula>NOT(ISERROR(SEARCH("domo",E440)))</formula>
    </cfRule>
  </conditionalFormatting>
  <conditionalFormatting sqref="E441">
    <cfRule type="containsText" dxfId="208" priority="328" operator="containsText" text="fija">
      <formula>NOT(ISERROR(SEARCH("fija",E441)))</formula>
    </cfRule>
    <cfRule type="containsText" dxfId="207" priority="329" operator="containsText" text="domo">
      <formula>NOT(ISERROR(SEARCH("domo",E441)))</formula>
    </cfRule>
    <cfRule type="containsText" dxfId="206" priority="332" operator="containsText" text="Radio">
      <formula>NOT(ISERROR(SEARCH("Radio",E441)))</formula>
    </cfRule>
  </conditionalFormatting>
  <conditionalFormatting sqref="E443 E445:E1048576">
    <cfRule type="containsText" dxfId="205" priority="626" operator="containsText" text="fija">
      <formula>NOT(ISERROR(SEARCH("fija",E443)))</formula>
    </cfRule>
    <cfRule type="containsText" dxfId="204" priority="627" operator="containsText" text="domo">
      <formula>NOT(ISERROR(SEARCH("domo",E443)))</formula>
    </cfRule>
  </conditionalFormatting>
  <conditionalFormatting sqref="E446:E448">
    <cfRule type="containsText" dxfId="203" priority="358" operator="containsText" text="fija">
      <formula>NOT(ISERROR(SEARCH("fija",E446)))</formula>
    </cfRule>
    <cfRule type="containsText" dxfId="202" priority="359" operator="containsText" text="domo">
      <formula>NOT(ISERROR(SEARCH("domo",E446)))</formula>
    </cfRule>
  </conditionalFormatting>
  <conditionalFormatting sqref="E453:E454">
    <cfRule type="containsText" dxfId="201" priority="209" operator="containsText" text="fija">
      <formula>NOT(ISERROR(SEARCH("fija",E453)))</formula>
    </cfRule>
    <cfRule type="containsText" dxfId="200" priority="210" operator="containsText" text="domo">
      <formula>NOT(ISERROR(SEARCH("domo",E453)))</formula>
    </cfRule>
  </conditionalFormatting>
  <conditionalFormatting sqref="E443:H443 E445:H455 E456:G456 E457:H1048576 E1:H26">
    <cfRule type="containsText" dxfId="199" priority="883" operator="containsText" text="Radio">
      <formula>NOT(ISERROR(SEARCH("Radio",E1)))</formula>
    </cfRule>
  </conditionalFormatting>
  <conditionalFormatting sqref="F433">
    <cfRule type="containsText" dxfId="198" priority="5" operator="containsText" text="Radio">
      <formula>NOT(ISERROR(SEARCH("Radio",F433)))</formula>
    </cfRule>
    <cfRule type="cellIs" dxfId="197" priority="6" operator="equal">
      <formula>"PTP A FO"</formula>
    </cfRule>
  </conditionalFormatting>
  <conditionalFormatting sqref="F443:G443 F445:G1048576 F1:G432">
    <cfRule type="cellIs" dxfId="196" priority="607" operator="equal">
      <formula>"PTP A FO"</formula>
    </cfRule>
  </conditionalFormatting>
  <conditionalFormatting sqref="F1:G1048576">
    <cfRule type="cellIs" dxfId="195" priority="411" operator="equal">
      <formula>$F$10</formula>
    </cfRule>
    <cfRule type="cellIs" dxfId="194" priority="412" operator="equal">
      <formula>"PTP A FO"</formula>
    </cfRule>
  </conditionalFormatting>
  <conditionalFormatting sqref="K107:K123 K124:M321">
    <cfRule type="cellIs" dxfId="193" priority="850" operator="lessThan">
      <formula>0.8</formula>
    </cfRule>
    <cfRule type="cellIs" dxfId="192" priority="851" operator="greaterThan">
      <formula>0.8</formula>
    </cfRule>
  </conditionalFormatting>
  <conditionalFormatting sqref="K370:M410">
    <cfRule type="cellIs" dxfId="191" priority="842" operator="lessThan">
      <formula>0.8</formula>
    </cfRule>
    <cfRule type="cellIs" dxfId="190" priority="843" operator="greaterThan">
      <formula>0.8</formula>
    </cfRule>
  </conditionalFormatting>
  <conditionalFormatting sqref="L7">
    <cfRule type="cellIs" dxfId="189" priority="298" operator="equal">
      <formula>"APAGADO"</formula>
    </cfRule>
  </conditionalFormatting>
  <conditionalFormatting sqref="L5:M23 O7:W7">
    <cfRule type="cellIs" dxfId="188" priority="540" operator="lessThan">
      <formula>0.8</formula>
    </cfRule>
    <cfRule type="cellIs" dxfId="187" priority="541" operator="greaterThan">
      <formula>0.8</formula>
    </cfRule>
  </conditionalFormatting>
  <conditionalFormatting sqref="L5:M106 O7:W7">
    <cfRule type="notContainsText" dxfId="186" priority="538" operator="notContains" text="Caida">
      <formula>ISERROR(SEARCH("Caida",L5))</formula>
    </cfRule>
    <cfRule type="containsText" dxfId="185" priority="539" operator="containsText" text="Caida">
      <formula>NOT(ISERROR(SEARCH("Caida",L5)))</formula>
    </cfRule>
  </conditionalFormatting>
  <conditionalFormatting sqref="L74:M74">
    <cfRule type="containsText" dxfId="184" priority="272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83" priority="848" operator="notContains" text="Caida">
      <formula>ISERROR(SEARCH("Caida",L124))</formula>
    </cfRule>
    <cfRule type="containsText" dxfId="182" priority="849" operator="containsText" text="Caida">
      <formula>NOT(ISERROR(SEARCH("Caida",L124)))</formula>
    </cfRule>
  </conditionalFormatting>
  <conditionalFormatting sqref="L370:M1048576">
    <cfRule type="notContainsText" dxfId="181" priority="706" operator="notContains" text="Caida">
      <formula>ISERROR(SEARCH("Caida",L370))</formula>
    </cfRule>
    <cfRule type="containsText" dxfId="180" priority="707" operator="containsText" text="Caida">
      <formula>NOT(ISERROR(SEARCH("Caida",L370)))</formula>
    </cfRule>
  </conditionalFormatting>
  <conditionalFormatting sqref="L452:N452 L5:M106 AH121:AM123 AN121:AN208 O124:AM192 L124:M451">
    <cfRule type="cellIs" dxfId="179" priority="299" operator="equal">
      <formula>"APAGADO"</formula>
    </cfRule>
  </conditionalFormatting>
  <conditionalFormatting sqref="L113:R125">
    <cfRule type="cellIs" dxfId="178" priority="2" operator="equal">
      <formula>"apagado"</formula>
    </cfRule>
  </conditionalFormatting>
  <conditionalFormatting sqref="L5:AO468">
    <cfRule type="cellIs" dxfId="177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76" priority="881" operator="notContains" text="Caida">
      <formula>ISERROR(SEARCH("Caida",L124))</formula>
    </cfRule>
  </conditionalFormatting>
  <conditionalFormatting sqref="M411:M452">
    <cfRule type="cellIs" dxfId="175" priority="708" operator="lessThan">
      <formula>0.8</formula>
    </cfRule>
    <cfRule type="cellIs" dxfId="174" priority="709" operator="greaterThan">
      <formula>0.8</formula>
    </cfRule>
  </conditionalFormatting>
  <conditionalFormatting sqref="N5:N8 T8:AO14 T15:X15 Z15:AO15 T16:AO120">
    <cfRule type="cellIs" dxfId="173" priority="137" operator="equal">
      <formula>"APAGADO"</formula>
    </cfRule>
    <cfRule type="notContainsText" dxfId="172" priority="138" operator="notContains" text="Caida">
      <formula>ISERROR(SEARCH("Caida",N5))</formula>
    </cfRule>
    <cfRule type="containsText" dxfId="171" priority="139" operator="containsText" text="Caida">
      <formula>NOT(ISERROR(SEARCH("Caida",N5)))</formula>
    </cfRule>
    <cfRule type="cellIs" dxfId="170" priority="140" operator="lessThan">
      <formula>0.8</formula>
    </cfRule>
    <cfRule type="cellIs" dxfId="169" priority="141" operator="greaterThan">
      <formula>0.8</formula>
    </cfRule>
  </conditionalFormatting>
  <conditionalFormatting sqref="N9:N452">
    <cfRule type="notContainsText" dxfId="168" priority="163" operator="notContains" text="Caida">
      <formula>ISERROR(SEARCH("Caida",N9))</formula>
    </cfRule>
    <cfRule type="containsText" dxfId="167" priority="164" operator="containsText" text="Caida">
      <formula>NOT(ISERROR(SEARCH("Caida",N9)))</formula>
    </cfRule>
    <cfRule type="cellIs" dxfId="166" priority="165" operator="lessThan">
      <formula>0.8</formula>
    </cfRule>
    <cfRule type="cellIs" dxfId="165" priority="166" operator="greaterThan">
      <formula>0.8</formula>
    </cfRule>
  </conditionalFormatting>
  <conditionalFormatting sqref="N9:N1047">
    <cfRule type="cellIs" dxfId="164" priority="162" operator="equal">
      <formula>"APAGADO"</formula>
    </cfRule>
  </conditionalFormatting>
  <conditionalFormatting sqref="N102:N104">
    <cfRule type="cellIs" dxfId="163" priority="147" operator="equal">
      <formula>"APAGADO"</formula>
    </cfRule>
    <cfRule type="notContainsText" dxfId="162" priority="148" operator="notContains" text="Caida">
      <formula>ISERROR(SEARCH("Caida",N102))</formula>
    </cfRule>
    <cfRule type="containsText" dxfId="161" priority="149" operator="containsText" text="Caida">
      <formula>NOT(ISERROR(SEARCH("Caida",N102)))</formula>
    </cfRule>
    <cfRule type="cellIs" dxfId="160" priority="150" operator="lessThan">
      <formula>0.8</formula>
    </cfRule>
    <cfRule type="cellIs" dxfId="159" priority="151" operator="greaterThan">
      <formula>0.8</formula>
    </cfRule>
  </conditionalFormatting>
  <conditionalFormatting sqref="N452:N1047">
    <cfRule type="notContainsText" dxfId="158" priority="168" operator="notContains" text="Caida">
      <formula>ISERROR(SEARCH("Caida",N452))</formula>
    </cfRule>
    <cfRule type="containsText" dxfId="157" priority="169" operator="containsText" text="Caida">
      <formula>NOT(ISERROR(SEARCH("Caida",N452)))</formula>
    </cfRule>
    <cfRule type="cellIs" dxfId="156" priority="170" operator="lessThan">
      <formula>0.8</formula>
    </cfRule>
    <cfRule type="cellIs" dxfId="155" priority="171" operator="greaterThan">
      <formula>0.8</formula>
    </cfRule>
    <cfRule type="cellIs" dxfId="154" priority="193" operator="lessThan">
      <formula>0.8</formula>
    </cfRule>
    <cfRule type="cellIs" dxfId="153" priority="194" operator="greaterThan">
      <formula>0.8</formula>
    </cfRule>
  </conditionalFormatting>
  <conditionalFormatting sqref="N452:N1048576 N2 N4">
    <cfRule type="cellIs" dxfId="152" priority="188" operator="equal">
      <formula>$N$13</formula>
    </cfRule>
  </conditionalFormatting>
  <conditionalFormatting sqref="N452:N1048576">
    <cfRule type="notContainsText" dxfId="151" priority="191" operator="notContains" text="Caida">
      <formula>ISERROR(SEARCH("Caida",N452))</formula>
    </cfRule>
    <cfRule type="containsText" dxfId="150" priority="192" operator="containsText" text="Caida">
      <formula>NOT(ISERROR(SEARCH("Caida",N452)))</formula>
    </cfRule>
  </conditionalFormatting>
  <conditionalFormatting sqref="O420:Q423">
    <cfRule type="notContainsText" dxfId="149" priority="698" operator="notContains" text="Caida">
      <formula>ISERROR(SEARCH("Caida",O420))</formula>
    </cfRule>
    <cfRule type="containsText" dxfId="148" priority="699" operator="containsText" text="Caida">
      <formula>NOT(ISERROR(SEARCH("Caida",O420)))</formula>
    </cfRule>
    <cfRule type="cellIs" dxfId="147" priority="700" operator="lessThan">
      <formula>0.8</formula>
    </cfRule>
    <cfRule type="cellIs" dxfId="146" priority="701" operator="greaterThan">
      <formula>0.8</formula>
    </cfRule>
  </conditionalFormatting>
  <conditionalFormatting sqref="O424:Q425">
    <cfRule type="notContainsText" dxfId="145" priority="603" operator="notContains" text="Caida">
      <formula>ISERROR(SEARCH("Caida",O424))</formula>
    </cfRule>
    <cfRule type="containsText" dxfId="144" priority="604" operator="containsText" text="Caida">
      <formula>NOT(ISERROR(SEARCH("Caida",O424)))</formula>
    </cfRule>
    <cfRule type="cellIs" dxfId="143" priority="605" operator="lessThan">
      <formula>0.8</formula>
    </cfRule>
    <cfRule type="cellIs" dxfId="142" priority="606" operator="greaterThan">
      <formula>0.8</formula>
    </cfRule>
  </conditionalFormatting>
  <conditionalFormatting sqref="O324:R326">
    <cfRule type="notContainsText" dxfId="141" priority="689" operator="notContains" text="Caida">
      <formula>ISERROR(SEARCH("Caida",O324))</formula>
    </cfRule>
    <cfRule type="containsText" dxfId="140" priority="690" operator="containsText" text="Caida">
      <formula>NOT(ISERROR(SEARCH("Caida",O324)))</formula>
    </cfRule>
    <cfRule type="cellIs" dxfId="139" priority="691" operator="lessThan">
      <formula>0.8</formula>
    </cfRule>
    <cfRule type="cellIs" dxfId="138" priority="692" operator="greaterThan">
      <formula>0.8</formula>
    </cfRule>
  </conditionalFormatting>
  <conditionalFormatting sqref="O394:R407">
    <cfRule type="cellIs" dxfId="137" priority="659" operator="lessThan">
      <formula>0.8</formula>
    </cfRule>
    <cfRule type="cellIs" dxfId="136" priority="660" operator="greaterThan">
      <formula>0.8</formula>
    </cfRule>
  </conditionalFormatting>
  <conditionalFormatting sqref="O8:S106">
    <cfRule type="cellIs" dxfId="135" priority="32" operator="equal">
      <formula>"APAGADO"</formula>
    </cfRule>
    <cfRule type="notContainsText" dxfId="134" priority="33" operator="notContains" text="Caida">
      <formula>ISERROR(SEARCH("Caida",O8))</formula>
    </cfRule>
    <cfRule type="containsText" dxfId="133" priority="34" operator="containsText" text="Caida">
      <formula>NOT(ISERROR(SEARCH("Caida",O8)))</formula>
    </cfRule>
    <cfRule type="cellIs" dxfId="132" priority="35" operator="lessThan">
      <formula>0.8</formula>
    </cfRule>
    <cfRule type="cellIs" dxfId="131" priority="36" operator="greaterThan">
      <formula>0.8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0" priority="884" operator="lessThan">
      <formula>0.8</formula>
    </cfRule>
    <cfRule type="cellIs" dxfId="129" priority="885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28" priority="882" operator="containsText" text="Caida">
      <formula>NOT(ISERROR(SEARCH("Caida",L124)))</formula>
    </cfRule>
  </conditionalFormatting>
  <conditionalFormatting sqref="O408:AM452 S193:AM193 O194:AM208 O211:AM406 O193:Q193 AN211:AN1048576 O407:T407 V407:AM407 AH453:AM1048576 O209:AN210">
    <cfRule type="cellIs" dxfId="127" priority="616" operator="equal">
      <formula>"APAGADO"</formula>
    </cfRule>
  </conditionalFormatting>
  <conditionalFormatting sqref="O194:AN321">
    <cfRule type="notContainsText" dxfId="126" priority="665" operator="notContains" text="Caida">
      <formula>ISERROR(SEARCH("Caida",O194))</formula>
    </cfRule>
    <cfRule type="containsText" dxfId="125" priority="666" operator="containsText" text="Caida">
      <formula>NOT(ISERROR(SEARCH("Caida",O194)))</formula>
    </cfRule>
    <cfRule type="cellIs" dxfId="124" priority="667" operator="lessThan">
      <formula>0.8</formula>
    </cfRule>
    <cfRule type="cellIs" dxfId="123" priority="668" operator="greaterThan">
      <formula>0.8</formula>
    </cfRule>
  </conditionalFormatting>
  <conditionalFormatting sqref="O331:AN410">
    <cfRule type="notContainsText" dxfId="122" priority="657" operator="notContains" text="Caida">
      <formula>ISERROR(SEARCH("Caida",O331))</formula>
    </cfRule>
    <cfRule type="containsText" dxfId="121" priority="658" operator="containsText" text="Caida">
      <formula>NOT(ISERROR(SEARCH("Caida",O331)))</formula>
    </cfRule>
  </conditionalFormatting>
  <conditionalFormatting sqref="O5:AO6">
    <cfRule type="notContainsText" dxfId="120" priority="8" operator="notContains" text="Caida">
      <formula>ISERROR(SEARCH("Caida",O5))</formula>
    </cfRule>
    <cfRule type="containsText" dxfId="119" priority="9" operator="containsText" text="Caida">
      <formula>NOT(ISERROR(SEARCH("Caida",O5)))</formula>
    </cfRule>
    <cfRule type="cellIs" dxfId="118" priority="10" operator="lessThan">
      <formula>0.8</formula>
    </cfRule>
    <cfRule type="cellIs" dxfId="117" priority="11" operator="greaterThan">
      <formula>0.8</formula>
    </cfRule>
  </conditionalFormatting>
  <conditionalFormatting sqref="O5:AO7">
    <cfRule type="cellIs" dxfId="116" priority="7" operator="equal">
      <formula>"APAGADO"</formula>
    </cfRule>
  </conditionalFormatting>
  <conditionalFormatting sqref="R420:R425">
    <cfRule type="notContainsText" dxfId="115" priority="637" operator="notContains" text="Caida">
      <formula>ISERROR(SEARCH("Caida",R420))</formula>
    </cfRule>
    <cfRule type="containsText" dxfId="114" priority="638" operator="containsText" text="Caida">
      <formula>NOT(ISERROR(SEARCH("Caida",R420)))</formula>
    </cfRule>
    <cfRule type="cellIs" dxfId="113" priority="639" operator="lessThan">
      <formula>0.8</formula>
    </cfRule>
    <cfRule type="cellIs" dxfId="112" priority="640" operator="greaterThan">
      <formula>0.8</formula>
    </cfRule>
  </conditionalFormatting>
  <conditionalFormatting sqref="V7:AG7 V3:AG3 V124:AG1048576">
    <cfRule type="cellIs" dxfId="111" priority="562" operator="equal">
      <formula>"apagado"</formula>
    </cfRule>
  </conditionalFormatting>
  <conditionalFormatting sqref="X7:AE7">
    <cfRule type="notContainsText" dxfId="110" priority="632" operator="notContains" text="Caida">
      <formula>ISERROR(SEARCH("Caida",X7))</formula>
    </cfRule>
    <cfRule type="containsText" dxfId="109" priority="633" operator="containsText" text="Caida">
      <formula>NOT(ISERROR(SEARCH("Caida",X7)))</formula>
    </cfRule>
    <cfRule type="cellIs" dxfId="108" priority="634" operator="lessThan">
      <formula>0.8</formula>
    </cfRule>
    <cfRule type="cellIs" dxfId="107" priority="635" operator="greaterThan">
      <formula>0.8</formula>
    </cfRule>
  </conditionalFormatting>
  <conditionalFormatting sqref="Y14:Y15">
    <cfRule type="cellIs" dxfId="106" priority="3" operator="equal">
      <formula>"apagado"</formula>
    </cfRule>
  </conditionalFormatting>
  <conditionalFormatting sqref="AC149">
    <cfRule type="cellIs" dxfId="105" priority="392" operator="equal">
      <formula>"apagado"</formula>
    </cfRule>
  </conditionalFormatting>
  <conditionalFormatting sqref="AC182">
    <cfRule type="cellIs" dxfId="104" priority="391" operator="equal">
      <formula>"apagado"</formula>
    </cfRule>
  </conditionalFormatting>
  <conditionalFormatting sqref="AC184">
    <cfRule type="cellIs" dxfId="103" priority="390" operator="equal">
      <formula>"apagado"</formula>
    </cfRule>
  </conditionalFormatting>
  <conditionalFormatting sqref="AC189">
    <cfRule type="cellIs" dxfId="102" priority="389" operator="equal">
      <formula>"apagado"</formula>
    </cfRule>
  </conditionalFormatting>
  <conditionalFormatting sqref="AC193">
    <cfRule type="cellIs" dxfId="101" priority="388" operator="equal">
      <formula>"apagado"</formula>
    </cfRule>
  </conditionalFormatting>
  <conditionalFormatting sqref="AC220">
    <cfRule type="cellIs" dxfId="100" priority="382" operator="equal">
      <formula>"apagado"</formula>
    </cfRule>
  </conditionalFormatting>
  <conditionalFormatting sqref="AC240">
    <cfRule type="cellIs" dxfId="99" priority="360" operator="equal">
      <formula>"apagado"</formula>
    </cfRule>
  </conditionalFormatting>
  <conditionalFormatting sqref="AC243:AC247">
    <cfRule type="cellIs" dxfId="98" priority="361" operator="equal">
      <formula>"apagado"</formula>
    </cfRule>
  </conditionalFormatting>
  <conditionalFormatting sqref="AC254">
    <cfRule type="cellIs" dxfId="97" priority="362" operator="equal">
      <formula>"apagado"</formula>
    </cfRule>
  </conditionalFormatting>
  <conditionalFormatting sqref="AC293:AC295">
    <cfRule type="cellIs" dxfId="96" priority="380" operator="equal">
      <formula>"apagado"</formula>
    </cfRule>
  </conditionalFormatting>
  <conditionalFormatting sqref="AC331:AC334">
    <cfRule type="cellIs" dxfId="95" priority="376" operator="equal">
      <formula>"apagado"</formula>
    </cfRule>
  </conditionalFormatting>
  <conditionalFormatting sqref="AC359">
    <cfRule type="cellIs" dxfId="94" priority="375" operator="equal">
      <formula>"apagado"</formula>
    </cfRule>
  </conditionalFormatting>
  <conditionalFormatting sqref="AC372:AC373">
    <cfRule type="cellIs" dxfId="93" priority="373" operator="equal">
      <formula>"apagado"</formula>
    </cfRule>
  </conditionalFormatting>
  <conditionalFormatting sqref="AC390">
    <cfRule type="cellIs" dxfId="92" priority="372" operator="equal">
      <formula>"apagado"</formula>
    </cfRule>
  </conditionalFormatting>
  <conditionalFormatting sqref="AC406:AC410">
    <cfRule type="cellIs" dxfId="91" priority="370" operator="equal">
      <formula>"apagado"</formula>
    </cfRule>
  </conditionalFormatting>
  <conditionalFormatting sqref="AC413:AC414">
    <cfRule type="cellIs" dxfId="90" priority="368" operator="equal">
      <formula>"apagado"</formula>
    </cfRule>
  </conditionalFormatting>
  <conditionalFormatting sqref="AC422">
    <cfRule type="cellIs" dxfId="89" priority="367" operator="equal">
      <formula>"apagado"</formula>
    </cfRule>
  </conditionalFormatting>
  <conditionalFormatting sqref="AE133:AE135">
    <cfRule type="cellIs" dxfId="88" priority="425" operator="equal">
      <formula>"apagado"</formula>
    </cfRule>
    <cfRule type="notContainsText" dxfId="87" priority="514" operator="notContains" text="Caida">
      <formula>ISERROR(SEARCH("Caida",AE133))</formula>
    </cfRule>
    <cfRule type="containsText" dxfId="86" priority="515" operator="containsText" text="Caida">
      <formula>NOT(ISERROR(SEARCH("Caida",AE133)))</formula>
    </cfRule>
    <cfRule type="cellIs" dxfId="85" priority="516" operator="lessThan">
      <formula>0.8</formula>
    </cfRule>
    <cfRule type="cellIs" dxfId="84" priority="517" operator="greaterThan">
      <formula>0.8</formula>
    </cfRule>
  </conditionalFormatting>
  <conditionalFormatting sqref="AE139:AE144">
    <cfRule type="cellIs" dxfId="83" priority="423" operator="equal">
      <formula>"apagado"</formula>
    </cfRule>
    <cfRule type="notContainsText" dxfId="82" priority="506" operator="notContains" text="Caida">
      <formula>ISERROR(SEARCH("Caida",AE139))</formula>
    </cfRule>
    <cfRule type="containsText" dxfId="81" priority="507" operator="containsText" text="Caida">
      <formula>NOT(ISERROR(SEARCH("Caida",AE139)))</formula>
    </cfRule>
    <cfRule type="cellIs" dxfId="80" priority="508" operator="lessThan">
      <formula>0.8</formula>
    </cfRule>
    <cfRule type="cellIs" dxfId="79" priority="509" operator="greaterThan">
      <formula>0.8</formula>
    </cfRule>
  </conditionalFormatting>
  <conditionalFormatting sqref="AE148">
    <cfRule type="cellIs" dxfId="78" priority="428" operator="equal">
      <formula>"apagado"</formula>
    </cfRule>
    <cfRule type="notContainsText" dxfId="77" priority="502" operator="notContains" text="Caida">
      <formula>ISERROR(SEARCH("Caida",AE148))</formula>
    </cfRule>
    <cfRule type="containsText" dxfId="76" priority="503" operator="containsText" text="Caida">
      <formula>NOT(ISERROR(SEARCH("Caida",AE148)))</formula>
    </cfRule>
    <cfRule type="cellIs" dxfId="75" priority="504" operator="lessThan">
      <formula>0.8</formula>
    </cfRule>
    <cfRule type="cellIs" dxfId="74" priority="505" operator="greaterThan">
      <formula>0.8</formula>
    </cfRule>
  </conditionalFormatting>
  <conditionalFormatting sqref="AE150">
    <cfRule type="cellIs" dxfId="73" priority="427" operator="equal">
      <formula>"apagado"</formula>
    </cfRule>
    <cfRule type="notContainsText" dxfId="72" priority="498" operator="notContains" text="Caida">
      <formula>ISERROR(SEARCH("Caida",AE150))</formula>
    </cfRule>
    <cfRule type="containsText" dxfId="71" priority="499" operator="containsText" text="Caida">
      <formula>NOT(ISERROR(SEARCH("Caida",AE150)))</formula>
    </cfRule>
    <cfRule type="cellIs" dxfId="70" priority="500" operator="lessThan">
      <formula>0.8</formula>
    </cfRule>
    <cfRule type="cellIs" dxfId="69" priority="501" operator="greaterThan">
      <formula>0.8</formula>
    </cfRule>
  </conditionalFormatting>
  <conditionalFormatting sqref="AE166:AE170">
    <cfRule type="cellIs" dxfId="68" priority="429" operator="equal">
      <formula>"apagado"</formula>
    </cfRule>
    <cfRule type="notContainsText" dxfId="67" priority="486" operator="notContains" text="Caida">
      <formula>ISERROR(SEARCH("Caida",AE166))</formula>
    </cfRule>
    <cfRule type="containsText" dxfId="66" priority="487" operator="containsText" text="Caida">
      <formula>NOT(ISERROR(SEARCH("Caida",AE166)))</formula>
    </cfRule>
    <cfRule type="cellIs" dxfId="65" priority="488" operator="lessThan">
      <formula>0.8</formula>
    </cfRule>
    <cfRule type="cellIs" dxfId="64" priority="489" operator="greaterThan">
      <formula>0.8</formula>
    </cfRule>
  </conditionalFormatting>
  <conditionalFormatting sqref="AE189:AE191">
    <cfRule type="cellIs" dxfId="63" priority="432" operator="equal">
      <formula>"apagado"</formula>
    </cfRule>
    <cfRule type="notContainsText" dxfId="62" priority="478" operator="notContains" text="Caida">
      <formula>ISERROR(SEARCH("Caida",AE189))</formula>
    </cfRule>
    <cfRule type="containsText" dxfId="61" priority="479" operator="containsText" text="Caida">
      <formula>NOT(ISERROR(SEARCH("Caida",AE189)))</formula>
    </cfRule>
    <cfRule type="cellIs" dxfId="60" priority="480" operator="lessThan">
      <formula>0.8</formula>
    </cfRule>
    <cfRule type="cellIs" dxfId="59" priority="481" operator="greaterThan">
      <formula>0.8</formula>
    </cfRule>
  </conditionalFormatting>
  <conditionalFormatting sqref="AE193">
    <cfRule type="cellIs" dxfId="58" priority="434" operator="equal">
      <formula>"apagado"</formula>
    </cfRule>
    <cfRule type="notContainsText" dxfId="57" priority="474" operator="notContains" text="Caida">
      <formula>ISERROR(SEARCH("Caida",AE193))</formula>
    </cfRule>
    <cfRule type="containsText" dxfId="56" priority="475" operator="containsText" text="Caida">
      <formula>NOT(ISERROR(SEARCH("Caida",AE193)))</formula>
    </cfRule>
    <cfRule type="cellIs" dxfId="55" priority="476" operator="lessThan">
      <formula>0.8</formula>
    </cfRule>
    <cfRule type="cellIs" dxfId="54" priority="477" operator="greaterThan">
      <formula>0.8</formula>
    </cfRule>
  </conditionalFormatting>
  <conditionalFormatting sqref="AE207">
    <cfRule type="cellIs" dxfId="53" priority="435" operator="equal">
      <formula>"apagado"</formula>
    </cfRule>
    <cfRule type="notContainsText" dxfId="52" priority="470" operator="notContains" text="Caida">
      <formula>ISERROR(SEARCH("Caida",AE207))</formula>
    </cfRule>
    <cfRule type="containsText" dxfId="51" priority="471" operator="containsText" text="Caida">
      <formula>NOT(ISERROR(SEARCH("Caida",AE207)))</formula>
    </cfRule>
    <cfRule type="cellIs" dxfId="50" priority="472" operator="lessThan">
      <formula>0.8</formula>
    </cfRule>
    <cfRule type="cellIs" dxfId="49" priority="473" operator="greaterThan">
      <formula>0.8</formula>
    </cfRule>
  </conditionalFormatting>
  <conditionalFormatting sqref="AE220:AE222">
    <cfRule type="cellIs" dxfId="48" priority="436" operator="equal">
      <formula>"apagado"</formula>
    </cfRule>
    <cfRule type="notContainsText" dxfId="47" priority="462" operator="notContains" text="Caida">
      <formula>ISERROR(SEARCH("Caida",AE220))</formula>
    </cfRule>
    <cfRule type="containsText" dxfId="46" priority="463" operator="containsText" text="Caida">
      <formula>NOT(ISERROR(SEARCH("Caida",AE220)))</formula>
    </cfRule>
    <cfRule type="cellIs" dxfId="45" priority="464" operator="lessThan">
      <formula>0.8</formula>
    </cfRule>
    <cfRule type="cellIs" dxfId="44" priority="465" operator="greaterThan">
      <formula>0.8</formula>
    </cfRule>
  </conditionalFormatting>
  <conditionalFormatting sqref="AE228">
    <cfRule type="cellIs" dxfId="43" priority="438" operator="equal">
      <formula>"apagado"</formula>
    </cfRule>
    <cfRule type="notContainsText" dxfId="42" priority="458" operator="notContains" text="Caida">
      <formula>ISERROR(SEARCH("Caida",AE228))</formula>
    </cfRule>
    <cfRule type="containsText" dxfId="41" priority="459" operator="containsText" text="Caida">
      <formula>NOT(ISERROR(SEARCH("Caida",AE228)))</formula>
    </cfRule>
    <cfRule type="cellIs" dxfId="40" priority="460" operator="lessThan">
      <formula>0.8</formula>
    </cfRule>
    <cfRule type="cellIs" dxfId="39" priority="461" operator="greaterThan">
      <formula>0.8</formula>
    </cfRule>
  </conditionalFormatting>
  <conditionalFormatting sqref="AE236">
    <cfRule type="cellIs" dxfId="38" priority="441" operator="equal">
      <formula>"apagado"</formula>
    </cfRule>
    <cfRule type="notContainsText" dxfId="37" priority="454" operator="notContains" text="Caida">
      <formula>ISERROR(SEARCH("Caida",AE236))</formula>
    </cfRule>
    <cfRule type="containsText" dxfId="36" priority="455" operator="containsText" text="Caida">
      <formula>NOT(ISERROR(SEARCH("Caida",AE236)))</formula>
    </cfRule>
    <cfRule type="cellIs" dxfId="35" priority="456" operator="lessThan">
      <formula>0.8</formula>
    </cfRule>
    <cfRule type="cellIs" dxfId="34" priority="457" operator="greaterThan">
      <formula>0.8</formula>
    </cfRule>
  </conditionalFormatting>
  <conditionalFormatting sqref="AE241:AE242">
    <cfRule type="cellIs" dxfId="33" priority="439" operator="equal">
      <formula>"apagado"</formula>
    </cfRule>
    <cfRule type="notContainsText" dxfId="32" priority="446" operator="notContains" text="Caida">
      <formula>ISERROR(SEARCH("Caida",AE241))</formula>
    </cfRule>
    <cfRule type="containsText" dxfId="31" priority="447" operator="containsText" text="Caida">
      <formula>NOT(ISERROR(SEARCH("Caida",AE241)))</formula>
    </cfRule>
    <cfRule type="cellIs" dxfId="30" priority="448" operator="lessThan">
      <formula>0.8</formula>
    </cfRule>
    <cfRule type="cellIs" dxfId="29" priority="449" operator="greaterThan">
      <formula>0.8</formula>
    </cfRule>
  </conditionalFormatting>
  <conditionalFormatting sqref="AE412:AE414">
    <cfRule type="cellIs" dxfId="28" priority="442" operator="equal">
      <formula>"apagado"</formula>
    </cfRule>
  </conditionalFormatting>
  <conditionalFormatting sqref="AE417">
    <cfRule type="cellIs" dxfId="27" priority="444" operator="equal">
      <formula>"apagado"</formula>
    </cfRule>
  </conditionalFormatting>
  <conditionalFormatting sqref="AF7">
    <cfRule type="notContainsText" dxfId="26" priority="403" operator="notContains" text="Caida">
      <formula>ISERROR(SEARCH("Caida",AF7))</formula>
    </cfRule>
    <cfRule type="containsText" dxfId="25" priority="404" operator="containsText" text="Caida">
      <formula>NOT(ISERROR(SEARCH("Caida",AF7)))</formula>
    </cfRule>
    <cfRule type="cellIs" dxfId="24" priority="405" operator="lessThan">
      <formula>0.8</formula>
    </cfRule>
    <cfRule type="cellIs" dxfId="23" priority="406" operator="greaterThan">
      <formula>0.8</formula>
    </cfRule>
  </conditionalFormatting>
  <conditionalFormatting sqref="AG7:AO7 M322:M326">
    <cfRule type="notContainsText" dxfId="22" priority="872" operator="notContains" text="Caida">
      <formula>ISERROR(SEARCH("Caida",M7))</formula>
    </cfRule>
    <cfRule type="containsText" dxfId="21" priority="873" operator="containsText" text="Caida">
      <formula>NOT(ISERROR(SEARCH("Caida",M7)))</formula>
    </cfRule>
    <cfRule type="cellIs" dxfId="20" priority="874" operator="lessThan">
      <formula>0.8</formula>
    </cfRule>
    <cfRule type="cellIs" dxfId="19" priority="875" operator="greaterThan">
      <formula>0.8</formula>
    </cfRule>
  </conditionalFormatting>
  <conditionalFormatting sqref="AH121:AN123">
    <cfRule type="notContainsText" dxfId="18" priority="594" operator="notContains" text="Caida">
      <formula>ISERROR(SEARCH("Caida",AH121))</formula>
    </cfRule>
    <cfRule type="containsText" dxfId="17" priority="595" operator="containsText" text="Caida">
      <formula>NOT(ISERROR(SEARCH("Caida",AH121)))</formula>
    </cfRule>
    <cfRule type="cellIs" dxfId="16" priority="596" operator="lessThan">
      <formula>0.8</formula>
    </cfRule>
    <cfRule type="cellIs" dxfId="15" priority="597" operator="greaterThan">
      <formula>0.8</formula>
    </cfRule>
  </conditionalFormatting>
  <conditionalFormatting sqref="AO121:AO422">
    <cfRule type="cellIs" dxfId="14" priority="122" operator="lessThan">
      <formula>0.8</formula>
    </cfRule>
    <cfRule type="cellIs" dxfId="13" priority="123" operator="greaterThan">
      <formula>0.8</formula>
    </cfRule>
  </conditionalFormatting>
  <conditionalFormatting sqref="AO121:AO1048576">
    <cfRule type="cellIs" dxfId="12" priority="119" operator="equal">
      <formula>"APAGADO"</formula>
    </cfRule>
    <cfRule type="notContainsText" dxfId="11" priority="120" operator="notContains" text="Caida">
      <formula>ISERROR(SEARCH("Caida",AO121))</formula>
    </cfRule>
    <cfRule type="containsText" dxfId="10" priority="121" operator="containsText" text="Caida">
      <formula>NOT(ISERROR(SEARCH("Caida",AO121)))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43</v>
      </c>
      <c r="V1" s="18">
        <f t="shared" si="0"/>
        <v>27</v>
      </c>
      <c r="W1" s="18">
        <f t="shared" si="0"/>
        <v>64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 t="str">
        <f>ESTADISTICA!U40</f>
        <v>APAGADO</v>
      </c>
      <c r="V41">
        <f>ESTADISTICA!V40</f>
        <v>0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 t="str">
        <f>ESTADISTICA!U71</f>
        <v>APAGADO</v>
      </c>
      <c r="V72">
        <f>ESTADISTICA!V71</f>
        <v>0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º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 t="str">
        <f>ESTADISTICA!V85</f>
        <v>APAGADO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 t="str">
        <f>ESTADISTICA!V86</f>
        <v>APAGADO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 t="str">
        <f>ESTADISTICA!W177</f>
        <v>APAGADO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 t="str">
        <f>ESTADISTICA!W183</f>
        <v>APAGADO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 t="str">
        <f>ESTADISTICA!W184</f>
        <v>APAGADO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 t="str">
        <f>ESTADISTICA!W187</f>
        <v>APAGADO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 t="str">
        <f>ESTADISTICA!V190</f>
        <v>APAGADO</v>
      </c>
      <c r="W191" t="str">
        <f>ESTADISTICA!W190</f>
        <v>APAGADO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 t="str">
        <f>ESTADISTICA!W205</f>
        <v>APAGADO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>
        <f>ESTADISTICA!P212</f>
        <v>0</v>
      </c>
      <c r="Q212" t="str">
        <f>ESTADISTICA!Q212</f>
        <v>APAGADO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 t="str">
        <f>ESTADISTICA!I216</f>
        <v>APAGADO</v>
      </c>
      <c r="J216">
        <f>ESTADISTICA!J216</f>
        <v>0</v>
      </c>
      <c r="K216">
        <f>ESTADISTICA!K216</f>
        <v>0</v>
      </c>
      <c r="L216" t="str">
        <f>ESTADISTICA!L216</f>
        <v>APAGADO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 t="str">
        <f>ESTADISTICA!U220</f>
        <v>APAGADO</v>
      </c>
      <c r="V220" t="str">
        <f>ESTADISTICA!V220</f>
        <v>APAGADO</v>
      </c>
      <c r="W220" t="str">
        <f>ESTADISTICA!W220</f>
        <v>APAGADO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 t="str">
        <f>ESTADISTICA!G221</f>
        <v>APAGADO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 t="str">
        <f>ESTADISTICA!M225</f>
        <v>APAGADO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>
        <f>ESTADISTICA!P231</f>
        <v>0</v>
      </c>
      <c r="Q231" t="str">
        <f>ESTADISTICA!Q231</f>
        <v>APAGADO</v>
      </c>
      <c r="R231" t="str">
        <f>ESTADISTICA!R231</f>
        <v>APAGADO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 t="str">
        <f>ESTADISTICA!G233</f>
        <v>APAGADO</v>
      </c>
      <c r="H233" t="str">
        <f>ESTADISTICA!H233</f>
        <v>APAGADO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>
        <f>ESTADISTICA!P237</f>
        <v>0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 t="str">
        <f>ESTADISTICA!Q241</f>
        <v>APAGADO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 t="str">
        <f>ESTADISTICA!J244</f>
        <v>APAGADO</v>
      </c>
      <c r="K244" t="str">
        <f>ESTADISTICA!K244</f>
        <v>APAGADO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>
        <f>ESTADISTICA!P244</f>
        <v>0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 t="str">
        <f>ESTADISTICA!R245</f>
        <v>APAGADO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 t="str">
        <f>ESTADISTICA!U254</f>
        <v>APAGADO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 t="str">
        <f>ESTADISTICA!F264</f>
        <v>APAGADO</v>
      </c>
      <c r="G264" t="str">
        <f>ESTADISTICA!G264</f>
        <v>APAGADO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 t="str">
        <f>ESTADISTICA!L264</f>
        <v>APAGADO</v>
      </c>
      <c r="M264" t="str">
        <f>ESTADISTICA!M264</f>
        <v>APAGADO</v>
      </c>
      <c r="N264" t="str">
        <f>ESTADISTICA!N264</f>
        <v>APAGADO</v>
      </c>
      <c r="O264" t="str">
        <f>ESTADISTICA!O264</f>
        <v>APAGADO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 t="str">
        <f>ESTADISTICA!T264</f>
        <v>APAGADO</v>
      </c>
      <c r="U264" t="str">
        <f>ESTADISTICA!U264</f>
        <v>APAGADO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 t="str">
        <f>ESTADISTICA!S266</f>
        <v>APAGADO</v>
      </c>
      <c r="T266" t="str">
        <f>ESTADISTICA!T266</f>
        <v>APAGADO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 t="str">
        <f>ESTADISTICA!R268</f>
        <v>APAGADO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 t="str">
        <f>ESTADISTICA!R274</f>
        <v>APAGADO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 t="str">
        <f>ESTADISTICA!U283</f>
        <v>APAGADO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 t="str">
        <f>ESTADISTICA!U284</f>
        <v>APAGADO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 t="str">
        <f>ESTADISTICA!F287</f>
        <v>APAGADO</v>
      </c>
      <c r="G287" t="str">
        <f>ESTADISTICA!G287</f>
        <v>APAGADO</v>
      </c>
      <c r="H287" t="str">
        <f>ESTADISTICA!H287</f>
        <v>APAGADO</v>
      </c>
      <c r="I287" t="str">
        <f>ESTADISTICA!I287</f>
        <v>APAGADO</v>
      </c>
      <c r="J287" t="str">
        <f>ESTADISTICA!J287</f>
        <v>APAGADO</v>
      </c>
      <c r="K287" t="str">
        <f>ESTADISTICA!K287</f>
        <v>APAGADO</v>
      </c>
      <c r="L287" t="str">
        <f>ESTADISTICA!L287</f>
        <v>APAGADO</v>
      </c>
      <c r="M287" t="str">
        <f>ESTADISTICA!M287</f>
        <v>APAGADO</v>
      </c>
      <c r="N287" t="str">
        <f>ESTADISTICA!N287</f>
        <v>APAGADO</v>
      </c>
      <c r="O287" t="str">
        <f>ESTADISTICA!O287</f>
        <v>APAGADO</v>
      </c>
      <c r="P287">
        <f>ESTADISTICA!P287</f>
        <v>0</v>
      </c>
      <c r="Q287" t="str">
        <f>ESTADISTICA!Q287</f>
        <v>APAGADO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 t="str">
        <f>ESTADISTICA!Q289</f>
        <v>APAGADO</v>
      </c>
      <c r="R289" t="str">
        <f>ESTADISTICA!R289</f>
        <v>APAGADO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 t="str">
        <f>ESTADISTICA!W289</f>
        <v>APAGADO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 t="str">
        <f>ESTADISTICA!L294</f>
        <v>APAGADO</v>
      </c>
      <c r="M294" t="str">
        <f>ESTADISTICA!M294</f>
        <v>APAGADO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 t="str">
        <f>ESTADISTICA!V294</f>
        <v>APAGADO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 t="str">
        <f>ESTADISTICA!W299</f>
        <v>APAGADO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 t="str">
        <f>ESTADISTICA!W300</f>
        <v>APAGADO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 t="str">
        <f>ESTADISTICA!F301</f>
        <v>APAGADO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 t="str">
        <f>ESTADISTICA!J301</f>
        <v>APAGADO</v>
      </c>
      <c r="K301" t="str">
        <f>ESTADISTICA!K301</f>
        <v>APAGADO</v>
      </c>
      <c r="L301" t="str">
        <f>ESTADISTICA!L301</f>
        <v>APAGADO</v>
      </c>
      <c r="M301" t="str">
        <f>ESTADISTICA!M301</f>
        <v>APAGADO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 t="str">
        <f>ESTADISTICA!Q301</f>
        <v>APAGADO</v>
      </c>
      <c r="R301" t="str">
        <f>ESTADISTICA!R301</f>
        <v>APAGADO</v>
      </c>
      <c r="S301" t="str">
        <f>ESTADISTICA!S301</f>
        <v>APAGADO</v>
      </c>
      <c r="T301" t="str">
        <f>ESTADISTICA!T301</f>
        <v>APAGADO</v>
      </c>
      <c r="U301" t="str">
        <f>ESTADISTICA!U301</f>
        <v>APAGADO</v>
      </c>
      <c r="V301">
        <f>ESTADISTICA!V301</f>
        <v>0</v>
      </c>
      <c r="W301" t="str">
        <f>ESTADISTICA!W301</f>
        <v>APAGADO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 t="str">
        <f>ESTADISTICA!F302</f>
        <v>APAGADO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 t="str">
        <f>ESTADISTICA!J302</f>
        <v>APAGADO</v>
      </c>
      <c r="K302" t="str">
        <f>ESTADISTICA!K302</f>
        <v>APAGADO</v>
      </c>
      <c r="L302" t="str">
        <f>ESTADISTICA!L302</f>
        <v>APAGADO</v>
      </c>
      <c r="M302" t="str">
        <f>ESTADISTICA!M302</f>
        <v>APAGADO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 t="str">
        <f>ESTADISTICA!Q302</f>
        <v>APAGADO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>
        <f>ESTADISTICA!V302</f>
        <v>0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>
        <f>ESTADISTICA!P322</f>
        <v>0</v>
      </c>
      <c r="Q322" t="str">
        <f>ESTADISTICA!Q322</f>
        <v>APAGADO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 t="str">
        <f>ESTADISTICA!R328</f>
        <v>APAGADO</v>
      </c>
      <c r="S328" t="str">
        <f>ESTADISTICA!S328</f>
        <v>APAGADO</v>
      </c>
      <c r="T328">
        <f>ESTADISTICA!T328</f>
        <v>0</v>
      </c>
      <c r="U328" t="str">
        <f>ESTADISTICA!U328</f>
        <v>APAGADO</v>
      </c>
      <c r="V328">
        <f>ESTADISTICA!V328</f>
        <v>0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 t="str">
        <f>ESTADISTICA!R329</f>
        <v>APAGADO</v>
      </c>
      <c r="S329" t="str">
        <f>ESTADISTICA!S329</f>
        <v>APAGADO</v>
      </c>
      <c r="T329">
        <f>ESTADISTICA!T329</f>
        <v>0</v>
      </c>
      <c r="U329" t="str">
        <f>ESTADISTICA!U329</f>
        <v>APAGADO</v>
      </c>
      <c r="V329">
        <f>ESTADISTICA!V329</f>
        <v>0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 t="str">
        <f>ESTADISTICA!R330</f>
        <v>APAGADO</v>
      </c>
      <c r="S330" t="str">
        <f>ESTADISTICA!S330</f>
        <v>APAGADO</v>
      </c>
      <c r="T330">
        <f>ESTADISTICA!T330</f>
        <v>0</v>
      </c>
      <c r="U330" t="str">
        <f>ESTADISTICA!U330</f>
        <v>APAGADO</v>
      </c>
      <c r="V330">
        <f>ESTADISTICA!V330</f>
        <v>0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 t="str">
        <f>ESTADISTICA!R331</f>
        <v>APAGADO</v>
      </c>
      <c r="S331" t="str">
        <f>ESTADISTICA!S331</f>
        <v>APAGADO</v>
      </c>
      <c r="T331">
        <f>ESTADISTICA!T331</f>
        <v>0</v>
      </c>
      <c r="U331" t="str">
        <f>ESTADISTICA!U331</f>
        <v>APAGADO</v>
      </c>
      <c r="V331">
        <f>ESTADISTICA!V331</f>
        <v>0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 t="str">
        <f>ESTADISTICA!F335</f>
        <v>APAGADO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 t="str">
        <f>ESTADISTICA!F336</f>
        <v>APAGADO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 t="str">
        <f>ESTADISTICA!U336</f>
        <v>APAGADO</v>
      </c>
      <c r="V336" t="str">
        <f>ESTADISTICA!V336</f>
        <v>APAGADO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 t="str">
        <f>ESTADISTICA!U351</f>
        <v>APAGADO</v>
      </c>
      <c r="V351" t="str">
        <f>ESTADISTICA!V351</f>
        <v>APAGADO</v>
      </c>
      <c r="W351" t="str">
        <f>ESTADISTICA!W351</f>
        <v>APAGADO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 t="str">
        <f>ESTADISTICA!U352</f>
        <v>APAGADO</v>
      </c>
      <c r="V352" t="str">
        <f>ESTADISTICA!V352</f>
        <v>APAGADO</v>
      </c>
      <c r="W352" t="str">
        <f>ESTADISTICA!W352</f>
        <v>APAGADO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 t="str">
        <f>ESTADISTICA!Q354</f>
        <v>APAGADO</v>
      </c>
      <c r="R354" t="str">
        <f>ESTADISTICA!R354</f>
        <v>APAGADO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 t="str">
        <f>ESTADISTICA!W354</f>
        <v>APAGADO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 t="str">
        <f>ESTADISTICA!R355</f>
        <v>APAGADO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 t="str">
        <f>ESTADISTICA!N357</f>
        <v>APAGADO</v>
      </c>
      <c r="O357" t="str">
        <f>ESTADISTICA!O357</f>
        <v>APAGADO</v>
      </c>
      <c r="P357">
        <f>ESTADISTICA!P357</f>
        <v>0</v>
      </c>
      <c r="Q357" t="str">
        <f>ESTADISTICA!Q357</f>
        <v>APAGADO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 t="str">
        <f>ESTADISTICA!U357</f>
        <v>APAGADO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 t="str">
        <f>ESTADISTICA!O369</f>
        <v>APAGADO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 t="str">
        <f>ESTADISTICA!W369</f>
        <v>APAGADO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 t="str">
        <f>ESTADISTICA!O370</f>
        <v>APAGADO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 t="str">
        <f>ESTADISTICA!V371</f>
        <v>APAGADO</v>
      </c>
      <c r="W371" t="str">
        <f>ESTADISTICA!W371</f>
        <v>APAGADO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 t="str">
        <f>ESTADISTICA!V372</f>
        <v>APAGADO</v>
      </c>
      <c r="W372" t="str">
        <f>ESTADISTICA!W372</f>
        <v>APAGADO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 t="str">
        <f>ESTADISTICA!L376</f>
        <v>APAGADO</v>
      </c>
      <c r="M376" t="str">
        <f>ESTADISTICA!M376</f>
        <v>APAGADO</v>
      </c>
      <c r="N376" t="str">
        <f>ESTADISTICA!N376</f>
        <v>APAGADO</v>
      </c>
      <c r="O376" t="str">
        <f>ESTADISTICA!O376</f>
        <v>APAGADO</v>
      </c>
      <c r="P376">
        <f>ESTADISTICA!P376</f>
        <v>0</v>
      </c>
      <c r="Q376" t="str">
        <f>ESTADISTICA!Q376</f>
        <v>APAGADO</v>
      </c>
      <c r="R376" t="str">
        <f>ESTADISTICA!R376</f>
        <v>APAGADO</v>
      </c>
      <c r="S376" t="str">
        <f>ESTADISTICA!S376</f>
        <v>APAGADO</v>
      </c>
      <c r="T376" t="str">
        <f>ESTADISTICA!T376</f>
        <v>APAGADO</v>
      </c>
      <c r="U376" t="str">
        <f>ESTADISTICA!U376</f>
        <v>APAGADO</v>
      </c>
      <c r="V376" t="str">
        <f>ESTADISTICA!V376</f>
        <v>APAGADO</v>
      </c>
      <c r="W376" t="str">
        <f>ESTADISTICA!W376</f>
        <v>APAGADO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 t="str">
        <f>ESTADISTICA!H380</f>
        <v>APAGADO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 t="str">
        <f>ESTADISTICA!N380</f>
        <v>APAGADO</v>
      </c>
      <c r="O380" t="str">
        <f>ESTADISTICA!O380</f>
        <v>APAGADO</v>
      </c>
      <c r="P380">
        <f>ESTADISTICA!P380</f>
        <v>0</v>
      </c>
      <c r="Q380" t="str">
        <f>ESTADISTICA!Q380</f>
        <v>APAGADO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 t="str">
        <f>ESTADISTICA!H387</f>
        <v>APAGADO</v>
      </c>
      <c r="I387">
        <f>ESTADISTICA!I387</f>
        <v>0</v>
      </c>
      <c r="J387">
        <f>ESTADISTICA!J387</f>
        <v>0</v>
      </c>
      <c r="K387">
        <f>ESTADISTICA!K387</f>
        <v>0</v>
      </c>
      <c r="L387" t="str">
        <f>ESTADISTICA!L387</f>
        <v>APAGADO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 t="str">
        <f>ESTADISTICA!V387</f>
        <v>APAGADO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 t="str">
        <f>ESTADISTICA!W389</f>
        <v>APAGADO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 t="str">
        <f>ESTADISTICA!W396</f>
        <v>APAGADO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 t="str">
        <f>ESTADISTICA!H403</f>
        <v>APAGADO</v>
      </c>
      <c r="I403">
        <f>ESTADISTICA!I403</f>
        <v>0</v>
      </c>
      <c r="J403">
        <f>ESTADISTICA!J403</f>
        <v>0</v>
      </c>
      <c r="K403">
        <f>ESTADISTICA!K403</f>
        <v>0</v>
      </c>
      <c r="L403" t="str">
        <f>ESTADISTICA!L403</f>
        <v>APAGADO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 t="str">
        <f>ESTADISTICA!V403</f>
        <v>APAGADO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 t="str">
        <f>ESTADISTICA!F404</f>
        <v>APAGADO</v>
      </c>
      <c r="G404">
        <f>ESTADISTICA!G404</f>
        <v>0</v>
      </c>
      <c r="H404" t="str">
        <f>ESTADISTICA!H404</f>
        <v>APAGADO</v>
      </c>
      <c r="I404">
        <f>ESTADISTICA!I404</f>
        <v>0</v>
      </c>
      <c r="J404">
        <f>ESTADISTICA!J404</f>
        <v>0</v>
      </c>
      <c r="K404">
        <f>ESTADISTICA!K404</f>
        <v>0</v>
      </c>
      <c r="L404" t="str">
        <f>ESTADISTICA!L404</f>
        <v>APAGADO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 t="str">
        <f>ESTADISTICA!V404</f>
        <v>APAGADO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 t="str">
        <f>ESTADISTICA!W412</f>
        <v>APAGADO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 t="str">
        <f>ESTADISTICA!W413</f>
        <v>APAGADO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 t="str">
        <f>ESTADISTICA!W414</f>
        <v>APAGADO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 t="str">
        <f>ESTADISTICA!W415</f>
        <v>APAGADO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 t="str">
        <f>ESTADISTICA!F419</f>
        <v>APAGADO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 t="str">
        <f>ESTADISTICA!J419</f>
        <v>APAGADO</v>
      </c>
      <c r="K419" t="str">
        <f>ESTADISTICA!K419</f>
        <v>APAGADO</v>
      </c>
      <c r="L419" t="str">
        <f>ESTADISTICA!L419</f>
        <v>APAGADO</v>
      </c>
      <c r="M419" t="str">
        <f>ESTADISTICA!M419</f>
        <v>APAGADO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 t="str">
        <f>ESTADISTICA!Q419</f>
        <v>APAGADO</v>
      </c>
      <c r="R419" t="str">
        <f>ESTADISTICA!R419</f>
        <v>APAGADO</v>
      </c>
      <c r="S419" t="str">
        <f>ESTADISTICA!S419</f>
        <v>APAGADO</v>
      </c>
      <c r="T419" t="str">
        <f>ESTADISTICA!T419</f>
        <v>APAGADO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 t="str">
        <f>ESTADISTICA!H420</f>
        <v>APAGADO</v>
      </c>
      <c r="I420" t="str">
        <f>ESTADISTICA!I420</f>
        <v>APAGADO</v>
      </c>
      <c r="J420" t="str">
        <f>ESTADISTICA!J420</f>
        <v>APAGADO</v>
      </c>
      <c r="K420" t="str">
        <f>ESTADISTICA!K420</f>
        <v>APAGADO</v>
      </c>
      <c r="L420" t="str">
        <f>ESTADISTICA!L420</f>
        <v>APAGADO</v>
      </c>
      <c r="M420" t="str">
        <f>ESTADISTICA!M420</f>
        <v>APAGADO</v>
      </c>
      <c r="N420" t="str">
        <f>ESTADISTICA!N420</f>
        <v>APAGADO</v>
      </c>
      <c r="O420" t="str">
        <f>ESTADISTICA!O420</f>
        <v>APAGADO</v>
      </c>
      <c r="P420">
        <f>ESTADISTICA!P420</f>
        <v>0</v>
      </c>
      <c r="Q420" t="str">
        <f>ESTADISTICA!Q420</f>
        <v>APAGADO</v>
      </c>
      <c r="R420" t="str">
        <f>ESTADISTICA!R420</f>
        <v>APAGADO</v>
      </c>
      <c r="S420" t="str">
        <f>ESTADISTICA!S420</f>
        <v>APAGADO</v>
      </c>
      <c r="T420" t="str">
        <f>ESTADISTICA!T420</f>
        <v>APAGADO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 t="str">
        <f>ESTADISTICA!R431</f>
        <v>APAGADO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 t="str">
        <f>ESTADISTICA!F437</f>
        <v>APAGADO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 t="str">
        <f>ESTADISTICA!J437</f>
        <v>APAGADO</v>
      </c>
      <c r="K437" t="str">
        <f>ESTADISTICA!K437</f>
        <v>APAGADO</v>
      </c>
      <c r="L437" t="str">
        <f>ESTADISTICA!L437</f>
        <v>APAGADO</v>
      </c>
      <c r="M437" t="str">
        <f>ESTADISTICA!M437</f>
        <v>APAGADO</v>
      </c>
      <c r="N437">
        <f>ESTADISTICA!N437</f>
        <v>0</v>
      </c>
      <c r="O437">
        <f>ESTADISTICA!O437</f>
        <v>0</v>
      </c>
      <c r="P437">
        <f>ESTADISTICA!P437</f>
        <v>0</v>
      </c>
      <c r="Q437" t="str">
        <f>ESTADISTICA!Q437</f>
        <v>APAGADO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>
        <f>ESTADISTICA!P438</f>
        <v>0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 t="str">
        <f>ESTADISTICA!L439</f>
        <v>APAGADO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31</v>
      </c>
      <c r="V2" s="18">
        <f>COUNTIFS(V4:V500, "=APAGADO",E4:E500,"=Fibra Optica")</f>
        <v>20</v>
      </c>
      <c r="W2" s="18">
        <f>COUNTIFS(W4:W500, "=APAGADO",E4:E500,"=Fibra Optica")</f>
        <v>53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14</v>
      </c>
      <c r="G2" s="18">
        <f>COUNTIFS(G4:G501, "=APAGADO",E4:E501,"=PTO A FO")</f>
        <v>13</v>
      </c>
      <c r="H2" s="18">
        <f>COUNTIFS(H4:H501, "=APAGADO",E4:E501,"=PTO A FO")</f>
        <v>14</v>
      </c>
      <c r="I2" s="18">
        <f>COUNTIFS(I4:I501, "=APAGADO",E4:E501,"=PTO A FO")</f>
        <v>13</v>
      </c>
      <c r="J2" s="18">
        <f>COUNTIFS(J4:J501, "=APAGADO",E4:E501,"=PTO A FO")</f>
        <v>13</v>
      </c>
      <c r="K2" s="18">
        <f>COUNTIFS(K4:K501, "=APAGADO",E4:E501,"=PTO A FO")</f>
        <v>13</v>
      </c>
      <c r="L2" s="18">
        <f>COUNTIFS(L4:L501, "=APAGADO",E4:E501,"=PTO A FO")</f>
        <v>2</v>
      </c>
      <c r="M2" s="18">
        <f>COUNTIFS(M4:M501, "=APAGADO",E4:E501,"=PTO A FO")</f>
        <v>2</v>
      </c>
      <c r="N2" s="18">
        <f>COUNTIFS(N4:N501, "=APAGADO",E4:E501,"=PTO A FO")</f>
        <v>3</v>
      </c>
      <c r="O2" s="18">
        <f>COUNTIFS(O4:O501, "=APAGADO",E4:E501,"=PTO A FO")</f>
        <v>2</v>
      </c>
      <c r="P2" s="18">
        <f>COUNTIFS(P4:P501, "=APAGADO",E4:E501,"=PTO A FO")</f>
        <v>0</v>
      </c>
      <c r="Q2" s="18">
        <f>COUNTIFS(Q4:Q501, "=APAGADO",E4:E501,"=PTO A FO")</f>
        <v>7</v>
      </c>
      <c r="R2" s="18">
        <f>COUNTIFS(R4:R501, "=APAGADO",E4:E501,"=PTO A FO")</f>
        <v>10</v>
      </c>
      <c r="S2" s="18">
        <f>COUNTIFS(S4:S501, "=APAGADO",E4:E501,"=PTO A FO")</f>
        <v>5</v>
      </c>
      <c r="T2" s="18">
        <f>COUNTIFS(T4:T501, "=APAGADO",E4:E501,"=PTO A FO")</f>
        <v>1</v>
      </c>
      <c r="U2" s="18">
        <f>COUNTIFS(U4:U501, "=APAGADO",E4:E501,"=PTO A FO")</f>
        <v>4</v>
      </c>
      <c r="V2" s="18">
        <f>COUNTIFS(V4:V501, "=APAGADO",E4:E501,"=PTO A FO")</f>
        <v>0</v>
      </c>
      <c r="W2" s="18">
        <f>COUNTIFS(W4:W501, "=APAGADO",E4:E501,"=PTO A FO")</f>
        <v>8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N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8</v>
      </c>
      <c r="V2" s="18">
        <f>COUNTIFS(V4:V500, "=APAGADO",E4:E500,"=radio")</f>
        <v>11</v>
      </c>
      <c r="W2" s="18">
        <f>COUNTIFS(W4:W500, "=APAGADO",E4:E500,"=radio")</f>
        <v>9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º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103" workbookViewId="0">
      <selection activeCell="I117" sqref="I11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444</v>
      </c>
      <c r="D2" s="65"/>
      <c r="E2" s="66"/>
      <c r="F2" s="100">
        <v>45078</v>
      </c>
    </row>
    <row r="3" spans="1:6" ht="15" customHeight="1" x14ac:dyDescent="0.25">
      <c r="A3" s="94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101"/>
    </row>
    <row r="4" spans="1:6" x14ac:dyDescent="0.25">
      <c r="A4" s="94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101"/>
    </row>
    <row r="5" spans="1:6" x14ac:dyDescent="0.25">
      <c r="A5" s="94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101"/>
    </row>
    <row r="6" spans="1:6" ht="15.75" thickBot="1" x14ac:dyDescent="0.3">
      <c r="A6" s="94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101"/>
    </row>
    <row r="7" spans="1:6" ht="15" customHeight="1" thickTop="1" thickBot="1" x14ac:dyDescent="0.3">
      <c r="A7" s="40"/>
      <c r="B7" s="95" t="s">
        <v>1150</v>
      </c>
      <c r="C7" s="96">
        <f>Hoja1!F3</f>
        <v>29</v>
      </c>
      <c r="D7" s="96"/>
      <c r="E7" s="97">
        <f>Hoja1!F4</f>
        <v>0.12083333333333333</v>
      </c>
      <c r="F7" s="101"/>
    </row>
    <row r="8" spans="1:6" ht="15.75" thickBot="1" x14ac:dyDescent="0.3">
      <c r="B8" s="95" t="s">
        <v>1151</v>
      </c>
      <c r="C8" s="96">
        <f>Hoja1!F5</f>
        <v>28</v>
      </c>
      <c r="D8" s="96"/>
      <c r="E8" s="98">
        <f>Hoja1!F6</f>
        <v>0.13461538461538461</v>
      </c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45079</v>
      </c>
    </row>
    <row r="10" spans="1:6" x14ac:dyDescent="0.25">
      <c r="B10" s="67" t="s">
        <v>6</v>
      </c>
      <c r="C10" s="84">
        <f>AUXILIAR!E3</f>
        <v>44</v>
      </c>
      <c r="D10" s="68">
        <f>C10</f>
        <v>44</v>
      </c>
      <c r="E10" s="69">
        <f>D10/C9</f>
        <v>9.8214285714285712E-2</v>
      </c>
      <c r="F10" s="101"/>
    </row>
    <row r="11" spans="1:6" x14ac:dyDescent="0.25">
      <c r="B11" s="67" t="s">
        <v>1336</v>
      </c>
      <c r="C11" s="85">
        <v>9</v>
      </c>
      <c r="D11" s="68">
        <f>D10-C11</f>
        <v>35</v>
      </c>
      <c r="E11" s="69">
        <f>D11/C9</f>
        <v>7.8125E-2</v>
      </c>
      <c r="F11" s="101"/>
    </row>
    <row r="12" spans="1:6" ht="15" customHeight="1" x14ac:dyDescent="0.25">
      <c r="B12" s="67" t="s">
        <v>1337</v>
      </c>
      <c r="C12" s="85">
        <v>1</v>
      </c>
      <c r="D12" s="68">
        <f>D11-C12</f>
        <v>34</v>
      </c>
      <c r="E12" s="69">
        <f>D12/C9</f>
        <v>7.5892857142857137E-2</v>
      </c>
      <c r="F12" s="101"/>
    </row>
    <row r="13" spans="1:6" ht="15.75" thickBot="1" x14ac:dyDescent="0.3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3.7946428571428568E-2</v>
      </c>
      <c r="F13" s="101"/>
    </row>
    <row r="14" spans="1:6" ht="16.5" thickTop="1" thickBot="1" x14ac:dyDescent="0.3">
      <c r="B14" s="95" t="s">
        <v>1150</v>
      </c>
      <c r="C14" s="96">
        <f>Hoja1!G3</f>
        <v>23</v>
      </c>
      <c r="D14" s="96"/>
      <c r="E14" s="97">
        <f>Hoja1!G4</f>
        <v>9.583333333333334E-2</v>
      </c>
      <c r="F14" s="101"/>
    </row>
    <row r="15" spans="1:6" ht="15" customHeight="1" thickBot="1" x14ac:dyDescent="0.3">
      <c r="B15" s="95" t="s">
        <v>1151</v>
      </c>
      <c r="C15" s="96">
        <f>Hoja1!G5</f>
        <v>21</v>
      </c>
      <c r="D15" s="96"/>
      <c r="E15" s="98">
        <f>Hoja1!G6</f>
        <v>0.10096153846153846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45080</v>
      </c>
    </row>
    <row r="17" spans="2:6" ht="15" customHeight="1" x14ac:dyDescent="0.25">
      <c r="B17" s="67" t="s">
        <v>6</v>
      </c>
      <c r="C17" s="84">
        <f>AUXILIAR!E4</f>
        <v>55</v>
      </c>
      <c r="D17" s="68">
        <f>C17</f>
        <v>55</v>
      </c>
      <c r="E17" s="69">
        <f>D17/C16</f>
        <v>0.12276785714285714</v>
      </c>
      <c r="F17" s="101"/>
    </row>
    <row r="18" spans="2:6" x14ac:dyDescent="0.25">
      <c r="B18" s="67" t="s">
        <v>1336</v>
      </c>
      <c r="C18" s="85">
        <v>7</v>
      </c>
      <c r="D18" s="68">
        <f>D17-C18</f>
        <v>48</v>
      </c>
      <c r="E18" s="69">
        <f>D18/C16</f>
        <v>0.10714285714285714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47</v>
      </c>
      <c r="E19" s="69">
        <f>D19/C16</f>
        <v>0.10491071428571429</v>
      </c>
      <c r="F19" s="101"/>
    </row>
    <row r="20" spans="2:6" ht="15.75" thickBot="1" x14ac:dyDescent="0.3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6.0267857142857144E-2</v>
      </c>
      <c r="F20" s="101"/>
    </row>
    <row r="21" spans="2:6" ht="16.5" thickTop="1" thickBot="1" x14ac:dyDescent="0.3">
      <c r="B21" s="95" t="s">
        <v>1150</v>
      </c>
      <c r="C21" s="96">
        <f>Hoja1!H3</f>
        <v>30</v>
      </c>
      <c r="D21" s="96"/>
      <c r="E21" s="97">
        <f>Hoja1!H4</f>
        <v>0.125</v>
      </c>
      <c r="F21" s="101"/>
    </row>
    <row r="22" spans="2:6" ht="15" customHeight="1" thickBot="1" x14ac:dyDescent="0.3">
      <c r="B22" s="95" t="s">
        <v>1151</v>
      </c>
      <c r="C22" s="96">
        <f>Hoja1!H5</f>
        <v>25</v>
      </c>
      <c r="D22" s="96"/>
      <c r="E22" s="98">
        <f>Hoja1!H6</f>
        <v>0.1201923076923077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45081</v>
      </c>
    </row>
    <row r="24" spans="2:6" x14ac:dyDescent="0.25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0.10267857142857142</v>
      </c>
      <c r="F24" s="101"/>
    </row>
    <row r="25" spans="2:6" x14ac:dyDescent="0.25">
      <c r="B25" s="67" t="s">
        <v>1336</v>
      </c>
      <c r="C25" s="85">
        <v>7</v>
      </c>
      <c r="D25" s="68">
        <f>D24-C25</f>
        <v>39</v>
      </c>
      <c r="E25" s="69">
        <f>D25/C23</f>
        <v>8.7053571428571425E-2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38</v>
      </c>
      <c r="E26" s="69">
        <f>D26/C23</f>
        <v>8.4821428571428575E-2</v>
      </c>
      <c r="F26" s="101"/>
    </row>
    <row r="27" spans="2:6" ht="15" customHeight="1" thickBot="1" x14ac:dyDescent="0.3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4.6875E-2</v>
      </c>
      <c r="F27" s="101"/>
    </row>
    <row r="28" spans="2:6" ht="16.5" thickTop="1" thickBot="1" x14ac:dyDescent="0.3">
      <c r="B28" s="95" t="s">
        <v>1150</v>
      </c>
      <c r="C28" s="96">
        <f>Hoja1!I3</f>
        <v>23</v>
      </c>
      <c r="D28" s="96"/>
      <c r="E28" s="97">
        <f>Hoja1!I4</f>
        <v>9.583333333333334E-2</v>
      </c>
      <c r="F28" s="101"/>
    </row>
    <row r="29" spans="2:6" ht="15.75" thickBot="1" x14ac:dyDescent="0.3">
      <c r="B29" s="95" t="s">
        <v>1151</v>
      </c>
      <c r="C29" s="96">
        <f>Hoja1!I5</f>
        <v>23</v>
      </c>
      <c r="D29" s="96"/>
      <c r="E29" s="98">
        <f>Hoja1!I6</f>
        <v>0.11057692307692307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45082</v>
      </c>
    </row>
    <row r="31" spans="2:6" x14ac:dyDescent="0.25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0.10044642857142858</v>
      </c>
      <c r="F31" s="101"/>
    </row>
    <row r="32" spans="2:6" ht="15.75" customHeight="1" x14ac:dyDescent="0.25">
      <c r="B32" s="67" t="s">
        <v>1336</v>
      </c>
      <c r="C32" s="85">
        <v>7</v>
      </c>
      <c r="D32" s="68">
        <f>D31-C32</f>
        <v>38</v>
      </c>
      <c r="E32" s="69">
        <f>D32/C30</f>
        <v>8.4821428571428575E-2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37</v>
      </c>
      <c r="E33" s="69">
        <f>D33/C30</f>
        <v>8.2589285714285712E-2</v>
      </c>
      <c r="F33" s="101"/>
    </row>
    <row r="34" spans="2:6" ht="15.75" thickBot="1" x14ac:dyDescent="0.3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4.6875E-2</v>
      </c>
      <c r="F34" s="101"/>
    </row>
    <row r="35" spans="2:6" ht="16.5" thickTop="1" thickBot="1" x14ac:dyDescent="0.3">
      <c r="B35" s="95" t="s">
        <v>1150</v>
      </c>
      <c r="C35" s="96">
        <f>Hoja1!J3</f>
        <v>22</v>
      </c>
      <c r="D35" s="96"/>
      <c r="E35" s="97">
        <f>Hoja1!J4</f>
        <v>9.166666666666666E-2</v>
      </c>
      <c r="F35" s="101"/>
    </row>
    <row r="36" spans="2:6" ht="15.75" thickBot="1" x14ac:dyDescent="0.3">
      <c r="B36" s="95" t="s">
        <v>1151</v>
      </c>
      <c r="C36" s="96">
        <f>Hoja1!J5</f>
        <v>23</v>
      </c>
      <c r="D36" s="96"/>
      <c r="E36" s="98">
        <f>Hoja1!J6</f>
        <v>0.11057692307692307</v>
      </c>
      <c r="F36" s="102"/>
    </row>
    <row r="37" spans="2:6" ht="15.75" customHeight="1" thickTop="1" x14ac:dyDescent="0.25">
      <c r="B37" s="63" t="s">
        <v>1335</v>
      </c>
      <c r="C37" s="64">
        <f>AUXILIAR!F7</f>
        <v>448</v>
      </c>
      <c r="D37" s="65"/>
      <c r="E37" s="66"/>
      <c r="F37" s="100">
        <v>45083</v>
      </c>
    </row>
    <row r="38" spans="2:6" x14ac:dyDescent="0.25">
      <c r="B38" s="67" t="s">
        <v>6</v>
      </c>
      <c r="C38" s="84">
        <f>AUXILIAR!E7</f>
        <v>42</v>
      </c>
      <c r="D38" s="68">
        <f>C38</f>
        <v>42</v>
      </c>
      <c r="E38" s="69">
        <f>D38/C37</f>
        <v>9.375E-2</v>
      </c>
      <c r="F38" s="101"/>
    </row>
    <row r="39" spans="2:6" x14ac:dyDescent="0.25">
      <c r="B39" s="67" t="s">
        <v>1336</v>
      </c>
      <c r="C39" s="85">
        <v>7</v>
      </c>
      <c r="D39" s="68">
        <f>D38-C39</f>
        <v>35</v>
      </c>
      <c r="E39" s="69">
        <f>D39/C37</f>
        <v>7.8125E-2</v>
      </c>
      <c r="F39" s="101"/>
    </row>
    <row r="40" spans="2:6" x14ac:dyDescent="0.25">
      <c r="B40" s="67" t="s">
        <v>1337</v>
      </c>
      <c r="C40" s="85">
        <v>1</v>
      </c>
      <c r="D40" s="68">
        <f>D39-C40</f>
        <v>34</v>
      </c>
      <c r="E40" s="69">
        <f>D40/C37</f>
        <v>7.5892857142857137E-2</v>
      </c>
      <c r="F40" s="101"/>
    </row>
    <row r="41" spans="2:6" ht="15.75" thickBot="1" x14ac:dyDescent="0.3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4.0178571428571432E-2</v>
      </c>
      <c r="F41" s="101"/>
    </row>
    <row r="42" spans="2:6" ht="15" customHeight="1" thickTop="1" thickBot="1" x14ac:dyDescent="0.3">
      <c r="B42" s="95" t="s">
        <v>1150</v>
      </c>
      <c r="C42" s="96">
        <f>Hoja1!K3</f>
        <v>22</v>
      </c>
      <c r="D42" s="96"/>
      <c r="E42" s="97">
        <f>Hoja1!K4</f>
        <v>9.166666666666666E-2</v>
      </c>
      <c r="F42" s="101"/>
    </row>
    <row r="43" spans="2:6" ht="15.75" thickBot="1" x14ac:dyDescent="0.3">
      <c r="B43" s="95" t="s">
        <v>1151</v>
      </c>
      <c r="C43" s="96">
        <f>Hoja1!K5</f>
        <v>20</v>
      </c>
      <c r="D43" s="96"/>
      <c r="E43" s="98">
        <f>Hoja1!K6</f>
        <v>9.6153846153846159E-2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45084</v>
      </c>
    </row>
    <row r="45" spans="2:6" x14ac:dyDescent="0.25">
      <c r="B45" s="67" t="s">
        <v>6</v>
      </c>
      <c r="C45" s="84">
        <f>AUXILIAR!E8</f>
        <v>36</v>
      </c>
      <c r="D45" s="68">
        <f>C45</f>
        <v>36</v>
      </c>
      <c r="E45" s="69">
        <f>D45/C44</f>
        <v>8.0357142857142863E-2</v>
      </c>
      <c r="F45" s="101"/>
    </row>
    <row r="46" spans="2:6" x14ac:dyDescent="0.25">
      <c r="B46" s="67" t="s">
        <v>1336</v>
      </c>
      <c r="C46" s="85">
        <v>13</v>
      </c>
      <c r="D46" s="68">
        <f>D45-C46</f>
        <v>23</v>
      </c>
      <c r="E46" s="69">
        <f>D46/C44</f>
        <v>5.1339285714285712E-2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22</v>
      </c>
      <c r="E47" s="69">
        <f>D47/C44</f>
        <v>4.9107142857142856E-2</v>
      </c>
      <c r="F47" s="101"/>
    </row>
    <row r="48" spans="2:6" ht="15.75" thickBot="1" x14ac:dyDescent="0.3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2.9017857142857144E-2</v>
      </c>
      <c r="F48" s="101"/>
    </row>
    <row r="49" spans="2:6" ht="16.5" thickTop="1" thickBot="1" x14ac:dyDescent="0.3">
      <c r="B49" s="95" t="s">
        <v>1150</v>
      </c>
      <c r="C49" s="96">
        <f>Hoja1!L3</f>
        <v>18</v>
      </c>
      <c r="D49" s="96"/>
      <c r="E49" s="97">
        <f>Hoja1!L4</f>
        <v>7.4999999999999997E-2</v>
      </c>
      <c r="F49" s="101"/>
    </row>
    <row r="50" spans="2:6" ht="15.75" thickBot="1" x14ac:dyDescent="0.3">
      <c r="B50" s="95" t="s">
        <v>1151</v>
      </c>
      <c r="C50" s="96">
        <f>Hoja1!L5</f>
        <v>18</v>
      </c>
      <c r="D50" s="96"/>
      <c r="E50" s="98">
        <f>Hoja1!L6</f>
        <v>8.6538461538461536E-2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45085</v>
      </c>
    </row>
    <row r="52" spans="2:6" x14ac:dyDescent="0.25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0.10267857142857142</v>
      </c>
      <c r="F52" s="101"/>
    </row>
    <row r="53" spans="2:6" x14ac:dyDescent="0.25">
      <c r="B53" s="67" t="s">
        <v>1336</v>
      </c>
      <c r="C53" s="85">
        <v>7</v>
      </c>
      <c r="D53" s="68">
        <f>D52-C53</f>
        <v>39</v>
      </c>
      <c r="E53" s="69">
        <f>D53/C51</f>
        <v>8.7053571428571425E-2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38</v>
      </c>
      <c r="E54" s="69">
        <f>D54/C51</f>
        <v>8.4821428571428575E-2</v>
      </c>
      <c r="F54" s="101"/>
    </row>
    <row r="55" spans="2:6" ht="15.75" thickBot="1" x14ac:dyDescent="0.3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6.9196428571428575E-2</v>
      </c>
      <c r="F55" s="101"/>
    </row>
    <row r="56" spans="2:6" ht="16.5" thickTop="1" thickBot="1" x14ac:dyDescent="0.3">
      <c r="B56" s="95" t="s">
        <v>1150</v>
      </c>
      <c r="C56" s="96">
        <f>Hoja1!M3</f>
        <v>12</v>
      </c>
      <c r="D56" s="96"/>
      <c r="E56" s="97">
        <f>Hoja1!M4</f>
        <v>0.05</v>
      </c>
      <c r="F56" s="101"/>
    </row>
    <row r="57" spans="2:6" ht="15.75" thickBot="1" x14ac:dyDescent="0.3">
      <c r="B57" s="95" t="s">
        <v>1151</v>
      </c>
      <c r="C57" s="96">
        <f>Hoja1!M5</f>
        <v>34</v>
      </c>
      <c r="D57" s="96"/>
      <c r="E57" s="98">
        <f>Hoja1!M6</f>
        <v>0.16346153846153846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45086</v>
      </c>
    </row>
    <row r="59" spans="2:6" x14ac:dyDescent="0.25">
      <c r="B59" s="67" t="s">
        <v>6</v>
      </c>
      <c r="C59" s="84">
        <f>AUXILIAR!E10</f>
        <v>27</v>
      </c>
      <c r="D59" s="68">
        <f>C59</f>
        <v>27</v>
      </c>
      <c r="E59" s="69">
        <f>D59/C58</f>
        <v>6.0267857142857144E-2</v>
      </c>
      <c r="F59" s="101"/>
    </row>
    <row r="60" spans="2:6" x14ac:dyDescent="0.25">
      <c r="B60" s="67" t="s">
        <v>1336</v>
      </c>
      <c r="C60" s="85">
        <v>5</v>
      </c>
      <c r="D60" s="68">
        <f>D59-C60</f>
        <v>22</v>
      </c>
      <c r="E60" s="69">
        <f>D60/C58</f>
        <v>4.9107142857142856E-2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21</v>
      </c>
      <c r="E61" s="69">
        <f>D61/C58</f>
        <v>4.6875E-2</v>
      </c>
      <c r="F61" s="101"/>
    </row>
    <row r="62" spans="2:6" ht="15.75" thickBot="1" x14ac:dyDescent="0.3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3.125E-2</v>
      </c>
      <c r="F62" s="101"/>
    </row>
    <row r="63" spans="2:6" ht="16.5" thickTop="1" thickBot="1" x14ac:dyDescent="0.3">
      <c r="B63" s="95" t="s">
        <v>1150</v>
      </c>
      <c r="C63" s="96">
        <f>Hoja1!N3</f>
        <v>13</v>
      </c>
      <c r="D63" s="96"/>
      <c r="E63" s="97">
        <f>Hoja1!N4</f>
        <v>5.4166666666666669E-2</v>
      </c>
      <c r="F63" s="101"/>
    </row>
    <row r="64" spans="2:6" ht="15.75" thickBot="1" x14ac:dyDescent="0.3">
      <c r="B64" s="95" t="s">
        <v>1151</v>
      </c>
      <c r="C64" s="96">
        <f>Hoja1!N5</f>
        <v>14</v>
      </c>
      <c r="D64" s="96"/>
      <c r="E64" s="98">
        <f>Hoja1!N6</f>
        <v>6.7307692307692304E-2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45087</v>
      </c>
    </row>
    <row r="66" spans="2:6" x14ac:dyDescent="0.25">
      <c r="B66" s="67" t="s">
        <v>6</v>
      </c>
      <c r="C66" s="84">
        <f>AUXILIAR!E11</f>
        <v>28</v>
      </c>
      <c r="D66" s="68">
        <f>C66</f>
        <v>28</v>
      </c>
      <c r="E66" s="69">
        <f>D66/C65</f>
        <v>6.25E-2</v>
      </c>
      <c r="F66" s="101"/>
    </row>
    <row r="67" spans="2:6" x14ac:dyDescent="0.25">
      <c r="B67" s="67" t="s">
        <v>1336</v>
      </c>
      <c r="C67" s="85">
        <v>5</v>
      </c>
      <c r="D67" s="68">
        <f>D66-C67</f>
        <v>23</v>
      </c>
      <c r="E67" s="69">
        <f>D67/C65</f>
        <v>5.1339285714285712E-2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22</v>
      </c>
      <c r="E68" s="69">
        <f>D68/C65</f>
        <v>4.9107142857142856E-2</v>
      </c>
      <c r="F68" s="101"/>
    </row>
    <row r="69" spans="2:6" ht="15.75" thickBot="1" x14ac:dyDescent="0.3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2.9017857142857144E-2</v>
      </c>
      <c r="F69" s="101"/>
    </row>
    <row r="70" spans="2:6" ht="16.5" thickTop="1" thickBot="1" x14ac:dyDescent="0.3">
      <c r="B70" s="95" t="s">
        <v>1150</v>
      </c>
      <c r="C70" s="96">
        <f>Hoja1!O3</f>
        <v>13</v>
      </c>
      <c r="D70" s="96"/>
      <c r="E70" s="97">
        <f>Hoja1!O4</f>
        <v>5.4166666666666669E-2</v>
      </c>
      <c r="F70" s="101"/>
    </row>
    <row r="71" spans="2:6" ht="15.75" thickBot="1" x14ac:dyDescent="0.3">
      <c r="B71" s="95" t="s">
        <v>1151</v>
      </c>
      <c r="C71" s="96">
        <f>Hoja1!O5</f>
        <v>15</v>
      </c>
      <c r="D71" s="96"/>
      <c r="E71" s="98">
        <f>Hoja1!O6</f>
        <v>7.2115384615384609E-2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45088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>
        <v>5</v>
      </c>
      <c r="D74" s="68">
        <f>D73-C74</f>
        <v>-5</v>
      </c>
      <c r="E74" s="69">
        <f>D74/C72</f>
        <v>-1.1160714285714286E-2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-6</v>
      </c>
      <c r="E75" s="69">
        <f>D75/C72</f>
        <v>-1.3392857142857142E-2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-1.3392857142857142E-2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45089</v>
      </c>
    </row>
    <row r="80" spans="2:6" x14ac:dyDescent="0.25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0.1875</v>
      </c>
      <c r="F80" s="101"/>
    </row>
    <row r="81" spans="2:6" x14ac:dyDescent="0.25">
      <c r="B81" s="67" t="s">
        <v>1336</v>
      </c>
      <c r="C81" s="85">
        <v>34</v>
      </c>
      <c r="D81" s="68">
        <f>D80-C81</f>
        <v>50</v>
      </c>
      <c r="E81" s="69">
        <f>D81/C79</f>
        <v>0.11160714285714286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49</v>
      </c>
      <c r="E82" s="69">
        <f>D82/C79</f>
        <v>0.109375</v>
      </c>
      <c r="F82" s="101"/>
    </row>
    <row r="83" spans="2:6" ht="15.75" thickBot="1" x14ac:dyDescent="0.3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6.4732142857142863E-2</v>
      </c>
      <c r="F83" s="101"/>
    </row>
    <row r="84" spans="2:6" ht="16.5" thickTop="1" thickBot="1" x14ac:dyDescent="0.3">
      <c r="B84" s="95" t="s">
        <v>1150</v>
      </c>
      <c r="C84" s="96">
        <f>Hoja1!Q3</f>
        <v>46</v>
      </c>
      <c r="D84" s="96"/>
      <c r="E84" s="97">
        <f>Hoja1!Q4</f>
        <v>0.19166666666666668</v>
      </c>
      <c r="F84" s="101"/>
    </row>
    <row r="85" spans="2:6" ht="15.75" thickBot="1" x14ac:dyDescent="0.3">
      <c r="B85" s="95" t="s">
        <v>1151</v>
      </c>
      <c r="C85" s="96">
        <f>Hoja1!Q5</f>
        <v>41</v>
      </c>
      <c r="D85" s="96"/>
      <c r="E85" s="98">
        <f>Hoja1!Q6</f>
        <v>0.19711538461538461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45090</v>
      </c>
    </row>
    <row r="87" spans="2:6" x14ac:dyDescent="0.25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0.22321428571428573</v>
      </c>
      <c r="F87" s="101"/>
    </row>
    <row r="88" spans="2:6" x14ac:dyDescent="0.25">
      <c r="B88" s="67" t="s">
        <v>1336</v>
      </c>
      <c r="C88" s="85">
        <v>1</v>
      </c>
      <c r="D88" s="68">
        <f>D87-C88</f>
        <v>99</v>
      </c>
      <c r="E88" s="69">
        <f>D88/C86</f>
        <v>0.22098214285714285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98</v>
      </c>
      <c r="E89" s="69">
        <f>D89/C86</f>
        <v>0.21875</v>
      </c>
      <c r="F89" s="101"/>
    </row>
    <row r="90" spans="2:6" ht="15.75" thickBot="1" x14ac:dyDescent="0.3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0.16517857142857142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41</v>
      </c>
      <c r="D92" s="96"/>
      <c r="E92" s="98">
        <f>Hoja1!R6</f>
        <v>0.19711538461538461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45091</v>
      </c>
    </row>
    <row r="94" spans="2:6" x14ac:dyDescent="0.25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0.140625</v>
      </c>
      <c r="F94" s="101"/>
    </row>
    <row r="95" spans="2:6" x14ac:dyDescent="0.25">
      <c r="B95" s="67" t="s">
        <v>1336</v>
      </c>
      <c r="C95" s="85">
        <v>3</v>
      </c>
      <c r="D95" s="68">
        <f>D94-C95</f>
        <v>60</v>
      </c>
      <c r="E95" s="69">
        <f>D95/C93</f>
        <v>0.13392857142857142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59</v>
      </c>
      <c r="E96" s="69">
        <f>D96/C93</f>
        <v>0.13169642857142858</v>
      </c>
      <c r="F96" s="101"/>
    </row>
    <row r="97" spans="2:6" ht="15.75" thickBot="1" x14ac:dyDescent="0.3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0.10044642857142858</v>
      </c>
      <c r="F97" s="101"/>
    </row>
    <row r="98" spans="2:6" ht="16.5" thickTop="1" thickBot="1" x14ac:dyDescent="0.3">
      <c r="B98" s="95" t="s">
        <v>1150</v>
      </c>
      <c r="C98" s="96">
        <f>Hoja1!S3</f>
        <v>30</v>
      </c>
      <c r="D98" s="96"/>
      <c r="E98" s="97">
        <f>Hoja1!S4</f>
        <v>0.125</v>
      </c>
      <c r="F98" s="101"/>
    </row>
    <row r="99" spans="2:6" ht="15.75" thickBot="1" x14ac:dyDescent="0.3">
      <c r="B99" s="95" t="s">
        <v>1151</v>
      </c>
      <c r="C99" s="96">
        <f>Hoja1!S5</f>
        <v>33</v>
      </c>
      <c r="D99" s="96"/>
      <c r="E99" s="98">
        <f>Hoja1!S6</f>
        <v>0.15865384615384615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45092</v>
      </c>
    </row>
    <row r="101" spans="2:6" x14ac:dyDescent="0.25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6.25E-2</v>
      </c>
      <c r="F101" s="101"/>
    </row>
    <row r="102" spans="2:6" x14ac:dyDescent="0.25">
      <c r="B102" s="67" t="s">
        <v>1336</v>
      </c>
      <c r="C102" s="85">
        <v>2</v>
      </c>
      <c r="D102" s="68">
        <f>D101-C102</f>
        <v>26</v>
      </c>
      <c r="E102" s="69">
        <f>D102/C100</f>
        <v>5.8035714285714288E-2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25</v>
      </c>
      <c r="E103" s="69">
        <f>D103/C100</f>
        <v>5.5803571428571432E-2</v>
      </c>
      <c r="F103" s="101"/>
    </row>
    <row r="104" spans="2:6" ht="15.75" thickBot="1" x14ac:dyDescent="0.3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4.0178571428571432E-2</v>
      </c>
      <c r="F104" s="101"/>
    </row>
    <row r="105" spans="2:6" ht="16.5" thickTop="1" thickBot="1" x14ac:dyDescent="0.3">
      <c r="B105" s="95" t="s">
        <v>1150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1151</v>
      </c>
      <c r="C106" s="96">
        <f>Hoja1!T5</f>
        <v>15</v>
      </c>
      <c r="D106" s="96"/>
      <c r="E106" s="98">
        <f>Hoja1!T6</f>
        <v>7.2115384615384609E-2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45093</v>
      </c>
    </row>
    <row r="108" spans="2:6" x14ac:dyDescent="0.25">
      <c r="B108" s="67" t="s">
        <v>6</v>
      </c>
      <c r="C108" s="84">
        <f>AUXILIAR!E17</f>
        <v>43</v>
      </c>
      <c r="D108" s="68">
        <f>C108</f>
        <v>43</v>
      </c>
      <c r="E108" s="69">
        <f>D108/C107</f>
        <v>9.5982142857142863E-2</v>
      </c>
      <c r="F108" s="101"/>
    </row>
    <row r="109" spans="2:6" x14ac:dyDescent="0.25">
      <c r="B109" s="67" t="s">
        <v>1336</v>
      </c>
      <c r="C109" s="85">
        <v>3</v>
      </c>
      <c r="D109" s="68">
        <f>D108-C109</f>
        <v>40</v>
      </c>
      <c r="E109" s="69">
        <f>D109/C107</f>
        <v>8.9285714285714288E-2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39</v>
      </c>
      <c r="E110" s="69">
        <f>D110/C107</f>
        <v>8.7053571428571425E-2</v>
      </c>
      <c r="F110" s="101"/>
    </row>
    <row r="111" spans="2:6" ht="15.75" thickBot="1" x14ac:dyDescent="0.3">
      <c r="B111" s="70" t="s">
        <v>16</v>
      </c>
      <c r="C111" s="71">
        <f>AUXILIAR!B17</f>
        <v>12</v>
      </c>
      <c r="D111" s="72">
        <f>D110-C111</f>
        <v>27</v>
      </c>
      <c r="E111" s="92">
        <f>D111/C107</f>
        <v>6.0267857142857144E-2</v>
      </c>
      <c r="F111" s="101"/>
    </row>
    <row r="112" spans="2:6" ht="16.5" thickTop="1" thickBot="1" x14ac:dyDescent="0.3">
      <c r="B112" s="95" t="s">
        <v>1150</v>
      </c>
      <c r="C112" s="96">
        <f>Hoja1!U3</f>
        <v>29</v>
      </c>
      <c r="D112" s="96"/>
      <c r="E112" s="97">
        <f>Hoja1!U4</f>
        <v>0.12083333333333333</v>
      </c>
      <c r="F112" s="101"/>
    </row>
    <row r="113" spans="2:6" ht="15.75" thickBot="1" x14ac:dyDescent="0.3">
      <c r="B113" s="95" t="s">
        <v>1151</v>
      </c>
      <c r="C113" s="96">
        <f>Hoja1!U5</f>
        <v>14</v>
      </c>
      <c r="D113" s="96"/>
      <c r="E113" s="98">
        <f>Hoja1!U6</f>
        <v>6.7307692307692304E-2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45094</v>
      </c>
    </row>
    <row r="115" spans="2:6" x14ac:dyDescent="0.25">
      <c r="B115" s="67" t="s">
        <v>6</v>
      </c>
      <c r="C115" s="84">
        <f>AUXILIAR!E18</f>
        <v>31</v>
      </c>
      <c r="D115" s="68">
        <f>C115</f>
        <v>31</v>
      </c>
      <c r="E115" s="69">
        <f>D115/C114</f>
        <v>6.9196428571428575E-2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31</v>
      </c>
      <c r="E116" s="69">
        <f>D116/C114</f>
        <v>6.9196428571428575E-2</v>
      </c>
      <c r="F116" s="101"/>
    </row>
    <row r="117" spans="2:6" x14ac:dyDescent="0.25">
      <c r="B117" s="67" t="s">
        <v>1337</v>
      </c>
      <c r="C117" s="85">
        <v>0</v>
      </c>
      <c r="D117" s="68">
        <f>D116-C117</f>
        <v>31</v>
      </c>
      <c r="E117" s="69">
        <f>D117/C114</f>
        <v>6.9196428571428575E-2</v>
      </c>
      <c r="F117" s="101"/>
    </row>
    <row r="118" spans="2:6" ht="15.75" thickBot="1" x14ac:dyDescent="0.3">
      <c r="B118" s="70" t="s">
        <v>16</v>
      </c>
      <c r="C118" s="71">
        <f>AUXILIAR!B18</f>
        <v>11</v>
      </c>
      <c r="D118" s="72">
        <f>D117-C118</f>
        <v>20</v>
      </c>
      <c r="E118" s="92">
        <f>D118/C114</f>
        <v>4.4642857142857144E-2</v>
      </c>
      <c r="F118" s="101"/>
    </row>
    <row r="119" spans="2:6" ht="16.5" thickTop="1" thickBot="1" x14ac:dyDescent="0.3">
      <c r="B119" s="95" t="s">
        <v>1150</v>
      </c>
      <c r="C119" s="96">
        <f>Hoja1!V3</f>
        <v>11</v>
      </c>
      <c r="D119" s="96"/>
      <c r="E119" s="97">
        <f>Hoja1!V4</f>
        <v>4.583333333333333E-2</v>
      </c>
      <c r="F119" s="101"/>
    </row>
    <row r="120" spans="2:6" ht="15.75" thickBot="1" x14ac:dyDescent="0.3">
      <c r="B120" s="95" t="s">
        <v>1151</v>
      </c>
      <c r="C120" s="96">
        <f>Hoja1!V5</f>
        <v>20</v>
      </c>
      <c r="D120" s="96"/>
      <c r="E120" s="98">
        <f>Hoja1!V6</f>
        <v>9.6153846153846159E-2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45095</v>
      </c>
    </row>
    <row r="122" spans="2:6" x14ac:dyDescent="0.25">
      <c r="B122" s="67" t="s">
        <v>6</v>
      </c>
      <c r="C122" s="84">
        <f>AUXILIAR!E19</f>
        <v>70</v>
      </c>
      <c r="D122" s="68">
        <f>C122</f>
        <v>70</v>
      </c>
      <c r="E122" s="69">
        <f>D122/C121</f>
        <v>0.15625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70</v>
      </c>
      <c r="E123" s="69">
        <f>D123/C121</f>
        <v>0.15625</v>
      </c>
      <c r="F123" s="101"/>
    </row>
    <row r="124" spans="2:6" x14ac:dyDescent="0.25">
      <c r="B124" s="67" t="s">
        <v>1337</v>
      </c>
      <c r="C124" s="85">
        <v>0</v>
      </c>
      <c r="D124" s="68">
        <f>D123-C124</f>
        <v>70</v>
      </c>
      <c r="E124" s="69">
        <f>D124/C121</f>
        <v>0.15625</v>
      </c>
      <c r="F124" s="101"/>
    </row>
    <row r="125" spans="2:6" ht="15.75" thickBot="1" x14ac:dyDescent="0.3">
      <c r="B125" s="70" t="s">
        <v>16</v>
      </c>
      <c r="C125" s="71">
        <f>AUXILIAR!B19</f>
        <v>17</v>
      </c>
      <c r="D125" s="72">
        <f>D124-C125</f>
        <v>53</v>
      </c>
      <c r="E125" s="92">
        <f>D125/C121</f>
        <v>0.11830357142857142</v>
      </c>
      <c r="F125" s="101"/>
    </row>
    <row r="126" spans="2:6" ht="16.5" thickTop="1" thickBot="1" x14ac:dyDescent="0.3">
      <c r="B126" s="95" t="s">
        <v>1150</v>
      </c>
      <c r="C126" s="96">
        <f>Hoja1!W3</f>
        <v>53</v>
      </c>
      <c r="D126" s="96"/>
      <c r="E126" s="97">
        <f>Hoja1!W4</f>
        <v>0.22083333333333333</v>
      </c>
      <c r="F126" s="101"/>
    </row>
    <row r="127" spans="2:6" ht="15.75" thickBot="1" x14ac:dyDescent="0.3">
      <c r="B127" s="95" t="s">
        <v>1151</v>
      </c>
      <c r="C127" s="96">
        <f>Hoja1!W5</f>
        <v>17</v>
      </c>
      <c r="D127" s="96"/>
      <c r="E127" s="98">
        <f>Hoja1!W6</f>
        <v>8.1730769230769232E-2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45096</v>
      </c>
    </row>
    <row r="129" spans="2:6" x14ac:dyDescent="0.2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25">
      <c r="B131" s="67" t="s">
        <v>1337</v>
      </c>
      <c r="C131" s="85">
        <v>0</v>
      </c>
      <c r="D131" s="68">
        <f>D130-C131</f>
        <v>0</v>
      </c>
      <c r="E131" s="69">
        <f>D131/C128</f>
        <v>0</v>
      </c>
      <c r="F131" s="101"/>
    </row>
    <row r="132" spans="2:6" ht="15.75" thickBot="1" x14ac:dyDescent="0.3">
      <c r="B132" s="70" t="s">
        <v>16</v>
      </c>
      <c r="C132" s="71">
        <f>AUXILIAR!B20</f>
        <v>0</v>
      </c>
      <c r="D132" s="72">
        <f>D131-C132</f>
        <v>0</v>
      </c>
      <c r="E132" s="92">
        <f>D132/C128</f>
        <v>0</v>
      </c>
      <c r="F132" s="101"/>
    </row>
    <row r="133" spans="2:6" ht="16.5" thickTop="1" thickBot="1" x14ac:dyDescent="0.3">
      <c r="B133" s="95" t="s">
        <v>1150</v>
      </c>
      <c r="C133" s="96">
        <f>Hoja1!X3</f>
        <v>0</v>
      </c>
      <c r="D133" s="96"/>
      <c r="E133" s="97">
        <f>Hoja1!X4</f>
        <v>0</v>
      </c>
      <c r="F133" s="101"/>
    </row>
    <row r="134" spans="2:6" ht="15.75" thickBot="1" x14ac:dyDescent="0.3">
      <c r="B134" s="95" t="s">
        <v>1151</v>
      </c>
      <c r="C134" s="96">
        <f>Hoja1!X5</f>
        <v>0</v>
      </c>
      <c r="D134" s="96"/>
      <c r="E134" s="98">
        <f>Hoja1!X6</f>
        <v>0</v>
      </c>
      <c r="F134" s="102"/>
    </row>
    <row r="135" spans="2:6" ht="15.75" thickTop="1" x14ac:dyDescent="0.25">
      <c r="B135" s="63" t="s">
        <v>1335</v>
      </c>
      <c r="C135" s="64"/>
      <c r="D135" s="65"/>
      <c r="E135" s="66"/>
      <c r="F135" s="100">
        <v>45097</v>
      </c>
    </row>
    <row r="136" spans="2:6" x14ac:dyDescent="0.25">
      <c r="B136" s="67" t="s">
        <v>6</v>
      </c>
      <c r="C136" s="84"/>
      <c r="D136" s="68"/>
      <c r="E136" s="69"/>
      <c r="F136" s="101"/>
    </row>
    <row r="137" spans="2:6" x14ac:dyDescent="0.25">
      <c r="B137" s="67" t="s">
        <v>1336</v>
      </c>
      <c r="C137" s="85"/>
      <c r="D137" s="68"/>
      <c r="E137" s="69"/>
      <c r="F137" s="101"/>
    </row>
    <row r="138" spans="2:6" x14ac:dyDescent="0.25">
      <c r="B138" s="67" t="s">
        <v>1337</v>
      </c>
      <c r="C138" s="85"/>
      <c r="D138" s="68"/>
      <c r="E138" s="69"/>
      <c r="F138" s="101"/>
    </row>
    <row r="139" spans="2:6" ht="15.75" thickBot="1" x14ac:dyDescent="0.3">
      <c r="B139" s="70" t="s">
        <v>16</v>
      </c>
      <c r="C139" s="71"/>
      <c r="D139" s="72"/>
      <c r="E139" s="92"/>
      <c r="F139" s="101"/>
    </row>
    <row r="140" spans="2:6" ht="16.5" thickTop="1" thickBot="1" x14ac:dyDescent="0.3">
      <c r="B140" s="95" t="s">
        <v>1150</v>
      </c>
      <c r="C140" s="96"/>
      <c r="D140" s="96"/>
      <c r="E140" s="97"/>
      <c r="F140" s="101"/>
    </row>
    <row r="141" spans="2:6" ht="15.75" thickBot="1" x14ac:dyDescent="0.3">
      <c r="B141" s="95" t="s">
        <v>1151</v>
      </c>
      <c r="C141" s="96"/>
      <c r="D141" s="96"/>
      <c r="E141" s="98"/>
      <c r="F141" s="102"/>
    </row>
    <row r="142" spans="2:6" ht="15.75" thickTop="1" x14ac:dyDescent="0.25">
      <c r="B142" s="63" t="s">
        <v>1335</v>
      </c>
      <c r="C142" s="64"/>
      <c r="D142" s="65"/>
      <c r="E142" s="66"/>
      <c r="F142" s="100">
        <v>45098</v>
      </c>
    </row>
    <row r="143" spans="2:6" x14ac:dyDescent="0.25">
      <c r="B143" s="67" t="s">
        <v>6</v>
      </c>
      <c r="C143" s="84"/>
      <c r="D143" s="68"/>
      <c r="E143" s="69"/>
      <c r="F143" s="101"/>
    </row>
    <row r="144" spans="2:6" x14ac:dyDescent="0.25">
      <c r="B144" s="67" t="s">
        <v>1336</v>
      </c>
      <c r="C144" s="85"/>
      <c r="D144" s="68"/>
      <c r="E144" s="69"/>
      <c r="F144" s="101"/>
    </row>
    <row r="145" spans="2:6" x14ac:dyDescent="0.25">
      <c r="B145" s="67" t="s">
        <v>1337</v>
      </c>
      <c r="C145" s="85"/>
      <c r="D145" s="68"/>
      <c r="E145" s="69"/>
      <c r="F145" s="101"/>
    </row>
    <row r="146" spans="2:6" ht="15.75" thickBot="1" x14ac:dyDescent="0.3">
      <c r="B146" s="70" t="s">
        <v>16</v>
      </c>
      <c r="C146" s="71"/>
      <c r="D146" s="72"/>
      <c r="E146" s="92"/>
      <c r="F146" s="101"/>
    </row>
    <row r="147" spans="2:6" ht="16.5" thickTop="1" thickBot="1" x14ac:dyDescent="0.3">
      <c r="B147" s="95" t="s">
        <v>1150</v>
      </c>
      <c r="C147" s="96"/>
      <c r="D147" s="96"/>
      <c r="E147" s="97"/>
      <c r="F147" s="101"/>
    </row>
    <row r="148" spans="2:6" ht="15.75" thickBot="1" x14ac:dyDescent="0.3">
      <c r="B148" s="95" t="s">
        <v>1151</v>
      </c>
      <c r="C148" s="96"/>
      <c r="D148" s="96"/>
      <c r="E148" s="98"/>
      <c r="F148" s="102"/>
    </row>
    <row r="149" spans="2:6" ht="15.75" thickTop="1" x14ac:dyDescent="0.25">
      <c r="B149" s="63" t="s">
        <v>1335</v>
      </c>
      <c r="C149" s="64"/>
      <c r="D149" s="65"/>
      <c r="E149" s="66"/>
      <c r="F149" s="100">
        <v>45099</v>
      </c>
    </row>
    <row r="150" spans="2:6" x14ac:dyDescent="0.25">
      <c r="B150" s="67" t="s">
        <v>6</v>
      </c>
      <c r="C150" s="84"/>
      <c r="D150" s="68"/>
      <c r="E150" s="69"/>
      <c r="F150" s="101"/>
    </row>
    <row r="151" spans="2:6" x14ac:dyDescent="0.25">
      <c r="B151" s="67" t="s">
        <v>1336</v>
      </c>
      <c r="C151" s="85"/>
      <c r="D151" s="68"/>
      <c r="E151" s="69"/>
      <c r="F151" s="101"/>
    </row>
    <row r="152" spans="2:6" x14ac:dyDescent="0.25">
      <c r="B152" s="67" t="s">
        <v>1337</v>
      </c>
      <c r="C152" s="85"/>
      <c r="D152" s="68"/>
      <c r="E152" s="69"/>
      <c r="F152" s="101"/>
    </row>
    <row r="153" spans="2:6" ht="15.75" thickBot="1" x14ac:dyDescent="0.3">
      <c r="B153" s="70" t="s">
        <v>16</v>
      </c>
      <c r="C153" s="71"/>
      <c r="D153" s="72"/>
      <c r="E153" s="92"/>
      <c r="F153" s="101"/>
    </row>
    <row r="154" spans="2:6" ht="16.5" thickTop="1" thickBot="1" x14ac:dyDescent="0.3">
      <c r="B154" s="95" t="s">
        <v>1150</v>
      </c>
      <c r="C154" s="96"/>
      <c r="D154" s="96"/>
      <c r="E154" s="97"/>
      <c r="F154" s="101"/>
    </row>
    <row r="155" spans="2:6" ht="15.75" thickBot="1" x14ac:dyDescent="0.3">
      <c r="B155" s="95" t="s">
        <v>1151</v>
      </c>
      <c r="C155" s="96"/>
      <c r="D155" s="96"/>
      <c r="E155" s="98"/>
      <c r="F155" s="102"/>
    </row>
    <row r="156" spans="2:6" ht="15.75" thickTop="1" x14ac:dyDescent="0.25">
      <c r="B156" s="63" t="s">
        <v>1335</v>
      </c>
      <c r="C156" s="64"/>
      <c r="D156" s="65"/>
      <c r="E156" s="66"/>
      <c r="F156" s="100">
        <v>45100</v>
      </c>
    </row>
    <row r="157" spans="2:6" x14ac:dyDescent="0.25">
      <c r="B157" s="67" t="s">
        <v>6</v>
      </c>
      <c r="C157" s="84"/>
      <c r="D157" s="68"/>
      <c r="E157" s="69"/>
      <c r="F157" s="101"/>
    </row>
    <row r="158" spans="2:6" x14ac:dyDescent="0.25">
      <c r="B158" s="67" t="s">
        <v>1336</v>
      </c>
      <c r="C158" s="85"/>
      <c r="D158" s="68"/>
      <c r="E158" s="69"/>
      <c r="F158" s="101"/>
    </row>
    <row r="159" spans="2:6" x14ac:dyDescent="0.25">
      <c r="B159" s="67" t="s">
        <v>1337</v>
      </c>
      <c r="C159" s="85"/>
      <c r="D159" s="68"/>
      <c r="E159" s="69"/>
      <c r="F159" s="101"/>
    </row>
    <row r="160" spans="2:6" ht="15.75" thickBot="1" x14ac:dyDescent="0.3">
      <c r="B160" s="70" t="s">
        <v>16</v>
      </c>
      <c r="C160" s="71"/>
      <c r="D160" s="72"/>
      <c r="E160" s="92"/>
      <c r="F160" s="101"/>
    </row>
    <row r="161" spans="2:6" ht="16.5" thickTop="1" thickBot="1" x14ac:dyDescent="0.3">
      <c r="B161" s="95" t="s">
        <v>1150</v>
      </c>
      <c r="C161" s="96"/>
      <c r="D161" s="96"/>
      <c r="E161" s="97"/>
      <c r="F161" s="101"/>
    </row>
    <row r="162" spans="2:6" ht="15.75" thickBot="1" x14ac:dyDescent="0.3">
      <c r="B162" s="95" t="s">
        <v>1151</v>
      </c>
      <c r="C162" s="96"/>
      <c r="D162" s="96"/>
      <c r="E162" s="98"/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45101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/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45102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/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45103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/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45104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/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45105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/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45106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/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45107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/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thickTop="1" x14ac:dyDescent="0.25">
      <c r="C212"/>
      <c r="D212"/>
      <c r="E212"/>
    </row>
    <row r="213" spans="2:6" x14ac:dyDescent="0.25">
      <c r="C213"/>
      <c r="D213"/>
      <c r="E213"/>
    </row>
    <row r="214" spans="2:6" x14ac:dyDescent="0.25">
      <c r="C214"/>
      <c r="D214"/>
      <c r="E214"/>
    </row>
    <row r="215" spans="2:6" x14ac:dyDescent="0.25">
      <c r="C215"/>
      <c r="D215"/>
      <c r="E215"/>
    </row>
    <row r="216" spans="2:6" x14ac:dyDescent="0.25">
      <c r="C216"/>
      <c r="D216"/>
      <c r="E216"/>
    </row>
    <row r="217" spans="2:6" x14ac:dyDescent="0.25">
      <c r="C217"/>
      <c r="D217"/>
      <c r="E217"/>
    </row>
    <row r="218" spans="2:6" x14ac:dyDescent="0.25">
      <c r="C218"/>
      <c r="D218"/>
      <c r="E218"/>
    </row>
    <row r="219" spans="2:6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"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448</v>
      </c>
      <c r="G2" s="36">
        <f t="shared" ref="G2" si="1">E2/F2</f>
        <v>0.125</v>
      </c>
    </row>
    <row r="3" spans="1:7" x14ac:dyDescent="0.25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448</v>
      </c>
      <c r="G3" s="36">
        <f t="shared" ref="G3" si="3">E3/F3</f>
        <v>9.8214285714285712E-2</v>
      </c>
    </row>
    <row r="4" spans="1:7" x14ac:dyDescent="0.25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448</v>
      </c>
      <c r="G4" s="36">
        <f t="shared" ref="G4:G7" si="5">E4/F4</f>
        <v>0.12276785714285714</v>
      </c>
    </row>
    <row r="5" spans="1:7" x14ac:dyDescent="0.25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448</v>
      </c>
      <c r="G5" s="36">
        <f t="shared" si="5"/>
        <v>0.10267857142857142</v>
      </c>
    </row>
    <row r="6" spans="1:7" x14ac:dyDescent="0.25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448</v>
      </c>
      <c r="G6" s="36">
        <f t="shared" si="5"/>
        <v>0.10044642857142858</v>
      </c>
    </row>
    <row r="7" spans="1:7" x14ac:dyDescent="0.25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448</v>
      </c>
      <c r="G7" s="36">
        <f t="shared" si="5"/>
        <v>9.375E-2</v>
      </c>
    </row>
    <row r="8" spans="1:7" x14ac:dyDescent="0.25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448</v>
      </c>
      <c r="G8" s="36">
        <f t="shared" ref="G8:G18" si="7">E8/F8</f>
        <v>8.0357142857142863E-2</v>
      </c>
    </row>
    <row r="9" spans="1:7" x14ac:dyDescent="0.25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448</v>
      </c>
      <c r="G9" s="36">
        <f t="shared" si="7"/>
        <v>0.10267857142857142</v>
      </c>
    </row>
    <row r="10" spans="1:7" x14ac:dyDescent="0.25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448</v>
      </c>
      <c r="G10" s="36">
        <f t="shared" si="7"/>
        <v>6.0267857142857144E-2</v>
      </c>
    </row>
    <row r="11" spans="1:7" x14ac:dyDescent="0.25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448</v>
      </c>
      <c r="G11" s="36">
        <f t="shared" si="7"/>
        <v>6.25E-2</v>
      </c>
    </row>
    <row r="12" spans="1:7" x14ac:dyDescent="0.25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448</v>
      </c>
      <c r="G13" s="36">
        <f t="shared" si="7"/>
        <v>0.1875</v>
      </c>
    </row>
    <row r="14" spans="1:7" x14ac:dyDescent="0.25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448</v>
      </c>
      <c r="G14" s="36">
        <f t="shared" si="7"/>
        <v>0.22321428571428573</v>
      </c>
    </row>
    <row r="15" spans="1:7" x14ac:dyDescent="0.25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448</v>
      </c>
      <c r="G15" s="36">
        <f t="shared" si="7"/>
        <v>0.140625</v>
      </c>
    </row>
    <row r="16" spans="1:7" x14ac:dyDescent="0.25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448</v>
      </c>
      <c r="G16" s="36">
        <f t="shared" si="7"/>
        <v>6.25E-2</v>
      </c>
    </row>
    <row r="17" spans="1:7" x14ac:dyDescent="0.25">
      <c r="A17" s="17">
        <f>'APAGADOS RADIO'!U3</f>
        <v>45093</v>
      </c>
      <c r="B17">
        <f>'APAGADOS RADIO'!U2+D17</f>
        <v>12</v>
      </c>
      <c r="C17">
        <f>'APAGADOS FIBRA'!U2</f>
        <v>31</v>
      </c>
      <c r="D17">
        <f>'APAGADOS ANTENA'!U2</f>
        <v>4</v>
      </c>
      <c r="E17">
        <f t="shared" si="6"/>
        <v>43</v>
      </c>
      <c r="F17">
        <f>'RESUMEN TOTAL'!B1</f>
        <v>448</v>
      </c>
      <c r="G17" s="36">
        <f t="shared" si="7"/>
        <v>9.5982142857142863E-2</v>
      </c>
    </row>
    <row r="18" spans="1:7" x14ac:dyDescent="0.25">
      <c r="A18" s="17">
        <f>'APAGADOS RADIO'!V3</f>
        <v>45094</v>
      </c>
      <c r="B18">
        <f>'APAGADOS RADIO'!V2+D18</f>
        <v>11</v>
      </c>
      <c r="C18">
        <f>'APAGADOS FIBRA'!V2</f>
        <v>20</v>
      </c>
      <c r="D18">
        <f>'APAGADOS ANTENA'!V2</f>
        <v>0</v>
      </c>
      <c r="E18">
        <f t="shared" si="6"/>
        <v>31</v>
      </c>
      <c r="F18">
        <f>'RESUMEN TOTAL'!B1</f>
        <v>448</v>
      </c>
      <c r="G18" s="36">
        <f t="shared" si="7"/>
        <v>6.9196428571428575E-2</v>
      </c>
    </row>
    <row r="19" spans="1:7" x14ac:dyDescent="0.25">
      <c r="A19" s="17">
        <f>'APAGADOS RADIO'!W3</f>
        <v>45095</v>
      </c>
      <c r="B19">
        <f>'APAGADOS RADIO'!W2+D19</f>
        <v>17</v>
      </c>
      <c r="C19">
        <f>'APAGADOS FIBRA'!W2</f>
        <v>53</v>
      </c>
      <c r="D19">
        <f>'APAGADOS ANTENA'!W2</f>
        <v>8</v>
      </c>
      <c r="E19">
        <f t="shared" ref="E19:E31" si="8">B19+C19</f>
        <v>70</v>
      </c>
      <c r="F19">
        <f>'RESUMEN TOTAL'!B1</f>
        <v>448</v>
      </c>
      <c r="G19" s="36">
        <f t="shared" ref="G19:G31" si="9">E19/F19</f>
        <v>0.15625</v>
      </c>
    </row>
    <row r="20" spans="1:7" x14ac:dyDescent="0.25">
      <c r="A20" s="17">
        <f>'APAGADOS RADIO'!X3</f>
        <v>45096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448</v>
      </c>
      <c r="G20" s="36">
        <f t="shared" si="9"/>
        <v>0</v>
      </c>
    </row>
    <row r="21" spans="1:7" x14ac:dyDescent="0.25">
      <c r="A21" s="17">
        <f>'APAGADOS RADIO'!Y3</f>
        <v>45097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448</v>
      </c>
      <c r="G21" s="36">
        <f t="shared" si="9"/>
        <v>0</v>
      </c>
    </row>
    <row r="22" spans="1:7" x14ac:dyDescent="0.25">
      <c r="A22" s="17">
        <f>'APAGADOS RADIO'!Z3</f>
        <v>45098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448</v>
      </c>
      <c r="G22" s="36">
        <f t="shared" si="9"/>
        <v>0</v>
      </c>
    </row>
    <row r="23" spans="1:7" x14ac:dyDescent="0.25">
      <c r="A23" s="17">
        <f>'APAGADOS RADIO'!AA3</f>
        <v>45099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448</v>
      </c>
      <c r="G23" s="36">
        <f t="shared" si="9"/>
        <v>0</v>
      </c>
    </row>
    <row r="24" spans="1:7" x14ac:dyDescent="0.25">
      <c r="A24" s="17">
        <f>'APAGADOS RADIO'!AB3</f>
        <v>45100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448</v>
      </c>
      <c r="G24" s="36">
        <f t="shared" si="9"/>
        <v>0</v>
      </c>
    </row>
    <row r="25" spans="1:7" x14ac:dyDescent="0.25">
      <c r="A25" s="17">
        <f>'APAGADOS RADIO'!AC3</f>
        <v>45101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448</v>
      </c>
      <c r="G25" s="36">
        <f t="shared" si="9"/>
        <v>0</v>
      </c>
    </row>
    <row r="26" spans="1:7" x14ac:dyDescent="0.25">
      <c r="A26" s="17">
        <f>'APAGADOS RADIO'!AD3</f>
        <v>45102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25">
      <c r="A27" s="17">
        <f>'APAGADOS RADIO'!AE3</f>
        <v>45103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45105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45106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45107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G1" workbookViewId="0">
      <selection activeCell="AJ5" sqref="AJ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8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TOTAL'!C5:C517, "=BONOMO",'RESUMEN TOTAL'!M5:M517,"=APAGADO")</f>
        <v>23</v>
      </c>
      <c r="H3" s="53">
        <f>COUNTIFS('RESUMEN TOTAL'!C5:C517, "=BONOMO",'RESUMEN TOTAL'!N5:N517,"=APAGADO")</f>
        <v>30</v>
      </c>
      <c r="I3" s="53">
        <f>COUNTIFS('RESUMEN TOTAL'!C5:C517, "=BONOMO",'RESUMEN TOTAL'!O5:O517,"=APAGADO")</f>
        <v>23</v>
      </c>
      <c r="J3" s="53">
        <f>COUNTIFS('RESUMEN TOTAL'!C5:C517, "=BONOMO",'RESUMEN TOTAL'!P5:P517,"=APAGADO")</f>
        <v>22</v>
      </c>
      <c r="K3" s="53">
        <f>COUNTIFS('RESUMEN TOTAL'!C5:C517, "=BONOMO",'RESUMEN TOTAL'!Q5:Q517,"=APAGADO")</f>
        <v>22</v>
      </c>
      <c r="L3" s="53">
        <f>COUNTIFS('RESUMEN TOTAL'!C5:C517, "=BONOMO",'RESUMEN TOTAL'!R5:R517,"=APAGADO")</f>
        <v>18</v>
      </c>
      <c r="M3" s="53">
        <f>COUNTIFS('RESUMEN TOTAL'!C5:C517, "=BONOMO",'RESUMEN TOTAL'!S5:S517,"=APAGADO")</f>
        <v>12</v>
      </c>
      <c r="N3" s="53">
        <f>COUNTIFS('RESUMEN TOTAL'!C5:C517, "=BONOMO",'RESUMEN TOTAL'!T5:T517,"=APAGADO")</f>
        <v>13</v>
      </c>
      <c r="O3" s="53">
        <f>COUNTIFS('RESUMEN TOTAL'!C5:C517, "=BONOMO",'RESUMEN TOTAL'!U5:U517,"=APAGADO")</f>
        <v>13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46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30</v>
      </c>
      <c r="T3" s="54">
        <f>COUNTIFS('RESUMEN TOTAL'!C5:C517, "=BONOMO",'RESUMEN TOTAL'!Z5:Z517,"=APAGADO")</f>
        <v>13</v>
      </c>
      <c r="U3" s="54">
        <f>COUNTIFS('RESUMEN TOTAL'!C5:C517, "=BONOMO",'RESUMEN TOTAL'!AA5:AA517,"=APAGADO")</f>
        <v>29</v>
      </c>
      <c r="V3" s="54">
        <f>COUNTIFS('RESUMEN TOTAL'!C5:C517, "=BONOMO",'RESUMEN TOTAL'!AB5:AB517,"=APAGADO")</f>
        <v>11</v>
      </c>
      <c r="W3" s="54">
        <f>COUNTIFS('RESUMEN TOTAL'!C5:C517, "=BONOMO",'RESUMEN TOTAL'!AC5:AC517,"=APAGADO")</f>
        <v>53</v>
      </c>
      <c r="X3" s="54">
        <f>COUNTIFS('RESUMEN TOTAL'!C5:C517, "=BONOMO",'RESUMEN TOTAL'!AD5:AD517,"=APAGADO")</f>
        <v>0</v>
      </c>
      <c r="Y3" s="54">
        <f>COUNTIFS('RESUMEN TOTAL'!C5:C517, "=BONOMO",'RESUMEN TOTAL'!AE5:AE517,"=APAGADO")</f>
        <v>0</v>
      </c>
      <c r="Z3" s="54">
        <f>COUNTIFS('RESUMEN TOTAL'!C5:C517, "=BONOMO",'RESUMEN TOTAL'!AF5:AF517,"=APAGADO")</f>
        <v>0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</row>
    <row r="4" spans="1:35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f t="shared" ref="F4:AG4" si="0">F3/BONOMOcam</f>
        <v>0.12083333333333333</v>
      </c>
      <c r="G4" s="60">
        <f t="shared" si="0"/>
        <v>9.583333333333334E-2</v>
      </c>
      <c r="H4" s="60">
        <f t="shared" si="0"/>
        <v>0.125</v>
      </c>
      <c r="I4" s="60">
        <f t="shared" si="0"/>
        <v>9.583333333333334E-2</v>
      </c>
      <c r="J4" s="60">
        <f t="shared" si="0"/>
        <v>9.166666666666666E-2</v>
      </c>
      <c r="K4" s="60">
        <f t="shared" ref="K4" si="1">K3/BONOMOcam</f>
        <v>9.166666666666666E-2</v>
      </c>
      <c r="L4" s="60">
        <f t="shared" si="0"/>
        <v>7.4999999999999997E-2</v>
      </c>
      <c r="M4" s="60">
        <f t="shared" ref="M4" si="2">M3/BONOMOcam</f>
        <v>0.05</v>
      </c>
      <c r="N4" s="60">
        <f t="shared" si="0"/>
        <v>5.4166666666666669E-2</v>
      </c>
      <c r="O4" s="60">
        <f t="shared" si="0"/>
        <v>5.4166666666666669E-2</v>
      </c>
      <c r="P4" s="61">
        <f t="shared" si="0"/>
        <v>0</v>
      </c>
      <c r="Q4" s="61">
        <f t="shared" si="0"/>
        <v>0.19166666666666668</v>
      </c>
      <c r="R4" s="61">
        <f t="shared" si="0"/>
        <v>0</v>
      </c>
      <c r="S4" s="61">
        <f t="shared" si="0"/>
        <v>0.125</v>
      </c>
      <c r="T4" s="61">
        <f t="shared" si="0"/>
        <v>5.4166666666666669E-2</v>
      </c>
      <c r="U4" s="61">
        <f t="shared" si="0"/>
        <v>0.12083333333333333</v>
      </c>
      <c r="V4" s="61">
        <f t="shared" si="0"/>
        <v>4.583333333333333E-2</v>
      </c>
      <c r="W4" s="61">
        <f t="shared" si="0"/>
        <v>0.22083333333333333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28</v>
      </c>
      <c r="G5" s="56">
        <f>COUNTIFS('RESUMEN TOTAL'!C3:C513, "=COSEIDI",'RESUMEN TOTAL'!M3:M513,"=APAGADO")</f>
        <v>21</v>
      </c>
      <c r="H5" s="56">
        <f>COUNTIFS('RESUMEN TOTAL'!C5:C501, "=COSEIDI",'RESUMEN TOTAL'!N5:N501,"=APAGADO")</f>
        <v>25</v>
      </c>
      <c r="I5" s="56">
        <f>COUNTIFS('RESUMEN TOTAL'!C5:C501, "=COSEIDI",'RESUMEN TOTAL'!O5:O501,"=APAGADO")</f>
        <v>23</v>
      </c>
      <c r="J5" s="56">
        <f>COUNTIFS('RESUMEN TOTAL'!C5:C501, "=COSEIDI",'RESUMEN TOTAL'!P5:P501,"=APAGADO")</f>
        <v>23</v>
      </c>
      <c r="K5" s="56">
        <f>COUNTIFS('RESUMEN TOTAL'!C5:C501, "=COSEIDI",'RESUMEN TOTAL'!Q5:Q501,"=APAGADO")</f>
        <v>20</v>
      </c>
      <c r="L5" s="56">
        <f>COUNTIFS('RESUMEN TOTAL'!C5:C501, "=COSEIDI",'RESUMEN TOTAL'!R5:R501,"=APAGADO")</f>
        <v>18</v>
      </c>
      <c r="M5" s="56">
        <f>COUNTIFS('RESUMEN TOTAL'!C5:C501, "=COSEIDI",'RESUMEN TOTAL'!S5:S501,"=APAGADO")</f>
        <v>34</v>
      </c>
      <c r="N5" s="56">
        <f>COUNTIFS('RESUMEN TOTAL'!C5:C501, "=COSEIDI",'RESUMEN TOTAL'!T5:T501,"=APAGADO")</f>
        <v>14</v>
      </c>
      <c r="O5" s="56">
        <f>COUNTIFS('RESUMEN TOTAL'!C5:C501, "=COSEIDI",'RESUMEN TOTAL'!U5:U501,"=APAGADO")</f>
        <v>15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41</v>
      </c>
      <c r="R5" s="56">
        <f>COUNTIFS('RESUMEN TOTAL'!C5:C501, "=COSEIDI",'RESUMEN TOTAL'!X5:X501,"=APAGADO")</f>
        <v>41</v>
      </c>
      <c r="S5" s="56">
        <f>COUNTIFS('RESUMEN TOTAL'!C5:C501, "=COSEIDI",'RESUMEN TOTAL'!Y5:Y501,"=APAGADO")</f>
        <v>33</v>
      </c>
      <c r="T5" s="56">
        <f>COUNTIFS('RESUMEN TOTAL'!C5:C501, "=COSEIDI",'RESUMEN TOTAL'!Z5:Z501,"=APAGADO")</f>
        <v>15</v>
      </c>
      <c r="U5" s="56">
        <f>COUNTIFS('RESUMEN TOTAL'!C5:C501, "=COSEIDI",'RESUMEN TOTAL'!AA5:AA501,"=APAGADO")</f>
        <v>14</v>
      </c>
      <c r="V5" s="56">
        <f>COUNTIFS('RESUMEN TOTAL'!C5:C501, "=COSEIDI",'RESUMEN TOTAL'!AB5:AB501,"=APAGADO")</f>
        <v>20</v>
      </c>
      <c r="W5" s="56">
        <f>COUNTIFS('RESUMEN TOTAL'!C5:C501, "=COSEIDI",'RESUMEN TOTAL'!AC5:AC501,"=APAGADO")</f>
        <v>17</v>
      </c>
      <c r="X5" s="56">
        <f>COUNTIFS('RESUMEN TOTAL'!C5:C501, "=COSEIDI",'RESUMEN TOTAL'!AD5:AD501,"=APAGADO")</f>
        <v>0</v>
      </c>
      <c r="Y5" s="56">
        <f>COUNTIFS('RESUMEN TOTAL'!C5:C501, "=COSEIDI",'RESUMEN TOTAL'!AE5:AE501,"=APAGADO")</f>
        <v>0</v>
      </c>
      <c r="Z5" s="56">
        <f>COUNTIFS('RESUMEN TOTAL'!C5:C501, "=COSEIDI",'RESUMEN TOTAL'!AF5:AF501,"=APAGADO")</f>
        <v>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</row>
    <row r="6" spans="1:35" ht="16.5" thickTop="1" thickBot="1" x14ac:dyDescent="0.3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6.7307692307692304E-2</v>
      </c>
      <c r="V6" s="60">
        <f t="shared" si="6"/>
        <v>9.6153846153846159E-2</v>
      </c>
      <c r="W6" s="60">
        <f t="shared" si="6"/>
        <v>8.1730769230769232E-2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2023-06-21T10:27:03Z</dcterms:modified>
</cp:coreProperties>
</file>